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ilwa\PycharmProjects\pythonProject1\"/>
    </mc:Choice>
  </mc:AlternateContent>
  <xr:revisionPtr revIDLastSave="0" documentId="13_ncr:1_{2FCB62C6-685B-4B12-AB35-F26A073ACE64}" xr6:coauthVersionLast="47" xr6:coauthVersionMax="47" xr10:uidLastSave="{00000000-0000-0000-0000-000000000000}"/>
  <bookViews>
    <workbookView xWindow="5295" yWindow="2325" windowWidth="21600" windowHeight="11385" activeTab="5" xr2:uid="{00000000-000D-0000-FFFF-FFFF00000000}"/>
  </bookViews>
  <sheets>
    <sheet name="All Data" sheetId="1" r:id="rId1"/>
    <sheet name="Per 90" sheetId="2" r:id="rId2"/>
    <sheet name="GK Stats" sheetId="9" r:id="rId3"/>
    <sheet name="Metrics" sheetId="3" r:id="rId4"/>
    <sheet name="Points" sheetId="4" r:id="rId5"/>
    <sheet name="Ranking" sheetId="10" r:id="rId6"/>
  </sheets>
  <definedNames>
    <definedName name="_xlnm._FilterDatabase" localSheetId="1" hidden="1">'Per 90'!$B$1:$B$333</definedName>
    <definedName name="_xlnm._FilterDatabase" localSheetId="4" hidden="1">Points!$B$1:$B$328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0" l="1"/>
  <c r="B12" i="10"/>
  <c r="C2" i="4" a="1"/>
  <c r="C2" i="4" s="1"/>
  <c r="U2" i="2" a="1"/>
  <c r="U2" i="2" s="1"/>
  <c r="T2" i="2" a="1"/>
  <c r="T2" i="2" s="1"/>
  <c r="S2" i="2" a="1"/>
  <c r="S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C339" i="4" l="1"/>
  <c r="C340" i="4"/>
  <c r="C132" i="4" a="1"/>
  <c r="C132" i="4" s="1"/>
  <c r="C337" i="4" s="1"/>
  <c r="C240" i="4" a="1"/>
  <c r="C240" i="4" s="1"/>
  <c r="C333" i="4" s="1"/>
  <c r="C21" i="4" a="1"/>
  <c r="R2" i="2"/>
  <c r="R321" i="2"/>
  <c r="R289" i="2"/>
  <c r="R257" i="2"/>
  <c r="R225" i="2"/>
  <c r="R193" i="2"/>
  <c r="R161" i="2"/>
  <c r="R129" i="2"/>
  <c r="R97" i="2"/>
  <c r="R65" i="2"/>
  <c r="R33" i="2"/>
  <c r="R320" i="2"/>
  <c r="R288" i="2"/>
  <c r="R256" i="2"/>
  <c r="R224" i="2"/>
  <c r="R192" i="2"/>
  <c r="R160" i="2"/>
  <c r="R128" i="2"/>
  <c r="R96" i="2"/>
  <c r="R64" i="2"/>
  <c r="R32" i="2"/>
  <c r="R313" i="2"/>
  <c r="R281" i="2"/>
  <c r="R249" i="2"/>
  <c r="R217" i="2"/>
  <c r="R185" i="2"/>
  <c r="R153" i="2"/>
  <c r="R121" i="2"/>
  <c r="R89" i="2"/>
  <c r="R57" i="2"/>
  <c r="R25" i="2"/>
  <c r="R312" i="2"/>
  <c r="R280" i="2"/>
  <c r="R248" i="2"/>
  <c r="R216" i="2"/>
  <c r="R184" i="2"/>
  <c r="R152" i="2"/>
  <c r="R120" i="2"/>
  <c r="R88" i="2"/>
  <c r="R56" i="2"/>
  <c r="R24" i="2"/>
  <c r="R305" i="2"/>
  <c r="R273" i="2"/>
  <c r="R241" i="2"/>
  <c r="R209" i="2"/>
  <c r="R177" i="2"/>
  <c r="R145" i="2"/>
  <c r="R113" i="2"/>
  <c r="R81" i="2"/>
  <c r="R49" i="2"/>
  <c r="R17" i="2"/>
  <c r="R304" i="2"/>
  <c r="R272" i="2"/>
  <c r="R240" i="2"/>
  <c r="R208" i="2"/>
  <c r="R176" i="2"/>
  <c r="R144" i="2"/>
  <c r="R112" i="2"/>
  <c r="R80" i="2"/>
  <c r="R48" i="2"/>
  <c r="R16" i="2"/>
  <c r="R329" i="2"/>
  <c r="R297" i="2"/>
  <c r="R265" i="2"/>
  <c r="R233" i="2"/>
  <c r="R201" i="2"/>
  <c r="R169" i="2"/>
  <c r="R137" i="2"/>
  <c r="R105" i="2"/>
  <c r="R73" i="2"/>
  <c r="R41" i="2"/>
  <c r="R9" i="2"/>
  <c r="R328" i="2"/>
  <c r="R296" i="2"/>
  <c r="R264" i="2"/>
  <c r="R232" i="2"/>
  <c r="R200" i="2"/>
  <c r="R168" i="2"/>
  <c r="R136" i="2"/>
  <c r="R104" i="2"/>
  <c r="R72" i="2"/>
  <c r="R40" i="2"/>
  <c r="R8" i="2"/>
  <c r="R330" i="2"/>
  <c r="R322" i="2"/>
  <c r="R314" i="2"/>
  <c r="R306" i="2"/>
  <c r="R298" i="2"/>
  <c r="R290" i="2"/>
  <c r="R282" i="2"/>
  <c r="R274" i="2"/>
  <c r="R266" i="2"/>
  <c r="R258" i="2"/>
  <c r="R250" i="2"/>
  <c r="R242" i="2"/>
  <c r="R234" i="2"/>
  <c r="R226" i="2"/>
  <c r="R218" i="2"/>
  <c r="R210" i="2"/>
  <c r="R202" i="2"/>
  <c r="R194" i="2"/>
  <c r="R186" i="2"/>
  <c r="R178" i="2"/>
  <c r="R170" i="2"/>
  <c r="R162" i="2"/>
  <c r="R154" i="2"/>
  <c r="R146" i="2"/>
  <c r="R138" i="2"/>
  <c r="R130" i="2"/>
  <c r="R122" i="2"/>
  <c r="R114" i="2"/>
  <c r="R106" i="2"/>
  <c r="R98" i="2"/>
  <c r="R90" i="2"/>
  <c r="R82" i="2"/>
  <c r="R74" i="2"/>
  <c r="R66" i="2"/>
  <c r="R58" i="2"/>
  <c r="R50" i="2"/>
  <c r="R42" i="2"/>
  <c r="R34" i="2"/>
  <c r="R26" i="2"/>
  <c r="R18" i="2"/>
  <c r="R10" i="2"/>
  <c r="R327" i="2"/>
  <c r="R319" i="2"/>
  <c r="R311" i="2"/>
  <c r="R303" i="2"/>
  <c r="R295" i="2"/>
  <c r="R287" i="2"/>
  <c r="R279" i="2"/>
  <c r="R271" i="2"/>
  <c r="R263" i="2"/>
  <c r="R255" i="2"/>
  <c r="R247" i="2"/>
  <c r="R239" i="2"/>
  <c r="R231" i="2"/>
  <c r="R223" i="2"/>
  <c r="R215" i="2"/>
  <c r="R207" i="2"/>
  <c r="R199" i="2"/>
  <c r="R191" i="2"/>
  <c r="R183" i="2"/>
  <c r="R175" i="2"/>
  <c r="R167" i="2"/>
  <c r="R159" i="2"/>
  <c r="R151" i="2"/>
  <c r="R143" i="2"/>
  <c r="R135" i="2"/>
  <c r="R127" i="2"/>
  <c r="R119" i="2"/>
  <c r="R111" i="2"/>
  <c r="R103" i="2"/>
  <c r="R95" i="2"/>
  <c r="R87" i="2"/>
  <c r="R79" i="2"/>
  <c r="R71" i="2"/>
  <c r="R63" i="2"/>
  <c r="R55" i="2"/>
  <c r="R47" i="2"/>
  <c r="R39" i="2"/>
  <c r="R31" i="2"/>
  <c r="R23" i="2"/>
  <c r="R15" i="2"/>
  <c r="R7" i="2"/>
  <c r="R326" i="2"/>
  <c r="R318" i="2"/>
  <c r="R310" i="2"/>
  <c r="R302" i="2"/>
  <c r="R294" i="2"/>
  <c r="R286" i="2"/>
  <c r="R278" i="2"/>
  <c r="R270" i="2"/>
  <c r="R262" i="2"/>
  <c r="R254" i="2"/>
  <c r="R246" i="2"/>
  <c r="R238" i="2"/>
  <c r="R230" i="2"/>
  <c r="R222" i="2"/>
  <c r="R214" i="2"/>
  <c r="R206" i="2"/>
  <c r="R198" i="2"/>
  <c r="R190" i="2"/>
  <c r="R182" i="2"/>
  <c r="R174" i="2"/>
  <c r="R166" i="2"/>
  <c r="R158" i="2"/>
  <c r="R150" i="2"/>
  <c r="R142" i="2"/>
  <c r="R134" i="2"/>
  <c r="R126" i="2"/>
  <c r="R118" i="2"/>
  <c r="R110" i="2"/>
  <c r="R102" i="2"/>
  <c r="R94" i="2"/>
  <c r="R86" i="2"/>
  <c r="R78" i="2"/>
  <c r="R70" i="2"/>
  <c r="R62" i="2"/>
  <c r="R54" i="2"/>
  <c r="R46" i="2"/>
  <c r="R38" i="2"/>
  <c r="R30" i="2"/>
  <c r="R22" i="2"/>
  <c r="R14" i="2"/>
  <c r="R6" i="2"/>
  <c r="R333" i="2"/>
  <c r="R325" i="2"/>
  <c r="R317" i="2"/>
  <c r="R309" i="2"/>
  <c r="R301" i="2"/>
  <c r="R293" i="2"/>
  <c r="R285" i="2"/>
  <c r="R277" i="2"/>
  <c r="R269" i="2"/>
  <c r="R261" i="2"/>
  <c r="R253" i="2"/>
  <c r="R245" i="2"/>
  <c r="R237" i="2"/>
  <c r="R229" i="2"/>
  <c r="R221" i="2"/>
  <c r="R213" i="2"/>
  <c r="R205" i="2"/>
  <c r="R197" i="2"/>
  <c r="R189" i="2"/>
  <c r="R181" i="2"/>
  <c r="R173" i="2"/>
  <c r="R165" i="2"/>
  <c r="R157" i="2"/>
  <c r="R149" i="2"/>
  <c r="R141" i="2"/>
  <c r="R133" i="2"/>
  <c r="R125" i="2"/>
  <c r="R117" i="2"/>
  <c r="R109" i="2"/>
  <c r="R101" i="2"/>
  <c r="R93" i="2"/>
  <c r="R85" i="2"/>
  <c r="R77" i="2"/>
  <c r="R69" i="2"/>
  <c r="R61" i="2"/>
  <c r="R53" i="2"/>
  <c r="R45" i="2"/>
  <c r="R37" i="2"/>
  <c r="R29" i="2"/>
  <c r="R21" i="2"/>
  <c r="R13" i="2"/>
  <c r="R5" i="2"/>
  <c r="R332" i="2"/>
  <c r="R324" i="2"/>
  <c r="R316" i="2"/>
  <c r="R308" i="2"/>
  <c r="R300" i="2"/>
  <c r="R292" i="2"/>
  <c r="R284" i="2"/>
  <c r="R276" i="2"/>
  <c r="R268" i="2"/>
  <c r="R260" i="2"/>
  <c r="R252" i="2"/>
  <c r="R244" i="2"/>
  <c r="R236" i="2"/>
  <c r="R228" i="2"/>
  <c r="R220" i="2"/>
  <c r="R212" i="2"/>
  <c r="R204" i="2"/>
  <c r="R196" i="2"/>
  <c r="R188" i="2"/>
  <c r="R180" i="2"/>
  <c r="R172" i="2"/>
  <c r="R164" i="2"/>
  <c r="R156" i="2"/>
  <c r="R148" i="2"/>
  <c r="R140" i="2"/>
  <c r="R132" i="2"/>
  <c r="R124" i="2"/>
  <c r="R116" i="2"/>
  <c r="R108" i="2"/>
  <c r="R100" i="2"/>
  <c r="R92" i="2"/>
  <c r="R84" i="2"/>
  <c r="R76" i="2"/>
  <c r="R68" i="2"/>
  <c r="R60" i="2"/>
  <c r="R52" i="2"/>
  <c r="R44" i="2"/>
  <c r="R36" i="2"/>
  <c r="R28" i="2"/>
  <c r="R20" i="2"/>
  <c r="R12" i="2"/>
  <c r="R4" i="2"/>
  <c r="R331" i="2"/>
  <c r="R323" i="2"/>
  <c r="R315" i="2"/>
  <c r="R307" i="2"/>
  <c r="R299" i="2"/>
  <c r="R291" i="2"/>
  <c r="R283" i="2"/>
  <c r="R275" i="2"/>
  <c r="R267" i="2"/>
  <c r="R259" i="2"/>
  <c r="R251" i="2"/>
  <c r="R243" i="2"/>
  <c r="R235" i="2"/>
  <c r="R227" i="2"/>
  <c r="R219" i="2"/>
  <c r="R211" i="2"/>
  <c r="R203" i="2"/>
  <c r="R195" i="2"/>
  <c r="R187" i="2"/>
  <c r="R179" i="2"/>
  <c r="R171" i="2"/>
  <c r="R163" i="2"/>
  <c r="R155" i="2"/>
  <c r="R147" i="2"/>
  <c r="R139" i="2"/>
  <c r="R131" i="2"/>
  <c r="R123" i="2"/>
  <c r="R115" i="2"/>
  <c r="R107" i="2"/>
  <c r="R99" i="2"/>
  <c r="R91" i="2"/>
  <c r="R83" i="2"/>
  <c r="R75" i="2"/>
  <c r="R67" i="2"/>
  <c r="R59" i="2"/>
  <c r="R51" i="2"/>
  <c r="R43" i="2"/>
  <c r="R35" i="2"/>
  <c r="R27" i="2"/>
  <c r="R19" i="2"/>
  <c r="R11" i="2"/>
  <c r="R3" i="2"/>
  <c r="D2" i="4" l="1"/>
  <c r="D3" i="4"/>
  <c r="D5" i="4"/>
  <c r="D11" i="4"/>
  <c r="D6" i="4"/>
  <c r="D14" i="4"/>
  <c r="D17" i="4"/>
  <c r="D8" i="4"/>
  <c r="D7" i="4"/>
  <c r="D13" i="4"/>
  <c r="D10" i="4"/>
  <c r="D4" i="4"/>
  <c r="D15" i="4"/>
  <c r="D9" i="4"/>
  <c r="D18" i="4"/>
  <c r="D12" i="4"/>
  <c r="D19" i="4"/>
  <c r="D16" i="4"/>
  <c r="D20" i="4"/>
  <c r="C336" i="4"/>
  <c r="D172" i="4" s="1"/>
  <c r="C334" i="4"/>
  <c r="D240" i="4" s="1"/>
  <c r="C21" i="4"/>
  <c r="C331" i="4" s="1"/>
  <c r="D7" i="10" l="1"/>
  <c r="E7" i="10" s="1"/>
  <c r="D6" i="10"/>
  <c r="E6" i="10" s="1"/>
  <c r="D5" i="10"/>
  <c r="E5" i="10" s="1"/>
  <c r="D4" i="10"/>
  <c r="E4" i="10" s="1"/>
  <c r="D3" i="10"/>
  <c r="E3" i="10" s="1"/>
  <c r="D199" i="4"/>
  <c r="D205" i="4"/>
  <c r="D217" i="4"/>
  <c r="D231" i="4"/>
  <c r="D214" i="4"/>
  <c r="D235" i="4"/>
  <c r="D146" i="4"/>
  <c r="D173" i="4"/>
  <c r="D178" i="4"/>
  <c r="D196" i="4"/>
  <c r="D190" i="4"/>
  <c r="D150" i="4"/>
  <c r="D200" i="4"/>
  <c r="D185" i="4"/>
  <c r="D138" i="4"/>
  <c r="D228" i="4"/>
  <c r="D186" i="4"/>
  <c r="D141" i="4"/>
  <c r="D213" i="4"/>
  <c r="D136" i="4"/>
  <c r="D181" i="4"/>
  <c r="D167" i="4"/>
  <c r="D147" i="4"/>
  <c r="D145" i="4"/>
  <c r="D218" i="4"/>
  <c r="D132" i="4"/>
  <c r="D221" i="4"/>
  <c r="D209" i="4"/>
  <c r="D148" i="4"/>
  <c r="D208" i="4"/>
  <c r="D191" i="4"/>
  <c r="D211" i="4"/>
  <c r="D233" i="4"/>
  <c r="D227" i="4"/>
  <c r="D156" i="4"/>
  <c r="D174" i="4"/>
  <c r="D195" i="4"/>
  <c r="D163" i="4"/>
  <c r="D188" i="4"/>
  <c r="D157" i="4"/>
  <c r="D229" i="4"/>
  <c r="D153" i="4"/>
  <c r="D149" i="4"/>
  <c r="D144" i="4"/>
  <c r="D171" i="4"/>
  <c r="D135" i="4"/>
  <c r="D154" i="4"/>
  <c r="D236" i="4"/>
  <c r="D184" i="4"/>
  <c r="D169" i="4"/>
  <c r="D232" i="4"/>
  <c r="D220" i="4"/>
  <c r="D177" i="4"/>
  <c r="D225" i="4"/>
  <c r="D216" i="4"/>
  <c r="D140" i="4"/>
  <c r="D207" i="4"/>
  <c r="D226" i="4"/>
  <c r="D198" i="4"/>
  <c r="D193" i="4"/>
  <c r="D189" i="4"/>
  <c r="D180" i="4"/>
  <c r="D239" i="4"/>
  <c r="D175" i="4"/>
  <c r="D223" i="4"/>
  <c r="D230" i="4"/>
  <c r="D176" i="4"/>
  <c r="D215" i="4"/>
  <c r="D234" i="4"/>
  <c r="D206" i="4"/>
  <c r="D201" i="4"/>
  <c r="D197" i="4"/>
  <c r="D192" i="4"/>
  <c r="D155" i="4"/>
  <c r="D164" i="4"/>
  <c r="D165" i="4"/>
  <c r="D202" i="4"/>
  <c r="D139" i="4"/>
  <c r="D224" i="4"/>
  <c r="D159" i="4"/>
  <c r="D152" i="4"/>
  <c r="D179" i="4"/>
  <c r="D143" i="4"/>
  <c r="D162" i="4"/>
  <c r="D134" i="4"/>
  <c r="D212" i="4"/>
  <c r="D219" i="4"/>
  <c r="D183" i="4"/>
  <c r="D222" i="4"/>
  <c r="D158" i="4"/>
  <c r="D166" i="4"/>
  <c r="D203" i="4"/>
  <c r="D168" i="4"/>
  <c r="D187" i="4"/>
  <c r="D151" i="4"/>
  <c r="D170" i="4"/>
  <c r="D142" i="4"/>
  <c r="D137" i="4"/>
  <c r="D133" i="4"/>
  <c r="D204" i="4"/>
  <c r="D210" i="4"/>
  <c r="D182" i="4"/>
  <c r="D194" i="4"/>
  <c r="D161" i="4"/>
  <c r="D160" i="4"/>
  <c r="D237" i="4"/>
  <c r="D238" i="4"/>
  <c r="D253" i="4"/>
  <c r="D271" i="4"/>
  <c r="D311" i="4"/>
  <c r="D246" i="4"/>
  <c r="D254" i="4"/>
  <c r="D294" i="4"/>
  <c r="D325" i="4"/>
  <c r="D323" i="4"/>
  <c r="D247" i="4"/>
  <c r="D296" i="4"/>
  <c r="D276" i="4"/>
  <c r="D287" i="4"/>
  <c r="D268" i="4"/>
  <c r="D270" i="4"/>
  <c r="D322" i="4"/>
  <c r="D312" i="4"/>
  <c r="D264" i="4"/>
  <c r="D260" i="4"/>
  <c r="D259" i="4"/>
  <c r="D313" i="4"/>
  <c r="D297" i="4"/>
  <c r="D281" i="4"/>
  <c r="D306" i="4"/>
  <c r="D321" i="4"/>
  <c r="D252" i="4"/>
  <c r="D261" i="4"/>
  <c r="D289" i="4"/>
  <c r="D300" i="4"/>
  <c r="D255" i="4"/>
  <c r="D305" i="4"/>
  <c r="D315" i="4"/>
  <c r="D283" i="4"/>
  <c r="D308" i="4"/>
  <c r="D244" i="4"/>
  <c r="D251" i="4"/>
  <c r="D301" i="4"/>
  <c r="D291" i="4"/>
  <c r="D258" i="4"/>
  <c r="D279" i="4"/>
  <c r="D277" i="4"/>
  <c r="D257" i="4"/>
  <c r="D326" i="4"/>
  <c r="D324" i="4"/>
  <c r="D292" i="4"/>
  <c r="D320" i="4"/>
  <c r="D318" i="4"/>
  <c r="D316" i="4"/>
  <c r="D275" i="4"/>
  <c r="D314" i="4"/>
  <c r="D304" i="4"/>
  <c r="D285" i="4"/>
  <c r="D250" i="4"/>
  <c r="D263" i="4"/>
  <c r="D241" i="4"/>
  <c r="M4" i="10" s="1"/>
  <c r="N4" i="10" s="1"/>
  <c r="D267" i="4"/>
  <c r="D274" i="4"/>
  <c r="D327" i="4"/>
  <c r="D265" i="4"/>
  <c r="D284" i="4"/>
  <c r="D278" i="4"/>
  <c r="D295" i="4"/>
  <c r="D243" i="4"/>
  <c r="M6" i="10" s="1"/>
  <c r="N6" i="10" s="1"/>
  <c r="D282" i="4"/>
  <c r="D319" i="4"/>
  <c r="D242" i="4"/>
  <c r="D269" i="4"/>
  <c r="D256" i="4"/>
  <c r="D280" i="4"/>
  <c r="D303" i="4"/>
  <c r="D328" i="4"/>
  <c r="D286" i="4"/>
  <c r="D299" i="4"/>
  <c r="D266" i="4"/>
  <c r="D293" i="4"/>
  <c r="D307" i="4"/>
  <c r="D290" i="4"/>
  <c r="D302" i="4"/>
  <c r="D245" i="4"/>
  <c r="D288" i="4"/>
  <c r="D298" i="4"/>
  <c r="D248" i="4"/>
  <c r="D309" i="4"/>
  <c r="D273" i="4"/>
  <c r="D262" i="4"/>
  <c r="D272" i="4"/>
  <c r="D249" i="4"/>
  <c r="D317" i="4"/>
  <c r="D310" i="4"/>
  <c r="C330" i="4"/>
  <c r="D78" i="4" s="1"/>
  <c r="M7" i="10" l="1"/>
  <c r="N7" i="10" s="1"/>
  <c r="M5" i="10"/>
  <c r="N5" i="10" s="1"/>
  <c r="J4" i="10"/>
  <c r="J3" i="10"/>
  <c r="J5" i="10"/>
  <c r="J7" i="10"/>
  <c r="J6" i="10"/>
  <c r="M3" i="10"/>
  <c r="N3" i="10" s="1"/>
  <c r="D21" i="4"/>
  <c r="D73" i="4"/>
  <c r="D29" i="4"/>
  <c r="D33" i="4"/>
  <c r="D113" i="4"/>
  <c r="D22" i="4"/>
  <c r="D81" i="4"/>
  <c r="D90" i="4"/>
  <c r="D30" i="4"/>
  <c r="D89" i="4"/>
  <c r="D23" i="4"/>
  <c r="D57" i="4"/>
  <c r="D79" i="4"/>
  <c r="D51" i="4"/>
  <c r="D43" i="4"/>
  <c r="D68" i="4"/>
  <c r="D99" i="4"/>
  <c r="D94" i="4"/>
  <c r="D69" i="4"/>
  <c r="D64" i="4"/>
  <c r="D77" i="4"/>
  <c r="D56" i="4"/>
  <c r="D98" i="4"/>
  <c r="D103" i="4"/>
  <c r="D82" i="4"/>
  <c r="D86" i="4"/>
  <c r="D31" i="4"/>
  <c r="D91" i="4"/>
  <c r="D58" i="4"/>
  <c r="D116" i="4"/>
  <c r="D117" i="4"/>
  <c r="D131" i="4"/>
  <c r="D130" i="4"/>
  <c r="D72" i="4"/>
  <c r="D45" i="4"/>
  <c r="D74" i="4"/>
  <c r="D105" i="4"/>
  <c r="D24" i="4"/>
  <c r="D97" i="4"/>
  <c r="D126" i="4"/>
  <c r="D121" i="4"/>
  <c r="D55" i="4"/>
  <c r="D122" i="4"/>
  <c r="D110" i="4"/>
  <c r="D83" i="4"/>
  <c r="D63" i="4"/>
  <c r="D36" i="4"/>
  <c r="D34" i="4"/>
  <c r="D71" i="4"/>
  <c r="D35" i="4"/>
  <c r="D124" i="4"/>
  <c r="D65" i="4"/>
  <c r="D52" i="4"/>
  <c r="D80" i="4"/>
  <c r="D76" i="4"/>
  <c r="D119" i="4"/>
  <c r="D28" i="4"/>
  <c r="D41" i="4"/>
  <c r="D106" i="4"/>
  <c r="D127" i="4"/>
  <c r="D120" i="4"/>
  <c r="D62" i="4"/>
  <c r="D59" i="4"/>
  <c r="D44" i="4"/>
  <c r="D95" i="4"/>
  <c r="D85" i="4"/>
  <c r="D87" i="4"/>
  <c r="D27" i="4"/>
  <c r="D70" i="4"/>
  <c r="D32" i="4"/>
  <c r="D92" i="4"/>
  <c r="D60" i="4"/>
  <c r="D47" i="4"/>
  <c r="D40" i="4"/>
  <c r="D125" i="4"/>
  <c r="D42" i="4"/>
  <c r="D48" i="4"/>
  <c r="D108" i="4"/>
  <c r="D49" i="4"/>
  <c r="D38" i="4"/>
  <c r="D128" i="4"/>
  <c r="D111" i="4"/>
  <c r="D115" i="4"/>
  <c r="D96" i="4"/>
  <c r="D66" i="4"/>
  <c r="D118" i="4"/>
  <c r="D88" i="4"/>
  <c r="D104" i="4"/>
  <c r="D46" i="4"/>
  <c r="D67" i="4"/>
  <c r="D112" i="4"/>
  <c r="D75" i="4"/>
  <c r="D93" i="4"/>
  <c r="D102" i="4"/>
  <c r="D26" i="4"/>
  <c r="D129" i="4"/>
  <c r="D84" i="4"/>
  <c r="D53" i="4"/>
  <c r="D100" i="4"/>
  <c r="D61" i="4"/>
  <c r="D114" i="4"/>
  <c r="D101" i="4"/>
  <c r="D123" i="4"/>
  <c r="D50" i="4"/>
  <c r="D25" i="4"/>
  <c r="D107" i="4"/>
  <c r="D39" i="4"/>
  <c r="D109" i="4"/>
  <c r="D54" i="4"/>
  <c r="D37" i="4"/>
  <c r="K6" i="10" l="1"/>
  <c r="B11" i="10" s="1"/>
  <c r="K7" i="10"/>
  <c r="B18" i="10" s="1"/>
  <c r="K5" i="10"/>
  <c r="B10" i="10" s="1"/>
  <c r="K4" i="10"/>
  <c r="B9" i="10" s="1"/>
  <c r="K3" i="10"/>
  <c r="B8" i="10" s="1"/>
  <c r="G7" i="10"/>
  <c r="H7" i="10" s="1"/>
  <c r="G6" i="10"/>
  <c r="H6" i="10" s="1"/>
  <c r="B7" i="10" s="1"/>
  <c r="G5" i="10"/>
  <c r="H5" i="10" s="1"/>
  <c r="B6" i="10" s="1"/>
  <c r="G4" i="10"/>
  <c r="H4" i="10" s="1"/>
  <c r="G3" i="10"/>
  <c r="H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<sst xmlns="http://schemas.openxmlformats.org/spreadsheetml/2006/main" count="2194" uniqueCount="436">
  <si>
    <t>Player</t>
  </si>
  <si>
    <t>Pos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</si>
  <si>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</si>
  <si>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</si>
  <si>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</si>
  <si>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</si>
  <si>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</si>
  <si>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</si>
  <si>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</si>
  <si>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</si>
  <si>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</si>
  <si>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</si>
  <si>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</si>
  <si>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Sh</t>
  </si>
  <si>
    <t>SoT</t>
  </si>
  <si>
    <t>G/Sh</t>
  </si>
  <si>
    <t>G/SoT</t>
  </si>
  <si>
    <t>Cmp</t>
  </si>
  <si>
    <t>Att</t>
  </si>
  <si>
    <t>SCA</t>
  </si>
  <si>
    <t>GCA</t>
  </si>
  <si>
    <t>Tkl</t>
  </si>
  <si>
    <t>TklW</t>
  </si>
  <si>
    <t>Blocks</t>
  </si>
  <si>
    <t>Int</t>
  </si>
  <si>
    <t>Err</t>
  </si>
  <si>
    <t>OG</t>
  </si>
  <si>
    <t>Won</t>
  </si>
  <si>
    <t>Lost</t>
  </si>
  <si>
    <t>Łukasz Fabiański</t>
  </si>
  <si>
    <t>GK</t>
  </si>
  <si>
    <t>Illan Meslier</t>
  </si>
  <si>
    <t>Kasper Schmeichel</t>
  </si>
  <si>
    <t>David Raya</t>
  </si>
  <si>
    <t>Martin Dúbravka</t>
  </si>
  <si>
    <t>Ben Foster</t>
  </si>
  <si>
    <t>Vicente Guaita</t>
  </si>
  <si>
    <t>Jordan Pickford</t>
  </si>
  <si>
    <t>José Sá</t>
  </si>
  <si>
    <t>Nick Pope</t>
  </si>
  <si>
    <t>Alisson</t>
  </si>
  <si>
    <t>David de Gea</t>
  </si>
  <si>
    <t>Hugo Lloris</t>
  </si>
  <si>
    <t>Aaron Ramsdale</t>
  </si>
  <si>
    <t>Robert Sánchez</t>
  </si>
  <si>
    <t>Emiliano Martínez</t>
  </si>
  <si>
    <t>Fraser Forster</t>
  </si>
  <si>
    <t>Edouard Mendy</t>
  </si>
  <si>
    <t>Tim Krul</t>
  </si>
  <si>
    <t>Ederson</t>
  </si>
  <si>
    <t>Alex McCarthy</t>
  </si>
  <si>
    <t>Joel Ward</t>
  </si>
  <si>
    <t>DF</t>
  </si>
  <si>
    <t>Harry Maguire</t>
  </si>
  <si>
    <t>Jonny Evans</t>
  </si>
  <si>
    <t>Solly March</t>
  </si>
  <si>
    <t>Hassane Kamara</t>
  </si>
  <si>
    <t>João Cancelo</t>
  </si>
  <si>
    <t>Shane Duffy</t>
  </si>
  <si>
    <t>Joël Matip</t>
  </si>
  <si>
    <t>Joël Veltman</t>
  </si>
  <si>
    <t>Junior Firpo</t>
  </si>
  <si>
    <t>Fabian Schär</t>
  </si>
  <si>
    <t>Tariq Lamptey</t>
  </si>
  <si>
    <t>Joachim Andersen</t>
  </si>
  <si>
    <t>James Tarkowski</t>
  </si>
  <si>
    <t>Grant Hanley</t>
  </si>
  <si>
    <t>Takehiro Tomiyasu</t>
  </si>
  <si>
    <t>Jan Bednarek</t>
  </si>
  <si>
    <t>Jamaal Lascelles</t>
  </si>
  <si>
    <t>Gabriel Dos Santos</t>
  </si>
  <si>
    <t>Timothy Castagne</t>
  </si>
  <si>
    <t>Thiago Silva</t>
  </si>
  <si>
    <t>Javier Manquillo</t>
  </si>
  <si>
    <t>Stuart Dallas</t>
  </si>
  <si>
    <t>Jeremy Ngakia</t>
  </si>
  <si>
    <t>Séamus Coleman</t>
  </si>
  <si>
    <t>Matty Cash</t>
  </si>
  <si>
    <t>Max Aarons</t>
  </si>
  <si>
    <t>Max Kilman</t>
  </si>
  <si>
    <t>Michael Keane</t>
  </si>
  <si>
    <t>Rúben Dias</t>
  </si>
  <si>
    <t>Mohammed Salisu</t>
  </si>
  <si>
    <t>Nathan Collins</t>
  </si>
  <si>
    <t>Nathaniel Clyne</t>
  </si>
  <si>
    <t>Matthew Lowton</t>
  </si>
  <si>
    <t>Nuno Tavares</t>
  </si>
  <si>
    <t>Pascal Struijk</t>
  </si>
  <si>
    <t>Romain Saïss</t>
  </si>
  <si>
    <t>Romain Perraud</t>
  </si>
  <si>
    <t>Pontus Jansson</t>
  </si>
  <si>
    <t>Raphaël Varane</t>
  </si>
  <si>
    <t>Rayan Aït Nouri</t>
  </si>
  <si>
    <t>Reece James</t>
  </si>
  <si>
    <t>Matt Targett</t>
  </si>
  <si>
    <t>Matt Ritchie</t>
  </si>
  <si>
    <t>Sergi Canós</t>
  </si>
  <si>
    <t>Kieran Tierney</t>
  </si>
  <si>
    <t>Ezri Konsa</t>
  </si>
  <si>
    <t>Kiko Femenía</t>
  </si>
  <si>
    <t>Kristoffer Ajer</t>
  </si>
  <si>
    <t>Kurt Zouma</t>
  </si>
  <si>
    <t>Kyle Walker</t>
  </si>
  <si>
    <t>Kyle Walker-Peters</t>
  </si>
  <si>
    <t>Lewis Dunk</t>
  </si>
  <si>
    <t>Liam Cooper</t>
  </si>
  <si>
    <t>Lucas Digne</t>
  </si>
  <si>
    <t>Luke Ayling</t>
  </si>
  <si>
    <t>Luke Shaw</t>
  </si>
  <si>
    <t>Luke Thomas</t>
  </si>
  <si>
    <t>Mads Roerslev</t>
  </si>
  <si>
    <t>Marc Cucurella</t>
  </si>
  <si>
    <t>Marc Guéhi</t>
  </si>
  <si>
    <t>Marcos Alonso</t>
  </si>
  <si>
    <t>Samir Santos</t>
  </si>
  <si>
    <t>Mason Holgate</t>
  </si>
  <si>
    <t>Sergio Reguilón</t>
  </si>
  <si>
    <t>Ethan Pinnock</t>
  </si>
  <si>
    <t>Rico Henry</t>
  </si>
  <si>
    <t>Eric Dier</t>
  </si>
  <si>
    <t>Charlie Taylor</t>
  </si>
  <si>
    <t>Vladimír Coufal</t>
  </si>
  <si>
    <t>Christian Kabasele</t>
  </si>
  <si>
    <t>Virgil van Dijk</t>
  </si>
  <si>
    <t>Connor Roberts</t>
  </si>
  <si>
    <t>Craig Cathcart</t>
  </si>
  <si>
    <t>Craig Dawson</t>
  </si>
  <si>
    <t>Cristian Romero</t>
  </si>
  <si>
    <t>Victor Lindelöf</t>
  </si>
  <si>
    <t>Cédric Soares</t>
  </si>
  <si>
    <t>César Azpilicueta</t>
  </si>
  <si>
    <t>Dan Burn</t>
  </si>
  <si>
    <t>Daniel Amartey</t>
  </si>
  <si>
    <t>Valentino Livramento</t>
  </si>
  <si>
    <t>Tyrone Mings</t>
  </si>
  <si>
    <t>Tyrick Mitchell</t>
  </si>
  <si>
    <t>Conor Coady</t>
  </si>
  <si>
    <t>Brandon Williams</t>
  </si>
  <si>
    <t>Ben White</t>
  </si>
  <si>
    <t>Aaron Cresswell</t>
  </si>
  <si>
    <t>Aaron Wan-Bissaka</t>
  </si>
  <si>
    <t>Çağlar Söyüncü</t>
  </si>
  <si>
    <t>Adam Webster</t>
  </si>
  <si>
    <t>Alex Telles</t>
  </si>
  <si>
    <t>Andreas Christensen</t>
  </si>
  <si>
    <t>Andrew Robertson</t>
  </si>
  <si>
    <t>Antonio Rüdiger</t>
  </si>
  <si>
    <t>William Troost-Ekong</t>
  </si>
  <si>
    <t>Ashley Young</t>
  </si>
  <si>
    <t>Aymeric Laporte</t>
  </si>
  <si>
    <t>Ben Davies</t>
  </si>
  <si>
    <t>Ben Gibson</t>
  </si>
  <si>
    <t>Ben Godfrey</t>
  </si>
  <si>
    <t>Ben Johnson</t>
  </si>
  <si>
    <t>Ben Mee</t>
  </si>
  <si>
    <t>Davinson Sánchez</t>
  </si>
  <si>
    <t>Diego Llorente</t>
  </si>
  <si>
    <t>Emerson</t>
  </si>
  <si>
    <t>Dimitris Giannoulis</t>
  </si>
  <si>
    <t>Diogo Dalot</t>
  </si>
  <si>
    <t>Trevoh Chalobah</t>
  </si>
  <si>
    <t>Emil Krafth</t>
  </si>
  <si>
    <t>Trent Alexander-Arnold</t>
  </si>
  <si>
    <t>Emile Smith Rowe</t>
  </si>
  <si>
    <t>MF</t>
  </si>
  <si>
    <t>Andros Townsend</t>
  </si>
  <si>
    <t>Mohamed Elyounoussi</t>
  </si>
  <si>
    <t>Rúben Neves</t>
  </si>
  <si>
    <t>Miguel Almirón</t>
  </si>
  <si>
    <t>Fred</t>
  </si>
  <si>
    <t>Moussa Sissoko</t>
  </si>
  <si>
    <t>Anthony Gordon</t>
  </si>
  <si>
    <t>James Ward-Prowse</t>
  </si>
  <si>
    <t>Emi Buendía</t>
  </si>
  <si>
    <t>Declan Rice</t>
  </si>
  <si>
    <t>Hakim Ziyech</t>
  </si>
  <si>
    <t>Tomáš Souček</t>
  </si>
  <si>
    <t>Granit Xhaka</t>
  </si>
  <si>
    <t>Martin Ødegaard</t>
  </si>
  <si>
    <t>N'Golo Kanté</t>
  </si>
  <si>
    <t>Marvelous Nakamba</t>
  </si>
  <si>
    <t>Mason Mount</t>
  </si>
  <si>
    <t>Mateo Kovačić</t>
  </si>
  <si>
    <t>Mateusz Klich</t>
  </si>
  <si>
    <t>Mathias Jensen</t>
  </si>
  <si>
    <t>Ashley Westwood</t>
  </si>
  <si>
    <t>Mathias Normann</t>
  </si>
  <si>
    <t>Saman Ghoddos</t>
  </si>
  <si>
    <t>Naby Keïta</t>
  </si>
  <si>
    <t>Frank Onyeka</t>
  </si>
  <si>
    <t>Yves Bissouma</t>
  </si>
  <si>
    <t>Fernandinho</t>
  </si>
  <si>
    <t>Paul Pogba</t>
  </si>
  <si>
    <t>Enock Mwepu</t>
  </si>
  <si>
    <t>Rodrigo Bentancur</t>
  </si>
  <si>
    <t>Adam Lallana</t>
  </si>
  <si>
    <t>Philippe Coutinho</t>
  </si>
  <si>
    <t>Pierre Højbjerg</t>
  </si>
  <si>
    <t>Pierre Lees-Melou</t>
  </si>
  <si>
    <t>Rodrigo</t>
  </si>
  <si>
    <t>Adam Forshaw</t>
  </si>
  <si>
    <t>Rodri</t>
  </si>
  <si>
    <t>Robin Koch</t>
  </si>
  <si>
    <t>Fabinho</t>
  </si>
  <si>
    <t>Abdoulaye Doucouré</t>
  </si>
  <si>
    <t>Aaron Lennon</t>
  </si>
  <si>
    <t>Youri Tielemans</t>
  </si>
  <si>
    <t>Pascal Groß</t>
  </si>
  <si>
    <t>Nathan Redmond</t>
  </si>
  <si>
    <t>Tom Cleverley</t>
  </si>
  <si>
    <t>Nemanja Matić</t>
  </si>
  <si>
    <t>Allan</t>
  </si>
  <si>
    <t>Alexis Mac Allister</t>
  </si>
  <si>
    <t>Fernando Marçal</t>
  </si>
  <si>
    <t>Nélson Semedo</t>
  </si>
  <si>
    <t>Alex Oxlade-Chamberlain</t>
  </si>
  <si>
    <t>Alex Iwobi</t>
  </si>
  <si>
    <t>Oliver Skipp</t>
  </si>
  <si>
    <t>Ruben Loftus-Cheek</t>
  </si>
  <si>
    <t>Oriol Romeu</t>
  </si>
  <si>
    <t>Albert Sambi Lokonga</t>
  </si>
  <si>
    <t>Manuel Lanzini</t>
  </si>
  <si>
    <t>Harry Winks</t>
  </si>
  <si>
    <t>Son Heung-min</t>
  </si>
  <si>
    <t>Jonjo Shelvey</t>
  </si>
  <si>
    <t>Conor Gallagher</t>
  </si>
  <si>
    <t>Jordan Henderson</t>
  </si>
  <si>
    <t>Jack Cork</t>
  </si>
  <si>
    <t>Jorginho</t>
  </si>
  <si>
    <t>Josh Brownhill</t>
  </si>
  <si>
    <t>İlkay Gündoğan</t>
  </si>
  <si>
    <t>João Moutinho</t>
  </si>
  <si>
    <t>Thiago Alcántara</t>
  </si>
  <si>
    <t>Christian Pulisic</t>
  </si>
  <si>
    <t>Juraj Kucka</t>
  </si>
  <si>
    <t>Jacob Ramsey</t>
  </si>
  <si>
    <t>Jóhann Berg Guðmundsson</t>
  </si>
  <si>
    <t>John McGinn</t>
  </si>
  <si>
    <t>Tyler Roberts</t>
  </si>
  <si>
    <t>James Milner</t>
  </si>
  <si>
    <t>James McArthur</t>
  </si>
  <si>
    <t>James Maddison</t>
  </si>
  <si>
    <t>Dejan Kulusevski</t>
  </si>
  <si>
    <t>Dele Alli</t>
  </si>
  <si>
    <t>Demarai Gray</t>
  </si>
  <si>
    <t>Stuart Armstrong</t>
  </si>
  <si>
    <t>Jeffrey Schlupp</t>
  </si>
  <si>
    <t>Jakub Moder</t>
  </si>
  <si>
    <t>Joe Willock</t>
  </si>
  <si>
    <t>Joelinton</t>
  </si>
  <si>
    <t>Shandon Baptiste</t>
  </si>
  <si>
    <t>Christian Nørgaard</t>
  </si>
  <si>
    <t>Douglas Luiz</t>
  </si>
  <si>
    <t>Dwight McNeil</t>
  </si>
  <si>
    <t>Wilfred Ndidi</t>
  </si>
  <si>
    <t>Kalvin Phillips</t>
  </si>
  <si>
    <t>Will Hughes</t>
  </si>
  <si>
    <t>Leander Dendoncker</t>
  </si>
  <si>
    <t>Billy Gilmour</t>
  </si>
  <si>
    <t>Sean Longstaff</t>
  </si>
  <si>
    <t>Bruno Guimarães</t>
  </si>
  <si>
    <t>Scott McTominay</t>
  </si>
  <si>
    <t>Bruno Fernandes</t>
  </si>
  <si>
    <t>Lukas Rupp</t>
  </si>
  <si>
    <t>Kiernan Dewsbury-Hall</t>
  </si>
  <si>
    <t>Vitaly Janelt</t>
  </si>
  <si>
    <t>Ken Sema</t>
  </si>
  <si>
    <t>Thomas Partey</t>
  </si>
  <si>
    <t>Kenny McLean</t>
  </si>
  <si>
    <t>Imran Louza</t>
  </si>
  <si>
    <t>Kevin De Bruyne</t>
  </si>
  <si>
    <t>Cheikhou Kouyaté</t>
  </si>
  <si>
    <t>Ibrahima Diallo</t>
  </si>
  <si>
    <t>Bernardo Silva</t>
  </si>
  <si>
    <t>Boubakary Soumaré</t>
  </si>
  <si>
    <t>Saïd Benrahma</t>
  </si>
  <si>
    <t>FW</t>
  </si>
  <si>
    <t>Roberto Firmino</t>
  </si>
  <si>
    <t>Timo Werner</t>
  </si>
  <si>
    <t>Romelu Lukaku</t>
  </si>
  <si>
    <t>Wilfried Zaha</t>
  </si>
  <si>
    <t>Teemu Pukki</t>
  </si>
  <si>
    <t>Wout Weghorst</t>
  </si>
  <si>
    <t>Salomón Rondón</t>
  </si>
  <si>
    <t>Ryan Fraser</t>
  </si>
  <si>
    <t>Yoane Wissa</t>
  </si>
  <si>
    <t>Sadio Mané</t>
  </si>
  <si>
    <t>Steven Bergwijn</t>
  </si>
  <si>
    <t>Richarlison</t>
  </si>
  <si>
    <t>Daniel James</t>
  </si>
  <si>
    <t>Daniel Podence</t>
  </si>
  <si>
    <t>Danny Ings</t>
  </si>
  <si>
    <t>Danny Welbeck</t>
  </si>
  <si>
    <t>Diogo Jota</t>
  </si>
  <si>
    <t>Dominic Calvert-Lewin</t>
  </si>
  <si>
    <t>Eddie Nketiah</t>
  </si>
  <si>
    <t>Emmanuel Dennis</t>
  </si>
  <si>
    <t>Francisco Trincão</t>
  </si>
  <si>
    <t>Fábio Silva</t>
  </si>
  <si>
    <t>Gabriel Jesus</t>
  </si>
  <si>
    <t>Gabriel Martinelli</t>
  </si>
  <si>
    <t>Harry Kane</t>
  </si>
  <si>
    <t>Harvey Barnes</t>
  </si>
  <si>
    <t>Hwang Hee-chan</t>
  </si>
  <si>
    <t>Ismaila Sarr</t>
  </si>
  <si>
    <t>Cucho</t>
  </si>
  <si>
    <t>Ivan Toney</t>
  </si>
  <si>
    <t>Cristiano Ronaldo</t>
  </si>
  <si>
    <t>Adam Armstrong</t>
  </si>
  <si>
    <t>Adam Idah</t>
  </si>
  <si>
    <t>Adama Traoré</t>
  </si>
  <si>
    <t>Ademola Lookman</t>
  </si>
  <si>
    <t>Alexandre Lacazette</t>
  </si>
  <si>
    <t>Allan Saint-Maximin</t>
  </si>
  <si>
    <t>Andriy Yarmolenko</t>
  </si>
  <si>
    <t>Anthony Elanga</t>
  </si>
  <si>
    <t>Armando Broja</t>
  </si>
  <si>
    <t>Ashley Barnes</t>
  </si>
  <si>
    <t>Bryan Mbeumo</t>
  </si>
  <si>
    <t>Bukayo Saka</t>
  </si>
  <si>
    <t>Callum Wilson</t>
  </si>
  <si>
    <t>Che Adams</t>
  </si>
  <si>
    <t>Chris Wood</t>
  </si>
  <si>
    <t>Christian Benteke</t>
  </si>
  <si>
    <t>Jack Grealish</t>
  </si>
  <si>
    <t>Jack Harrison</t>
  </si>
  <si>
    <t>Jacob Murphy</t>
  </si>
  <si>
    <t>Michael Olise</t>
  </si>
  <si>
    <t>Michail Antonio</t>
  </si>
  <si>
    <t>Milot Rashica</t>
  </si>
  <si>
    <t>Mohamed Salah</t>
  </si>
  <si>
    <t>Neal Maupay</t>
  </si>
  <si>
    <t>Nicolas Pépé</t>
  </si>
  <si>
    <t>Nikola Vlašić</t>
  </si>
  <si>
    <t>Odsonne Édouard</t>
  </si>
  <si>
    <t>Ollie Watkins</t>
  </si>
  <si>
    <t>Pablo Fornals</t>
  </si>
  <si>
    <t>Patson Daka</t>
  </si>
  <si>
    <t>Phil Foden</t>
  </si>
  <si>
    <t>Raheem Sterling</t>
  </si>
  <si>
    <t>Raphinha</t>
  </si>
  <si>
    <t>Raúl Jiménez</t>
  </si>
  <si>
    <t>Maxwel Cornet</t>
  </si>
  <si>
    <t>Matěj Vydra</t>
  </si>
  <si>
    <t>Mason Greenwood</t>
  </si>
  <si>
    <t>Marcus Rashford</t>
  </si>
  <si>
    <t>Jadon Sancho</t>
  </si>
  <si>
    <t>Jamie Vardy</t>
  </si>
  <si>
    <t>Jarrod Bowen</t>
  </si>
  <si>
    <t>Jay Rodriguez</t>
  </si>
  <si>
    <t>Jean-Philippe Mateta</t>
  </si>
  <si>
    <t>Jesse Lingard</t>
  </si>
  <si>
    <t>Joe Gelhardt</t>
  </si>
  <si>
    <t>Jordan Ayew</t>
  </si>
  <si>
    <t>Riyad Mahrez</t>
  </si>
  <si>
    <t>Joshua King</t>
  </si>
  <si>
    <t>Kai Havertz</t>
  </si>
  <si>
    <t>Kelechi Iheanacho</t>
  </si>
  <si>
    <t>Kieran Dowell</t>
  </si>
  <si>
    <t>Leandro Trossard</t>
  </si>
  <si>
    <t>Leon Bailey</t>
  </si>
  <si>
    <t>Lucas Moura</t>
  </si>
  <si>
    <t>Marc Albrighton</t>
  </si>
  <si>
    <t>João Pedro</t>
  </si>
  <si>
    <t>Josh Sargent</t>
  </si>
  <si>
    <t>Names</t>
  </si>
  <si>
    <t>Goals</t>
  </si>
  <si>
    <t>Assists</t>
  </si>
  <si>
    <t>Shots</t>
  </si>
  <si>
    <t>Shots on Target</t>
  </si>
  <si>
    <t>Completed</t>
  </si>
  <si>
    <t>Attempted</t>
  </si>
  <si>
    <t>Tackles</t>
  </si>
  <si>
    <t>Won Tack</t>
  </si>
  <si>
    <t>Interception</t>
  </si>
  <si>
    <t>Error</t>
  </si>
  <si>
    <t>Aerial Won</t>
  </si>
  <si>
    <t>Aerial Lost</t>
  </si>
  <si>
    <t>Tackles Lost</t>
  </si>
  <si>
    <t>Metrics for Defenders</t>
  </si>
  <si>
    <t>Points</t>
  </si>
  <si>
    <t>Metrics for MidFielders</t>
  </si>
  <si>
    <t>Metrics for Attackers</t>
  </si>
  <si>
    <t>Tackles Won</t>
  </si>
  <si>
    <t>Aerial Duels Won</t>
  </si>
  <si>
    <t>Goal</t>
  </si>
  <si>
    <t>Goals/Shot</t>
  </si>
  <si>
    <t>Goals/Shot on Target</t>
  </si>
  <si>
    <t>Yellow Card</t>
  </si>
  <si>
    <t>Passes Completed</t>
  </si>
  <si>
    <t>Red Card</t>
  </si>
  <si>
    <t>Aerial Duels Lost</t>
  </si>
  <si>
    <t>Aerials Duel Won</t>
  </si>
  <si>
    <t>Own Goal</t>
  </si>
  <si>
    <t>Own Goals</t>
  </si>
  <si>
    <t>Player Name</t>
  </si>
  <si>
    <t>Position</t>
  </si>
  <si>
    <t>Total Points</t>
  </si>
  <si>
    <t>Normalized Points</t>
  </si>
  <si>
    <t>Top 5</t>
  </si>
  <si>
    <t>Pass completion</t>
  </si>
  <si>
    <t>Defenders</t>
  </si>
  <si>
    <t>MidFielders</t>
  </si>
  <si>
    <t>Goal Keepers</t>
  </si>
  <si>
    <t>Forwards</t>
  </si>
  <si>
    <t>Defender Max</t>
  </si>
  <si>
    <t>Defender Min</t>
  </si>
  <si>
    <t>Forward Max</t>
  </si>
  <si>
    <t>Forward Min</t>
  </si>
  <si>
    <t>Aerial Duels won</t>
  </si>
  <si>
    <t>MidFielder Max</t>
  </si>
  <si>
    <t>MidFielder Min</t>
  </si>
  <si>
    <t>Metrics For Goalkeepers</t>
  </si>
  <si>
    <t>GA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</si>
  <si>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</si>
  <si>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</si>
  <si>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</si>
  <si>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</si>
  <si>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</si>
  <si>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</si>
  <si>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</si>
  <si>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</si>
  <si>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</si>
  <si>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PK Save%</t>
  </si>
  <si>
    <t>Penalty Kick Saved</t>
  </si>
  <si>
    <t>Goals Against</t>
  </si>
  <si>
    <t>Penalty Kick Allowed</t>
  </si>
  <si>
    <t>Saves on Shots on Target</t>
  </si>
  <si>
    <t>GoalKeeper Max</t>
  </si>
  <si>
    <t>GoalKeeper Min</t>
  </si>
  <si>
    <t>Save percent</t>
  </si>
  <si>
    <t>Starting 11</t>
  </si>
  <si>
    <t>Clean Sheet percent</t>
  </si>
  <si>
    <t>Substitute</t>
  </si>
  <si>
    <t>Players</t>
  </si>
  <si>
    <t>Tevoh Chalobah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</si>
</sst>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0" fillId="0" borderId="0" xfId="1" applyNumberFormat="1" applyFont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6" xfId="0" applyBorder="1"/>
    <xf numFmtId="0" fontId="0" fillId="0" borderId="19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3"/>
  <sheetViews>
    <sheetView workbookViewId="0">
      <selection activeCell="O37" sqref="O37"/>
    </sheetView>
  </sheetViews>
  <sheetFormatPr defaultRowHeight="15" x14ac:dyDescent="0.25"/>
  <cols>
    <col min="1" max="1" width="25.28515625" customWidth="1"/>
    <col min="2" max="2" width="4.140625" bestFit="1" customWidth="1"/>
    <col min="3" max="3" width="4" bestFit="1" customWidth="1"/>
    <col min="4" max="4" width="6" bestFit="1" customWidth="1"/>
    <col min="5" max="5" width="5" bestFit="1" customWidth="1"/>
    <col min="6" max="7" width="3.85546875" bestFit="1" customWidth="1"/>
    <col min="8" max="8" width="4.7109375" bestFit="1" customWidth="1"/>
    <col min="9" max="9" width="5.42578125" bestFit="1" customWidth="1"/>
    <col min="10" max="10" width="3.28515625" bestFit="1" customWidth="1"/>
    <col min="11" max="11" width="5.7109375" bestFit="1" customWidth="1"/>
    <col min="12" max="13" width="5.140625" bestFit="1" customWidth="1"/>
    <col min="14" max="14" width="4" bestFit="1" customWidth="1"/>
    <col min="15" max="15" width="4.140625" bestFit="1" customWidth="1"/>
    <col min="16" max="16" width="5.42578125" bestFit="1" customWidth="1"/>
    <col min="17" max="17" width="6.42578125" bestFit="1" customWidth="1"/>
    <col min="18" max="19" width="5" bestFit="1" customWidth="1"/>
    <col min="20" max="20" width="4.42578125" bestFit="1" customWidth="1"/>
    <col min="21" max="21" width="4.85546875" bestFit="1" customWidth="1"/>
    <col min="22" max="22" width="4" bestFit="1" customWidth="1"/>
    <col min="23" max="23" width="5.5703125" bestFit="1" customWidth="1"/>
    <col min="24" max="24" width="6.5703125" bestFit="1" customWidth="1"/>
    <col min="25" max="26" width="3.42578125" bestFit="1" customWidth="1"/>
    <col min="27" max="27" width="3.85546875" bestFit="1" customWidth="1"/>
    <col min="28" max="28" width="5.28515625" bestFit="1" customWidth="1"/>
    <col min="29" max="29" width="4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43</v>
      </c>
      <c r="B2" t="s">
        <v>30</v>
      </c>
      <c r="C2">
        <v>34</v>
      </c>
      <c r="D2">
        <v>34</v>
      </c>
      <c r="E2">
        <v>3060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795</v>
      </c>
      <c r="S2">
        <v>1178</v>
      </c>
      <c r="T2">
        <v>2</v>
      </c>
      <c r="U2">
        <v>0</v>
      </c>
      <c r="V2">
        <v>2</v>
      </c>
      <c r="W2">
        <v>1</v>
      </c>
      <c r="X2">
        <v>0</v>
      </c>
      <c r="Y2">
        <v>0</v>
      </c>
      <c r="Z2">
        <v>3</v>
      </c>
      <c r="AA2">
        <v>0</v>
      </c>
      <c r="AB2">
        <v>6</v>
      </c>
      <c r="AC2">
        <v>2</v>
      </c>
    </row>
    <row r="3" spans="1:29" x14ac:dyDescent="0.25">
      <c r="A3" t="s">
        <v>50</v>
      </c>
      <c r="B3" t="s">
        <v>30</v>
      </c>
      <c r="C3">
        <v>17</v>
      </c>
      <c r="D3">
        <v>17</v>
      </c>
      <c r="E3">
        <v>1530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318</v>
      </c>
      <c r="S3">
        <v>508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</row>
    <row r="4" spans="1:29" x14ac:dyDescent="0.25">
      <c r="A4" t="s">
        <v>40</v>
      </c>
      <c r="B4" t="s">
        <v>30</v>
      </c>
      <c r="C4">
        <v>36</v>
      </c>
      <c r="D4">
        <v>36</v>
      </c>
      <c r="E4">
        <v>3240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1214</v>
      </c>
      <c r="S4">
        <v>1388</v>
      </c>
      <c r="T4">
        <v>2</v>
      </c>
      <c r="U4">
        <v>1</v>
      </c>
      <c r="V4">
        <v>3</v>
      </c>
      <c r="W4">
        <v>1</v>
      </c>
      <c r="X4">
        <v>1</v>
      </c>
      <c r="Y4">
        <v>0</v>
      </c>
      <c r="Z4">
        <v>1</v>
      </c>
      <c r="AA4">
        <v>1</v>
      </c>
      <c r="AB4">
        <v>15</v>
      </c>
      <c r="AC4">
        <v>1</v>
      </c>
    </row>
    <row r="5" spans="1:29" x14ac:dyDescent="0.25">
      <c r="A5" t="s">
        <v>35</v>
      </c>
      <c r="B5" t="s">
        <v>30</v>
      </c>
      <c r="C5">
        <v>26</v>
      </c>
      <c r="D5">
        <v>26</v>
      </c>
      <c r="E5">
        <v>2340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428</v>
      </c>
      <c r="S5">
        <v>886</v>
      </c>
      <c r="T5">
        <v>8</v>
      </c>
      <c r="U5">
        <v>1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5</v>
      </c>
      <c r="AC5">
        <v>3</v>
      </c>
    </row>
    <row r="6" spans="1:29" x14ac:dyDescent="0.25">
      <c r="A6" t="s">
        <v>41</v>
      </c>
      <c r="B6" t="s">
        <v>30</v>
      </c>
      <c r="C6">
        <v>38</v>
      </c>
      <c r="D6">
        <v>38</v>
      </c>
      <c r="E6">
        <v>3420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677</v>
      </c>
      <c r="S6">
        <v>924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8</v>
      </c>
      <c r="AC6">
        <v>0</v>
      </c>
    </row>
    <row r="7" spans="1:29" x14ac:dyDescent="0.25">
      <c r="A7" t="s">
        <v>33</v>
      </c>
      <c r="B7" t="s">
        <v>30</v>
      </c>
      <c r="C7">
        <v>24</v>
      </c>
      <c r="D7">
        <v>24</v>
      </c>
      <c r="E7">
        <v>2160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737</v>
      </c>
      <c r="S7">
        <v>1085</v>
      </c>
      <c r="T7">
        <v>7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9</v>
      </c>
      <c r="AC7">
        <v>2</v>
      </c>
    </row>
    <row r="8" spans="1:29" x14ac:dyDescent="0.25">
      <c r="A8" t="s">
        <v>49</v>
      </c>
      <c r="B8" t="s">
        <v>30</v>
      </c>
      <c r="C8">
        <v>37</v>
      </c>
      <c r="D8">
        <v>37</v>
      </c>
      <c r="E8">
        <v>3330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1016</v>
      </c>
      <c r="S8">
        <v>1128</v>
      </c>
      <c r="T8">
        <v>2</v>
      </c>
      <c r="U8">
        <v>1</v>
      </c>
      <c r="V8">
        <v>2</v>
      </c>
      <c r="W8">
        <v>1</v>
      </c>
      <c r="X8">
        <v>0</v>
      </c>
      <c r="Y8">
        <v>0</v>
      </c>
      <c r="Z8">
        <v>0</v>
      </c>
      <c r="AA8">
        <v>0</v>
      </c>
      <c r="AB8">
        <v>10</v>
      </c>
      <c r="AC8">
        <v>3</v>
      </c>
    </row>
    <row r="9" spans="1:29" x14ac:dyDescent="0.25">
      <c r="A9" t="s">
        <v>47</v>
      </c>
      <c r="B9" t="s">
        <v>30</v>
      </c>
      <c r="C9">
        <v>34</v>
      </c>
      <c r="D9">
        <v>34</v>
      </c>
      <c r="E9">
        <v>3060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811</v>
      </c>
      <c r="S9">
        <v>957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4</v>
      </c>
      <c r="AA9">
        <v>0</v>
      </c>
      <c r="AB9">
        <v>11</v>
      </c>
      <c r="AC9">
        <v>1</v>
      </c>
    </row>
    <row r="10" spans="1:29" x14ac:dyDescent="0.25">
      <c r="A10" t="s">
        <v>45</v>
      </c>
      <c r="B10" t="s">
        <v>30</v>
      </c>
      <c r="C10">
        <v>36</v>
      </c>
      <c r="D10">
        <v>36</v>
      </c>
      <c r="E10">
        <v>3240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816</v>
      </c>
      <c r="S10">
        <v>1103</v>
      </c>
      <c r="T10">
        <v>5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8</v>
      </c>
      <c r="AC10">
        <v>1</v>
      </c>
    </row>
    <row r="11" spans="1:29" x14ac:dyDescent="0.25">
      <c r="A11" t="s">
        <v>46</v>
      </c>
      <c r="B11" t="s">
        <v>30</v>
      </c>
      <c r="C11">
        <v>19</v>
      </c>
      <c r="D11">
        <v>19</v>
      </c>
      <c r="E11">
        <v>1710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360</v>
      </c>
      <c r="S11">
        <v>603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2</v>
      </c>
      <c r="AA11">
        <v>0</v>
      </c>
      <c r="AB11">
        <v>7</v>
      </c>
      <c r="AC11">
        <v>0</v>
      </c>
    </row>
    <row r="12" spans="1:29" x14ac:dyDescent="0.25">
      <c r="A12" t="s">
        <v>42</v>
      </c>
      <c r="B12" t="s">
        <v>30</v>
      </c>
      <c r="C12">
        <v>38</v>
      </c>
      <c r="D12">
        <v>38</v>
      </c>
      <c r="E12">
        <v>3420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767</v>
      </c>
      <c r="S12">
        <v>957</v>
      </c>
      <c r="T12">
        <v>6</v>
      </c>
      <c r="U12">
        <v>3</v>
      </c>
      <c r="V12">
        <v>1</v>
      </c>
      <c r="W12">
        <v>1</v>
      </c>
      <c r="X12">
        <v>0</v>
      </c>
      <c r="Y12">
        <v>1</v>
      </c>
      <c r="Z12">
        <v>3</v>
      </c>
      <c r="AA12">
        <v>0</v>
      </c>
      <c r="AB12">
        <v>12</v>
      </c>
      <c r="AC12">
        <v>2</v>
      </c>
    </row>
    <row r="13" spans="1:29" x14ac:dyDescent="0.25">
      <c r="A13" t="s">
        <v>31</v>
      </c>
      <c r="B13" t="s">
        <v>30</v>
      </c>
      <c r="C13">
        <v>38</v>
      </c>
      <c r="D13">
        <v>38</v>
      </c>
      <c r="E13">
        <v>3384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1037</v>
      </c>
      <c r="S13">
        <v>1392</v>
      </c>
      <c r="T13">
        <v>3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13</v>
      </c>
      <c r="AC13">
        <v>2</v>
      </c>
    </row>
    <row r="14" spans="1:29" x14ac:dyDescent="0.25">
      <c r="A14" t="s">
        <v>37</v>
      </c>
      <c r="B14" t="s">
        <v>30</v>
      </c>
      <c r="C14">
        <v>35</v>
      </c>
      <c r="D14">
        <v>35</v>
      </c>
      <c r="E14">
        <v>3150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608</v>
      </c>
      <c r="S14">
        <v>1147</v>
      </c>
      <c r="T14">
        <v>13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10</v>
      </c>
      <c r="AC14">
        <v>1</v>
      </c>
    </row>
    <row r="15" spans="1:29" x14ac:dyDescent="0.25">
      <c r="A15" t="s">
        <v>38</v>
      </c>
      <c r="B15" t="s">
        <v>30</v>
      </c>
      <c r="C15">
        <v>37</v>
      </c>
      <c r="D15">
        <v>37</v>
      </c>
      <c r="E15">
        <v>3285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770</v>
      </c>
      <c r="S15">
        <v>1109</v>
      </c>
      <c r="T15">
        <v>4</v>
      </c>
      <c r="U15">
        <v>1</v>
      </c>
      <c r="V15">
        <v>2</v>
      </c>
      <c r="W15">
        <v>1</v>
      </c>
      <c r="X15">
        <v>0</v>
      </c>
      <c r="Y15">
        <v>2</v>
      </c>
      <c r="Z15">
        <v>5</v>
      </c>
      <c r="AA15">
        <v>1</v>
      </c>
      <c r="AB15">
        <v>12</v>
      </c>
      <c r="AC15">
        <v>0</v>
      </c>
    </row>
    <row r="16" spans="1:29" x14ac:dyDescent="0.25">
      <c r="A16" t="s">
        <v>32</v>
      </c>
      <c r="B16" t="s">
        <v>30</v>
      </c>
      <c r="C16">
        <v>37</v>
      </c>
      <c r="D16">
        <v>37</v>
      </c>
      <c r="E16">
        <v>3330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945</v>
      </c>
      <c r="S16">
        <v>1294</v>
      </c>
      <c r="T16">
        <v>7</v>
      </c>
      <c r="U16">
        <v>3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9</v>
      </c>
      <c r="AC16">
        <v>4</v>
      </c>
    </row>
    <row r="17" spans="1:29" x14ac:dyDescent="0.25">
      <c r="A17" t="s">
        <v>29</v>
      </c>
      <c r="B17" t="s">
        <v>30</v>
      </c>
      <c r="C17">
        <v>37</v>
      </c>
      <c r="D17">
        <v>37</v>
      </c>
      <c r="E17">
        <v>3330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666</v>
      </c>
      <c r="S17">
        <v>1013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</v>
      </c>
      <c r="AC17">
        <v>0</v>
      </c>
    </row>
    <row r="18" spans="1:29" x14ac:dyDescent="0.25">
      <c r="A18" t="s">
        <v>34</v>
      </c>
      <c r="B18" t="s">
        <v>30</v>
      </c>
      <c r="C18">
        <v>26</v>
      </c>
      <c r="D18">
        <v>26</v>
      </c>
      <c r="E18">
        <v>2340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534</v>
      </c>
      <c r="S18">
        <v>846</v>
      </c>
      <c r="T18">
        <v>3</v>
      </c>
      <c r="U18">
        <v>0</v>
      </c>
      <c r="V18">
        <v>1</v>
      </c>
      <c r="W18">
        <v>1</v>
      </c>
      <c r="X18">
        <v>0</v>
      </c>
      <c r="Y18">
        <v>0</v>
      </c>
      <c r="Z18">
        <v>2</v>
      </c>
      <c r="AA18">
        <v>0</v>
      </c>
      <c r="AB18">
        <v>4</v>
      </c>
      <c r="AC18">
        <v>1</v>
      </c>
    </row>
    <row r="19" spans="1:29" x14ac:dyDescent="0.25">
      <c r="A19" t="s">
        <v>39</v>
      </c>
      <c r="B19" t="s">
        <v>30</v>
      </c>
      <c r="C19">
        <v>36</v>
      </c>
      <c r="D19">
        <v>36</v>
      </c>
      <c r="E19">
        <v>3240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556</v>
      </c>
      <c r="S19">
        <v>1088</v>
      </c>
      <c r="T19">
        <v>8</v>
      </c>
      <c r="U19">
        <v>0</v>
      </c>
      <c r="V19">
        <v>0</v>
      </c>
      <c r="W19">
        <v>0</v>
      </c>
      <c r="X19">
        <v>0</v>
      </c>
      <c r="Y19">
        <v>2</v>
      </c>
      <c r="Z19">
        <v>3</v>
      </c>
      <c r="AA19">
        <v>0</v>
      </c>
      <c r="AB19">
        <v>18</v>
      </c>
      <c r="AC19">
        <v>0</v>
      </c>
    </row>
    <row r="20" spans="1:29" x14ac:dyDescent="0.25">
      <c r="A20" t="s">
        <v>44</v>
      </c>
      <c r="B20" t="s">
        <v>30</v>
      </c>
      <c r="C20">
        <v>37</v>
      </c>
      <c r="D20">
        <v>37</v>
      </c>
      <c r="E20">
        <v>3329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1082</v>
      </c>
      <c r="S20">
        <v>1525</v>
      </c>
      <c r="T20">
        <v>5</v>
      </c>
      <c r="U20">
        <v>0</v>
      </c>
      <c r="V20">
        <v>2</v>
      </c>
      <c r="W20">
        <v>1</v>
      </c>
      <c r="X20">
        <v>1</v>
      </c>
      <c r="Y20">
        <v>0</v>
      </c>
      <c r="Z20">
        <v>4</v>
      </c>
      <c r="AA20">
        <v>0</v>
      </c>
      <c r="AB20">
        <v>17</v>
      </c>
      <c r="AC20">
        <v>0</v>
      </c>
    </row>
    <row r="21" spans="1:29" x14ac:dyDescent="0.25">
      <c r="A21" t="s">
        <v>48</v>
      </c>
      <c r="B21" t="s">
        <v>30</v>
      </c>
      <c r="C21">
        <v>29</v>
      </c>
      <c r="D21">
        <v>29</v>
      </c>
      <c r="E21">
        <v>2610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759</v>
      </c>
      <c r="S21">
        <v>1073</v>
      </c>
      <c r="T21">
        <v>6</v>
      </c>
      <c r="U21">
        <v>0</v>
      </c>
      <c r="V21">
        <v>1</v>
      </c>
      <c r="W21">
        <v>1</v>
      </c>
      <c r="X21">
        <v>0</v>
      </c>
      <c r="Y21">
        <v>0</v>
      </c>
      <c r="Z21">
        <v>4</v>
      </c>
      <c r="AA21">
        <v>1</v>
      </c>
      <c r="AB21">
        <v>7</v>
      </c>
      <c r="AC21">
        <v>3</v>
      </c>
    </row>
    <row r="22" spans="1:29" x14ac:dyDescent="0.25">
      <c r="A22" t="s">
        <v>36</v>
      </c>
      <c r="B22" t="s">
        <v>30</v>
      </c>
      <c r="C22">
        <v>30</v>
      </c>
      <c r="D22">
        <v>30</v>
      </c>
      <c r="E22">
        <v>2655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776</v>
      </c>
      <c r="S22">
        <v>982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8</v>
      </c>
      <c r="AC22">
        <v>1</v>
      </c>
    </row>
    <row r="23" spans="1:29" x14ac:dyDescent="0.25">
      <c r="A23" t="s">
        <v>139</v>
      </c>
      <c r="B23" t="s">
        <v>52</v>
      </c>
      <c r="C23">
        <v>31</v>
      </c>
      <c r="D23">
        <v>31</v>
      </c>
      <c r="E23">
        <v>2726</v>
      </c>
      <c r="F23">
        <v>2</v>
      </c>
      <c r="G23">
        <v>3</v>
      </c>
      <c r="H23">
        <v>5</v>
      </c>
      <c r="I23">
        <v>2</v>
      </c>
      <c r="J23">
        <v>0</v>
      </c>
      <c r="K23">
        <v>0</v>
      </c>
      <c r="L23">
        <v>3</v>
      </c>
      <c r="M23">
        <v>0</v>
      </c>
      <c r="N23">
        <v>18</v>
      </c>
      <c r="O23">
        <v>3</v>
      </c>
      <c r="P23">
        <v>0.11</v>
      </c>
      <c r="Q23">
        <v>0.67</v>
      </c>
      <c r="R23">
        <v>1656</v>
      </c>
      <c r="S23">
        <v>2096</v>
      </c>
      <c r="T23">
        <v>53</v>
      </c>
      <c r="U23">
        <v>6</v>
      </c>
      <c r="V23">
        <v>28</v>
      </c>
      <c r="W23">
        <v>18</v>
      </c>
      <c r="X23">
        <v>31</v>
      </c>
      <c r="Y23">
        <v>35</v>
      </c>
      <c r="Z23">
        <v>0</v>
      </c>
      <c r="AA23">
        <v>0</v>
      </c>
      <c r="AB23">
        <v>32</v>
      </c>
      <c r="AC23">
        <v>24</v>
      </c>
    </row>
    <row r="24" spans="1:29" x14ac:dyDescent="0.25">
      <c r="A24" t="s">
        <v>140</v>
      </c>
      <c r="B24" t="s">
        <v>52</v>
      </c>
      <c r="C24">
        <v>20</v>
      </c>
      <c r="D24">
        <v>20</v>
      </c>
      <c r="E24">
        <v>1793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5</v>
      </c>
      <c r="O24">
        <v>1</v>
      </c>
      <c r="P24">
        <v>0</v>
      </c>
      <c r="Q24">
        <v>0</v>
      </c>
      <c r="R24">
        <v>925</v>
      </c>
      <c r="S24">
        <v>1141</v>
      </c>
      <c r="T24">
        <v>35</v>
      </c>
      <c r="U24">
        <v>1</v>
      </c>
      <c r="V24">
        <v>49</v>
      </c>
      <c r="W24">
        <v>36</v>
      </c>
      <c r="X24">
        <v>24</v>
      </c>
      <c r="Y24">
        <v>34</v>
      </c>
      <c r="Z24">
        <v>2</v>
      </c>
      <c r="AA24">
        <v>0</v>
      </c>
      <c r="AB24">
        <v>19</v>
      </c>
      <c r="AC24">
        <v>32</v>
      </c>
    </row>
    <row r="25" spans="1:29" x14ac:dyDescent="0.25">
      <c r="A25" t="s">
        <v>142</v>
      </c>
      <c r="B25" t="s">
        <v>52</v>
      </c>
      <c r="C25">
        <v>22</v>
      </c>
      <c r="D25">
        <v>16</v>
      </c>
      <c r="E25">
        <v>1434</v>
      </c>
      <c r="F25">
        <v>2</v>
      </c>
      <c r="G25">
        <v>0</v>
      </c>
      <c r="H25">
        <v>2</v>
      </c>
      <c r="I25">
        <v>2</v>
      </c>
      <c r="J25">
        <v>0</v>
      </c>
      <c r="K25">
        <v>0</v>
      </c>
      <c r="L25">
        <v>5</v>
      </c>
      <c r="M25">
        <v>0</v>
      </c>
      <c r="N25">
        <v>8</v>
      </c>
      <c r="O25">
        <v>2</v>
      </c>
      <c r="P25">
        <v>0.25</v>
      </c>
      <c r="Q25">
        <v>1</v>
      </c>
      <c r="R25">
        <v>950</v>
      </c>
      <c r="S25">
        <v>1176</v>
      </c>
      <c r="T25">
        <v>18</v>
      </c>
      <c r="U25">
        <v>3</v>
      </c>
      <c r="V25">
        <v>26</v>
      </c>
      <c r="W25">
        <v>8</v>
      </c>
      <c r="X25">
        <v>25</v>
      </c>
      <c r="Y25">
        <v>17</v>
      </c>
      <c r="Z25">
        <v>2</v>
      </c>
      <c r="AA25">
        <v>0</v>
      </c>
      <c r="AB25">
        <v>56</v>
      </c>
      <c r="AC25">
        <v>15</v>
      </c>
    </row>
    <row r="26" spans="1:29" x14ac:dyDescent="0.25">
      <c r="A26" t="s">
        <v>143</v>
      </c>
      <c r="B26" t="s">
        <v>52</v>
      </c>
      <c r="C26">
        <v>21</v>
      </c>
      <c r="D26">
        <v>18</v>
      </c>
      <c r="E26">
        <v>1660</v>
      </c>
      <c r="F26">
        <v>0</v>
      </c>
      <c r="G26">
        <v>4</v>
      </c>
      <c r="H26">
        <v>4</v>
      </c>
      <c r="I26">
        <v>0</v>
      </c>
      <c r="J26">
        <v>0</v>
      </c>
      <c r="K26">
        <v>0</v>
      </c>
      <c r="L26">
        <v>1</v>
      </c>
      <c r="M26">
        <v>0</v>
      </c>
      <c r="N26">
        <v>10</v>
      </c>
      <c r="O26">
        <v>3</v>
      </c>
      <c r="P26">
        <v>0</v>
      </c>
      <c r="Q26">
        <v>0</v>
      </c>
      <c r="R26">
        <v>898</v>
      </c>
      <c r="S26">
        <v>1205</v>
      </c>
      <c r="T26">
        <v>51</v>
      </c>
      <c r="U26">
        <v>5</v>
      </c>
      <c r="V26">
        <v>48</v>
      </c>
      <c r="W26">
        <v>27</v>
      </c>
      <c r="X26">
        <v>17</v>
      </c>
      <c r="Y26">
        <v>26</v>
      </c>
      <c r="Z26">
        <v>0</v>
      </c>
      <c r="AA26">
        <v>0</v>
      </c>
      <c r="AB26">
        <v>30</v>
      </c>
      <c r="AC26">
        <v>24</v>
      </c>
    </row>
    <row r="27" spans="1:29" x14ac:dyDescent="0.25">
      <c r="A27" t="s">
        <v>144</v>
      </c>
      <c r="B27" t="s">
        <v>52</v>
      </c>
      <c r="C27">
        <v>19</v>
      </c>
      <c r="D27">
        <v>17</v>
      </c>
      <c r="E27">
        <v>1496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5</v>
      </c>
      <c r="O27">
        <v>0</v>
      </c>
      <c r="P27">
        <v>0</v>
      </c>
      <c r="Q27">
        <v>0</v>
      </c>
      <c r="R27">
        <v>1201</v>
      </c>
      <c r="S27">
        <v>1336</v>
      </c>
      <c r="T27">
        <v>9</v>
      </c>
      <c r="U27">
        <v>0</v>
      </c>
      <c r="V27">
        <v>14</v>
      </c>
      <c r="W27">
        <v>8</v>
      </c>
      <c r="X27">
        <v>14</v>
      </c>
      <c r="Y27">
        <v>29</v>
      </c>
      <c r="Z27">
        <v>1</v>
      </c>
      <c r="AA27">
        <v>0</v>
      </c>
      <c r="AB27">
        <v>48</v>
      </c>
      <c r="AC27">
        <v>38</v>
      </c>
    </row>
    <row r="28" spans="1:29" x14ac:dyDescent="0.25">
      <c r="A28" t="s">
        <v>145</v>
      </c>
      <c r="B28" t="s">
        <v>52</v>
      </c>
      <c r="C28">
        <v>29</v>
      </c>
      <c r="D28">
        <v>29</v>
      </c>
      <c r="E28">
        <v>2537</v>
      </c>
      <c r="F28">
        <v>3</v>
      </c>
      <c r="G28">
        <v>10</v>
      </c>
      <c r="H28">
        <v>13</v>
      </c>
      <c r="I28">
        <v>3</v>
      </c>
      <c r="J28">
        <v>0</v>
      </c>
      <c r="K28">
        <v>0</v>
      </c>
      <c r="L28">
        <v>5</v>
      </c>
      <c r="M28">
        <v>1</v>
      </c>
      <c r="N28">
        <v>18</v>
      </c>
      <c r="O28">
        <v>8</v>
      </c>
      <c r="P28">
        <v>0.17</v>
      </c>
      <c r="Q28">
        <v>0.38</v>
      </c>
      <c r="R28">
        <v>1885</v>
      </c>
      <c r="S28">
        <v>2350</v>
      </c>
      <c r="T28">
        <v>112</v>
      </c>
      <c r="U28">
        <v>17</v>
      </c>
      <c r="V28">
        <v>36</v>
      </c>
      <c r="W28">
        <v>21</v>
      </c>
      <c r="X28">
        <v>24</v>
      </c>
      <c r="Y28">
        <v>23</v>
      </c>
      <c r="Z28">
        <v>0</v>
      </c>
      <c r="AA28">
        <v>0</v>
      </c>
      <c r="AB28">
        <v>26</v>
      </c>
      <c r="AC28">
        <v>14</v>
      </c>
    </row>
    <row r="29" spans="1:29" x14ac:dyDescent="0.25">
      <c r="A29" t="s">
        <v>146</v>
      </c>
      <c r="B29" t="s">
        <v>52</v>
      </c>
      <c r="C29">
        <v>34</v>
      </c>
      <c r="D29">
        <v>34</v>
      </c>
      <c r="E29">
        <v>3035</v>
      </c>
      <c r="F29">
        <v>3</v>
      </c>
      <c r="G29">
        <v>0</v>
      </c>
      <c r="H29">
        <v>3</v>
      </c>
      <c r="I29">
        <v>3</v>
      </c>
      <c r="J29">
        <v>0</v>
      </c>
      <c r="K29">
        <v>0</v>
      </c>
      <c r="L29">
        <v>9</v>
      </c>
      <c r="M29">
        <v>0</v>
      </c>
      <c r="N29">
        <v>48</v>
      </c>
      <c r="O29">
        <v>13</v>
      </c>
      <c r="P29">
        <v>0.06</v>
      </c>
      <c r="Q29">
        <v>0.23</v>
      </c>
      <c r="R29">
        <v>2217</v>
      </c>
      <c r="S29">
        <v>2534</v>
      </c>
      <c r="T29">
        <v>45</v>
      </c>
      <c r="U29">
        <v>9</v>
      </c>
      <c r="V29">
        <v>48</v>
      </c>
      <c r="W29">
        <v>28</v>
      </c>
      <c r="X29">
        <v>20</v>
      </c>
      <c r="Y29">
        <v>28</v>
      </c>
      <c r="Z29">
        <v>1</v>
      </c>
      <c r="AA29">
        <v>0</v>
      </c>
      <c r="AB29">
        <v>56</v>
      </c>
      <c r="AC29">
        <v>20</v>
      </c>
    </row>
    <row r="30" spans="1:29" x14ac:dyDescent="0.25">
      <c r="A30" t="s">
        <v>148</v>
      </c>
      <c r="B30" t="s">
        <v>52</v>
      </c>
      <c r="C30">
        <v>24</v>
      </c>
      <c r="D30">
        <v>10</v>
      </c>
      <c r="E30">
        <v>1250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10</v>
      </c>
      <c r="O30">
        <v>3</v>
      </c>
      <c r="P30">
        <v>0</v>
      </c>
      <c r="Q30">
        <v>0</v>
      </c>
      <c r="R30">
        <v>492</v>
      </c>
      <c r="S30">
        <v>645</v>
      </c>
      <c r="T30">
        <v>31</v>
      </c>
      <c r="U30">
        <v>4</v>
      </c>
      <c r="V30">
        <v>18</v>
      </c>
      <c r="W30">
        <v>6</v>
      </c>
      <c r="X30">
        <v>10</v>
      </c>
      <c r="Y30">
        <v>13</v>
      </c>
      <c r="Z30">
        <v>1</v>
      </c>
      <c r="AA30">
        <v>1</v>
      </c>
      <c r="AB30">
        <v>6</v>
      </c>
      <c r="AC30">
        <v>15</v>
      </c>
    </row>
    <row r="31" spans="1:29" x14ac:dyDescent="0.25">
      <c r="A31" t="s">
        <v>149</v>
      </c>
      <c r="B31" t="s">
        <v>52</v>
      </c>
      <c r="C31">
        <v>33</v>
      </c>
      <c r="D31">
        <v>33</v>
      </c>
      <c r="E31">
        <v>2828</v>
      </c>
      <c r="F31">
        <v>4</v>
      </c>
      <c r="G31">
        <v>0</v>
      </c>
      <c r="H31">
        <v>4</v>
      </c>
      <c r="I31">
        <v>4</v>
      </c>
      <c r="J31">
        <v>0</v>
      </c>
      <c r="K31">
        <v>0</v>
      </c>
      <c r="L31">
        <v>5</v>
      </c>
      <c r="M31">
        <v>1</v>
      </c>
      <c r="N31">
        <v>35</v>
      </c>
      <c r="O31">
        <v>7</v>
      </c>
      <c r="P31">
        <v>0.11</v>
      </c>
      <c r="Q31">
        <v>0.56999999999999995</v>
      </c>
      <c r="R31">
        <v>2782</v>
      </c>
      <c r="S31">
        <v>2940</v>
      </c>
      <c r="T31">
        <v>40</v>
      </c>
      <c r="U31">
        <v>6</v>
      </c>
      <c r="V31">
        <v>33</v>
      </c>
      <c r="W31">
        <v>15</v>
      </c>
      <c r="X31">
        <v>15</v>
      </c>
      <c r="Y31">
        <v>20</v>
      </c>
      <c r="Z31">
        <v>2</v>
      </c>
      <c r="AA31">
        <v>0</v>
      </c>
      <c r="AB31">
        <v>52</v>
      </c>
      <c r="AC31">
        <v>32</v>
      </c>
    </row>
    <row r="32" spans="1:29" x14ac:dyDescent="0.25">
      <c r="A32" t="s">
        <v>150</v>
      </c>
      <c r="B32" t="s">
        <v>52</v>
      </c>
      <c r="C32">
        <v>29</v>
      </c>
      <c r="D32">
        <v>28</v>
      </c>
      <c r="E32">
        <v>2538</v>
      </c>
      <c r="F32">
        <v>1</v>
      </c>
      <c r="G32">
        <v>1</v>
      </c>
      <c r="H32">
        <v>2</v>
      </c>
      <c r="I32">
        <v>1</v>
      </c>
      <c r="J32">
        <v>0</v>
      </c>
      <c r="K32">
        <v>0</v>
      </c>
      <c r="L32">
        <v>6</v>
      </c>
      <c r="M32">
        <v>0</v>
      </c>
      <c r="N32">
        <v>18</v>
      </c>
      <c r="O32">
        <v>7</v>
      </c>
      <c r="P32">
        <v>0.06</v>
      </c>
      <c r="Q32">
        <v>0.14000000000000001</v>
      </c>
      <c r="R32">
        <v>1391</v>
      </c>
      <c r="S32">
        <v>1648</v>
      </c>
      <c r="T32">
        <v>30</v>
      </c>
      <c r="U32">
        <v>3</v>
      </c>
      <c r="V32">
        <v>36</v>
      </c>
      <c r="W32">
        <v>21</v>
      </c>
      <c r="X32">
        <v>32</v>
      </c>
      <c r="Y32">
        <v>30</v>
      </c>
      <c r="Z32">
        <v>1</v>
      </c>
      <c r="AA32">
        <v>0</v>
      </c>
      <c r="AB32">
        <v>67</v>
      </c>
      <c r="AC32">
        <v>52</v>
      </c>
    </row>
    <row r="33" spans="1:29" x14ac:dyDescent="0.25">
      <c r="A33" t="s">
        <v>151</v>
      </c>
      <c r="B33" t="s">
        <v>52</v>
      </c>
      <c r="C33">
        <v>28</v>
      </c>
      <c r="D33">
        <v>28</v>
      </c>
      <c r="E33">
        <v>2494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1</v>
      </c>
      <c r="N33">
        <v>8</v>
      </c>
      <c r="O33">
        <v>4</v>
      </c>
      <c r="P33">
        <v>0</v>
      </c>
      <c r="Q33">
        <v>0</v>
      </c>
      <c r="R33">
        <v>1117</v>
      </c>
      <c r="S33">
        <v>1382</v>
      </c>
      <c r="T33">
        <v>14</v>
      </c>
      <c r="U33">
        <v>1</v>
      </c>
      <c r="V33">
        <v>23</v>
      </c>
      <c r="W33">
        <v>16</v>
      </c>
      <c r="X33">
        <v>36</v>
      </c>
      <c r="Y33">
        <v>27</v>
      </c>
      <c r="Z33">
        <v>2</v>
      </c>
      <c r="AA33">
        <v>0</v>
      </c>
      <c r="AB33">
        <v>52</v>
      </c>
      <c r="AC33">
        <v>39</v>
      </c>
    </row>
    <row r="34" spans="1:29" x14ac:dyDescent="0.25">
      <c r="A34" t="s">
        <v>152</v>
      </c>
      <c r="B34" t="s">
        <v>52</v>
      </c>
      <c r="C34">
        <v>23</v>
      </c>
      <c r="D34">
        <v>23</v>
      </c>
      <c r="E34">
        <v>2029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18</v>
      </c>
      <c r="O34">
        <v>6</v>
      </c>
      <c r="P34">
        <v>0</v>
      </c>
      <c r="Q34">
        <v>0</v>
      </c>
      <c r="R34">
        <v>611</v>
      </c>
      <c r="S34">
        <v>808</v>
      </c>
      <c r="T34">
        <v>32</v>
      </c>
      <c r="U34">
        <v>2</v>
      </c>
      <c r="V34">
        <v>47</v>
      </c>
      <c r="W34">
        <v>32</v>
      </c>
      <c r="X34">
        <v>41</v>
      </c>
      <c r="Y34">
        <v>15</v>
      </c>
      <c r="Z34">
        <v>2</v>
      </c>
      <c r="AA34">
        <v>0</v>
      </c>
      <c r="AB34">
        <v>36</v>
      </c>
      <c r="AC34">
        <v>43</v>
      </c>
    </row>
    <row r="35" spans="1:29" x14ac:dyDescent="0.25">
      <c r="A35" t="s">
        <v>153</v>
      </c>
      <c r="B35" t="s">
        <v>52</v>
      </c>
      <c r="C35">
        <v>20</v>
      </c>
      <c r="D35">
        <v>16</v>
      </c>
      <c r="E35">
        <v>1397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5</v>
      </c>
      <c r="O35">
        <v>1</v>
      </c>
      <c r="P35">
        <v>0.2</v>
      </c>
      <c r="Q35">
        <v>1</v>
      </c>
      <c r="R35">
        <v>519</v>
      </c>
      <c r="S35">
        <v>763</v>
      </c>
      <c r="T35">
        <v>24</v>
      </c>
      <c r="U35">
        <v>3</v>
      </c>
      <c r="V35">
        <v>33</v>
      </c>
      <c r="W35">
        <v>16</v>
      </c>
      <c r="X35">
        <v>16</v>
      </c>
      <c r="Y35">
        <v>22</v>
      </c>
      <c r="Z35">
        <v>0</v>
      </c>
      <c r="AA35">
        <v>0</v>
      </c>
      <c r="AB35">
        <v>15</v>
      </c>
      <c r="AC35">
        <v>19</v>
      </c>
    </row>
    <row r="36" spans="1:29" x14ac:dyDescent="0.25">
      <c r="A36" t="s">
        <v>154</v>
      </c>
      <c r="B36" t="s">
        <v>52</v>
      </c>
      <c r="C36">
        <v>21</v>
      </c>
      <c r="D36">
        <v>21</v>
      </c>
      <c r="E36">
        <v>1839</v>
      </c>
      <c r="F36">
        <v>3</v>
      </c>
      <c r="G36">
        <v>0</v>
      </c>
      <c r="H36">
        <v>3</v>
      </c>
      <c r="I36">
        <v>3</v>
      </c>
      <c r="J36">
        <v>0</v>
      </c>
      <c r="K36">
        <v>0</v>
      </c>
      <c r="L36">
        <v>3</v>
      </c>
      <c r="M36">
        <v>0</v>
      </c>
      <c r="N36">
        <v>19</v>
      </c>
      <c r="O36">
        <v>4</v>
      </c>
      <c r="P36">
        <v>0.16</v>
      </c>
      <c r="Q36">
        <v>0.75</v>
      </c>
      <c r="R36">
        <v>535</v>
      </c>
      <c r="S36">
        <v>763</v>
      </c>
      <c r="T36">
        <v>13</v>
      </c>
      <c r="U36">
        <v>0</v>
      </c>
      <c r="V36">
        <v>26</v>
      </c>
      <c r="W36">
        <v>12</v>
      </c>
      <c r="X36">
        <v>28</v>
      </c>
      <c r="Y36">
        <v>24</v>
      </c>
      <c r="Z36">
        <v>1</v>
      </c>
      <c r="AA36">
        <v>1</v>
      </c>
      <c r="AB36">
        <v>68</v>
      </c>
      <c r="AC36">
        <v>41</v>
      </c>
    </row>
    <row r="37" spans="1:29" x14ac:dyDescent="0.25">
      <c r="A37" t="s">
        <v>138</v>
      </c>
      <c r="B37" t="s">
        <v>52</v>
      </c>
      <c r="C37">
        <v>32</v>
      </c>
      <c r="D37">
        <v>32</v>
      </c>
      <c r="E37">
        <v>2880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12</v>
      </c>
      <c r="O37">
        <v>3</v>
      </c>
      <c r="P37">
        <v>0</v>
      </c>
      <c r="Q37">
        <v>0</v>
      </c>
      <c r="R37">
        <v>1554</v>
      </c>
      <c r="S37">
        <v>1839</v>
      </c>
      <c r="T37">
        <v>33</v>
      </c>
      <c r="U37">
        <v>4</v>
      </c>
      <c r="V37">
        <v>44</v>
      </c>
      <c r="W37">
        <v>23</v>
      </c>
      <c r="X37">
        <v>42</v>
      </c>
      <c r="Y37">
        <v>42</v>
      </c>
      <c r="Z37">
        <v>0</v>
      </c>
      <c r="AA37">
        <v>1</v>
      </c>
      <c r="AB37">
        <v>60</v>
      </c>
      <c r="AC37">
        <v>40</v>
      </c>
    </row>
    <row r="38" spans="1:29" x14ac:dyDescent="0.25">
      <c r="A38" t="s">
        <v>137</v>
      </c>
      <c r="B38" t="s">
        <v>52</v>
      </c>
      <c r="C38">
        <v>26</v>
      </c>
      <c r="D38">
        <v>23</v>
      </c>
      <c r="E38">
        <v>2120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8</v>
      </c>
      <c r="M38">
        <v>0</v>
      </c>
      <c r="N38">
        <v>4</v>
      </c>
      <c r="O38">
        <v>1</v>
      </c>
      <c r="P38">
        <v>0</v>
      </c>
      <c r="Q38">
        <v>0</v>
      </c>
      <c r="R38">
        <v>899</v>
      </c>
      <c r="S38">
        <v>1130</v>
      </c>
      <c r="T38">
        <v>44</v>
      </c>
      <c r="U38">
        <v>2</v>
      </c>
      <c r="V38">
        <v>55</v>
      </c>
      <c r="W38">
        <v>37</v>
      </c>
      <c r="X38">
        <v>26</v>
      </c>
      <c r="Y38">
        <v>44</v>
      </c>
      <c r="Z38">
        <v>0</v>
      </c>
      <c r="AA38">
        <v>0</v>
      </c>
      <c r="AB38">
        <v>14</v>
      </c>
      <c r="AC38">
        <v>17</v>
      </c>
    </row>
    <row r="39" spans="1:29" x14ac:dyDescent="0.25">
      <c r="A39" t="s">
        <v>141</v>
      </c>
      <c r="B39" t="s">
        <v>52</v>
      </c>
      <c r="C39">
        <v>28</v>
      </c>
      <c r="D39">
        <v>28</v>
      </c>
      <c r="E39">
        <v>2497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5</v>
      </c>
      <c r="M39">
        <v>0</v>
      </c>
      <c r="N39">
        <v>8</v>
      </c>
      <c r="O39">
        <v>1</v>
      </c>
      <c r="P39">
        <v>0.13</v>
      </c>
      <c r="Q39">
        <v>1</v>
      </c>
      <c r="R39">
        <v>1630</v>
      </c>
      <c r="S39">
        <v>1935</v>
      </c>
      <c r="T39">
        <v>14</v>
      </c>
      <c r="U39">
        <v>0</v>
      </c>
      <c r="V39">
        <v>47</v>
      </c>
      <c r="W39">
        <v>30</v>
      </c>
      <c r="X39">
        <v>44</v>
      </c>
      <c r="Y39">
        <v>32</v>
      </c>
      <c r="Z39">
        <v>1</v>
      </c>
      <c r="AA39">
        <v>0</v>
      </c>
      <c r="AB39">
        <v>92</v>
      </c>
      <c r="AC39">
        <v>48</v>
      </c>
    </row>
    <row r="40" spans="1:29" x14ac:dyDescent="0.25">
      <c r="A40" t="s">
        <v>129</v>
      </c>
      <c r="B40" t="s">
        <v>52</v>
      </c>
      <c r="C40">
        <v>21</v>
      </c>
      <c r="D40">
        <v>16</v>
      </c>
      <c r="E40">
        <v>1486</v>
      </c>
      <c r="F40">
        <v>1</v>
      </c>
      <c r="G40">
        <v>1</v>
      </c>
      <c r="H40">
        <v>2</v>
      </c>
      <c r="I40">
        <v>1</v>
      </c>
      <c r="J40">
        <v>0</v>
      </c>
      <c r="K40">
        <v>0</v>
      </c>
      <c r="L40">
        <v>3</v>
      </c>
      <c r="M40">
        <v>0</v>
      </c>
      <c r="N40">
        <v>12</v>
      </c>
      <c r="O40">
        <v>1</v>
      </c>
      <c r="P40">
        <v>0.08</v>
      </c>
      <c r="Q40">
        <v>1</v>
      </c>
      <c r="R40">
        <v>873</v>
      </c>
      <c r="S40">
        <v>1112</v>
      </c>
      <c r="T40">
        <v>37</v>
      </c>
      <c r="U40">
        <v>3</v>
      </c>
      <c r="V40">
        <v>38</v>
      </c>
      <c r="W40">
        <v>26</v>
      </c>
      <c r="X40">
        <v>18</v>
      </c>
      <c r="Y40">
        <v>16</v>
      </c>
      <c r="Z40">
        <v>1</v>
      </c>
      <c r="AA40">
        <v>0</v>
      </c>
      <c r="AB40">
        <v>12</v>
      </c>
      <c r="AC40">
        <v>27</v>
      </c>
    </row>
    <row r="41" spans="1:29" x14ac:dyDescent="0.25">
      <c r="A41" t="s">
        <v>130</v>
      </c>
      <c r="B41" t="s">
        <v>52</v>
      </c>
      <c r="C41">
        <v>27</v>
      </c>
      <c r="D41">
        <v>24</v>
      </c>
      <c r="E41">
        <v>2070</v>
      </c>
      <c r="F41">
        <v>1</v>
      </c>
      <c r="G41">
        <v>2</v>
      </c>
      <c r="H41">
        <v>3</v>
      </c>
      <c r="I41">
        <v>1</v>
      </c>
      <c r="J41">
        <v>0</v>
      </c>
      <c r="K41">
        <v>0</v>
      </c>
      <c r="L41">
        <v>3</v>
      </c>
      <c r="M41">
        <v>0</v>
      </c>
      <c r="N41">
        <v>11</v>
      </c>
      <c r="O41">
        <v>4</v>
      </c>
      <c r="P41">
        <v>0.09</v>
      </c>
      <c r="Q41">
        <v>0.25</v>
      </c>
      <c r="R41">
        <v>1486</v>
      </c>
      <c r="S41">
        <v>1787</v>
      </c>
      <c r="T41">
        <v>48</v>
      </c>
      <c r="U41">
        <v>8</v>
      </c>
      <c r="V41">
        <v>51</v>
      </c>
      <c r="W41">
        <v>28</v>
      </c>
      <c r="X41">
        <v>32</v>
      </c>
      <c r="Y41">
        <v>23</v>
      </c>
      <c r="Z41">
        <v>1</v>
      </c>
      <c r="AA41">
        <v>0</v>
      </c>
      <c r="AB41">
        <v>46</v>
      </c>
      <c r="AC41">
        <v>29</v>
      </c>
    </row>
    <row r="42" spans="1:29" x14ac:dyDescent="0.25">
      <c r="A42" t="s">
        <v>120</v>
      </c>
      <c r="B42" t="s">
        <v>52</v>
      </c>
      <c r="C42">
        <v>31</v>
      </c>
      <c r="D42">
        <v>30</v>
      </c>
      <c r="E42">
        <v>2731</v>
      </c>
      <c r="F42">
        <v>0</v>
      </c>
      <c r="G42">
        <v>3</v>
      </c>
      <c r="H42">
        <v>3</v>
      </c>
      <c r="I42">
        <v>0</v>
      </c>
      <c r="J42">
        <v>0</v>
      </c>
      <c r="K42">
        <v>0</v>
      </c>
      <c r="L42">
        <v>3</v>
      </c>
      <c r="M42">
        <v>0</v>
      </c>
      <c r="N42">
        <v>7</v>
      </c>
      <c r="O42">
        <v>0</v>
      </c>
      <c r="P42">
        <v>0</v>
      </c>
      <c r="Q42">
        <v>0</v>
      </c>
      <c r="R42">
        <v>968</v>
      </c>
      <c r="S42">
        <v>1375</v>
      </c>
      <c r="T42">
        <v>52</v>
      </c>
      <c r="U42">
        <v>8</v>
      </c>
      <c r="V42">
        <v>45</v>
      </c>
      <c r="W42">
        <v>26</v>
      </c>
      <c r="X42">
        <v>42</v>
      </c>
      <c r="Y42">
        <v>58</v>
      </c>
      <c r="Z42">
        <v>2</v>
      </c>
      <c r="AA42">
        <v>0</v>
      </c>
      <c r="AB42">
        <v>58</v>
      </c>
      <c r="AC42">
        <v>30</v>
      </c>
    </row>
    <row r="43" spans="1:29" x14ac:dyDescent="0.25">
      <c r="A43" t="s">
        <v>122</v>
      </c>
      <c r="B43" t="s">
        <v>52</v>
      </c>
      <c r="C43">
        <v>16</v>
      </c>
      <c r="D43">
        <v>12</v>
      </c>
      <c r="E43">
        <v>1193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</v>
      </c>
      <c r="O43">
        <v>0</v>
      </c>
      <c r="P43">
        <v>0</v>
      </c>
      <c r="Q43">
        <v>0</v>
      </c>
      <c r="R43">
        <v>373</v>
      </c>
      <c r="S43">
        <v>474</v>
      </c>
      <c r="T43">
        <v>4</v>
      </c>
      <c r="U43">
        <v>0</v>
      </c>
      <c r="V43">
        <v>11</v>
      </c>
      <c r="W43">
        <v>5</v>
      </c>
      <c r="X43">
        <v>20</v>
      </c>
      <c r="Y43">
        <v>14</v>
      </c>
      <c r="Z43">
        <v>1</v>
      </c>
      <c r="AA43">
        <v>0</v>
      </c>
      <c r="AB43">
        <v>47</v>
      </c>
      <c r="AC43">
        <v>12</v>
      </c>
    </row>
    <row r="44" spans="1:29" x14ac:dyDescent="0.25">
      <c r="A44" t="s">
        <v>124</v>
      </c>
      <c r="B44" t="s">
        <v>52</v>
      </c>
      <c r="C44">
        <v>21</v>
      </c>
      <c r="D44">
        <v>19</v>
      </c>
      <c r="E44">
        <v>1692</v>
      </c>
      <c r="F44">
        <v>1</v>
      </c>
      <c r="G44">
        <v>1</v>
      </c>
      <c r="H44">
        <v>2</v>
      </c>
      <c r="I44">
        <v>1</v>
      </c>
      <c r="J44">
        <v>0</v>
      </c>
      <c r="K44">
        <v>0</v>
      </c>
      <c r="L44">
        <v>2</v>
      </c>
      <c r="M44">
        <v>0</v>
      </c>
      <c r="N44">
        <v>6</v>
      </c>
      <c r="O44">
        <v>4</v>
      </c>
      <c r="P44">
        <v>0.17</v>
      </c>
      <c r="Q44">
        <v>0.25</v>
      </c>
      <c r="R44">
        <v>579</v>
      </c>
      <c r="S44">
        <v>863</v>
      </c>
      <c r="T44">
        <v>29</v>
      </c>
      <c r="U44">
        <v>1</v>
      </c>
      <c r="V44">
        <v>20</v>
      </c>
      <c r="W44">
        <v>13</v>
      </c>
      <c r="X44">
        <v>25</v>
      </c>
      <c r="Y44">
        <v>22</v>
      </c>
      <c r="Z44">
        <v>1</v>
      </c>
      <c r="AA44">
        <v>0</v>
      </c>
      <c r="AB44">
        <v>13</v>
      </c>
      <c r="AC44">
        <v>17</v>
      </c>
    </row>
    <row r="45" spans="1:29" x14ac:dyDescent="0.25">
      <c r="A45" t="s">
        <v>136</v>
      </c>
      <c r="B45" t="s">
        <v>52</v>
      </c>
      <c r="C45">
        <v>38</v>
      </c>
      <c r="D45">
        <v>38</v>
      </c>
      <c r="E45">
        <v>3361</v>
      </c>
      <c r="F45">
        <v>4</v>
      </c>
      <c r="G45">
        <v>0</v>
      </c>
      <c r="H45">
        <v>4</v>
      </c>
      <c r="I45">
        <v>4</v>
      </c>
      <c r="J45">
        <v>0</v>
      </c>
      <c r="K45">
        <v>0</v>
      </c>
      <c r="L45">
        <v>4</v>
      </c>
      <c r="M45">
        <v>0</v>
      </c>
      <c r="N45">
        <v>12</v>
      </c>
      <c r="O45">
        <v>4</v>
      </c>
      <c r="P45">
        <v>0.33</v>
      </c>
      <c r="Q45">
        <v>1</v>
      </c>
      <c r="R45">
        <v>1514</v>
      </c>
      <c r="S45">
        <v>1692</v>
      </c>
      <c r="T45">
        <v>8</v>
      </c>
      <c r="U45">
        <v>0</v>
      </c>
      <c r="V45">
        <v>31</v>
      </c>
      <c r="W45">
        <v>14</v>
      </c>
      <c r="X45">
        <v>46</v>
      </c>
      <c r="Y45">
        <v>28</v>
      </c>
      <c r="Z45">
        <v>0</v>
      </c>
      <c r="AA45">
        <v>0</v>
      </c>
      <c r="AB45">
        <v>32</v>
      </c>
      <c r="AC45">
        <v>24</v>
      </c>
    </row>
    <row r="46" spans="1:29" x14ac:dyDescent="0.25">
      <c r="A46" t="s">
        <v>125</v>
      </c>
      <c r="B46" t="s">
        <v>52</v>
      </c>
      <c r="C46">
        <v>31</v>
      </c>
      <c r="D46">
        <v>27</v>
      </c>
      <c r="E46">
        <v>2396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>
        <v>0</v>
      </c>
      <c r="P46">
        <v>0</v>
      </c>
      <c r="Q46">
        <v>0</v>
      </c>
      <c r="R46">
        <v>767</v>
      </c>
      <c r="S46">
        <v>953</v>
      </c>
      <c r="T46">
        <v>6</v>
      </c>
      <c r="U46">
        <v>0</v>
      </c>
      <c r="V46">
        <v>32</v>
      </c>
      <c r="W46">
        <v>15</v>
      </c>
      <c r="X46">
        <v>39</v>
      </c>
      <c r="Y46">
        <v>28</v>
      </c>
      <c r="Z46">
        <v>3</v>
      </c>
      <c r="AA46">
        <v>0</v>
      </c>
      <c r="AB46">
        <v>48</v>
      </c>
      <c r="AC46">
        <v>34</v>
      </c>
    </row>
    <row r="47" spans="1:29" x14ac:dyDescent="0.25">
      <c r="A47" t="s">
        <v>126</v>
      </c>
      <c r="B47" t="s">
        <v>52</v>
      </c>
      <c r="C47">
        <v>34</v>
      </c>
      <c r="D47">
        <v>30</v>
      </c>
      <c r="E47">
        <v>2754</v>
      </c>
      <c r="F47">
        <v>2</v>
      </c>
      <c r="G47">
        <v>2</v>
      </c>
      <c r="H47">
        <v>4</v>
      </c>
      <c r="I47">
        <v>2</v>
      </c>
      <c r="J47">
        <v>0</v>
      </c>
      <c r="K47">
        <v>0</v>
      </c>
      <c r="L47">
        <v>5</v>
      </c>
      <c r="M47">
        <v>1</v>
      </c>
      <c r="N47">
        <v>25</v>
      </c>
      <c r="O47">
        <v>5</v>
      </c>
      <c r="P47">
        <v>0.08</v>
      </c>
      <c r="Q47">
        <v>0.4</v>
      </c>
      <c r="R47">
        <v>1035</v>
      </c>
      <c r="S47">
        <v>1285</v>
      </c>
      <c r="T47">
        <v>18</v>
      </c>
      <c r="U47">
        <v>5</v>
      </c>
      <c r="V47">
        <v>29</v>
      </c>
      <c r="W47">
        <v>17</v>
      </c>
      <c r="X47">
        <v>59</v>
      </c>
      <c r="Y47">
        <v>29</v>
      </c>
      <c r="Z47">
        <v>0</v>
      </c>
      <c r="AA47">
        <v>0</v>
      </c>
      <c r="AB47">
        <v>93</v>
      </c>
      <c r="AC47">
        <v>55</v>
      </c>
    </row>
    <row r="48" spans="1:29" x14ac:dyDescent="0.25">
      <c r="A48" t="s">
        <v>127</v>
      </c>
      <c r="B48" t="s">
        <v>52</v>
      </c>
      <c r="C48">
        <v>22</v>
      </c>
      <c r="D48">
        <v>21</v>
      </c>
      <c r="E48">
        <v>1844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8</v>
      </c>
      <c r="M48">
        <v>0</v>
      </c>
      <c r="N48">
        <v>6</v>
      </c>
      <c r="O48">
        <v>2</v>
      </c>
      <c r="P48">
        <v>0.17</v>
      </c>
      <c r="Q48">
        <v>0.5</v>
      </c>
      <c r="R48">
        <v>1149</v>
      </c>
      <c r="S48">
        <v>1325</v>
      </c>
      <c r="T48">
        <v>19</v>
      </c>
      <c r="U48">
        <v>2</v>
      </c>
      <c r="V48">
        <v>62</v>
      </c>
      <c r="W48">
        <v>39</v>
      </c>
      <c r="X48">
        <v>46</v>
      </c>
      <c r="Y48">
        <v>33</v>
      </c>
      <c r="Z48">
        <v>1</v>
      </c>
      <c r="AA48">
        <v>0</v>
      </c>
      <c r="AB48">
        <v>43</v>
      </c>
      <c r="AC48">
        <v>30</v>
      </c>
    </row>
    <row r="49" spans="1:29" x14ac:dyDescent="0.25">
      <c r="A49" t="s">
        <v>131</v>
      </c>
      <c r="B49" t="s">
        <v>52</v>
      </c>
      <c r="C49">
        <v>29</v>
      </c>
      <c r="D49">
        <v>28</v>
      </c>
      <c r="E49">
        <v>2462</v>
      </c>
      <c r="F49">
        <v>1</v>
      </c>
      <c r="G49">
        <v>1</v>
      </c>
      <c r="H49">
        <v>2</v>
      </c>
      <c r="I49">
        <v>1</v>
      </c>
      <c r="J49">
        <v>0</v>
      </c>
      <c r="K49">
        <v>0</v>
      </c>
      <c r="L49">
        <v>8</v>
      </c>
      <c r="M49">
        <v>0</v>
      </c>
      <c r="N49">
        <v>18</v>
      </c>
      <c r="O49">
        <v>4</v>
      </c>
      <c r="P49">
        <v>0.14000000000000001</v>
      </c>
      <c r="Q49">
        <v>0.33</v>
      </c>
      <c r="R49">
        <v>982</v>
      </c>
      <c r="S49">
        <v>1232</v>
      </c>
      <c r="T49">
        <v>13</v>
      </c>
      <c r="U49">
        <v>1</v>
      </c>
      <c r="V49">
        <v>38</v>
      </c>
      <c r="W49">
        <v>23</v>
      </c>
      <c r="X49">
        <v>36</v>
      </c>
      <c r="Y49">
        <v>44</v>
      </c>
      <c r="Z49">
        <v>0</v>
      </c>
      <c r="AA49">
        <v>0</v>
      </c>
      <c r="AB49">
        <v>100</v>
      </c>
      <c r="AC49">
        <v>52</v>
      </c>
    </row>
    <row r="50" spans="1:29" x14ac:dyDescent="0.25">
      <c r="A50" t="s">
        <v>132</v>
      </c>
      <c r="B50" t="s">
        <v>52</v>
      </c>
      <c r="C50">
        <v>28</v>
      </c>
      <c r="D50">
        <v>23</v>
      </c>
      <c r="E50">
        <v>2123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2</v>
      </c>
      <c r="O50">
        <v>1</v>
      </c>
      <c r="P50">
        <v>0</v>
      </c>
      <c r="Q50">
        <v>0</v>
      </c>
      <c r="R50">
        <v>1399</v>
      </c>
      <c r="S50">
        <v>1546</v>
      </c>
      <c r="T50">
        <v>18</v>
      </c>
      <c r="U50">
        <v>1</v>
      </c>
      <c r="V50">
        <v>26</v>
      </c>
      <c r="W50">
        <v>13</v>
      </c>
      <c r="X50">
        <v>30</v>
      </c>
      <c r="Y50">
        <v>21</v>
      </c>
      <c r="Z50">
        <v>4</v>
      </c>
      <c r="AA50">
        <v>0</v>
      </c>
      <c r="AB50">
        <v>33</v>
      </c>
      <c r="AC50">
        <v>37</v>
      </c>
    </row>
    <row r="51" spans="1:29" x14ac:dyDescent="0.25">
      <c r="A51" t="s">
        <v>155</v>
      </c>
      <c r="B51" t="s">
        <v>52</v>
      </c>
      <c r="C51">
        <v>23</v>
      </c>
      <c r="D51">
        <v>17</v>
      </c>
      <c r="E51">
        <v>1631</v>
      </c>
      <c r="F51">
        <v>2</v>
      </c>
      <c r="G51">
        <v>0</v>
      </c>
      <c r="H51">
        <v>2</v>
      </c>
      <c r="I51">
        <v>2</v>
      </c>
      <c r="J51">
        <v>0</v>
      </c>
      <c r="K51">
        <v>0</v>
      </c>
      <c r="L51">
        <v>4</v>
      </c>
      <c r="M51">
        <v>0</v>
      </c>
      <c r="N51">
        <v>13</v>
      </c>
      <c r="O51">
        <v>3</v>
      </c>
      <c r="P51">
        <v>0.15</v>
      </c>
      <c r="Q51">
        <v>0.67</v>
      </c>
      <c r="R51">
        <v>994</v>
      </c>
      <c r="S51">
        <v>1133</v>
      </c>
      <c r="T51">
        <v>20</v>
      </c>
      <c r="U51">
        <v>1</v>
      </c>
      <c r="V51">
        <v>41</v>
      </c>
      <c r="W51">
        <v>22</v>
      </c>
      <c r="X51">
        <v>24</v>
      </c>
      <c r="Y51">
        <v>30</v>
      </c>
      <c r="Z51">
        <v>3</v>
      </c>
      <c r="AA51">
        <v>0</v>
      </c>
      <c r="AB51">
        <v>45</v>
      </c>
      <c r="AC51">
        <v>36</v>
      </c>
    </row>
    <row r="52" spans="1:29" x14ac:dyDescent="0.25">
      <c r="A52" t="s">
        <v>156</v>
      </c>
      <c r="B52" t="s">
        <v>52</v>
      </c>
      <c r="C52">
        <v>28</v>
      </c>
      <c r="D52">
        <v>28</v>
      </c>
      <c r="E52">
        <v>2340</v>
      </c>
      <c r="F52">
        <v>3</v>
      </c>
      <c r="G52">
        <v>0</v>
      </c>
      <c r="H52">
        <v>3</v>
      </c>
      <c r="I52">
        <v>3</v>
      </c>
      <c r="J52">
        <v>0</v>
      </c>
      <c r="K52">
        <v>0</v>
      </c>
      <c r="L52">
        <v>7</v>
      </c>
      <c r="M52">
        <v>0</v>
      </c>
      <c r="N52">
        <v>10</v>
      </c>
      <c r="O52">
        <v>3</v>
      </c>
      <c r="P52">
        <v>0.3</v>
      </c>
      <c r="Q52">
        <v>1</v>
      </c>
      <c r="R52">
        <v>1115</v>
      </c>
      <c r="S52">
        <v>1373</v>
      </c>
      <c r="T52">
        <v>9</v>
      </c>
      <c r="U52">
        <v>0</v>
      </c>
      <c r="V52">
        <v>53</v>
      </c>
      <c r="W52">
        <v>31</v>
      </c>
      <c r="X52">
        <v>35</v>
      </c>
      <c r="Y52">
        <v>40</v>
      </c>
      <c r="Z52">
        <v>2</v>
      </c>
      <c r="AA52">
        <v>0</v>
      </c>
      <c r="AB52">
        <v>49</v>
      </c>
      <c r="AC52">
        <v>64</v>
      </c>
    </row>
    <row r="53" spans="1:29" x14ac:dyDescent="0.25">
      <c r="A53" t="s">
        <v>158</v>
      </c>
      <c r="B53" t="s">
        <v>52</v>
      </c>
      <c r="C53">
        <v>18</v>
      </c>
      <c r="D53">
        <v>14</v>
      </c>
      <c r="E53">
        <v>1169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1</v>
      </c>
      <c r="P53">
        <v>0</v>
      </c>
      <c r="Q53">
        <v>0</v>
      </c>
      <c r="R53">
        <v>530</v>
      </c>
      <c r="S53">
        <v>714</v>
      </c>
      <c r="T53">
        <v>22</v>
      </c>
      <c r="U53">
        <v>2</v>
      </c>
      <c r="V53">
        <v>36</v>
      </c>
      <c r="W53">
        <v>21</v>
      </c>
      <c r="X53">
        <v>22</v>
      </c>
      <c r="Y53">
        <v>19</v>
      </c>
      <c r="Z53">
        <v>1</v>
      </c>
      <c r="AA53">
        <v>0</v>
      </c>
      <c r="AB53">
        <v>8</v>
      </c>
      <c r="AC53">
        <v>7</v>
      </c>
    </row>
    <row r="54" spans="1:29" x14ac:dyDescent="0.25">
      <c r="A54" t="s">
        <v>159</v>
      </c>
      <c r="B54" t="s">
        <v>52</v>
      </c>
      <c r="C54">
        <v>24</v>
      </c>
      <c r="D54">
        <v>19</v>
      </c>
      <c r="E54">
        <v>1801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13</v>
      </c>
      <c r="O54">
        <v>4</v>
      </c>
      <c r="P54">
        <v>0</v>
      </c>
      <c r="Q54">
        <v>0</v>
      </c>
      <c r="R54">
        <v>934</v>
      </c>
      <c r="S54">
        <v>1193</v>
      </c>
      <c r="T54">
        <v>42</v>
      </c>
      <c r="U54">
        <v>5</v>
      </c>
      <c r="V54">
        <v>55</v>
      </c>
      <c r="W54">
        <v>41</v>
      </c>
      <c r="X54">
        <v>24</v>
      </c>
      <c r="Y54">
        <v>29</v>
      </c>
      <c r="Z54">
        <v>0</v>
      </c>
      <c r="AA54">
        <v>0</v>
      </c>
      <c r="AB54">
        <v>29</v>
      </c>
      <c r="AC54">
        <v>17</v>
      </c>
    </row>
    <row r="55" spans="1:29" x14ac:dyDescent="0.25">
      <c r="A55" t="s">
        <v>157</v>
      </c>
      <c r="B55" t="s">
        <v>52</v>
      </c>
      <c r="C55">
        <v>31</v>
      </c>
      <c r="D55">
        <v>26</v>
      </c>
      <c r="E55">
        <v>2286</v>
      </c>
      <c r="F55">
        <v>1</v>
      </c>
      <c r="G55">
        <v>1</v>
      </c>
      <c r="H55">
        <v>2</v>
      </c>
      <c r="I55">
        <v>1</v>
      </c>
      <c r="J55">
        <v>0</v>
      </c>
      <c r="K55">
        <v>0</v>
      </c>
      <c r="L55">
        <v>5</v>
      </c>
      <c r="M55">
        <v>0</v>
      </c>
      <c r="N55">
        <v>15</v>
      </c>
      <c r="O55">
        <v>4</v>
      </c>
      <c r="P55">
        <v>7.0000000000000007E-2</v>
      </c>
      <c r="Q55">
        <v>0.25</v>
      </c>
      <c r="R55">
        <v>1170</v>
      </c>
      <c r="S55">
        <v>1450</v>
      </c>
      <c r="T55">
        <v>50</v>
      </c>
      <c r="U55">
        <v>4</v>
      </c>
      <c r="V55">
        <v>72</v>
      </c>
      <c r="W55">
        <v>47</v>
      </c>
      <c r="X55">
        <v>25</v>
      </c>
      <c r="Y55">
        <v>22</v>
      </c>
      <c r="Z55">
        <v>1</v>
      </c>
      <c r="AA55">
        <v>0</v>
      </c>
      <c r="AB55">
        <v>33</v>
      </c>
      <c r="AC55">
        <v>42</v>
      </c>
    </row>
    <row r="56" spans="1:29" x14ac:dyDescent="0.25">
      <c r="A56" t="s">
        <v>161</v>
      </c>
      <c r="B56" t="s">
        <v>52</v>
      </c>
      <c r="C56">
        <v>20</v>
      </c>
      <c r="D56">
        <v>18</v>
      </c>
      <c r="E56">
        <v>1634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5</v>
      </c>
      <c r="M56">
        <v>0</v>
      </c>
      <c r="N56">
        <v>6</v>
      </c>
      <c r="O56">
        <v>1</v>
      </c>
      <c r="P56">
        <v>0</v>
      </c>
      <c r="Q56">
        <v>0</v>
      </c>
      <c r="R56">
        <v>551</v>
      </c>
      <c r="S56">
        <v>780</v>
      </c>
      <c r="T56">
        <v>19</v>
      </c>
      <c r="U56">
        <v>2</v>
      </c>
      <c r="V56">
        <v>37</v>
      </c>
      <c r="W56">
        <v>16</v>
      </c>
      <c r="X56">
        <v>16</v>
      </c>
      <c r="Y56">
        <v>25</v>
      </c>
      <c r="Z56">
        <v>0</v>
      </c>
      <c r="AA56">
        <v>0</v>
      </c>
      <c r="AB56">
        <v>22</v>
      </c>
      <c r="AC56">
        <v>29</v>
      </c>
    </row>
    <row r="57" spans="1:29" x14ac:dyDescent="0.25">
      <c r="A57" t="s">
        <v>119</v>
      </c>
      <c r="B57" t="s">
        <v>52</v>
      </c>
      <c r="C57">
        <v>35</v>
      </c>
      <c r="D57">
        <v>35</v>
      </c>
      <c r="E57">
        <v>3071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13</v>
      </c>
      <c r="O57">
        <v>4</v>
      </c>
      <c r="P57">
        <v>0</v>
      </c>
      <c r="Q57">
        <v>0</v>
      </c>
      <c r="R57">
        <v>2056</v>
      </c>
      <c r="S57">
        <v>2341</v>
      </c>
      <c r="T57">
        <v>30</v>
      </c>
      <c r="U57">
        <v>5</v>
      </c>
      <c r="V57">
        <v>15</v>
      </c>
      <c r="W57">
        <v>9</v>
      </c>
      <c r="X57">
        <v>37</v>
      </c>
      <c r="Y57">
        <v>27</v>
      </c>
      <c r="Z57">
        <v>1</v>
      </c>
      <c r="AA57">
        <v>1</v>
      </c>
      <c r="AB57">
        <v>70</v>
      </c>
      <c r="AC57">
        <v>54</v>
      </c>
    </row>
    <row r="58" spans="1:29" x14ac:dyDescent="0.25">
      <c r="A58" t="s">
        <v>117</v>
      </c>
      <c r="B58" t="s">
        <v>52</v>
      </c>
      <c r="C58">
        <v>32</v>
      </c>
      <c r="D58">
        <v>32</v>
      </c>
      <c r="E58">
        <v>2694</v>
      </c>
      <c r="F58">
        <v>1</v>
      </c>
      <c r="G58">
        <v>1</v>
      </c>
      <c r="H58">
        <v>2</v>
      </c>
      <c r="I58">
        <v>1</v>
      </c>
      <c r="J58">
        <v>0</v>
      </c>
      <c r="K58">
        <v>0</v>
      </c>
      <c r="L58">
        <v>1</v>
      </c>
      <c r="M58">
        <v>0</v>
      </c>
      <c r="N58">
        <v>16</v>
      </c>
      <c r="O58">
        <v>8</v>
      </c>
      <c r="P58">
        <v>0.06</v>
      </c>
      <c r="Q58">
        <v>0.13</v>
      </c>
      <c r="R58">
        <v>1218</v>
      </c>
      <c r="S58">
        <v>1647</v>
      </c>
      <c r="T58">
        <v>31</v>
      </c>
      <c r="U58">
        <v>4</v>
      </c>
      <c r="V58">
        <v>51</v>
      </c>
      <c r="W58">
        <v>35</v>
      </c>
      <c r="X58">
        <v>30</v>
      </c>
      <c r="Y58">
        <v>44</v>
      </c>
      <c r="Z58">
        <v>1</v>
      </c>
      <c r="AA58">
        <v>0</v>
      </c>
      <c r="AB58">
        <v>142</v>
      </c>
      <c r="AC58">
        <v>71</v>
      </c>
    </row>
    <row r="59" spans="1:29" x14ac:dyDescent="0.25">
      <c r="A59" t="s">
        <v>98</v>
      </c>
      <c r="B59" t="s">
        <v>52</v>
      </c>
      <c r="C59">
        <v>29</v>
      </c>
      <c r="D59">
        <v>29</v>
      </c>
      <c r="E59">
        <v>2477</v>
      </c>
      <c r="F59">
        <v>2</v>
      </c>
      <c r="G59">
        <v>0</v>
      </c>
      <c r="H59">
        <v>2</v>
      </c>
      <c r="I59">
        <v>2</v>
      </c>
      <c r="J59">
        <v>0</v>
      </c>
      <c r="K59">
        <v>0</v>
      </c>
      <c r="L59">
        <v>6</v>
      </c>
      <c r="M59">
        <v>2</v>
      </c>
      <c r="N59">
        <v>15</v>
      </c>
      <c r="O59">
        <v>6</v>
      </c>
      <c r="P59">
        <v>0.13</v>
      </c>
      <c r="Q59">
        <v>0.33</v>
      </c>
      <c r="R59">
        <v>875</v>
      </c>
      <c r="S59">
        <v>1013</v>
      </c>
      <c r="T59">
        <v>13</v>
      </c>
      <c r="U59">
        <v>0</v>
      </c>
      <c r="V59">
        <v>25</v>
      </c>
      <c r="W59">
        <v>15</v>
      </c>
      <c r="X59">
        <v>31</v>
      </c>
      <c r="Y59">
        <v>15</v>
      </c>
      <c r="Z59">
        <v>2</v>
      </c>
      <c r="AA59">
        <v>0</v>
      </c>
      <c r="AB59">
        <v>58</v>
      </c>
      <c r="AC59">
        <v>42</v>
      </c>
    </row>
    <row r="60" spans="1:29" x14ac:dyDescent="0.25">
      <c r="A60" t="s">
        <v>62</v>
      </c>
      <c r="B60" t="s">
        <v>52</v>
      </c>
      <c r="C60">
        <v>25</v>
      </c>
      <c r="D60">
        <v>25</v>
      </c>
      <c r="E60">
        <v>2158</v>
      </c>
      <c r="F60">
        <v>2</v>
      </c>
      <c r="G60">
        <v>2</v>
      </c>
      <c r="H60">
        <v>4</v>
      </c>
      <c r="I60">
        <v>2</v>
      </c>
      <c r="J60">
        <v>0</v>
      </c>
      <c r="K60">
        <v>0</v>
      </c>
      <c r="L60">
        <v>4</v>
      </c>
      <c r="M60">
        <v>0</v>
      </c>
      <c r="N60">
        <v>21</v>
      </c>
      <c r="O60">
        <v>8</v>
      </c>
      <c r="P60">
        <v>0.1</v>
      </c>
      <c r="Q60">
        <v>0.25</v>
      </c>
      <c r="R60">
        <v>698</v>
      </c>
      <c r="S60">
        <v>1012</v>
      </c>
      <c r="T60">
        <v>31</v>
      </c>
      <c r="U60">
        <v>4</v>
      </c>
      <c r="V60">
        <v>16</v>
      </c>
      <c r="W60">
        <v>11</v>
      </c>
      <c r="X60">
        <v>27</v>
      </c>
      <c r="Y60">
        <v>32</v>
      </c>
      <c r="Z60">
        <v>2</v>
      </c>
      <c r="AA60">
        <v>0</v>
      </c>
      <c r="AB60">
        <v>45</v>
      </c>
      <c r="AC60">
        <v>42</v>
      </c>
    </row>
    <row r="61" spans="1:29" x14ac:dyDescent="0.25">
      <c r="A61" t="s">
        <v>70</v>
      </c>
      <c r="B61" t="s">
        <v>52</v>
      </c>
      <c r="C61">
        <v>35</v>
      </c>
      <c r="D61">
        <v>35</v>
      </c>
      <c r="E61">
        <v>3063</v>
      </c>
      <c r="F61">
        <v>5</v>
      </c>
      <c r="G61">
        <v>0</v>
      </c>
      <c r="H61">
        <v>5</v>
      </c>
      <c r="I61">
        <v>5</v>
      </c>
      <c r="J61">
        <v>0</v>
      </c>
      <c r="K61">
        <v>0</v>
      </c>
      <c r="L61">
        <v>8</v>
      </c>
      <c r="M61">
        <v>1</v>
      </c>
      <c r="N61">
        <v>29</v>
      </c>
      <c r="O61">
        <v>12</v>
      </c>
      <c r="P61">
        <v>0.17</v>
      </c>
      <c r="Q61">
        <v>0.42</v>
      </c>
      <c r="R61">
        <v>1828</v>
      </c>
      <c r="S61">
        <v>2049</v>
      </c>
      <c r="T61">
        <v>22</v>
      </c>
      <c r="U61">
        <v>1</v>
      </c>
      <c r="V61">
        <v>50</v>
      </c>
      <c r="W61">
        <v>30</v>
      </c>
      <c r="X61">
        <v>34</v>
      </c>
      <c r="Y61">
        <v>13</v>
      </c>
      <c r="Z61">
        <v>4</v>
      </c>
      <c r="AA61">
        <v>0</v>
      </c>
      <c r="AB61">
        <v>55</v>
      </c>
      <c r="AC61">
        <v>39</v>
      </c>
    </row>
    <row r="62" spans="1:29" x14ac:dyDescent="0.25">
      <c r="A62" t="s">
        <v>66</v>
      </c>
      <c r="B62" t="s">
        <v>52</v>
      </c>
      <c r="C62">
        <v>33</v>
      </c>
      <c r="D62">
        <v>33</v>
      </c>
      <c r="E62">
        <v>2897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2</v>
      </c>
      <c r="M62">
        <v>0</v>
      </c>
      <c r="N62">
        <v>20</v>
      </c>
      <c r="O62">
        <v>4</v>
      </c>
      <c r="P62">
        <v>0.05</v>
      </c>
      <c r="Q62">
        <v>0.25</v>
      </c>
      <c r="R62">
        <v>1089</v>
      </c>
      <c r="S62">
        <v>1310</v>
      </c>
      <c r="T62">
        <v>14</v>
      </c>
      <c r="U62">
        <v>0</v>
      </c>
      <c r="V62">
        <v>44</v>
      </c>
      <c r="W62">
        <v>25</v>
      </c>
      <c r="X62">
        <v>56</v>
      </c>
      <c r="Y62">
        <v>56</v>
      </c>
      <c r="Z62">
        <v>2</v>
      </c>
      <c r="AA62">
        <v>0</v>
      </c>
      <c r="AB62">
        <v>102</v>
      </c>
      <c r="AC62">
        <v>33</v>
      </c>
    </row>
    <row r="63" spans="1:29" x14ac:dyDescent="0.25">
      <c r="A63" t="s">
        <v>53</v>
      </c>
      <c r="B63" t="s">
        <v>52</v>
      </c>
      <c r="C63">
        <v>30</v>
      </c>
      <c r="D63">
        <v>28</v>
      </c>
      <c r="E63">
        <v>2515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9</v>
      </c>
      <c r="M63">
        <v>1</v>
      </c>
      <c r="N63">
        <v>23</v>
      </c>
      <c r="O63">
        <v>10</v>
      </c>
      <c r="P63">
        <v>0.04</v>
      </c>
      <c r="Q63">
        <v>0.1</v>
      </c>
      <c r="R63">
        <v>1353</v>
      </c>
      <c r="S63">
        <v>1578</v>
      </c>
      <c r="T63">
        <v>24</v>
      </c>
      <c r="U63">
        <v>0</v>
      </c>
      <c r="V63">
        <v>34</v>
      </c>
      <c r="W63">
        <v>21</v>
      </c>
      <c r="X63">
        <v>36</v>
      </c>
      <c r="Y63">
        <v>32</v>
      </c>
      <c r="Z63">
        <v>3</v>
      </c>
      <c r="AA63">
        <v>1</v>
      </c>
      <c r="AB63">
        <v>75</v>
      </c>
      <c r="AC63">
        <v>28</v>
      </c>
    </row>
    <row r="64" spans="1:29" x14ac:dyDescent="0.25">
      <c r="A64" t="s">
        <v>56</v>
      </c>
      <c r="B64" t="s">
        <v>52</v>
      </c>
      <c r="C64">
        <v>19</v>
      </c>
      <c r="D64">
        <v>18</v>
      </c>
      <c r="E64">
        <v>1623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5</v>
      </c>
      <c r="M64">
        <v>1</v>
      </c>
      <c r="N64">
        <v>5</v>
      </c>
      <c r="O64">
        <v>1</v>
      </c>
      <c r="P64">
        <v>0.2</v>
      </c>
      <c r="Q64">
        <v>1</v>
      </c>
      <c r="R64">
        <v>637</v>
      </c>
      <c r="S64">
        <v>917</v>
      </c>
      <c r="T64">
        <v>18</v>
      </c>
      <c r="U64">
        <v>0</v>
      </c>
      <c r="V64">
        <v>53</v>
      </c>
      <c r="W64">
        <v>34</v>
      </c>
      <c r="X64">
        <v>20</v>
      </c>
      <c r="Y64">
        <v>69</v>
      </c>
      <c r="Z64">
        <v>0</v>
      </c>
      <c r="AA64">
        <v>0</v>
      </c>
      <c r="AB64">
        <v>30</v>
      </c>
      <c r="AC64">
        <v>15</v>
      </c>
    </row>
    <row r="65" spans="1:29" x14ac:dyDescent="0.25">
      <c r="A65" t="s">
        <v>69</v>
      </c>
      <c r="B65" t="s">
        <v>52</v>
      </c>
      <c r="C65">
        <v>26</v>
      </c>
      <c r="D65">
        <v>22</v>
      </c>
      <c r="E65">
        <v>2058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5</v>
      </c>
      <c r="M65">
        <v>0</v>
      </c>
      <c r="N65">
        <v>17</v>
      </c>
      <c r="O65">
        <v>4</v>
      </c>
      <c r="P65">
        <v>0.06</v>
      </c>
      <c r="Q65">
        <v>0.25</v>
      </c>
      <c r="R65">
        <v>516</v>
      </c>
      <c r="S65">
        <v>696</v>
      </c>
      <c r="T65">
        <v>10</v>
      </c>
      <c r="U65">
        <v>1</v>
      </c>
      <c r="V65">
        <v>15</v>
      </c>
      <c r="W65">
        <v>7</v>
      </c>
      <c r="X65">
        <v>38</v>
      </c>
      <c r="Y65">
        <v>22</v>
      </c>
      <c r="Z65">
        <v>1</v>
      </c>
      <c r="AA65">
        <v>2</v>
      </c>
      <c r="AB65">
        <v>89</v>
      </c>
      <c r="AC65">
        <v>31</v>
      </c>
    </row>
    <row r="66" spans="1:29" x14ac:dyDescent="0.25">
      <c r="A66" t="s">
        <v>65</v>
      </c>
      <c r="B66" t="s">
        <v>52</v>
      </c>
      <c r="C66">
        <v>35</v>
      </c>
      <c r="D66">
        <v>35</v>
      </c>
      <c r="E66">
        <v>3106</v>
      </c>
      <c r="F66">
        <v>1</v>
      </c>
      <c r="G66">
        <v>2</v>
      </c>
      <c r="H66">
        <v>3</v>
      </c>
      <c r="I66">
        <v>1</v>
      </c>
      <c r="J66">
        <v>0</v>
      </c>
      <c r="K66">
        <v>0</v>
      </c>
      <c r="L66">
        <v>11</v>
      </c>
      <c r="M66">
        <v>0</v>
      </c>
      <c r="N66">
        <v>22</v>
      </c>
      <c r="O66">
        <v>6</v>
      </c>
      <c r="P66">
        <v>0.05</v>
      </c>
      <c r="Q66">
        <v>0.17</v>
      </c>
      <c r="R66">
        <v>816</v>
      </c>
      <c r="S66">
        <v>1190</v>
      </c>
      <c r="T66">
        <v>28</v>
      </c>
      <c r="U66">
        <v>2</v>
      </c>
      <c r="V66">
        <v>65</v>
      </c>
      <c r="W66">
        <v>45</v>
      </c>
      <c r="X66">
        <v>75</v>
      </c>
      <c r="Y66">
        <v>48</v>
      </c>
      <c r="Z66">
        <v>4</v>
      </c>
      <c r="AA66">
        <v>1</v>
      </c>
      <c r="AB66">
        <v>153</v>
      </c>
      <c r="AC66">
        <v>62</v>
      </c>
    </row>
    <row r="67" spans="1:29" x14ac:dyDescent="0.25">
      <c r="A67" t="s">
        <v>68</v>
      </c>
      <c r="B67" t="s">
        <v>52</v>
      </c>
      <c r="C67">
        <v>31</v>
      </c>
      <c r="D67">
        <v>30</v>
      </c>
      <c r="E67">
        <v>2629</v>
      </c>
      <c r="F67">
        <v>4</v>
      </c>
      <c r="G67">
        <v>0</v>
      </c>
      <c r="H67">
        <v>4</v>
      </c>
      <c r="I67">
        <v>4</v>
      </c>
      <c r="J67">
        <v>0</v>
      </c>
      <c r="K67">
        <v>0</v>
      </c>
      <c r="L67">
        <v>10</v>
      </c>
      <c r="M67">
        <v>0</v>
      </c>
      <c r="N67">
        <v>19</v>
      </c>
      <c r="O67">
        <v>7</v>
      </c>
      <c r="P67">
        <v>0.21</v>
      </c>
      <c r="Q67">
        <v>0.56999999999999995</v>
      </c>
      <c r="R67">
        <v>1201</v>
      </c>
      <c r="S67">
        <v>1490</v>
      </c>
      <c r="T67">
        <v>22</v>
      </c>
      <c r="U67">
        <v>1</v>
      </c>
      <c r="V67">
        <v>32</v>
      </c>
      <c r="W67">
        <v>15</v>
      </c>
      <c r="X67">
        <v>48</v>
      </c>
      <c r="Y67">
        <v>72</v>
      </c>
      <c r="Z67">
        <v>0</v>
      </c>
      <c r="AA67">
        <v>1</v>
      </c>
      <c r="AB67">
        <v>91</v>
      </c>
      <c r="AC67">
        <v>38</v>
      </c>
    </row>
    <row r="68" spans="1:29" x14ac:dyDescent="0.25">
      <c r="A68" t="s">
        <v>73</v>
      </c>
      <c r="B68" t="s">
        <v>52</v>
      </c>
      <c r="C68">
        <v>19</v>
      </c>
      <c r="D68">
        <v>15</v>
      </c>
      <c r="E68">
        <v>1257</v>
      </c>
      <c r="F68">
        <v>1</v>
      </c>
      <c r="G68">
        <v>2</v>
      </c>
      <c r="H68">
        <v>3</v>
      </c>
      <c r="I68">
        <v>1</v>
      </c>
      <c r="J68">
        <v>0</v>
      </c>
      <c r="K68">
        <v>0</v>
      </c>
      <c r="L68">
        <v>5</v>
      </c>
      <c r="M68">
        <v>0</v>
      </c>
      <c r="N68">
        <v>4</v>
      </c>
      <c r="O68">
        <v>2</v>
      </c>
      <c r="P68">
        <v>0.25</v>
      </c>
      <c r="Q68">
        <v>0.5</v>
      </c>
      <c r="R68">
        <v>308</v>
      </c>
      <c r="S68">
        <v>424</v>
      </c>
      <c r="T68">
        <v>13</v>
      </c>
      <c r="U68">
        <v>4</v>
      </c>
      <c r="V68">
        <v>39</v>
      </c>
      <c r="W68">
        <v>29</v>
      </c>
      <c r="X68">
        <v>15</v>
      </c>
      <c r="Y68">
        <v>10</v>
      </c>
      <c r="Z68">
        <v>0</v>
      </c>
      <c r="AA68">
        <v>0</v>
      </c>
      <c r="AB68">
        <v>16</v>
      </c>
      <c r="AC68">
        <v>13</v>
      </c>
    </row>
    <row r="69" spans="1:29" x14ac:dyDescent="0.25">
      <c r="A69" t="s">
        <v>75</v>
      </c>
      <c r="B69" t="s">
        <v>52</v>
      </c>
      <c r="C69">
        <v>16</v>
      </c>
      <c r="D69">
        <v>9</v>
      </c>
      <c r="E69">
        <v>903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322</v>
      </c>
      <c r="S69">
        <v>442</v>
      </c>
      <c r="T69">
        <v>16</v>
      </c>
      <c r="U69">
        <v>2</v>
      </c>
      <c r="V69">
        <v>31</v>
      </c>
      <c r="W69">
        <v>18</v>
      </c>
      <c r="X69">
        <v>11</v>
      </c>
      <c r="Y69">
        <v>12</v>
      </c>
      <c r="Z69">
        <v>0</v>
      </c>
      <c r="AA69">
        <v>0</v>
      </c>
      <c r="AB69">
        <v>16</v>
      </c>
      <c r="AC69">
        <v>18</v>
      </c>
    </row>
    <row r="70" spans="1:29" x14ac:dyDescent="0.25">
      <c r="A70" t="s">
        <v>64</v>
      </c>
      <c r="B70" t="s">
        <v>52</v>
      </c>
      <c r="C70">
        <v>34</v>
      </c>
      <c r="D70">
        <v>32</v>
      </c>
      <c r="E70">
        <v>2916</v>
      </c>
      <c r="F70">
        <v>0</v>
      </c>
      <c r="G70">
        <v>3</v>
      </c>
      <c r="H70">
        <v>3</v>
      </c>
      <c r="I70">
        <v>0</v>
      </c>
      <c r="J70">
        <v>0</v>
      </c>
      <c r="K70">
        <v>0</v>
      </c>
      <c r="L70">
        <v>4</v>
      </c>
      <c r="M70">
        <v>0</v>
      </c>
      <c r="N70">
        <v>8</v>
      </c>
      <c r="O70">
        <v>3</v>
      </c>
      <c r="P70">
        <v>0</v>
      </c>
      <c r="Q70">
        <v>0</v>
      </c>
      <c r="R70">
        <v>1911</v>
      </c>
      <c r="S70">
        <v>2351</v>
      </c>
      <c r="T70">
        <v>33</v>
      </c>
      <c r="U70">
        <v>4</v>
      </c>
      <c r="V70">
        <v>30</v>
      </c>
      <c r="W70">
        <v>23</v>
      </c>
      <c r="X70">
        <v>29</v>
      </c>
      <c r="Y70">
        <v>37</v>
      </c>
      <c r="Z70">
        <v>3</v>
      </c>
      <c r="AA70">
        <v>1</v>
      </c>
      <c r="AB70">
        <v>56</v>
      </c>
      <c r="AC70">
        <v>48</v>
      </c>
    </row>
    <row r="71" spans="1:29" x14ac:dyDescent="0.25">
      <c r="A71" t="s">
        <v>57</v>
      </c>
      <c r="B71" t="s">
        <v>52</v>
      </c>
      <c r="C71">
        <v>36</v>
      </c>
      <c r="D71">
        <v>36</v>
      </c>
      <c r="E71">
        <v>3227</v>
      </c>
      <c r="F71">
        <v>1</v>
      </c>
      <c r="G71">
        <v>7</v>
      </c>
      <c r="H71">
        <v>8</v>
      </c>
      <c r="I71">
        <v>1</v>
      </c>
      <c r="J71">
        <v>0</v>
      </c>
      <c r="K71">
        <v>0</v>
      </c>
      <c r="L71">
        <v>7</v>
      </c>
      <c r="M71">
        <v>0</v>
      </c>
      <c r="N71">
        <v>81</v>
      </c>
      <c r="O71">
        <v>23</v>
      </c>
      <c r="P71">
        <v>0.01</v>
      </c>
      <c r="Q71">
        <v>0.04</v>
      </c>
      <c r="R71">
        <v>2809</v>
      </c>
      <c r="S71">
        <v>3365</v>
      </c>
      <c r="T71">
        <v>126</v>
      </c>
      <c r="U71">
        <v>18</v>
      </c>
      <c r="V71">
        <v>83</v>
      </c>
      <c r="W71">
        <v>54</v>
      </c>
      <c r="X71">
        <v>25</v>
      </c>
      <c r="Y71">
        <v>59</v>
      </c>
      <c r="Z71">
        <v>1</v>
      </c>
      <c r="AA71">
        <v>0</v>
      </c>
      <c r="AB71">
        <v>57</v>
      </c>
      <c r="AC71">
        <v>51</v>
      </c>
    </row>
    <row r="72" spans="1:29" x14ac:dyDescent="0.25">
      <c r="A72" t="s">
        <v>59</v>
      </c>
      <c r="B72" t="s">
        <v>52</v>
      </c>
      <c r="C72">
        <v>31</v>
      </c>
      <c r="D72">
        <v>31</v>
      </c>
      <c r="E72">
        <v>2790</v>
      </c>
      <c r="F72">
        <v>3</v>
      </c>
      <c r="G72">
        <v>3</v>
      </c>
      <c r="H72">
        <v>6</v>
      </c>
      <c r="I72">
        <v>3</v>
      </c>
      <c r="J72">
        <v>0</v>
      </c>
      <c r="K72">
        <v>0</v>
      </c>
      <c r="L72">
        <v>2</v>
      </c>
      <c r="M72">
        <v>0</v>
      </c>
      <c r="N72">
        <v>35</v>
      </c>
      <c r="O72">
        <v>7</v>
      </c>
      <c r="P72">
        <v>0.09</v>
      </c>
      <c r="Q72">
        <v>0.43</v>
      </c>
      <c r="R72">
        <v>2074</v>
      </c>
      <c r="S72">
        <v>2344</v>
      </c>
      <c r="T72">
        <v>42</v>
      </c>
      <c r="U72">
        <v>9</v>
      </c>
      <c r="V72">
        <v>47</v>
      </c>
      <c r="W72">
        <v>34</v>
      </c>
      <c r="X72">
        <v>26</v>
      </c>
      <c r="Y72">
        <v>44</v>
      </c>
      <c r="Z72">
        <v>1</v>
      </c>
      <c r="AA72">
        <v>0</v>
      </c>
      <c r="AB72">
        <v>108</v>
      </c>
      <c r="AC72">
        <v>50</v>
      </c>
    </row>
    <row r="73" spans="1:29" x14ac:dyDescent="0.25">
      <c r="A73" t="s">
        <v>60</v>
      </c>
      <c r="B73" t="s">
        <v>52</v>
      </c>
      <c r="C73">
        <v>34</v>
      </c>
      <c r="D73">
        <v>33</v>
      </c>
      <c r="E73">
        <v>2874</v>
      </c>
      <c r="F73">
        <v>1</v>
      </c>
      <c r="G73">
        <v>1</v>
      </c>
      <c r="H73">
        <v>2</v>
      </c>
      <c r="I73">
        <v>1</v>
      </c>
      <c r="J73">
        <v>0</v>
      </c>
      <c r="K73">
        <v>0</v>
      </c>
      <c r="L73">
        <v>6</v>
      </c>
      <c r="M73">
        <v>0</v>
      </c>
      <c r="N73">
        <v>12</v>
      </c>
      <c r="O73">
        <v>2</v>
      </c>
      <c r="P73">
        <v>0.08</v>
      </c>
      <c r="Q73">
        <v>0.5</v>
      </c>
      <c r="R73">
        <v>1439</v>
      </c>
      <c r="S73">
        <v>1869</v>
      </c>
      <c r="T73">
        <v>44</v>
      </c>
      <c r="U73">
        <v>2</v>
      </c>
      <c r="V73">
        <v>74</v>
      </c>
      <c r="W73">
        <v>48</v>
      </c>
      <c r="X73">
        <v>46</v>
      </c>
      <c r="Y73">
        <v>45</v>
      </c>
      <c r="Z73">
        <v>0</v>
      </c>
      <c r="AA73">
        <v>0</v>
      </c>
      <c r="AB73">
        <v>55</v>
      </c>
      <c r="AC73">
        <v>29</v>
      </c>
    </row>
    <row r="74" spans="1:29" x14ac:dyDescent="0.25">
      <c r="A74" t="s">
        <v>51</v>
      </c>
      <c r="B74" t="s">
        <v>52</v>
      </c>
      <c r="C74">
        <v>28</v>
      </c>
      <c r="D74">
        <v>27</v>
      </c>
      <c r="E74">
        <v>2487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</v>
      </c>
      <c r="M74">
        <v>0</v>
      </c>
      <c r="N74">
        <v>10</v>
      </c>
      <c r="O74">
        <v>1</v>
      </c>
      <c r="P74">
        <v>0</v>
      </c>
      <c r="Q74">
        <v>0</v>
      </c>
      <c r="R74">
        <v>1372</v>
      </c>
      <c r="S74">
        <v>1741</v>
      </c>
      <c r="T74">
        <v>18</v>
      </c>
      <c r="U74">
        <v>2</v>
      </c>
      <c r="V74">
        <v>44</v>
      </c>
      <c r="W74">
        <v>26</v>
      </c>
      <c r="X74">
        <v>24</v>
      </c>
      <c r="Y74">
        <v>32</v>
      </c>
      <c r="Z74">
        <v>1</v>
      </c>
      <c r="AA74">
        <v>0</v>
      </c>
      <c r="AB74">
        <v>58</v>
      </c>
      <c r="AC74">
        <v>39</v>
      </c>
    </row>
    <row r="75" spans="1:29" x14ac:dyDescent="0.25">
      <c r="A75" t="s">
        <v>54</v>
      </c>
      <c r="B75" t="s">
        <v>52</v>
      </c>
      <c r="C75">
        <v>18</v>
      </c>
      <c r="D75">
        <v>16</v>
      </c>
      <c r="E75">
        <v>1348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3</v>
      </c>
      <c r="M75">
        <v>0</v>
      </c>
      <c r="N75">
        <v>3</v>
      </c>
      <c r="O75">
        <v>2</v>
      </c>
      <c r="P75">
        <v>0.33</v>
      </c>
      <c r="Q75">
        <v>0.5</v>
      </c>
      <c r="R75">
        <v>846</v>
      </c>
      <c r="S75">
        <v>1020</v>
      </c>
      <c r="T75">
        <v>10</v>
      </c>
      <c r="U75">
        <v>2</v>
      </c>
      <c r="V75">
        <v>24</v>
      </c>
      <c r="W75">
        <v>14</v>
      </c>
      <c r="X75">
        <v>17</v>
      </c>
      <c r="Y75">
        <v>20</v>
      </c>
      <c r="Z75">
        <v>0</v>
      </c>
      <c r="AA75">
        <v>0</v>
      </c>
      <c r="AB75">
        <v>48</v>
      </c>
      <c r="AC75">
        <v>17</v>
      </c>
    </row>
    <row r="76" spans="1:29" x14ac:dyDescent="0.25">
      <c r="A76" t="s">
        <v>61</v>
      </c>
      <c r="B76" t="s">
        <v>52</v>
      </c>
      <c r="C76">
        <v>24</v>
      </c>
      <c r="D76">
        <v>19</v>
      </c>
      <c r="E76">
        <v>1711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11</v>
      </c>
      <c r="M76">
        <v>0</v>
      </c>
      <c r="N76">
        <v>11</v>
      </c>
      <c r="O76">
        <v>1</v>
      </c>
      <c r="P76">
        <v>0</v>
      </c>
      <c r="Q76">
        <v>0</v>
      </c>
      <c r="R76">
        <v>768</v>
      </c>
      <c r="S76">
        <v>952</v>
      </c>
      <c r="T76">
        <v>52</v>
      </c>
      <c r="U76">
        <v>4</v>
      </c>
      <c r="V76">
        <v>61</v>
      </c>
      <c r="W76">
        <v>29</v>
      </c>
      <c r="X76">
        <v>22</v>
      </c>
      <c r="Y76">
        <v>24</v>
      </c>
      <c r="Z76">
        <v>0</v>
      </c>
      <c r="AA76">
        <v>1</v>
      </c>
      <c r="AB76">
        <v>27</v>
      </c>
      <c r="AC76">
        <v>19</v>
      </c>
    </row>
    <row r="77" spans="1:29" x14ac:dyDescent="0.25">
      <c r="A77" t="s">
        <v>97</v>
      </c>
      <c r="B77" t="s">
        <v>52</v>
      </c>
      <c r="C77">
        <v>22</v>
      </c>
      <c r="D77">
        <v>22</v>
      </c>
      <c r="E77">
        <v>1915</v>
      </c>
      <c r="F77">
        <v>1</v>
      </c>
      <c r="G77">
        <v>3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15</v>
      </c>
      <c r="O77">
        <v>5</v>
      </c>
      <c r="P77">
        <v>7.0000000000000007E-2</v>
      </c>
      <c r="Q77">
        <v>0.2</v>
      </c>
      <c r="R77">
        <v>900</v>
      </c>
      <c r="S77">
        <v>1165</v>
      </c>
      <c r="T77">
        <v>44</v>
      </c>
      <c r="U77">
        <v>2</v>
      </c>
      <c r="V77">
        <v>18</v>
      </c>
      <c r="W77">
        <v>14</v>
      </c>
      <c r="X77">
        <v>23</v>
      </c>
      <c r="Y77">
        <v>15</v>
      </c>
      <c r="Z77">
        <v>0</v>
      </c>
      <c r="AA77">
        <v>0</v>
      </c>
      <c r="AB77">
        <v>12</v>
      </c>
      <c r="AC77">
        <v>23</v>
      </c>
    </row>
    <row r="78" spans="1:29" x14ac:dyDescent="0.25">
      <c r="A78" t="s">
        <v>99</v>
      </c>
      <c r="B78" t="s">
        <v>52</v>
      </c>
      <c r="C78">
        <v>27</v>
      </c>
      <c r="D78">
        <v>26</v>
      </c>
      <c r="E78">
        <v>2142</v>
      </c>
      <c r="F78">
        <v>0</v>
      </c>
      <c r="G78">
        <v>5</v>
      </c>
      <c r="H78">
        <v>5</v>
      </c>
      <c r="I78">
        <v>0</v>
      </c>
      <c r="J78">
        <v>0</v>
      </c>
      <c r="K78">
        <v>0</v>
      </c>
      <c r="L78">
        <v>2</v>
      </c>
      <c r="M78">
        <v>0</v>
      </c>
      <c r="N78">
        <v>3</v>
      </c>
      <c r="O78">
        <v>1</v>
      </c>
      <c r="P78">
        <v>0</v>
      </c>
      <c r="Q78">
        <v>0</v>
      </c>
      <c r="R78">
        <v>867</v>
      </c>
      <c r="S78">
        <v>1228</v>
      </c>
      <c r="T78">
        <v>45</v>
      </c>
      <c r="U78">
        <v>6</v>
      </c>
      <c r="V78">
        <v>35</v>
      </c>
      <c r="W78">
        <v>22</v>
      </c>
      <c r="X78">
        <v>24</v>
      </c>
      <c r="Y78">
        <v>37</v>
      </c>
      <c r="Z78">
        <v>0</v>
      </c>
      <c r="AA78">
        <v>0</v>
      </c>
      <c r="AB78">
        <v>12</v>
      </c>
      <c r="AC78">
        <v>14</v>
      </c>
    </row>
    <row r="79" spans="1:29" x14ac:dyDescent="0.25">
      <c r="A79" t="s">
        <v>100</v>
      </c>
      <c r="B79" t="s">
        <v>52</v>
      </c>
      <c r="C79">
        <v>24</v>
      </c>
      <c r="D79">
        <v>23</v>
      </c>
      <c r="E79">
        <v>1995</v>
      </c>
      <c r="F79">
        <v>1</v>
      </c>
      <c r="G79">
        <v>3</v>
      </c>
      <c r="H79">
        <v>4</v>
      </c>
      <c r="I79">
        <v>1</v>
      </c>
      <c r="J79">
        <v>0</v>
      </c>
      <c r="K79">
        <v>0</v>
      </c>
      <c r="L79">
        <v>5</v>
      </c>
      <c r="M79">
        <v>0</v>
      </c>
      <c r="N79">
        <v>7</v>
      </c>
      <c r="O79">
        <v>1</v>
      </c>
      <c r="P79">
        <v>0.14000000000000001</v>
      </c>
      <c r="Q79">
        <v>1</v>
      </c>
      <c r="R79">
        <v>627</v>
      </c>
      <c r="S79">
        <v>892</v>
      </c>
      <c r="T79">
        <v>33</v>
      </c>
      <c r="U79">
        <v>7</v>
      </c>
      <c r="V79">
        <v>29</v>
      </c>
      <c r="W79">
        <v>18</v>
      </c>
      <c r="X79">
        <v>19</v>
      </c>
      <c r="Y79">
        <v>26</v>
      </c>
      <c r="Z79">
        <v>0</v>
      </c>
      <c r="AA79">
        <v>0</v>
      </c>
      <c r="AB79">
        <v>49</v>
      </c>
      <c r="AC79">
        <v>31</v>
      </c>
    </row>
    <row r="80" spans="1:29" x14ac:dyDescent="0.25">
      <c r="A80" t="s">
        <v>101</v>
      </c>
      <c r="B80" t="s">
        <v>52</v>
      </c>
      <c r="C80">
        <v>24</v>
      </c>
      <c r="D80">
        <v>24</v>
      </c>
      <c r="E80">
        <v>2078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6</v>
      </c>
      <c r="O80">
        <v>2</v>
      </c>
      <c r="P80">
        <v>0.17</v>
      </c>
      <c r="Q80">
        <v>0.5</v>
      </c>
      <c r="R80">
        <v>875</v>
      </c>
      <c r="S80">
        <v>999</v>
      </c>
      <c r="T80">
        <v>9</v>
      </c>
      <c r="U80">
        <v>0</v>
      </c>
      <c r="V80">
        <v>11</v>
      </c>
      <c r="W80">
        <v>6</v>
      </c>
      <c r="X80">
        <v>31</v>
      </c>
      <c r="Y80">
        <v>34</v>
      </c>
      <c r="Z80">
        <v>0</v>
      </c>
      <c r="AA80">
        <v>1</v>
      </c>
      <c r="AB80">
        <v>50</v>
      </c>
      <c r="AC80">
        <v>31</v>
      </c>
    </row>
    <row r="81" spans="1:29" x14ac:dyDescent="0.25">
      <c r="A81" t="s">
        <v>102</v>
      </c>
      <c r="B81" t="s">
        <v>52</v>
      </c>
      <c r="C81">
        <v>20</v>
      </c>
      <c r="D81">
        <v>20</v>
      </c>
      <c r="E81">
        <v>1755</v>
      </c>
      <c r="F81">
        <v>0</v>
      </c>
      <c r="G81">
        <v>2</v>
      </c>
      <c r="H81">
        <v>2</v>
      </c>
      <c r="I81">
        <v>0</v>
      </c>
      <c r="J81">
        <v>0</v>
      </c>
      <c r="K81">
        <v>0</v>
      </c>
      <c r="L81">
        <v>1</v>
      </c>
      <c r="M81">
        <v>0</v>
      </c>
      <c r="N81">
        <v>8</v>
      </c>
      <c r="O81">
        <v>2</v>
      </c>
      <c r="P81">
        <v>0</v>
      </c>
      <c r="Q81">
        <v>0</v>
      </c>
      <c r="R81">
        <v>1478</v>
      </c>
      <c r="S81">
        <v>1668</v>
      </c>
      <c r="T81">
        <v>45</v>
      </c>
      <c r="U81">
        <v>4</v>
      </c>
      <c r="V81">
        <v>15</v>
      </c>
      <c r="W81">
        <v>6</v>
      </c>
      <c r="X81">
        <v>14</v>
      </c>
      <c r="Y81">
        <v>14</v>
      </c>
      <c r="Z81">
        <v>1</v>
      </c>
      <c r="AA81">
        <v>0</v>
      </c>
      <c r="AB81">
        <v>19</v>
      </c>
      <c r="AC81">
        <v>16</v>
      </c>
    </row>
    <row r="82" spans="1:29" x14ac:dyDescent="0.25">
      <c r="A82" t="s">
        <v>103</v>
      </c>
      <c r="B82" t="s">
        <v>52</v>
      </c>
      <c r="C82">
        <v>32</v>
      </c>
      <c r="D82">
        <v>29</v>
      </c>
      <c r="E82">
        <v>2633</v>
      </c>
      <c r="F82">
        <v>1</v>
      </c>
      <c r="G82">
        <v>2</v>
      </c>
      <c r="H82">
        <v>3</v>
      </c>
      <c r="I82">
        <v>1</v>
      </c>
      <c r="J82">
        <v>0</v>
      </c>
      <c r="K82">
        <v>0</v>
      </c>
      <c r="L82">
        <v>5</v>
      </c>
      <c r="M82">
        <v>0</v>
      </c>
      <c r="N82">
        <v>26</v>
      </c>
      <c r="O82">
        <v>7</v>
      </c>
      <c r="P82">
        <v>0.04</v>
      </c>
      <c r="Q82">
        <v>0.14000000000000001</v>
      </c>
      <c r="R82">
        <v>1071</v>
      </c>
      <c r="S82">
        <v>1368</v>
      </c>
      <c r="T82">
        <v>70</v>
      </c>
      <c r="U82">
        <v>9</v>
      </c>
      <c r="V82">
        <v>57</v>
      </c>
      <c r="W82">
        <v>33</v>
      </c>
      <c r="X82">
        <v>29</v>
      </c>
      <c r="Y82">
        <v>37</v>
      </c>
      <c r="Z82">
        <v>1</v>
      </c>
      <c r="AA82">
        <v>0</v>
      </c>
      <c r="AB82">
        <v>27</v>
      </c>
      <c r="AC82">
        <v>28</v>
      </c>
    </row>
    <row r="83" spans="1:29" x14ac:dyDescent="0.25">
      <c r="A83" t="s">
        <v>104</v>
      </c>
      <c r="B83" t="s">
        <v>52</v>
      </c>
      <c r="C83">
        <v>29</v>
      </c>
      <c r="D83">
        <v>29</v>
      </c>
      <c r="E83">
        <v>2573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3</v>
      </c>
      <c r="M83">
        <v>1</v>
      </c>
      <c r="N83">
        <v>19</v>
      </c>
      <c r="O83">
        <v>7</v>
      </c>
      <c r="P83">
        <v>0.05</v>
      </c>
      <c r="Q83">
        <v>0.14000000000000001</v>
      </c>
      <c r="R83">
        <v>1726</v>
      </c>
      <c r="S83">
        <v>1958</v>
      </c>
      <c r="T83">
        <v>20</v>
      </c>
      <c r="U83">
        <v>3</v>
      </c>
      <c r="V83">
        <v>10</v>
      </c>
      <c r="W83">
        <v>8</v>
      </c>
      <c r="X83">
        <v>32</v>
      </c>
      <c r="Y83">
        <v>27</v>
      </c>
      <c r="Z83">
        <v>3</v>
      </c>
      <c r="AA83">
        <v>0</v>
      </c>
      <c r="AB83">
        <v>81</v>
      </c>
      <c r="AC83">
        <v>37</v>
      </c>
    </row>
    <row r="84" spans="1:29" x14ac:dyDescent="0.25">
      <c r="A84" t="s">
        <v>105</v>
      </c>
      <c r="B84" t="s">
        <v>52</v>
      </c>
      <c r="C84">
        <v>21</v>
      </c>
      <c r="D84">
        <v>21</v>
      </c>
      <c r="E84">
        <v>1814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5</v>
      </c>
      <c r="M84">
        <v>0</v>
      </c>
      <c r="N84">
        <v>6</v>
      </c>
      <c r="O84">
        <v>1</v>
      </c>
      <c r="P84">
        <v>0</v>
      </c>
      <c r="Q84">
        <v>0</v>
      </c>
      <c r="R84">
        <v>981</v>
      </c>
      <c r="S84">
        <v>1183</v>
      </c>
      <c r="T84">
        <v>13</v>
      </c>
      <c r="U84">
        <v>2</v>
      </c>
      <c r="V84">
        <v>41</v>
      </c>
      <c r="W84">
        <v>23</v>
      </c>
      <c r="X84">
        <v>29</v>
      </c>
      <c r="Y84">
        <v>43</v>
      </c>
      <c r="Z84">
        <v>2</v>
      </c>
      <c r="AA84">
        <v>0</v>
      </c>
      <c r="AB84">
        <v>82</v>
      </c>
      <c r="AC84">
        <v>44</v>
      </c>
    </row>
    <row r="85" spans="1:29" x14ac:dyDescent="0.25">
      <c r="A85" t="s">
        <v>106</v>
      </c>
      <c r="B85" t="s">
        <v>52</v>
      </c>
      <c r="C85">
        <v>29</v>
      </c>
      <c r="D85">
        <v>29</v>
      </c>
      <c r="E85">
        <v>2439</v>
      </c>
      <c r="F85">
        <v>0</v>
      </c>
      <c r="G85">
        <v>4</v>
      </c>
      <c r="H85">
        <v>4</v>
      </c>
      <c r="I85">
        <v>0</v>
      </c>
      <c r="J85">
        <v>0</v>
      </c>
      <c r="K85">
        <v>0</v>
      </c>
      <c r="L85">
        <v>6</v>
      </c>
      <c r="M85">
        <v>0</v>
      </c>
      <c r="N85">
        <v>18</v>
      </c>
      <c r="O85">
        <v>3</v>
      </c>
      <c r="P85">
        <v>0</v>
      </c>
      <c r="Q85">
        <v>0</v>
      </c>
      <c r="R85">
        <v>1126</v>
      </c>
      <c r="S85">
        <v>1540</v>
      </c>
      <c r="T85">
        <v>88</v>
      </c>
      <c r="U85">
        <v>8</v>
      </c>
      <c r="V85">
        <v>46</v>
      </c>
      <c r="W85">
        <v>29</v>
      </c>
      <c r="X85">
        <v>31</v>
      </c>
      <c r="Y85">
        <v>37</v>
      </c>
      <c r="Z85">
        <v>0</v>
      </c>
      <c r="AA85">
        <v>1</v>
      </c>
      <c r="AB85">
        <v>47</v>
      </c>
      <c r="AC85">
        <v>36</v>
      </c>
    </row>
    <row r="86" spans="1:29" x14ac:dyDescent="0.25">
      <c r="A86" t="s">
        <v>107</v>
      </c>
      <c r="B86" t="s">
        <v>52</v>
      </c>
      <c r="C86">
        <v>26</v>
      </c>
      <c r="D86">
        <v>26</v>
      </c>
      <c r="E86">
        <v>2272</v>
      </c>
      <c r="F86">
        <v>2</v>
      </c>
      <c r="G86">
        <v>2</v>
      </c>
      <c r="H86">
        <v>4</v>
      </c>
      <c r="I86">
        <v>2</v>
      </c>
      <c r="J86">
        <v>0</v>
      </c>
      <c r="K86">
        <v>0</v>
      </c>
      <c r="L86">
        <v>4</v>
      </c>
      <c r="M86">
        <v>1</v>
      </c>
      <c r="N86">
        <v>19</v>
      </c>
      <c r="O86">
        <v>3</v>
      </c>
      <c r="P86">
        <v>0.11</v>
      </c>
      <c r="Q86">
        <v>0.67</v>
      </c>
      <c r="R86">
        <v>1224</v>
      </c>
      <c r="S86">
        <v>1592</v>
      </c>
      <c r="T86">
        <v>33</v>
      </c>
      <c r="U86">
        <v>5</v>
      </c>
      <c r="V86">
        <v>74</v>
      </c>
      <c r="W86">
        <v>42</v>
      </c>
      <c r="X86">
        <v>46</v>
      </c>
      <c r="Y86">
        <v>28</v>
      </c>
      <c r="Z86">
        <v>1</v>
      </c>
      <c r="AA86">
        <v>0</v>
      </c>
      <c r="AB86">
        <v>34</v>
      </c>
      <c r="AC86">
        <v>50</v>
      </c>
    </row>
    <row r="87" spans="1:29" x14ac:dyDescent="0.25">
      <c r="A87" t="s">
        <v>108</v>
      </c>
      <c r="B87" t="s">
        <v>52</v>
      </c>
      <c r="C87">
        <v>20</v>
      </c>
      <c r="D87">
        <v>19</v>
      </c>
      <c r="E87">
        <v>1601</v>
      </c>
      <c r="F87">
        <v>0</v>
      </c>
      <c r="G87">
        <v>3</v>
      </c>
      <c r="H87">
        <v>3</v>
      </c>
      <c r="I87">
        <v>0</v>
      </c>
      <c r="J87">
        <v>0</v>
      </c>
      <c r="K87">
        <v>0</v>
      </c>
      <c r="L87">
        <v>8</v>
      </c>
      <c r="M87">
        <v>0</v>
      </c>
      <c r="N87">
        <v>6</v>
      </c>
      <c r="O87">
        <v>1</v>
      </c>
      <c r="P87">
        <v>0</v>
      </c>
      <c r="Q87">
        <v>0</v>
      </c>
      <c r="R87">
        <v>944</v>
      </c>
      <c r="S87">
        <v>1193</v>
      </c>
      <c r="T87">
        <v>69</v>
      </c>
      <c r="U87">
        <v>6</v>
      </c>
      <c r="V87">
        <v>21</v>
      </c>
      <c r="W87">
        <v>13</v>
      </c>
      <c r="X87">
        <v>22</v>
      </c>
      <c r="Y87">
        <v>9</v>
      </c>
      <c r="Z87">
        <v>2</v>
      </c>
      <c r="AA87">
        <v>0</v>
      </c>
      <c r="AB87">
        <v>20</v>
      </c>
      <c r="AC87">
        <v>15</v>
      </c>
    </row>
    <row r="88" spans="1:29" x14ac:dyDescent="0.25">
      <c r="A88" t="s">
        <v>109</v>
      </c>
      <c r="B88" t="s">
        <v>52</v>
      </c>
      <c r="C88">
        <v>22</v>
      </c>
      <c r="D88">
        <v>21</v>
      </c>
      <c r="E88">
        <v>1912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  <c r="N88">
        <v>4</v>
      </c>
      <c r="O88">
        <v>0</v>
      </c>
      <c r="P88">
        <v>0</v>
      </c>
      <c r="Q88">
        <v>0</v>
      </c>
      <c r="R88">
        <v>1007</v>
      </c>
      <c r="S88">
        <v>1272</v>
      </c>
      <c r="T88">
        <v>28</v>
      </c>
      <c r="U88">
        <v>1</v>
      </c>
      <c r="V88">
        <v>50</v>
      </c>
      <c r="W88">
        <v>31</v>
      </c>
      <c r="X88">
        <v>35</v>
      </c>
      <c r="Y88">
        <v>40</v>
      </c>
      <c r="Z88">
        <v>0</v>
      </c>
      <c r="AA88">
        <v>0</v>
      </c>
      <c r="AB88">
        <v>24</v>
      </c>
      <c r="AC88">
        <v>32</v>
      </c>
    </row>
    <row r="89" spans="1:29" x14ac:dyDescent="0.25">
      <c r="A89" t="s">
        <v>110</v>
      </c>
      <c r="B89" t="s">
        <v>52</v>
      </c>
      <c r="C89">
        <v>21</v>
      </c>
      <c r="D89">
        <v>12</v>
      </c>
      <c r="E89">
        <v>1240</v>
      </c>
      <c r="F89">
        <v>1</v>
      </c>
      <c r="G89">
        <v>1</v>
      </c>
      <c r="H89">
        <v>2</v>
      </c>
      <c r="I89">
        <v>1</v>
      </c>
      <c r="J89">
        <v>0</v>
      </c>
      <c r="K89">
        <v>0</v>
      </c>
      <c r="L89">
        <v>1</v>
      </c>
      <c r="M89">
        <v>0</v>
      </c>
      <c r="N89">
        <v>5</v>
      </c>
      <c r="O89">
        <v>2</v>
      </c>
      <c r="P89">
        <v>0.2</v>
      </c>
      <c r="Q89">
        <v>0.5</v>
      </c>
      <c r="R89">
        <v>230</v>
      </c>
      <c r="S89">
        <v>358</v>
      </c>
      <c r="T89">
        <v>15</v>
      </c>
      <c r="U89">
        <v>3</v>
      </c>
      <c r="V89">
        <v>23</v>
      </c>
      <c r="W89">
        <v>12</v>
      </c>
      <c r="X89">
        <v>14</v>
      </c>
      <c r="Y89">
        <v>16</v>
      </c>
      <c r="Z89">
        <v>0</v>
      </c>
      <c r="AA89">
        <v>0</v>
      </c>
      <c r="AB89">
        <v>12</v>
      </c>
      <c r="AC89">
        <v>25</v>
      </c>
    </row>
    <row r="90" spans="1:29" x14ac:dyDescent="0.25">
      <c r="A90" t="s">
        <v>111</v>
      </c>
      <c r="B90" t="s">
        <v>52</v>
      </c>
      <c r="C90">
        <v>35</v>
      </c>
      <c r="D90">
        <v>35</v>
      </c>
      <c r="E90">
        <v>3089</v>
      </c>
      <c r="F90">
        <v>1</v>
      </c>
      <c r="G90">
        <v>1</v>
      </c>
      <c r="H90">
        <v>2</v>
      </c>
      <c r="I90">
        <v>1</v>
      </c>
      <c r="J90">
        <v>0</v>
      </c>
      <c r="K90">
        <v>0</v>
      </c>
      <c r="L90">
        <v>6</v>
      </c>
      <c r="M90">
        <v>0</v>
      </c>
      <c r="N90">
        <v>18</v>
      </c>
      <c r="O90">
        <v>3</v>
      </c>
      <c r="P90">
        <v>0.06</v>
      </c>
      <c r="Q90">
        <v>0.33</v>
      </c>
      <c r="R90">
        <v>1890</v>
      </c>
      <c r="S90">
        <v>2356</v>
      </c>
      <c r="T90">
        <v>101</v>
      </c>
      <c r="U90">
        <v>3</v>
      </c>
      <c r="V90">
        <v>93</v>
      </c>
      <c r="W90">
        <v>62</v>
      </c>
      <c r="X90">
        <v>42</v>
      </c>
      <c r="Y90">
        <v>30</v>
      </c>
      <c r="Z90">
        <v>0</v>
      </c>
      <c r="AA90">
        <v>0</v>
      </c>
      <c r="AB90">
        <v>40</v>
      </c>
      <c r="AC90">
        <v>36</v>
      </c>
    </row>
    <row r="91" spans="1:29" x14ac:dyDescent="0.25">
      <c r="A91" t="s">
        <v>112</v>
      </c>
      <c r="B91" t="s">
        <v>52</v>
      </c>
      <c r="C91">
        <v>36</v>
      </c>
      <c r="D91">
        <v>36</v>
      </c>
      <c r="E91">
        <v>3222</v>
      </c>
      <c r="F91">
        <v>2</v>
      </c>
      <c r="G91">
        <v>1</v>
      </c>
      <c r="H91">
        <v>3</v>
      </c>
      <c r="I91">
        <v>2</v>
      </c>
      <c r="J91">
        <v>0</v>
      </c>
      <c r="K91">
        <v>0</v>
      </c>
      <c r="L91">
        <v>4</v>
      </c>
      <c r="M91">
        <v>0</v>
      </c>
      <c r="N91">
        <v>19</v>
      </c>
      <c r="O91">
        <v>5</v>
      </c>
      <c r="P91">
        <v>0.11</v>
      </c>
      <c r="Q91">
        <v>0.4</v>
      </c>
      <c r="R91">
        <v>2057</v>
      </c>
      <c r="S91">
        <v>2360</v>
      </c>
      <c r="T91">
        <v>25</v>
      </c>
      <c r="U91">
        <v>3</v>
      </c>
      <c r="V91">
        <v>35</v>
      </c>
      <c r="W91">
        <v>17</v>
      </c>
      <c r="X91">
        <v>34</v>
      </c>
      <c r="Y91">
        <v>30</v>
      </c>
      <c r="Z91">
        <v>0</v>
      </c>
      <c r="AA91">
        <v>0</v>
      </c>
      <c r="AB91">
        <v>68</v>
      </c>
      <c r="AC91">
        <v>54</v>
      </c>
    </row>
    <row r="92" spans="1:29" x14ac:dyDescent="0.25">
      <c r="A92" t="s">
        <v>113</v>
      </c>
      <c r="B92" t="s">
        <v>52</v>
      </c>
      <c r="C92">
        <v>28</v>
      </c>
      <c r="D92">
        <v>25</v>
      </c>
      <c r="E92">
        <v>2167</v>
      </c>
      <c r="F92">
        <v>4</v>
      </c>
      <c r="G92">
        <v>4</v>
      </c>
      <c r="H92">
        <v>8</v>
      </c>
      <c r="I92">
        <v>4</v>
      </c>
      <c r="J92">
        <v>0</v>
      </c>
      <c r="K92">
        <v>0</v>
      </c>
      <c r="L92">
        <v>8</v>
      </c>
      <c r="M92">
        <v>0</v>
      </c>
      <c r="N92">
        <v>43</v>
      </c>
      <c r="O92">
        <v>10</v>
      </c>
      <c r="P92">
        <v>0.09</v>
      </c>
      <c r="Q92">
        <v>0.4</v>
      </c>
      <c r="R92">
        <v>1142</v>
      </c>
      <c r="S92">
        <v>1486</v>
      </c>
      <c r="T92">
        <v>93</v>
      </c>
      <c r="U92">
        <v>10</v>
      </c>
      <c r="V92">
        <v>41</v>
      </c>
      <c r="W92">
        <v>29</v>
      </c>
      <c r="X92">
        <v>29</v>
      </c>
      <c r="Y92">
        <v>43</v>
      </c>
      <c r="Z92">
        <v>0</v>
      </c>
      <c r="AA92">
        <v>0</v>
      </c>
      <c r="AB92">
        <v>40</v>
      </c>
      <c r="AC92">
        <v>28</v>
      </c>
    </row>
    <row r="93" spans="1:29" x14ac:dyDescent="0.25">
      <c r="A93" t="s">
        <v>115</v>
      </c>
      <c r="B93" t="s">
        <v>52</v>
      </c>
      <c r="C93">
        <v>25</v>
      </c>
      <c r="D93">
        <v>23</v>
      </c>
      <c r="E93">
        <v>2134</v>
      </c>
      <c r="F93">
        <v>2</v>
      </c>
      <c r="G93">
        <v>1</v>
      </c>
      <c r="H93">
        <v>3</v>
      </c>
      <c r="I93">
        <v>2</v>
      </c>
      <c r="J93">
        <v>0</v>
      </c>
      <c r="K93">
        <v>0</v>
      </c>
      <c r="L93">
        <v>7</v>
      </c>
      <c r="M93">
        <v>1</v>
      </c>
      <c r="N93">
        <v>7</v>
      </c>
      <c r="O93">
        <v>2</v>
      </c>
      <c r="P93">
        <v>0.28999999999999998</v>
      </c>
      <c r="Q93">
        <v>1</v>
      </c>
      <c r="R93">
        <v>584</v>
      </c>
      <c r="S93">
        <v>876</v>
      </c>
      <c r="T93">
        <v>5</v>
      </c>
      <c r="U93">
        <v>1</v>
      </c>
      <c r="V93">
        <v>35</v>
      </c>
      <c r="W93">
        <v>18</v>
      </c>
      <c r="X93">
        <v>25</v>
      </c>
      <c r="Y93">
        <v>26</v>
      </c>
      <c r="Z93">
        <v>1</v>
      </c>
      <c r="AA93">
        <v>1</v>
      </c>
      <c r="AB93">
        <v>61</v>
      </c>
      <c r="AC93">
        <v>31</v>
      </c>
    </row>
    <row r="94" spans="1:29" x14ac:dyDescent="0.25">
      <c r="A94" t="s">
        <v>95</v>
      </c>
      <c r="B94" t="s">
        <v>52</v>
      </c>
      <c r="C94">
        <v>18</v>
      </c>
      <c r="D94">
        <v>14</v>
      </c>
      <c r="E94">
        <v>1337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  <c r="L94">
        <v>5</v>
      </c>
      <c r="M94">
        <v>0</v>
      </c>
      <c r="N94">
        <v>10</v>
      </c>
      <c r="O94">
        <v>1</v>
      </c>
      <c r="P94">
        <v>0</v>
      </c>
      <c r="Q94">
        <v>0</v>
      </c>
      <c r="R94">
        <v>510</v>
      </c>
      <c r="S94">
        <v>714</v>
      </c>
      <c r="T94">
        <v>47</v>
      </c>
      <c r="U94">
        <v>3</v>
      </c>
      <c r="V94">
        <v>22</v>
      </c>
      <c r="W94">
        <v>15</v>
      </c>
      <c r="X94">
        <v>10</v>
      </c>
      <c r="Y94">
        <v>13</v>
      </c>
      <c r="Z94">
        <v>0</v>
      </c>
      <c r="AA94">
        <v>0</v>
      </c>
      <c r="AB94">
        <v>14</v>
      </c>
      <c r="AC94">
        <v>17</v>
      </c>
    </row>
    <row r="95" spans="1:29" x14ac:dyDescent="0.25">
      <c r="A95" t="s">
        <v>94</v>
      </c>
      <c r="B95" t="s">
        <v>52</v>
      </c>
      <c r="C95">
        <v>33</v>
      </c>
      <c r="D95">
        <v>33</v>
      </c>
      <c r="E95">
        <v>2871</v>
      </c>
      <c r="F95">
        <v>1</v>
      </c>
      <c r="G95">
        <v>1</v>
      </c>
      <c r="H95">
        <v>2</v>
      </c>
      <c r="I95">
        <v>1</v>
      </c>
      <c r="J95">
        <v>0</v>
      </c>
      <c r="K95">
        <v>0</v>
      </c>
      <c r="L95">
        <v>3</v>
      </c>
      <c r="M95">
        <v>0</v>
      </c>
      <c r="N95">
        <v>13</v>
      </c>
      <c r="O95">
        <v>5</v>
      </c>
      <c r="P95">
        <v>0.14000000000000001</v>
      </c>
      <c r="Q95">
        <v>0.5</v>
      </c>
      <c r="R95">
        <v>1158</v>
      </c>
      <c r="S95">
        <v>1612</v>
      </c>
      <c r="T95">
        <v>80</v>
      </c>
      <c r="U95">
        <v>4</v>
      </c>
      <c r="V95">
        <v>75</v>
      </c>
      <c r="W95">
        <v>44</v>
      </c>
      <c r="X95">
        <v>31</v>
      </c>
      <c r="Y95">
        <v>48</v>
      </c>
      <c r="Z95">
        <v>1</v>
      </c>
      <c r="AA95">
        <v>1</v>
      </c>
      <c r="AB95">
        <v>51</v>
      </c>
      <c r="AC95">
        <v>26</v>
      </c>
    </row>
    <row r="96" spans="1:29" x14ac:dyDescent="0.25">
      <c r="A96" t="s">
        <v>85</v>
      </c>
      <c r="B96" t="s">
        <v>52</v>
      </c>
      <c r="C96">
        <v>25</v>
      </c>
      <c r="D96">
        <v>20</v>
      </c>
      <c r="E96">
        <v>1772</v>
      </c>
      <c r="F96">
        <v>1</v>
      </c>
      <c r="G96">
        <v>2</v>
      </c>
      <c r="H96">
        <v>3</v>
      </c>
      <c r="I96">
        <v>1</v>
      </c>
      <c r="J96">
        <v>0</v>
      </c>
      <c r="K96">
        <v>0</v>
      </c>
      <c r="L96">
        <v>3</v>
      </c>
      <c r="M96">
        <v>1</v>
      </c>
      <c r="N96">
        <v>10</v>
      </c>
      <c r="O96">
        <v>2</v>
      </c>
      <c r="P96">
        <v>0.1</v>
      </c>
      <c r="Q96">
        <v>0.5</v>
      </c>
      <c r="R96">
        <v>599</v>
      </c>
      <c r="S96">
        <v>887</v>
      </c>
      <c r="T96">
        <v>34</v>
      </c>
      <c r="U96">
        <v>2</v>
      </c>
      <c r="V96">
        <v>38</v>
      </c>
      <c r="W96">
        <v>24</v>
      </c>
      <c r="X96">
        <v>25</v>
      </c>
      <c r="Y96">
        <v>26</v>
      </c>
      <c r="Z96">
        <v>0</v>
      </c>
      <c r="AA96">
        <v>0</v>
      </c>
      <c r="AB96">
        <v>25</v>
      </c>
      <c r="AC96">
        <v>16</v>
      </c>
    </row>
    <row r="97" spans="1:29" x14ac:dyDescent="0.25">
      <c r="A97" t="s">
        <v>77</v>
      </c>
      <c r="B97" t="s">
        <v>52</v>
      </c>
      <c r="C97">
        <v>38</v>
      </c>
      <c r="D97">
        <v>38</v>
      </c>
      <c r="E97">
        <v>3377</v>
      </c>
      <c r="F97">
        <v>4</v>
      </c>
      <c r="G97">
        <v>3</v>
      </c>
      <c r="H97">
        <v>7</v>
      </c>
      <c r="I97">
        <v>4</v>
      </c>
      <c r="J97">
        <v>0</v>
      </c>
      <c r="K97">
        <v>0</v>
      </c>
      <c r="L97">
        <v>8</v>
      </c>
      <c r="M97">
        <v>0</v>
      </c>
      <c r="N97">
        <v>37</v>
      </c>
      <c r="O97">
        <v>13</v>
      </c>
      <c r="P97">
        <v>0.11</v>
      </c>
      <c r="Q97">
        <v>0.31</v>
      </c>
      <c r="R97">
        <v>1113</v>
      </c>
      <c r="S97">
        <v>1627</v>
      </c>
      <c r="T97">
        <v>65</v>
      </c>
      <c r="U97">
        <v>7</v>
      </c>
      <c r="V97">
        <v>89</v>
      </c>
      <c r="W97">
        <v>50</v>
      </c>
      <c r="X97">
        <v>54</v>
      </c>
      <c r="Y97">
        <v>49</v>
      </c>
      <c r="Z97">
        <v>2</v>
      </c>
      <c r="AA97">
        <v>0</v>
      </c>
      <c r="AB97">
        <v>42</v>
      </c>
      <c r="AC97">
        <v>45</v>
      </c>
    </row>
    <row r="98" spans="1:29" x14ac:dyDescent="0.25">
      <c r="A98" t="s">
        <v>78</v>
      </c>
      <c r="B98" t="s">
        <v>52</v>
      </c>
      <c r="C98">
        <v>34</v>
      </c>
      <c r="D98">
        <v>32</v>
      </c>
      <c r="E98">
        <v>2881</v>
      </c>
      <c r="F98">
        <v>0</v>
      </c>
      <c r="G98">
        <v>2</v>
      </c>
      <c r="H98">
        <v>2</v>
      </c>
      <c r="I98">
        <v>0</v>
      </c>
      <c r="J98">
        <v>0</v>
      </c>
      <c r="K98">
        <v>0</v>
      </c>
      <c r="L98">
        <v>8</v>
      </c>
      <c r="M98">
        <v>0</v>
      </c>
      <c r="N98">
        <v>13</v>
      </c>
      <c r="O98">
        <v>2</v>
      </c>
      <c r="P98">
        <v>0</v>
      </c>
      <c r="Q98">
        <v>0</v>
      </c>
      <c r="R98">
        <v>1107</v>
      </c>
      <c r="S98">
        <v>1469</v>
      </c>
      <c r="T98">
        <v>46</v>
      </c>
      <c r="U98">
        <v>3</v>
      </c>
      <c r="V98">
        <v>64</v>
      </c>
      <c r="W98">
        <v>44</v>
      </c>
      <c r="X98">
        <v>39</v>
      </c>
      <c r="Y98">
        <v>28</v>
      </c>
      <c r="Z98">
        <v>1</v>
      </c>
      <c r="AA98">
        <v>1</v>
      </c>
      <c r="AB98">
        <v>13</v>
      </c>
      <c r="AC98">
        <v>50</v>
      </c>
    </row>
    <row r="99" spans="1:29" x14ac:dyDescent="0.25">
      <c r="A99" t="s">
        <v>79</v>
      </c>
      <c r="B99" t="s">
        <v>52</v>
      </c>
      <c r="C99">
        <v>30</v>
      </c>
      <c r="D99">
        <v>30</v>
      </c>
      <c r="E99">
        <v>2687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3</v>
      </c>
      <c r="M99">
        <v>0</v>
      </c>
      <c r="N99">
        <v>13</v>
      </c>
      <c r="O99">
        <v>4</v>
      </c>
      <c r="P99">
        <v>0.08</v>
      </c>
      <c r="Q99">
        <v>0.25</v>
      </c>
      <c r="R99">
        <v>1313</v>
      </c>
      <c r="S99">
        <v>1535</v>
      </c>
      <c r="T99">
        <v>10</v>
      </c>
      <c r="U99">
        <v>2</v>
      </c>
      <c r="V99">
        <v>50</v>
      </c>
      <c r="W99">
        <v>26</v>
      </c>
      <c r="X99">
        <v>36</v>
      </c>
      <c r="Y99">
        <v>45</v>
      </c>
      <c r="Z99">
        <v>3</v>
      </c>
      <c r="AA99">
        <v>0</v>
      </c>
      <c r="AB99">
        <v>66</v>
      </c>
      <c r="AC99">
        <v>39</v>
      </c>
    </row>
    <row r="100" spans="1:29" x14ac:dyDescent="0.25">
      <c r="A100" t="s">
        <v>80</v>
      </c>
      <c r="B100" t="s">
        <v>52</v>
      </c>
      <c r="C100">
        <v>32</v>
      </c>
      <c r="D100">
        <v>31</v>
      </c>
      <c r="E100">
        <v>2792</v>
      </c>
      <c r="F100">
        <v>3</v>
      </c>
      <c r="G100">
        <v>2</v>
      </c>
      <c r="H100">
        <v>5</v>
      </c>
      <c r="I100">
        <v>3</v>
      </c>
      <c r="J100">
        <v>0</v>
      </c>
      <c r="K100">
        <v>0</v>
      </c>
      <c r="L100">
        <v>4</v>
      </c>
      <c r="M100">
        <v>1</v>
      </c>
      <c r="N100">
        <v>20</v>
      </c>
      <c r="O100">
        <v>6</v>
      </c>
      <c r="P100">
        <v>0.15</v>
      </c>
      <c r="Q100">
        <v>0.5</v>
      </c>
      <c r="R100">
        <v>927</v>
      </c>
      <c r="S100">
        <v>1214</v>
      </c>
      <c r="T100">
        <v>19</v>
      </c>
      <c r="U100">
        <v>1</v>
      </c>
      <c r="V100">
        <v>46</v>
      </c>
      <c r="W100">
        <v>25</v>
      </c>
      <c r="X100">
        <v>33</v>
      </c>
      <c r="Y100">
        <v>62</v>
      </c>
      <c r="Z100">
        <v>2</v>
      </c>
      <c r="AA100">
        <v>2</v>
      </c>
      <c r="AB100">
        <v>96</v>
      </c>
      <c r="AC100">
        <v>59</v>
      </c>
    </row>
    <row r="101" spans="1:29" x14ac:dyDescent="0.25">
      <c r="A101" t="s">
        <v>82</v>
      </c>
      <c r="B101" t="s">
        <v>52</v>
      </c>
      <c r="C101">
        <v>34</v>
      </c>
      <c r="D101">
        <v>33</v>
      </c>
      <c r="E101">
        <v>2972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1</v>
      </c>
      <c r="N101">
        <v>24</v>
      </c>
      <c r="O101">
        <v>9</v>
      </c>
      <c r="P101">
        <v>0</v>
      </c>
      <c r="Q101">
        <v>0</v>
      </c>
      <c r="R101">
        <v>1388</v>
      </c>
      <c r="S101">
        <v>1851</v>
      </c>
      <c r="T101">
        <v>34</v>
      </c>
      <c r="U101">
        <v>5</v>
      </c>
      <c r="V101">
        <v>80</v>
      </c>
      <c r="W101">
        <v>47</v>
      </c>
      <c r="X101">
        <v>49</v>
      </c>
      <c r="Y101">
        <v>78</v>
      </c>
      <c r="Z101">
        <v>4</v>
      </c>
      <c r="AA101">
        <v>1</v>
      </c>
      <c r="AB101">
        <v>101</v>
      </c>
      <c r="AC101">
        <v>60</v>
      </c>
    </row>
    <row r="102" spans="1:29" x14ac:dyDescent="0.25">
      <c r="A102" t="s">
        <v>83</v>
      </c>
      <c r="B102" t="s">
        <v>52</v>
      </c>
      <c r="C102">
        <v>19</v>
      </c>
      <c r="D102">
        <v>18</v>
      </c>
      <c r="E102">
        <v>1670</v>
      </c>
      <c r="F102">
        <v>2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2</v>
      </c>
      <c r="M102">
        <v>1</v>
      </c>
      <c r="N102">
        <v>15</v>
      </c>
      <c r="O102">
        <v>5</v>
      </c>
      <c r="P102">
        <v>0.13</v>
      </c>
      <c r="Q102">
        <v>0.4</v>
      </c>
      <c r="R102">
        <v>448</v>
      </c>
      <c r="S102">
        <v>652</v>
      </c>
      <c r="T102">
        <v>18</v>
      </c>
      <c r="U102">
        <v>1</v>
      </c>
      <c r="V102">
        <v>37</v>
      </c>
      <c r="W102">
        <v>15</v>
      </c>
      <c r="X102">
        <v>38</v>
      </c>
      <c r="Y102">
        <v>24</v>
      </c>
      <c r="Z102">
        <v>2</v>
      </c>
      <c r="AA102">
        <v>0</v>
      </c>
      <c r="AB102">
        <v>57</v>
      </c>
      <c r="AC102">
        <v>31</v>
      </c>
    </row>
    <row r="103" spans="1:29" x14ac:dyDescent="0.25">
      <c r="A103" t="s">
        <v>84</v>
      </c>
      <c r="B103" t="s">
        <v>52</v>
      </c>
      <c r="C103">
        <v>16</v>
      </c>
      <c r="D103">
        <v>15</v>
      </c>
      <c r="E103">
        <v>1351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3</v>
      </c>
      <c r="O103">
        <v>2</v>
      </c>
      <c r="P103">
        <v>0</v>
      </c>
      <c r="Q103">
        <v>0</v>
      </c>
      <c r="R103">
        <v>561</v>
      </c>
      <c r="S103">
        <v>727</v>
      </c>
      <c r="T103">
        <v>12</v>
      </c>
      <c r="U103">
        <v>2</v>
      </c>
      <c r="V103">
        <v>21</v>
      </c>
      <c r="W103">
        <v>10</v>
      </c>
      <c r="X103">
        <v>7</v>
      </c>
      <c r="Y103">
        <v>15</v>
      </c>
      <c r="Z103">
        <v>0</v>
      </c>
      <c r="AA103">
        <v>0</v>
      </c>
      <c r="AB103">
        <v>10</v>
      </c>
      <c r="AC103">
        <v>7</v>
      </c>
    </row>
    <row r="104" spans="1:29" x14ac:dyDescent="0.25">
      <c r="A104" t="s">
        <v>86</v>
      </c>
      <c r="B104" t="s">
        <v>52</v>
      </c>
      <c r="C104">
        <v>22</v>
      </c>
      <c r="D104">
        <v>13</v>
      </c>
      <c r="E104">
        <v>1176</v>
      </c>
      <c r="F104">
        <v>1</v>
      </c>
      <c r="G104">
        <v>1</v>
      </c>
      <c r="H104">
        <v>2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23</v>
      </c>
      <c r="O104">
        <v>2</v>
      </c>
      <c r="P104">
        <v>0.04</v>
      </c>
      <c r="Q104">
        <v>0.5</v>
      </c>
      <c r="R104">
        <v>581</v>
      </c>
      <c r="S104">
        <v>727</v>
      </c>
      <c r="T104">
        <v>27</v>
      </c>
      <c r="U104">
        <v>3</v>
      </c>
      <c r="V104">
        <v>21</v>
      </c>
      <c r="W104">
        <v>14</v>
      </c>
      <c r="X104">
        <v>15</v>
      </c>
      <c r="Y104">
        <v>9</v>
      </c>
      <c r="Z104">
        <v>1</v>
      </c>
      <c r="AA104">
        <v>0</v>
      </c>
      <c r="AB104">
        <v>23</v>
      </c>
      <c r="AC104">
        <v>22</v>
      </c>
    </row>
    <row r="105" spans="1:29" x14ac:dyDescent="0.25">
      <c r="A105" t="s">
        <v>87</v>
      </c>
      <c r="B105" t="s">
        <v>52</v>
      </c>
      <c r="C105">
        <v>29</v>
      </c>
      <c r="D105">
        <v>22</v>
      </c>
      <c r="E105">
        <v>2055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6</v>
      </c>
      <c r="M105">
        <v>1</v>
      </c>
      <c r="N105">
        <v>11</v>
      </c>
      <c r="O105">
        <v>3</v>
      </c>
      <c r="P105">
        <v>0.09</v>
      </c>
      <c r="Q105">
        <v>0.33</v>
      </c>
      <c r="R105">
        <v>1089</v>
      </c>
      <c r="S105">
        <v>1278</v>
      </c>
      <c r="T105">
        <v>21</v>
      </c>
      <c r="U105">
        <v>1</v>
      </c>
      <c r="V105">
        <v>61</v>
      </c>
      <c r="W105">
        <v>39</v>
      </c>
      <c r="X105">
        <v>35</v>
      </c>
      <c r="Y105">
        <v>33</v>
      </c>
      <c r="Z105">
        <v>2</v>
      </c>
      <c r="AA105">
        <v>0</v>
      </c>
      <c r="AB105">
        <v>40</v>
      </c>
      <c r="AC105">
        <v>39</v>
      </c>
    </row>
    <row r="106" spans="1:29" x14ac:dyDescent="0.25">
      <c r="A106" t="s">
        <v>90</v>
      </c>
      <c r="B106" t="s">
        <v>52</v>
      </c>
      <c r="C106">
        <v>37</v>
      </c>
      <c r="D106">
        <v>37</v>
      </c>
      <c r="E106">
        <v>3321</v>
      </c>
      <c r="F106">
        <v>3</v>
      </c>
      <c r="G106">
        <v>1</v>
      </c>
      <c r="H106">
        <v>4</v>
      </c>
      <c r="I106">
        <v>3</v>
      </c>
      <c r="J106">
        <v>0</v>
      </c>
      <c r="K106">
        <v>0</v>
      </c>
      <c r="L106">
        <v>7</v>
      </c>
      <c r="M106">
        <v>0</v>
      </c>
      <c r="N106">
        <v>22</v>
      </c>
      <c r="O106">
        <v>10</v>
      </c>
      <c r="P106">
        <v>0.14000000000000001</v>
      </c>
      <c r="Q106">
        <v>0.3</v>
      </c>
      <c r="R106">
        <v>1218</v>
      </c>
      <c r="S106">
        <v>1507</v>
      </c>
      <c r="T106">
        <v>14</v>
      </c>
      <c r="U106">
        <v>4</v>
      </c>
      <c r="V106">
        <v>40</v>
      </c>
      <c r="W106">
        <v>21</v>
      </c>
      <c r="X106">
        <v>37</v>
      </c>
      <c r="Y106">
        <v>52</v>
      </c>
      <c r="Z106">
        <v>0</v>
      </c>
      <c r="AA106">
        <v>0</v>
      </c>
      <c r="AB106">
        <v>102</v>
      </c>
      <c r="AC106">
        <v>81</v>
      </c>
    </row>
    <row r="107" spans="1:29" x14ac:dyDescent="0.25">
      <c r="A107" t="s">
        <v>91</v>
      </c>
      <c r="B107" t="s">
        <v>52</v>
      </c>
      <c r="C107">
        <v>22</v>
      </c>
      <c r="D107">
        <v>20</v>
      </c>
      <c r="E107">
        <v>1831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9</v>
      </c>
      <c r="O107">
        <v>1</v>
      </c>
      <c r="P107">
        <v>0.11</v>
      </c>
      <c r="Q107">
        <v>1</v>
      </c>
      <c r="R107">
        <v>1014</v>
      </c>
      <c r="S107">
        <v>1156</v>
      </c>
      <c r="T107">
        <v>9</v>
      </c>
      <c r="U107">
        <v>2</v>
      </c>
      <c r="V107">
        <v>28</v>
      </c>
      <c r="W107">
        <v>19</v>
      </c>
      <c r="X107">
        <v>18</v>
      </c>
      <c r="Y107">
        <v>18</v>
      </c>
      <c r="Z107">
        <v>1</v>
      </c>
      <c r="AA107">
        <v>0</v>
      </c>
      <c r="AB107">
        <v>55</v>
      </c>
      <c r="AC107">
        <v>20</v>
      </c>
    </row>
    <row r="108" spans="1:29" x14ac:dyDescent="0.25">
      <c r="A108" t="s">
        <v>92</v>
      </c>
      <c r="B108" t="s">
        <v>52</v>
      </c>
      <c r="C108">
        <v>23</v>
      </c>
      <c r="D108">
        <v>20</v>
      </c>
      <c r="E108">
        <v>1828</v>
      </c>
      <c r="F108">
        <v>1</v>
      </c>
      <c r="G108">
        <v>2</v>
      </c>
      <c r="H108">
        <v>3</v>
      </c>
      <c r="I108">
        <v>1</v>
      </c>
      <c r="J108">
        <v>0</v>
      </c>
      <c r="K108">
        <v>0</v>
      </c>
      <c r="L108">
        <v>4</v>
      </c>
      <c r="M108">
        <v>0</v>
      </c>
      <c r="N108">
        <v>13</v>
      </c>
      <c r="O108">
        <v>4</v>
      </c>
      <c r="P108">
        <v>0.08</v>
      </c>
      <c r="Q108">
        <v>0.25</v>
      </c>
      <c r="R108">
        <v>763</v>
      </c>
      <c r="S108">
        <v>1025</v>
      </c>
      <c r="T108">
        <v>45</v>
      </c>
      <c r="U108">
        <v>6</v>
      </c>
      <c r="V108">
        <v>64</v>
      </c>
      <c r="W108">
        <v>36</v>
      </c>
      <c r="X108">
        <v>24</v>
      </c>
      <c r="Y108">
        <v>22</v>
      </c>
      <c r="Z108">
        <v>1</v>
      </c>
      <c r="AA108">
        <v>0</v>
      </c>
      <c r="AB108">
        <v>17</v>
      </c>
      <c r="AC108">
        <v>13</v>
      </c>
    </row>
    <row r="109" spans="1:29" x14ac:dyDescent="0.25">
      <c r="A109" t="s">
        <v>93</v>
      </c>
      <c r="B109" t="s">
        <v>52</v>
      </c>
      <c r="C109">
        <v>26</v>
      </c>
      <c r="D109">
        <v>22</v>
      </c>
      <c r="E109">
        <v>1864</v>
      </c>
      <c r="F109">
        <v>5</v>
      </c>
      <c r="G109">
        <v>9</v>
      </c>
      <c r="H109">
        <v>14</v>
      </c>
      <c r="I109">
        <v>5</v>
      </c>
      <c r="J109">
        <v>0</v>
      </c>
      <c r="K109">
        <v>0</v>
      </c>
      <c r="L109">
        <v>4</v>
      </c>
      <c r="M109">
        <v>1</v>
      </c>
      <c r="N109">
        <v>37</v>
      </c>
      <c r="O109">
        <v>10</v>
      </c>
      <c r="P109">
        <v>0.14000000000000001</v>
      </c>
      <c r="Q109">
        <v>0.5</v>
      </c>
      <c r="R109">
        <v>1450</v>
      </c>
      <c r="S109">
        <v>1687</v>
      </c>
      <c r="T109">
        <v>88</v>
      </c>
      <c r="U109">
        <v>11</v>
      </c>
      <c r="V109">
        <v>33</v>
      </c>
      <c r="W109">
        <v>25</v>
      </c>
      <c r="X109">
        <v>20</v>
      </c>
      <c r="Y109">
        <v>17</v>
      </c>
      <c r="Z109">
        <v>0</v>
      </c>
      <c r="AA109">
        <v>1</v>
      </c>
      <c r="AB109">
        <v>17</v>
      </c>
      <c r="AC109">
        <v>21</v>
      </c>
    </row>
    <row r="110" spans="1:29" x14ac:dyDescent="0.25">
      <c r="A110" t="s">
        <v>118</v>
      </c>
      <c r="B110" t="s">
        <v>52</v>
      </c>
      <c r="C110">
        <v>34</v>
      </c>
      <c r="D110">
        <v>33</v>
      </c>
      <c r="E110">
        <v>2776</v>
      </c>
      <c r="F110">
        <v>3</v>
      </c>
      <c r="G110">
        <v>0</v>
      </c>
      <c r="H110">
        <v>3</v>
      </c>
      <c r="I110">
        <v>3</v>
      </c>
      <c r="J110">
        <v>0</v>
      </c>
      <c r="K110">
        <v>0</v>
      </c>
      <c r="L110">
        <v>2</v>
      </c>
      <c r="M110">
        <v>0</v>
      </c>
      <c r="N110">
        <v>14</v>
      </c>
      <c r="O110">
        <v>5</v>
      </c>
      <c r="P110">
        <v>0.21</v>
      </c>
      <c r="Q110">
        <v>0.6</v>
      </c>
      <c r="R110">
        <v>876</v>
      </c>
      <c r="S110">
        <v>1215</v>
      </c>
      <c r="T110">
        <v>50</v>
      </c>
      <c r="U110">
        <v>4</v>
      </c>
      <c r="V110">
        <v>28</v>
      </c>
      <c r="W110">
        <v>20</v>
      </c>
      <c r="X110">
        <v>31</v>
      </c>
      <c r="Y110">
        <v>26</v>
      </c>
      <c r="Z110">
        <v>1</v>
      </c>
      <c r="AA110">
        <v>0</v>
      </c>
      <c r="AB110">
        <v>27</v>
      </c>
      <c r="AC110">
        <v>40</v>
      </c>
    </row>
    <row r="111" spans="1:29" x14ac:dyDescent="0.25">
      <c r="A111" t="s">
        <v>89</v>
      </c>
      <c r="B111" t="s">
        <v>52</v>
      </c>
      <c r="C111">
        <v>20</v>
      </c>
      <c r="D111">
        <v>18</v>
      </c>
      <c r="E111">
        <v>1623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19</v>
      </c>
      <c r="O111">
        <v>3</v>
      </c>
      <c r="P111">
        <v>0</v>
      </c>
      <c r="Q111">
        <v>0</v>
      </c>
      <c r="R111">
        <v>478</v>
      </c>
      <c r="S111">
        <v>749</v>
      </c>
      <c r="T111">
        <v>24</v>
      </c>
      <c r="U111">
        <v>3</v>
      </c>
      <c r="V111">
        <v>34</v>
      </c>
      <c r="W111">
        <v>22</v>
      </c>
      <c r="X111">
        <v>24</v>
      </c>
      <c r="Y111">
        <v>17</v>
      </c>
      <c r="Z111">
        <v>0</v>
      </c>
      <c r="AA111">
        <v>0</v>
      </c>
      <c r="AB111">
        <v>16</v>
      </c>
      <c r="AC111">
        <v>24</v>
      </c>
    </row>
    <row r="112" spans="1:29" x14ac:dyDescent="0.25">
      <c r="A112" t="s">
        <v>88</v>
      </c>
      <c r="B112" t="s">
        <v>52</v>
      </c>
      <c r="C112">
        <v>31</v>
      </c>
      <c r="D112">
        <v>31</v>
      </c>
      <c r="E112">
        <v>2705</v>
      </c>
      <c r="F112">
        <v>2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6</v>
      </c>
      <c r="M112">
        <v>0</v>
      </c>
      <c r="N112">
        <v>18</v>
      </c>
      <c r="O112">
        <v>6</v>
      </c>
      <c r="P112">
        <v>0.11</v>
      </c>
      <c r="Q112">
        <v>0.33</v>
      </c>
      <c r="R112">
        <v>1437</v>
      </c>
      <c r="S112">
        <v>1808</v>
      </c>
      <c r="T112">
        <v>16</v>
      </c>
      <c r="U112">
        <v>0</v>
      </c>
      <c r="V112">
        <v>40</v>
      </c>
      <c r="W112">
        <v>27</v>
      </c>
      <c r="X112">
        <v>41</v>
      </c>
      <c r="Y112">
        <v>58</v>
      </c>
      <c r="Z112">
        <v>2</v>
      </c>
      <c r="AA112">
        <v>0</v>
      </c>
      <c r="AB112">
        <v>72</v>
      </c>
      <c r="AC112">
        <v>50</v>
      </c>
    </row>
    <row r="113" spans="1:29" x14ac:dyDescent="0.25">
      <c r="A113" t="s">
        <v>81</v>
      </c>
      <c r="B113" t="s">
        <v>52</v>
      </c>
      <c r="C113">
        <v>29</v>
      </c>
      <c r="D113">
        <v>27</v>
      </c>
      <c r="E113">
        <v>2402</v>
      </c>
      <c r="F113">
        <v>2</v>
      </c>
      <c r="G113">
        <v>4</v>
      </c>
      <c r="H113">
        <v>6</v>
      </c>
      <c r="I113">
        <v>2</v>
      </c>
      <c r="J113">
        <v>0</v>
      </c>
      <c r="K113">
        <v>0</v>
      </c>
      <c r="L113">
        <v>5</v>
      </c>
      <c r="M113">
        <v>0</v>
      </c>
      <c r="N113">
        <v>18</v>
      </c>
      <c r="O113">
        <v>3</v>
      </c>
      <c r="P113">
        <v>0.11</v>
      </c>
      <c r="Q113">
        <v>0.67</v>
      </c>
      <c r="R113">
        <v>2133</v>
      </c>
      <c r="S113">
        <v>2287</v>
      </c>
      <c r="T113">
        <v>36</v>
      </c>
      <c r="U113">
        <v>7</v>
      </c>
      <c r="V113">
        <v>26</v>
      </c>
      <c r="W113">
        <v>19</v>
      </c>
      <c r="X113">
        <v>19</v>
      </c>
      <c r="Y113">
        <v>23</v>
      </c>
      <c r="Z113">
        <v>0</v>
      </c>
      <c r="AA113">
        <v>0</v>
      </c>
      <c r="AB113">
        <v>50</v>
      </c>
      <c r="AC113">
        <v>37</v>
      </c>
    </row>
    <row r="114" spans="1:29" x14ac:dyDescent="0.25">
      <c r="A114" t="s">
        <v>114</v>
      </c>
      <c r="B114" t="s">
        <v>52</v>
      </c>
      <c r="C114">
        <v>19</v>
      </c>
      <c r="D114">
        <v>19</v>
      </c>
      <c r="E114">
        <v>1673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8</v>
      </c>
      <c r="O114">
        <v>2</v>
      </c>
      <c r="P114">
        <v>0</v>
      </c>
      <c r="Q114">
        <v>0</v>
      </c>
      <c r="R114">
        <v>538</v>
      </c>
      <c r="S114">
        <v>669</v>
      </c>
      <c r="T114">
        <v>7</v>
      </c>
      <c r="U114">
        <v>0</v>
      </c>
      <c r="V114">
        <v>24</v>
      </c>
      <c r="W114">
        <v>11</v>
      </c>
      <c r="X114">
        <v>21</v>
      </c>
      <c r="Y114">
        <v>43</v>
      </c>
      <c r="Z114">
        <v>3</v>
      </c>
      <c r="AA114">
        <v>0</v>
      </c>
      <c r="AB114">
        <v>47</v>
      </c>
      <c r="AC114">
        <v>34</v>
      </c>
    </row>
    <row r="115" spans="1:29" x14ac:dyDescent="0.25">
      <c r="A115" t="s">
        <v>76</v>
      </c>
      <c r="B115" t="s">
        <v>52</v>
      </c>
      <c r="C115">
        <v>30</v>
      </c>
      <c r="D115">
        <v>30</v>
      </c>
      <c r="E115">
        <v>2656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4</v>
      </c>
      <c r="M115">
        <v>0</v>
      </c>
      <c r="N115">
        <v>8</v>
      </c>
      <c r="O115">
        <v>1</v>
      </c>
      <c r="P115">
        <v>0.13</v>
      </c>
      <c r="Q115">
        <v>1</v>
      </c>
      <c r="R115">
        <v>914</v>
      </c>
      <c r="S115">
        <v>1255</v>
      </c>
      <c r="T115">
        <v>47</v>
      </c>
      <c r="U115">
        <v>5</v>
      </c>
      <c r="V115">
        <v>61</v>
      </c>
      <c r="W115">
        <v>36</v>
      </c>
      <c r="X115">
        <v>30</v>
      </c>
      <c r="Y115">
        <v>32</v>
      </c>
      <c r="Z115">
        <v>2</v>
      </c>
      <c r="AA115">
        <v>1</v>
      </c>
      <c r="AB115">
        <v>25</v>
      </c>
      <c r="AC115">
        <v>23</v>
      </c>
    </row>
    <row r="116" spans="1:29" x14ac:dyDescent="0.25">
      <c r="A116" t="s">
        <v>96</v>
      </c>
      <c r="B116" t="s">
        <v>52</v>
      </c>
      <c r="C116">
        <v>31</v>
      </c>
      <c r="D116">
        <v>25</v>
      </c>
      <c r="E116">
        <v>2083</v>
      </c>
      <c r="F116">
        <v>3</v>
      </c>
      <c r="G116">
        <v>2</v>
      </c>
      <c r="H116">
        <v>5</v>
      </c>
      <c r="I116">
        <v>3</v>
      </c>
      <c r="J116">
        <v>0</v>
      </c>
      <c r="K116">
        <v>0</v>
      </c>
      <c r="L116">
        <v>8</v>
      </c>
      <c r="M116">
        <v>1</v>
      </c>
      <c r="N116">
        <v>33</v>
      </c>
      <c r="O116">
        <v>12</v>
      </c>
      <c r="P116">
        <v>0.09</v>
      </c>
      <c r="Q116">
        <v>0.25</v>
      </c>
      <c r="R116">
        <v>449</v>
      </c>
      <c r="S116">
        <v>774</v>
      </c>
      <c r="T116">
        <v>37</v>
      </c>
      <c r="U116">
        <v>5</v>
      </c>
      <c r="V116">
        <v>56</v>
      </c>
      <c r="W116">
        <v>25</v>
      </c>
      <c r="X116">
        <v>32</v>
      </c>
      <c r="Y116">
        <v>22</v>
      </c>
      <c r="Z116">
        <v>0</v>
      </c>
      <c r="AA116">
        <v>1</v>
      </c>
      <c r="AB116">
        <v>9</v>
      </c>
      <c r="AC116">
        <v>27</v>
      </c>
    </row>
    <row r="117" spans="1:29" x14ac:dyDescent="0.25">
      <c r="A117" t="s">
        <v>116</v>
      </c>
      <c r="B117" t="s">
        <v>52</v>
      </c>
      <c r="C117">
        <v>25</v>
      </c>
      <c r="D117">
        <v>22</v>
      </c>
      <c r="E117">
        <v>1916</v>
      </c>
      <c r="F117">
        <v>2</v>
      </c>
      <c r="G117">
        <v>3</v>
      </c>
      <c r="H117">
        <v>5</v>
      </c>
      <c r="I117">
        <v>2</v>
      </c>
      <c r="J117">
        <v>0</v>
      </c>
      <c r="K117">
        <v>0</v>
      </c>
      <c r="L117">
        <v>4</v>
      </c>
      <c r="M117">
        <v>0</v>
      </c>
      <c r="N117">
        <v>21</v>
      </c>
      <c r="O117">
        <v>9</v>
      </c>
      <c r="P117">
        <v>0.1</v>
      </c>
      <c r="Q117">
        <v>0.22</v>
      </c>
      <c r="R117">
        <v>750</v>
      </c>
      <c r="S117">
        <v>994</v>
      </c>
      <c r="T117">
        <v>58</v>
      </c>
      <c r="U117">
        <v>5</v>
      </c>
      <c r="V117">
        <v>40</v>
      </c>
      <c r="W117">
        <v>24</v>
      </c>
      <c r="X117">
        <v>20</v>
      </c>
      <c r="Y117">
        <v>31</v>
      </c>
      <c r="Z117">
        <v>1</v>
      </c>
      <c r="AA117">
        <v>0</v>
      </c>
      <c r="AB117">
        <v>31</v>
      </c>
      <c r="AC117">
        <v>22</v>
      </c>
    </row>
    <row r="118" spans="1:29" x14ac:dyDescent="0.25">
      <c r="A118" t="s">
        <v>58</v>
      </c>
      <c r="B118" t="s">
        <v>52</v>
      </c>
      <c r="C118">
        <v>18</v>
      </c>
      <c r="D118">
        <v>15</v>
      </c>
      <c r="E118">
        <v>1436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7</v>
      </c>
      <c r="M118">
        <v>0</v>
      </c>
      <c r="N118">
        <v>22</v>
      </c>
      <c r="O118">
        <v>5</v>
      </c>
      <c r="P118">
        <v>0.05</v>
      </c>
      <c r="Q118">
        <v>0.2</v>
      </c>
      <c r="R118">
        <v>906</v>
      </c>
      <c r="S118">
        <v>1039</v>
      </c>
      <c r="T118">
        <v>9</v>
      </c>
      <c r="U118">
        <v>1</v>
      </c>
      <c r="V118">
        <v>15</v>
      </c>
      <c r="W118">
        <v>12</v>
      </c>
      <c r="X118">
        <v>24</v>
      </c>
      <c r="Y118">
        <v>16</v>
      </c>
      <c r="Z118">
        <v>1</v>
      </c>
      <c r="AA118">
        <v>0</v>
      </c>
      <c r="AB118">
        <v>65</v>
      </c>
      <c r="AC118">
        <v>26</v>
      </c>
    </row>
    <row r="119" spans="1:29" x14ac:dyDescent="0.25">
      <c r="A119" t="s">
        <v>55</v>
      </c>
      <c r="B119" t="s">
        <v>52</v>
      </c>
      <c r="C119">
        <v>31</v>
      </c>
      <c r="D119">
        <v>17</v>
      </c>
      <c r="E119">
        <v>1746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20</v>
      </c>
      <c r="O119">
        <v>10</v>
      </c>
      <c r="P119">
        <v>0</v>
      </c>
      <c r="Q119">
        <v>0</v>
      </c>
      <c r="R119">
        <v>556</v>
      </c>
      <c r="S119">
        <v>771</v>
      </c>
      <c r="T119">
        <v>71</v>
      </c>
      <c r="U119">
        <v>3</v>
      </c>
      <c r="V119">
        <v>30</v>
      </c>
      <c r="W119">
        <v>17</v>
      </c>
      <c r="X119">
        <v>22</v>
      </c>
      <c r="Y119">
        <v>17</v>
      </c>
      <c r="Z119">
        <v>0</v>
      </c>
      <c r="AA119">
        <v>0</v>
      </c>
      <c r="AB119">
        <v>17</v>
      </c>
      <c r="AC119">
        <v>26</v>
      </c>
    </row>
    <row r="120" spans="1:29" x14ac:dyDescent="0.25">
      <c r="A120" t="s">
        <v>74</v>
      </c>
      <c r="B120" t="s">
        <v>52</v>
      </c>
      <c r="C120">
        <v>34</v>
      </c>
      <c r="D120">
        <v>34</v>
      </c>
      <c r="E120">
        <v>2919</v>
      </c>
      <c r="F120">
        <v>1</v>
      </c>
      <c r="G120">
        <v>1</v>
      </c>
      <c r="H120">
        <v>2</v>
      </c>
      <c r="I120">
        <v>1</v>
      </c>
      <c r="J120">
        <v>0</v>
      </c>
      <c r="K120">
        <v>0</v>
      </c>
      <c r="L120">
        <v>5</v>
      </c>
      <c r="M120">
        <v>0</v>
      </c>
      <c r="N120">
        <v>30</v>
      </c>
      <c r="O120">
        <v>8</v>
      </c>
      <c r="P120">
        <v>0.03</v>
      </c>
      <c r="Q120">
        <v>0.13</v>
      </c>
      <c r="R120">
        <v>1306</v>
      </c>
      <c r="S120">
        <v>1685</v>
      </c>
      <c r="T120">
        <v>74</v>
      </c>
      <c r="U120">
        <v>3</v>
      </c>
      <c r="V120">
        <v>93</v>
      </c>
      <c r="W120">
        <v>55</v>
      </c>
      <c r="X120">
        <v>45</v>
      </c>
      <c r="Y120">
        <v>57</v>
      </c>
      <c r="Z120">
        <v>2</v>
      </c>
      <c r="AA120">
        <v>0</v>
      </c>
      <c r="AB120">
        <v>32</v>
      </c>
      <c r="AC120">
        <v>34</v>
      </c>
    </row>
    <row r="121" spans="1:29" x14ac:dyDescent="0.25">
      <c r="A121" t="s">
        <v>67</v>
      </c>
      <c r="B121" t="s">
        <v>52</v>
      </c>
      <c r="C121">
        <v>21</v>
      </c>
      <c r="D121">
        <v>20</v>
      </c>
      <c r="E121">
        <v>1679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11</v>
      </c>
      <c r="O121">
        <v>2</v>
      </c>
      <c r="P121">
        <v>0</v>
      </c>
      <c r="Q121">
        <v>0</v>
      </c>
      <c r="R121">
        <v>888</v>
      </c>
      <c r="S121">
        <v>1098</v>
      </c>
      <c r="T121">
        <v>34</v>
      </c>
      <c r="U121">
        <v>4</v>
      </c>
      <c r="V121">
        <v>35</v>
      </c>
      <c r="W121">
        <v>17</v>
      </c>
      <c r="X121">
        <v>22</v>
      </c>
      <c r="Y121">
        <v>24</v>
      </c>
      <c r="Z121">
        <v>2</v>
      </c>
      <c r="AA121">
        <v>0</v>
      </c>
      <c r="AB121">
        <v>48</v>
      </c>
      <c r="AC121">
        <v>39</v>
      </c>
    </row>
    <row r="122" spans="1:29" x14ac:dyDescent="0.25">
      <c r="A122" t="s">
        <v>63</v>
      </c>
      <c r="B122" t="s">
        <v>52</v>
      </c>
      <c r="C122">
        <v>30</v>
      </c>
      <c r="D122">
        <v>16</v>
      </c>
      <c r="E122">
        <v>1561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19</v>
      </c>
      <c r="O122">
        <v>4</v>
      </c>
      <c r="P122">
        <v>0</v>
      </c>
      <c r="Q122">
        <v>0</v>
      </c>
      <c r="R122">
        <v>593</v>
      </c>
      <c r="S122">
        <v>770</v>
      </c>
      <c r="T122">
        <v>54</v>
      </c>
      <c r="U122">
        <v>3</v>
      </c>
      <c r="V122">
        <v>36</v>
      </c>
      <c r="W122">
        <v>25</v>
      </c>
      <c r="X122">
        <v>13</v>
      </c>
      <c r="Y122">
        <v>21</v>
      </c>
      <c r="Z122">
        <v>0</v>
      </c>
      <c r="AA122">
        <v>0</v>
      </c>
      <c r="AB122">
        <v>7</v>
      </c>
      <c r="AC122">
        <v>27</v>
      </c>
    </row>
    <row r="123" spans="1:29" x14ac:dyDescent="0.25">
      <c r="A123" t="s">
        <v>72</v>
      </c>
      <c r="B123" t="s">
        <v>52</v>
      </c>
      <c r="C123">
        <v>32</v>
      </c>
      <c r="D123">
        <v>28</v>
      </c>
      <c r="E123">
        <v>2650</v>
      </c>
      <c r="F123">
        <v>3</v>
      </c>
      <c r="G123">
        <v>0</v>
      </c>
      <c r="H123">
        <v>3</v>
      </c>
      <c r="I123">
        <v>3</v>
      </c>
      <c r="J123">
        <v>0</v>
      </c>
      <c r="K123">
        <v>0</v>
      </c>
      <c r="L123">
        <v>2</v>
      </c>
      <c r="M123">
        <v>0</v>
      </c>
      <c r="N123">
        <v>18</v>
      </c>
      <c r="O123">
        <v>5</v>
      </c>
      <c r="P123">
        <v>0.17</v>
      </c>
      <c r="Q123">
        <v>0.6</v>
      </c>
      <c r="R123">
        <v>2436</v>
      </c>
      <c r="S123">
        <v>2634</v>
      </c>
      <c r="T123">
        <v>33</v>
      </c>
      <c r="U123">
        <v>1</v>
      </c>
      <c r="V123">
        <v>32</v>
      </c>
      <c r="W123">
        <v>21</v>
      </c>
      <c r="X123">
        <v>54</v>
      </c>
      <c r="Y123">
        <v>44</v>
      </c>
      <c r="Z123">
        <v>0</v>
      </c>
      <c r="AA123">
        <v>0</v>
      </c>
      <c r="AB123">
        <v>56</v>
      </c>
      <c r="AC123">
        <v>31</v>
      </c>
    </row>
    <row r="124" spans="1:29" x14ac:dyDescent="0.25">
      <c r="A124" t="s">
        <v>71</v>
      </c>
      <c r="B124" t="s">
        <v>52</v>
      </c>
      <c r="C124">
        <v>27</v>
      </c>
      <c r="D124">
        <v>22</v>
      </c>
      <c r="E124">
        <v>2127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7</v>
      </c>
      <c r="O124">
        <v>3</v>
      </c>
      <c r="P124">
        <v>0.14000000000000001</v>
      </c>
      <c r="Q124">
        <v>0.33</v>
      </c>
      <c r="R124">
        <v>1077</v>
      </c>
      <c r="S124">
        <v>1330</v>
      </c>
      <c r="T124">
        <v>27</v>
      </c>
      <c r="U124">
        <v>1</v>
      </c>
      <c r="V124">
        <v>67</v>
      </c>
      <c r="W124">
        <v>31</v>
      </c>
      <c r="X124">
        <v>28</v>
      </c>
      <c r="Y124">
        <v>29</v>
      </c>
      <c r="Z124">
        <v>1</v>
      </c>
      <c r="AA124">
        <v>0</v>
      </c>
      <c r="AB124">
        <v>39</v>
      </c>
      <c r="AC124">
        <v>38</v>
      </c>
    </row>
    <row r="125" spans="1:29" x14ac:dyDescent="0.25">
      <c r="A125" t="s">
        <v>162</v>
      </c>
      <c r="B125" t="s">
        <v>52</v>
      </c>
      <c r="C125">
        <v>32</v>
      </c>
      <c r="D125">
        <v>32</v>
      </c>
      <c r="E125">
        <v>2853</v>
      </c>
      <c r="F125">
        <v>2</v>
      </c>
      <c r="G125">
        <v>12</v>
      </c>
      <c r="H125">
        <v>14</v>
      </c>
      <c r="I125">
        <v>2</v>
      </c>
      <c r="J125">
        <v>0</v>
      </c>
      <c r="K125">
        <v>0</v>
      </c>
      <c r="L125">
        <v>2</v>
      </c>
      <c r="M125">
        <v>0</v>
      </c>
      <c r="N125">
        <v>51</v>
      </c>
      <c r="O125">
        <v>15</v>
      </c>
      <c r="P125">
        <v>0.04</v>
      </c>
      <c r="Q125">
        <v>0.13</v>
      </c>
      <c r="R125">
        <v>2039</v>
      </c>
      <c r="S125">
        <v>2757</v>
      </c>
      <c r="T125">
        <v>160</v>
      </c>
      <c r="U125">
        <v>18</v>
      </c>
      <c r="V125">
        <v>40</v>
      </c>
      <c r="W125">
        <v>23</v>
      </c>
      <c r="X125">
        <v>22</v>
      </c>
      <c r="Y125">
        <v>43</v>
      </c>
      <c r="Z125">
        <v>0</v>
      </c>
      <c r="AA125">
        <v>0</v>
      </c>
      <c r="AB125">
        <v>15</v>
      </c>
      <c r="AC125">
        <v>13</v>
      </c>
    </row>
    <row r="126" spans="1:29" x14ac:dyDescent="0.25">
      <c r="A126" t="s">
        <v>160</v>
      </c>
      <c r="B126" t="s">
        <v>52</v>
      </c>
      <c r="C126">
        <v>20</v>
      </c>
      <c r="D126">
        <v>17</v>
      </c>
      <c r="E126">
        <v>1449</v>
      </c>
      <c r="F126">
        <v>3</v>
      </c>
      <c r="G126">
        <v>1</v>
      </c>
      <c r="H126">
        <v>4</v>
      </c>
      <c r="I126">
        <v>3</v>
      </c>
      <c r="J126">
        <v>0</v>
      </c>
      <c r="K126">
        <v>0</v>
      </c>
      <c r="L126">
        <v>2</v>
      </c>
      <c r="M126">
        <v>0</v>
      </c>
      <c r="N126">
        <v>9</v>
      </c>
      <c r="O126">
        <v>7</v>
      </c>
      <c r="P126">
        <v>0.33</v>
      </c>
      <c r="Q126">
        <v>0.43</v>
      </c>
      <c r="R126">
        <v>1158</v>
      </c>
      <c r="S126">
        <v>1283</v>
      </c>
      <c r="T126">
        <v>14</v>
      </c>
      <c r="U126">
        <v>2</v>
      </c>
      <c r="V126">
        <v>40</v>
      </c>
      <c r="W126">
        <v>27</v>
      </c>
      <c r="X126">
        <v>16</v>
      </c>
      <c r="Y126">
        <v>19</v>
      </c>
      <c r="Z126">
        <v>2</v>
      </c>
      <c r="AA126">
        <v>0</v>
      </c>
      <c r="AB126">
        <v>32</v>
      </c>
      <c r="AC126">
        <v>28</v>
      </c>
    </row>
    <row r="127" spans="1:29" x14ac:dyDescent="0.25">
      <c r="A127" t="s">
        <v>135</v>
      </c>
      <c r="B127" t="s">
        <v>52</v>
      </c>
      <c r="C127">
        <v>36</v>
      </c>
      <c r="D127">
        <v>35</v>
      </c>
      <c r="E127">
        <v>3101</v>
      </c>
      <c r="F127">
        <v>0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1393</v>
      </c>
      <c r="S127">
        <v>1930</v>
      </c>
      <c r="T127">
        <v>51</v>
      </c>
      <c r="U127">
        <v>7</v>
      </c>
      <c r="V127">
        <v>104</v>
      </c>
      <c r="W127">
        <v>57</v>
      </c>
      <c r="X127">
        <v>47</v>
      </c>
      <c r="Y127">
        <v>41</v>
      </c>
      <c r="Z127">
        <v>0</v>
      </c>
      <c r="AA127">
        <v>0</v>
      </c>
      <c r="AB127">
        <v>29</v>
      </c>
      <c r="AC127">
        <v>32</v>
      </c>
    </row>
    <row r="128" spans="1:29" x14ac:dyDescent="0.25">
      <c r="A128" t="s">
        <v>134</v>
      </c>
      <c r="B128" t="s">
        <v>52</v>
      </c>
      <c r="C128">
        <v>36</v>
      </c>
      <c r="D128">
        <v>35</v>
      </c>
      <c r="E128">
        <v>3189</v>
      </c>
      <c r="F128">
        <v>1</v>
      </c>
      <c r="G128">
        <v>3</v>
      </c>
      <c r="H128">
        <v>4</v>
      </c>
      <c r="I128">
        <v>1</v>
      </c>
      <c r="J128">
        <v>0</v>
      </c>
      <c r="K128">
        <v>0</v>
      </c>
      <c r="L128">
        <v>11</v>
      </c>
      <c r="M128">
        <v>0</v>
      </c>
      <c r="N128">
        <v>21</v>
      </c>
      <c r="O128">
        <v>5</v>
      </c>
      <c r="P128">
        <v>0.05</v>
      </c>
      <c r="Q128">
        <v>0.2</v>
      </c>
      <c r="R128">
        <v>1336</v>
      </c>
      <c r="S128">
        <v>1684</v>
      </c>
      <c r="T128">
        <v>30</v>
      </c>
      <c r="U128">
        <v>5</v>
      </c>
      <c r="V128">
        <v>23</v>
      </c>
      <c r="W128">
        <v>12</v>
      </c>
      <c r="X128">
        <v>47</v>
      </c>
      <c r="Y128">
        <v>46</v>
      </c>
      <c r="Z128">
        <v>2</v>
      </c>
      <c r="AA128">
        <v>0</v>
      </c>
      <c r="AB128">
        <v>81</v>
      </c>
      <c r="AC128">
        <v>47</v>
      </c>
    </row>
    <row r="129" spans="1:29" x14ac:dyDescent="0.25">
      <c r="A129" t="s">
        <v>133</v>
      </c>
      <c r="B129" t="s">
        <v>52</v>
      </c>
      <c r="C129">
        <v>28</v>
      </c>
      <c r="D129">
        <v>25</v>
      </c>
      <c r="E129">
        <v>2202</v>
      </c>
      <c r="F129">
        <v>1</v>
      </c>
      <c r="G129">
        <v>1</v>
      </c>
      <c r="H129">
        <v>2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12</v>
      </c>
      <c r="O129">
        <v>3</v>
      </c>
      <c r="P129">
        <v>0.08</v>
      </c>
      <c r="Q129">
        <v>0.33</v>
      </c>
      <c r="R129">
        <v>864</v>
      </c>
      <c r="S129">
        <v>1166</v>
      </c>
      <c r="T129">
        <v>44</v>
      </c>
      <c r="U129">
        <v>3</v>
      </c>
      <c r="V129">
        <v>54</v>
      </c>
      <c r="W129">
        <v>28</v>
      </c>
      <c r="X129">
        <v>23</v>
      </c>
      <c r="Y129">
        <v>47</v>
      </c>
      <c r="Z129">
        <v>1</v>
      </c>
      <c r="AA129">
        <v>0</v>
      </c>
      <c r="AB129">
        <v>24</v>
      </c>
      <c r="AC129">
        <v>25</v>
      </c>
    </row>
    <row r="130" spans="1:29" x14ac:dyDescent="0.25">
      <c r="A130" t="s">
        <v>128</v>
      </c>
      <c r="B130" t="s">
        <v>52</v>
      </c>
      <c r="C130">
        <v>28</v>
      </c>
      <c r="D130">
        <v>26</v>
      </c>
      <c r="E130">
        <v>2355</v>
      </c>
      <c r="F130">
        <v>0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3</v>
      </c>
      <c r="O130">
        <v>2</v>
      </c>
      <c r="P130">
        <v>0</v>
      </c>
      <c r="Q130">
        <v>0</v>
      </c>
      <c r="R130">
        <v>1215</v>
      </c>
      <c r="S130">
        <v>1385</v>
      </c>
      <c r="T130">
        <v>13</v>
      </c>
      <c r="U130">
        <v>4</v>
      </c>
      <c r="V130">
        <v>16</v>
      </c>
      <c r="W130">
        <v>11</v>
      </c>
      <c r="X130">
        <v>26</v>
      </c>
      <c r="Y130">
        <v>25</v>
      </c>
      <c r="Z130">
        <v>0</v>
      </c>
      <c r="AA130">
        <v>0</v>
      </c>
      <c r="AB130">
        <v>52</v>
      </c>
      <c r="AC130">
        <v>33</v>
      </c>
    </row>
    <row r="131" spans="1:29" x14ac:dyDescent="0.25">
      <c r="A131" t="s">
        <v>123</v>
      </c>
      <c r="B131" t="s">
        <v>52</v>
      </c>
      <c r="C131">
        <v>34</v>
      </c>
      <c r="D131">
        <v>34</v>
      </c>
      <c r="E131">
        <v>3060</v>
      </c>
      <c r="F131">
        <v>3</v>
      </c>
      <c r="G131">
        <v>1</v>
      </c>
      <c r="H131">
        <v>4</v>
      </c>
      <c r="I131">
        <v>3</v>
      </c>
      <c r="J131">
        <v>0</v>
      </c>
      <c r="K131">
        <v>0</v>
      </c>
      <c r="L131">
        <v>3</v>
      </c>
      <c r="M131">
        <v>0</v>
      </c>
      <c r="N131">
        <v>35</v>
      </c>
      <c r="O131">
        <v>14</v>
      </c>
      <c r="P131">
        <v>0.09</v>
      </c>
      <c r="Q131">
        <v>0.21</v>
      </c>
      <c r="R131">
        <v>2376</v>
      </c>
      <c r="S131">
        <v>2655</v>
      </c>
      <c r="T131">
        <v>31</v>
      </c>
      <c r="U131">
        <v>6</v>
      </c>
      <c r="V131">
        <v>16</v>
      </c>
      <c r="W131">
        <v>10</v>
      </c>
      <c r="X131">
        <v>21</v>
      </c>
      <c r="Y131">
        <v>31</v>
      </c>
      <c r="Z131">
        <v>0</v>
      </c>
      <c r="AA131">
        <v>0</v>
      </c>
      <c r="AB131">
        <v>117</v>
      </c>
      <c r="AC131">
        <v>34</v>
      </c>
    </row>
    <row r="132" spans="1:29" x14ac:dyDescent="0.25">
      <c r="A132" t="s">
        <v>121</v>
      </c>
      <c r="B132" t="s">
        <v>52</v>
      </c>
      <c r="C132">
        <v>28</v>
      </c>
      <c r="D132">
        <v>25</v>
      </c>
      <c r="E132">
        <v>2209</v>
      </c>
      <c r="F132">
        <v>0</v>
      </c>
      <c r="G132">
        <v>4</v>
      </c>
      <c r="H132">
        <v>4</v>
      </c>
      <c r="I132">
        <v>0</v>
      </c>
      <c r="J132">
        <v>0</v>
      </c>
      <c r="K132">
        <v>0</v>
      </c>
      <c r="L132">
        <v>5</v>
      </c>
      <c r="M132">
        <v>1</v>
      </c>
      <c r="N132">
        <v>11</v>
      </c>
      <c r="O132">
        <v>4</v>
      </c>
      <c r="P132">
        <v>0</v>
      </c>
      <c r="Q132">
        <v>0</v>
      </c>
      <c r="R132">
        <v>990</v>
      </c>
      <c r="S132">
        <v>1439</v>
      </c>
      <c r="T132">
        <v>51</v>
      </c>
      <c r="U132">
        <v>7</v>
      </c>
      <c r="V132">
        <v>45</v>
      </c>
      <c r="W132">
        <v>25</v>
      </c>
      <c r="X132">
        <v>31</v>
      </c>
      <c r="Y132">
        <v>22</v>
      </c>
      <c r="Z132">
        <v>1</v>
      </c>
      <c r="AA132">
        <v>1</v>
      </c>
      <c r="AB132">
        <v>33</v>
      </c>
      <c r="AC132">
        <v>34</v>
      </c>
    </row>
    <row r="133" spans="1:29" x14ac:dyDescent="0.25">
      <c r="A133" t="s">
        <v>147</v>
      </c>
      <c r="B133" t="s">
        <v>52</v>
      </c>
      <c r="C133">
        <v>17</v>
      </c>
      <c r="D133">
        <v>15</v>
      </c>
      <c r="E133">
        <v>1390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466</v>
      </c>
      <c r="S133">
        <v>604</v>
      </c>
      <c r="T133">
        <v>6</v>
      </c>
      <c r="U133">
        <v>0</v>
      </c>
      <c r="V133">
        <v>18</v>
      </c>
      <c r="W133">
        <v>9</v>
      </c>
      <c r="X133">
        <v>24</v>
      </c>
      <c r="Y133">
        <v>7</v>
      </c>
      <c r="Z133">
        <v>1</v>
      </c>
      <c r="AA133">
        <v>0</v>
      </c>
      <c r="AB133">
        <v>24</v>
      </c>
      <c r="AC133">
        <v>23</v>
      </c>
    </row>
    <row r="134" spans="1:29" x14ac:dyDescent="0.25">
      <c r="A134" t="s">
        <v>205</v>
      </c>
      <c r="B134" t="s">
        <v>164</v>
      </c>
      <c r="C134">
        <v>28</v>
      </c>
      <c r="D134">
        <v>17</v>
      </c>
      <c r="E134">
        <v>1551</v>
      </c>
      <c r="F134">
        <v>2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2</v>
      </c>
      <c r="M134">
        <v>0</v>
      </c>
      <c r="N134">
        <v>12</v>
      </c>
      <c r="O134">
        <v>4</v>
      </c>
      <c r="P134">
        <v>0.17</v>
      </c>
      <c r="Q134">
        <v>0.5</v>
      </c>
      <c r="R134">
        <v>252</v>
      </c>
      <c r="S134">
        <v>382</v>
      </c>
      <c r="T134">
        <v>33</v>
      </c>
      <c r="U134">
        <v>4</v>
      </c>
      <c r="V134">
        <v>33</v>
      </c>
      <c r="W134">
        <v>17</v>
      </c>
      <c r="X134">
        <v>26</v>
      </c>
      <c r="Y134">
        <v>9</v>
      </c>
      <c r="Z134">
        <v>0</v>
      </c>
      <c r="AA134">
        <v>0</v>
      </c>
      <c r="AB134">
        <v>7</v>
      </c>
      <c r="AC134">
        <v>21</v>
      </c>
    </row>
    <row r="135" spans="1:29" x14ac:dyDescent="0.25">
      <c r="A135" t="s">
        <v>204</v>
      </c>
      <c r="B135" t="s">
        <v>164</v>
      </c>
      <c r="C135">
        <v>30</v>
      </c>
      <c r="D135">
        <v>29</v>
      </c>
      <c r="E135">
        <v>2537</v>
      </c>
      <c r="F135">
        <v>2</v>
      </c>
      <c r="G135">
        <v>4</v>
      </c>
      <c r="H135">
        <v>6</v>
      </c>
      <c r="I135">
        <v>2</v>
      </c>
      <c r="J135">
        <v>0</v>
      </c>
      <c r="K135">
        <v>0</v>
      </c>
      <c r="L135">
        <v>6</v>
      </c>
      <c r="M135">
        <v>0</v>
      </c>
      <c r="N135">
        <v>34</v>
      </c>
      <c r="O135">
        <v>11</v>
      </c>
      <c r="P135">
        <v>0.06</v>
      </c>
      <c r="Q135">
        <v>0.18</v>
      </c>
      <c r="R135">
        <v>864</v>
      </c>
      <c r="S135">
        <v>1097</v>
      </c>
      <c r="T135">
        <v>57</v>
      </c>
      <c r="U135">
        <v>7</v>
      </c>
      <c r="V135">
        <v>75</v>
      </c>
      <c r="W135">
        <v>43</v>
      </c>
      <c r="X135">
        <v>33</v>
      </c>
      <c r="Y135">
        <v>28</v>
      </c>
      <c r="Z135">
        <v>0</v>
      </c>
      <c r="AA135">
        <v>0</v>
      </c>
      <c r="AB135">
        <v>35</v>
      </c>
      <c r="AC135">
        <v>37</v>
      </c>
    </row>
    <row r="136" spans="1:29" x14ac:dyDescent="0.25">
      <c r="A136" t="s">
        <v>200</v>
      </c>
      <c r="B136" t="s">
        <v>164</v>
      </c>
      <c r="C136">
        <v>22</v>
      </c>
      <c r="D136">
        <v>17</v>
      </c>
      <c r="E136">
        <v>1530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14</v>
      </c>
      <c r="O136">
        <v>4</v>
      </c>
      <c r="P136">
        <v>0</v>
      </c>
      <c r="Q136">
        <v>0</v>
      </c>
      <c r="R136">
        <v>695</v>
      </c>
      <c r="S136">
        <v>842</v>
      </c>
      <c r="T136">
        <v>35</v>
      </c>
      <c r="U136">
        <v>2</v>
      </c>
      <c r="V136">
        <v>53</v>
      </c>
      <c r="W136">
        <v>23</v>
      </c>
      <c r="X136">
        <v>17</v>
      </c>
      <c r="Y136">
        <v>19</v>
      </c>
      <c r="Z136">
        <v>2</v>
      </c>
      <c r="AA136">
        <v>0</v>
      </c>
      <c r="AB136">
        <v>11</v>
      </c>
      <c r="AC136">
        <v>11</v>
      </c>
    </row>
    <row r="137" spans="1:29" x14ac:dyDescent="0.25">
      <c r="A137" t="s">
        <v>195</v>
      </c>
      <c r="B137" t="s">
        <v>164</v>
      </c>
      <c r="C137">
        <v>24</v>
      </c>
      <c r="D137">
        <v>18</v>
      </c>
      <c r="E137">
        <v>1561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19</v>
      </c>
      <c r="O137">
        <v>4</v>
      </c>
      <c r="P137">
        <v>0</v>
      </c>
      <c r="Q137">
        <v>0</v>
      </c>
      <c r="R137">
        <v>836</v>
      </c>
      <c r="S137">
        <v>962</v>
      </c>
      <c r="T137">
        <v>28</v>
      </c>
      <c r="U137">
        <v>4</v>
      </c>
      <c r="V137">
        <v>34</v>
      </c>
      <c r="W137">
        <v>17</v>
      </c>
      <c r="X137">
        <v>16</v>
      </c>
      <c r="Y137">
        <v>16</v>
      </c>
      <c r="Z137">
        <v>1</v>
      </c>
      <c r="AA137">
        <v>0</v>
      </c>
      <c r="AB137">
        <v>15</v>
      </c>
      <c r="AC137">
        <v>8</v>
      </c>
    </row>
    <row r="138" spans="1:29" x14ac:dyDescent="0.25">
      <c r="A138" t="s">
        <v>220</v>
      </c>
      <c r="B138" t="s">
        <v>164</v>
      </c>
      <c r="C138">
        <v>19</v>
      </c>
      <c r="D138">
        <v>12</v>
      </c>
      <c r="E138">
        <v>1134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20</v>
      </c>
      <c r="O138">
        <v>8</v>
      </c>
      <c r="P138">
        <v>0</v>
      </c>
      <c r="Q138">
        <v>0</v>
      </c>
      <c r="R138">
        <v>727</v>
      </c>
      <c r="S138">
        <v>824</v>
      </c>
      <c r="T138">
        <v>39</v>
      </c>
      <c r="U138">
        <v>0</v>
      </c>
      <c r="V138">
        <v>22</v>
      </c>
      <c r="W138">
        <v>18</v>
      </c>
      <c r="X138">
        <v>12</v>
      </c>
      <c r="Y138">
        <v>13</v>
      </c>
      <c r="Z138">
        <v>4</v>
      </c>
      <c r="AA138">
        <v>0</v>
      </c>
      <c r="AB138">
        <v>15</v>
      </c>
      <c r="AC138">
        <v>20</v>
      </c>
    </row>
    <row r="139" spans="1:29" x14ac:dyDescent="0.25">
      <c r="A139" t="s">
        <v>216</v>
      </c>
      <c r="B139" t="s">
        <v>164</v>
      </c>
      <c r="C139">
        <v>28</v>
      </c>
      <c r="D139">
        <v>22</v>
      </c>
      <c r="E139">
        <v>2035</v>
      </c>
      <c r="F139">
        <v>2</v>
      </c>
      <c r="G139">
        <v>2</v>
      </c>
      <c r="H139">
        <v>4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24</v>
      </c>
      <c r="O139">
        <v>6</v>
      </c>
      <c r="P139">
        <v>0.08</v>
      </c>
      <c r="Q139">
        <v>0.33</v>
      </c>
      <c r="R139">
        <v>599</v>
      </c>
      <c r="S139">
        <v>782</v>
      </c>
      <c r="T139">
        <v>66</v>
      </c>
      <c r="U139">
        <v>7</v>
      </c>
      <c r="V139">
        <v>40</v>
      </c>
      <c r="W139">
        <v>19</v>
      </c>
      <c r="X139">
        <v>39</v>
      </c>
      <c r="Y139">
        <v>20</v>
      </c>
      <c r="Z139">
        <v>2</v>
      </c>
      <c r="AA139">
        <v>0</v>
      </c>
      <c r="AB139">
        <v>9</v>
      </c>
      <c r="AC139">
        <v>21</v>
      </c>
    </row>
    <row r="140" spans="1:29" x14ac:dyDescent="0.25">
      <c r="A140" t="s">
        <v>215</v>
      </c>
      <c r="B140" t="s">
        <v>164</v>
      </c>
      <c r="C140">
        <v>17</v>
      </c>
      <c r="D140">
        <v>9</v>
      </c>
      <c r="E140">
        <v>785</v>
      </c>
      <c r="F140">
        <v>2</v>
      </c>
      <c r="G140">
        <v>1</v>
      </c>
      <c r="H140">
        <v>3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21</v>
      </c>
      <c r="O140">
        <v>3</v>
      </c>
      <c r="P140">
        <v>0.1</v>
      </c>
      <c r="Q140">
        <v>0.67</v>
      </c>
      <c r="R140">
        <v>316</v>
      </c>
      <c r="S140">
        <v>407</v>
      </c>
      <c r="T140">
        <v>25</v>
      </c>
      <c r="U140">
        <v>1</v>
      </c>
      <c r="V140">
        <v>15</v>
      </c>
      <c r="W140">
        <v>11</v>
      </c>
      <c r="X140">
        <v>12</v>
      </c>
      <c r="Y140">
        <v>6</v>
      </c>
      <c r="Z140">
        <v>0</v>
      </c>
      <c r="AA140">
        <v>0</v>
      </c>
      <c r="AB140">
        <v>5</v>
      </c>
      <c r="AC140">
        <v>12</v>
      </c>
    </row>
    <row r="141" spans="1:29" x14ac:dyDescent="0.25">
      <c r="A141" t="s">
        <v>212</v>
      </c>
      <c r="B141" t="s">
        <v>164</v>
      </c>
      <c r="C141">
        <v>33</v>
      </c>
      <c r="D141">
        <v>22</v>
      </c>
      <c r="E141">
        <v>2123</v>
      </c>
      <c r="F141">
        <v>5</v>
      </c>
      <c r="G141">
        <v>2</v>
      </c>
      <c r="H141">
        <v>7</v>
      </c>
      <c r="I141">
        <v>3</v>
      </c>
      <c r="J141">
        <v>2</v>
      </c>
      <c r="K141">
        <v>3</v>
      </c>
      <c r="L141">
        <v>4</v>
      </c>
      <c r="M141">
        <v>0</v>
      </c>
      <c r="N141">
        <v>57</v>
      </c>
      <c r="O141">
        <v>9</v>
      </c>
      <c r="P141">
        <v>0.05</v>
      </c>
      <c r="Q141">
        <v>0.33</v>
      </c>
      <c r="R141">
        <v>858</v>
      </c>
      <c r="S141">
        <v>1066</v>
      </c>
      <c r="T141">
        <v>83</v>
      </c>
      <c r="U141">
        <v>5</v>
      </c>
      <c r="V141">
        <v>65</v>
      </c>
      <c r="W141">
        <v>40</v>
      </c>
      <c r="X141">
        <v>37</v>
      </c>
      <c r="Y141">
        <v>13</v>
      </c>
      <c r="Z141">
        <v>0</v>
      </c>
      <c r="AA141">
        <v>0</v>
      </c>
      <c r="AB141">
        <v>24</v>
      </c>
      <c r="AC141">
        <v>23</v>
      </c>
    </row>
    <row r="142" spans="1:29" x14ac:dyDescent="0.25">
      <c r="A142" t="s">
        <v>211</v>
      </c>
      <c r="B142" t="s">
        <v>164</v>
      </c>
      <c r="C142">
        <v>28</v>
      </c>
      <c r="D142">
        <v>25</v>
      </c>
      <c r="E142">
        <v>2183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0</v>
      </c>
      <c r="L142">
        <v>7</v>
      </c>
      <c r="M142">
        <v>1</v>
      </c>
      <c r="N142">
        <v>7</v>
      </c>
      <c r="O142">
        <v>3</v>
      </c>
      <c r="P142">
        <v>0</v>
      </c>
      <c r="Q142">
        <v>0</v>
      </c>
      <c r="R142">
        <v>778</v>
      </c>
      <c r="S142">
        <v>982</v>
      </c>
      <c r="T142">
        <v>38</v>
      </c>
      <c r="U142">
        <v>7</v>
      </c>
      <c r="V142">
        <v>74</v>
      </c>
      <c r="W142">
        <v>44</v>
      </c>
      <c r="X142">
        <v>40</v>
      </c>
      <c r="Y142">
        <v>23</v>
      </c>
      <c r="Z142">
        <v>1</v>
      </c>
      <c r="AA142">
        <v>0</v>
      </c>
      <c r="AB142">
        <v>11</v>
      </c>
      <c r="AC142">
        <v>15</v>
      </c>
    </row>
    <row r="143" spans="1:29" x14ac:dyDescent="0.25">
      <c r="A143" t="s">
        <v>165</v>
      </c>
      <c r="B143" t="s">
        <v>164</v>
      </c>
      <c r="C143">
        <v>21</v>
      </c>
      <c r="D143">
        <v>17</v>
      </c>
      <c r="E143">
        <v>1455</v>
      </c>
      <c r="F143">
        <v>3</v>
      </c>
      <c r="G143">
        <v>2</v>
      </c>
      <c r="H143">
        <v>5</v>
      </c>
      <c r="I143">
        <v>2</v>
      </c>
      <c r="J143">
        <v>1</v>
      </c>
      <c r="K143">
        <v>1</v>
      </c>
      <c r="L143">
        <v>3</v>
      </c>
      <c r="M143">
        <v>0</v>
      </c>
      <c r="N143">
        <v>20</v>
      </c>
      <c r="O143">
        <v>9</v>
      </c>
      <c r="P143">
        <v>0.1</v>
      </c>
      <c r="Q143">
        <v>0.22</v>
      </c>
      <c r="R143">
        <v>342</v>
      </c>
      <c r="S143">
        <v>497</v>
      </c>
      <c r="T143">
        <v>55</v>
      </c>
      <c r="U143">
        <v>4</v>
      </c>
      <c r="V143">
        <v>31</v>
      </c>
      <c r="W143">
        <v>17</v>
      </c>
      <c r="X143">
        <v>28</v>
      </c>
      <c r="Y143">
        <v>14</v>
      </c>
      <c r="Z143">
        <v>1</v>
      </c>
      <c r="AA143">
        <v>0</v>
      </c>
      <c r="AB143">
        <v>7</v>
      </c>
      <c r="AC143">
        <v>18</v>
      </c>
    </row>
    <row r="144" spans="1:29" x14ac:dyDescent="0.25">
      <c r="A144" t="s">
        <v>171</v>
      </c>
      <c r="B144" t="s">
        <v>164</v>
      </c>
      <c r="C144">
        <v>35</v>
      </c>
      <c r="D144">
        <v>25</v>
      </c>
      <c r="E144">
        <v>2285</v>
      </c>
      <c r="F144">
        <v>4</v>
      </c>
      <c r="G144">
        <v>2</v>
      </c>
      <c r="H144">
        <v>6</v>
      </c>
      <c r="I144">
        <v>4</v>
      </c>
      <c r="J144">
        <v>0</v>
      </c>
      <c r="K144">
        <v>0</v>
      </c>
      <c r="L144">
        <v>4</v>
      </c>
      <c r="M144">
        <v>0</v>
      </c>
      <c r="N144">
        <v>44</v>
      </c>
      <c r="O144">
        <v>18</v>
      </c>
      <c r="P144">
        <v>0.09</v>
      </c>
      <c r="Q144">
        <v>0.22</v>
      </c>
      <c r="R144">
        <v>482</v>
      </c>
      <c r="S144">
        <v>743</v>
      </c>
      <c r="T144">
        <v>77</v>
      </c>
      <c r="U144">
        <v>5</v>
      </c>
      <c r="V144">
        <v>54</v>
      </c>
      <c r="W144">
        <v>32</v>
      </c>
      <c r="X144">
        <v>49</v>
      </c>
      <c r="Y144">
        <v>22</v>
      </c>
      <c r="Z144">
        <v>0</v>
      </c>
      <c r="AA144">
        <v>0</v>
      </c>
      <c r="AB144">
        <v>17</v>
      </c>
      <c r="AC144">
        <v>38</v>
      </c>
    </row>
    <row r="145" spans="1:29" x14ac:dyDescent="0.25">
      <c r="A145" t="s">
        <v>185</v>
      </c>
      <c r="B145" t="s">
        <v>164</v>
      </c>
      <c r="C145">
        <v>27</v>
      </c>
      <c r="D145">
        <v>26</v>
      </c>
      <c r="E145">
        <v>2287</v>
      </c>
      <c r="F145">
        <v>0</v>
      </c>
      <c r="G145">
        <v>3</v>
      </c>
      <c r="H145">
        <v>3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14</v>
      </c>
      <c r="O145">
        <v>1</v>
      </c>
      <c r="P145">
        <v>0</v>
      </c>
      <c r="Q145">
        <v>0</v>
      </c>
      <c r="R145">
        <v>871</v>
      </c>
      <c r="S145">
        <v>1254</v>
      </c>
      <c r="T145">
        <v>64</v>
      </c>
      <c r="U145">
        <v>8</v>
      </c>
      <c r="V145">
        <v>21</v>
      </c>
      <c r="W145">
        <v>12</v>
      </c>
      <c r="X145">
        <v>21</v>
      </c>
      <c r="Y145">
        <v>30</v>
      </c>
      <c r="Z145">
        <v>1</v>
      </c>
      <c r="AA145">
        <v>0</v>
      </c>
      <c r="AB145">
        <v>9</v>
      </c>
      <c r="AC145">
        <v>13</v>
      </c>
    </row>
    <row r="146" spans="1:29" x14ac:dyDescent="0.25">
      <c r="A146" t="s">
        <v>273</v>
      </c>
      <c r="B146" t="s">
        <v>164</v>
      </c>
      <c r="C146">
        <v>35</v>
      </c>
      <c r="D146">
        <v>33</v>
      </c>
      <c r="E146">
        <v>2857</v>
      </c>
      <c r="F146">
        <v>8</v>
      </c>
      <c r="G146">
        <v>4</v>
      </c>
      <c r="H146">
        <v>12</v>
      </c>
      <c r="I146">
        <v>8</v>
      </c>
      <c r="J146">
        <v>0</v>
      </c>
      <c r="K146">
        <v>0</v>
      </c>
      <c r="L146">
        <v>6</v>
      </c>
      <c r="M146">
        <v>0</v>
      </c>
      <c r="N146">
        <v>47</v>
      </c>
      <c r="O146">
        <v>19</v>
      </c>
      <c r="P146">
        <v>0.17</v>
      </c>
      <c r="Q146">
        <v>0.42</v>
      </c>
      <c r="R146">
        <v>1728</v>
      </c>
      <c r="S146">
        <v>1977</v>
      </c>
      <c r="T146">
        <v>137</v>
      </c>
      <c r="U146">
        <v>17</v>
      </c>
      <c r="V146">
        <v>57</v>
      </c>
      <c r="W146">
        <v>29</v>
      </c>
      <c r="X146">
        <v>24</v>
      </c>
      <c r="Y146">
        <v>20</v>
      </c>
      <c r="Z146">
        <v>0</v>
      </c>
      <c r="AA146">
        <v>0</v>
      </c>
      <c r="AB146">
        <v>7</v>
      </c>
      <c r="AC146">
        <v>15</v>
      </c>
    </row>
    <row r="147" spans="1:29" x14ac:dyDescent="0.25">
      <c r="A147" t="s">
        <v>258</v>
      </c>
      <c r="B147" t="s">
        <v>164</v>
      </c>
      <c r="C147">
        <v>24</v>
      </c>
      <c r="D147">
        <v>21</v>
      </c>
      <c r="E147">
        <v>1855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18</v>
      </c>
      <c r="O147">
        <v>3</v>
      </c>
      <c r="P147">
        <v>0</v>
      </c>
      <c r="Q147">
        <v>0</v>
      </c>
      <c r="R147">
        <v>991</v>
      </c>
      <c r="S147">
        <v>1243</v>
      </c>
      <c r="T147">
        <v>55</v>
      </c>
      <c r="U147">
        <v>2</v>
      </c>
      <c r="V147">
        <v>41</v>
      </c>
      <c r="W147">
        <v>21</v>
      </c>
      <c r="X147">
        <v>21</v>
      </c>
      <c r="Y147">
        <v>17</v>
      </c>
      <c r="Z147">
        <v>0</v>
      </c>
      <c r="AA147">
        <v>0</v>
      </c>
      <c r="AB147">
        <v>13</v>
      </c>
      <c r="AC147">
        <v>20</v>
      </c>
    </row>
    <row r="148" spans="1:29" x14ac:dyDescent="0.25">
      <c r="A148" t="s">
        <v>274</v>
      </c>
      <c r="B148" t="s">
        <v>164</v>
      </c>
      <c r="C148">
        <v>19</v>
      </c>
      <c r="D148">
        <v>12</v>
      </c>
      <c r="E148">
        <v>1102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2</v>
      </c>
      <c r="P148">
        <v>0</v>
      </c>
      <c r="Q148">
        <v>0</v>
      </c>
      <c r="R148">
        <v>444</v>
      </c>
      <c r="S148">
        <v>542</v>
      </c>
      <c r="T148">
        <v>18</v>
      </c>
      <c r="U148">
        <v>2</v>
      </c>
      <c r="V148">
        <v>19</v>
      </c>
      <c r="W148">
        <v>13</v>
      </c>
      <c r="X148">
        <v>13</v>
      </c>
      <c r="Y148">
        <v>14</v>
      </c>
      <c r="Z148">
        <v>0</v>
      </c>
      <c r="AA148">
        <v>0</v>
      </c>
      <c r="AB148">
        <v>27</v>
      </c>
      <c r="AC148">
        <v>11</v>
      </c>
    </row>
    <row r="149" spans="1:29" x14ac:dyDescent="0.25">
      <c r="A149" t="s">
        <v>262</v>
      </c>
      <c r="B149" t="s">
        <v>164</v>
      </c>
      <c r="C149">
        <v>36</v>
      </c>
      <c r="D149">
        <v>35</v>
      </c>
      <c r="E149">
        <v>3111</v>
      </c>
      <c r="F149">
        <v>10</v>
      </c>
      <c r="G149">
        <v>6</v>
      </c>
      <c r="H149">
        <v>16</v>
      </c>
      <c r="I149">
        <v>10</v>
      </c>
      <c r="J149">
        <v>0</v>
      </c>
      <c r="K149">
        <v>2</v>
      </c>
      <c r="L149">
        <v>10</v>
      </c>
      <c r="M149">
        <v>0</v>
      </c>
      <c r="N149">
        <v>87</v>
      </c>
      <c r="O149">
        <v>29</v>
      </c>
      <c r="P149">
        <v>0.11</v>
      </c>
      <c r="Q149">
        <v>0.34</v>
      </c>
      <c r="R149">
        <v>1549</v>
      </c>
      <c r="S149">
        <v>2093</v>
      </c>
      <c r="T149">
        <v>155</v>
      </c>
      <c r="U149">
        <v>11</v>
      </c>
      <c r="V149">
        <v>54</v>
      </c>
      <c r="W149">
        <v>28</v>
      </c>
      <c r="X149">
        <v>36</v>
      </c>
      <c r="Y149">
        <v>17</v>
      </c>
      <c r="Z149">
        <v>2</v>
      </c>
      <c r="AA149">
        <v>0</v>
      </c>
      <c r="AB149">
        <v>19</v>
      </c>
      <c r="AC149">
        <v>30</v>
      </c>
    </row>
    <row r="150" spans="1:29" x14ac:dyDescent="0.25">
      <c r="A150" t="s">
        <v>260</v>
      </c>
      <c r="B150" t="s">
        <v>164</v>
      </c>
      <c r="C150">
        <v>17</v>
      </c>
      <c r="D150">
        <v>11</v>
      </c>
      <c r="E150">
        <v>1034</v>
      </c>
      <c r="F150">
        <v>5</v>
      </c>
      <c r="G150">
        <v>1</v>
      </c>
      <c r="H150">
        <v>6</v>
      </c>
      <c r="I150">
        <v>5</v>
      </c>
      <c r="J150">
        <v>0</v>
      </c>
      <c r="K150">
        <v>0</v>
      </c>
      <c r="L150">
        <v>4</v>
      </c>
      <c r="M150">
        <v>0</v>
      </c>
      <c r="N150">
        <v>23</v>
      </c>
      <c r="O150">
        <v>12</v>
      </c>
      <c r="P150">
        <v>0.22</v>
      </c>
      <c r="Q150">
        <v>0.42</v>
      </c>
      <c r="R150">
        <v>441</v>
      </c>
      <c r="S150">
        <v>522</v>
      </c>
      <c r="T150">
        <v>31</v>
      </c>
      <c r="U150">
        <v>4</v>
      </c>
      <c r="V150">
        <v>44</v>
      </c>
      <c r="W150">
        <v>23</v>
      </c>
      <c r="X150">
        <v>25</v>
      </c>
      <c r="Y150">
        <v>9</v>
      </c>
      <c r="Z150">
        <v>0</v>
      </c>
      <c r="AA150">
        <v>0</v>
      </c>
      <c r="AB150">
        <v>4</v>
      </c>
      <c r="AC150">
        <v>9</v>
      </c>
    </row>
    <row r="151" spans="1:29" x14ac:dyDescent="0.25">
      <c r="A151" t="s">
        <v>271</v>
      </c>
      <c r="B151" t="s">
        <v>164</v>
      </c>
      <c r="C151">
        <v>27</v>
      </c>
      <c r="D151">
        <v>23</v>
      </c>
      <c r="E151">
        <v>1974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656</v>
      </c>
      <c r="S151">
        <v>804</v>
      </c>
      <c r="T151">
        <v>15</v>
      </c>
      <c r="U151">
        <v>1</v>
      </c>
      <c r="V151">
        <v>52</v>
      </c>
      <c r="W151">
        <v>38</v>
      </c>
      <c r="X151">
        <v>40</v>
      </c>
      <c r="Y151">
        <v>38</v>
      </c>
      <c r="Z151">
        <v>0</v>
      </c>
      <c r="AA151">
        <v>0</v>
      </c>
      <c r="AB151">
        <v>50</v>
      </c>
      <c r="AC151">
        <v>29</v>
      </c>
    </row>
    <row r="152" spans="1:29" x14ac:dyDescent="0.25">
      <c r="A152" t="s">
        <v>251</v>
      </c>
      <c r="B152" t="s">
        <v>164</v>
      </c>
      <c r="C152">
        <v>35</v>
      </c>
      <c r="D152">
        <v>35</v>
      </c>
      <c r="E152">
        <v>3054</v>
      </c>
      <c r="F152">
        <v>3</v>
      </c>
      <c r="G152">
        <v>4</v>
      </c>
      <c r="H152">
        <v>7</v>
      </c>
      <c r="I152">
        <v>3</v>
      </c>
      <c r="J152">
        <v>0</v>
      </c>
      <c r="K152">
        <v>0</v>
      </c>
      <c r="L152">
        <v>8</v>
      </c>
      <c r="M152">
        <v>0</v>
      </c>
      <c r="N152">
        <v>27</v>
      </c>
      <c r="O152">
        <v>8</v>
      </c>
      <c r="P152">
        <v>0.11</v>
      </c>
      <c r="Q152">
        <v>0.38</v>
      </c>
      <c r="R152">
        <v>1337</v>
      </c>
      <c r="S152">
        <v>1685</v>
      </c>
      <c r="T152">
        <v>58</v>
      </c>
      <c r="U152">
        <v>6</v>
      </c>
      <c r="V152">
        <v>109</v>
      </c>
      <c r="W152">
        <v>60</v>
      </c>
      <c r="X152">
        <v>48</v>
      </c>
      <c r="Y152">
        <v>64</v>
      </c>
      <c r="Z152">
        <v>1</v>
      </c>
      <c r="AA152">
        <v>0</v>
      </c>
      <c r="AB152">
        <v>50</v>
      </c>
      <c r="AC152">
        <v>68</v>
      </c>
    </row>
    <row r="153" spans="1:29" x14ac:dyDescent="0.25">
      <c r="A153" t="s">
        <v>233</v>
      </c>
      <c r="B153" t="s">
        <v>164</v>
      </c>
      <c r="C153">
        <v>22</v>
      </c>
      <c r="D153">
        <v>13</v>
      </c>
      <c r="E153">
        <v>1290</v>
      </c>
      <c r="F153">
        <v>6</v>
      </c>
      <c r="G153">
        <v>2</v>
      </c>
      <c r="H153">
        <v>8</v>
      </c>
      <c r="I153">
        <v>6</v>
      </c>
      <c r="J153">
        <v>0</v>
      </c>
      <c r="K153">
        <v>0</v>
      </c>
      <c r="L153">
        <v>2</v>
      </c>
      <c r="M153">
        <v>0</v>
      </c>
      <c r="N153">
        <v>28</v>
      </c>
      <c r="O153">
        <v>11</v>
      </c>
      <c r="P153">
        <v>0.21</v>
      </c>
      <c r="Q153">
        <v>0.55000000000000004</v>
      </c>
      <c r="R153">
        <v>362</v>
      </c>
      <c r="S153">
        <v>464</v>
      </c>
      <c r="T153">
        <v>36</v>
      </c>
      <c r="U153">
        <v>5</v>
      </c>
      <c r="V153">
        <v>10</v>
      </c>
      <c r="W153">
        <v>7</v>
      </c>
      <c r="X153">
        <v>12</v>
      </c>
      <c r="Y153">
        <v>5</v>
      </c>
      <c r="Z153">
        <v>0</v>
      </c>
      <c r="AA153">
        <v>0</v>
      </c>
      <c r="AB153">
        <v>12</v>
      </c>
      <c r="AC153">
        <v>28</v>
      </c>
    </row>
    <row r="154" spans="1:29" x14ac:dyDescent="0.25">
      <c r="A154" t="s">
        <v>225</v>
      </c>
      <c r="B154" t="s">
        <v>164</v>
      </c>
      <c r="C154">
        <v>34</v>
      </c>
      <c r="D154">
        <v>33</v>
      </c>
      <c r="E154">
        <v>2845</v>
      </c>
      <c r="F154">
        <v>8</v>
      </c>
      <c r="G154">
        <v>3</v>
      </c>
      <c r="H154">
        <v>11</v>
      </c>
      <c r="I154">
        <v>8</v>
      </c>
      <c r="J154">
        <v>0</v>
      </c>
      <c r="K154">
        <v>0</v>
      </c>
      <c r="L154">
        <v>10</v>
      </c>
      <c r="M154">
        <v>0</v>
      </c>
      <c r="N154">
        <v>52</v>
      </c>
      <c r="O154">
        <v>22</v>
      </c>
      <c r="P154">
        <v>0.15</v>
      </c>
      <c r="Q154">
        <v>0.36</v>
      </c>
      <c r="R154">
        <v>890</v>
      </c>
      <c r="S154">
        <v>1188</v>
      </c>
      <c r="T154">
        <v>91</v>
      </c>
      <c r="U154">
        <v>10</v>
      </c>
      <c r="V154">
        <v>69</v>
      </c>
      <c r="W154">
        <v>38</v>
      </c>
      <c r="X154">
        <v>58</v>
      </c>
      <c r="Y154">
        <v>29</v>
      </c>
      <c r="Z154">
        <v>0</v>
      </c>
      <c r="AA154">
        <v>0</v>
      </c>
      <c r="AB154">
        <v>23</v>
      </c>
      <c r="AC154">
        <v>37</v>
      </c>
    </row>
    <row r="155" spans="1:29" x14ac:dyDescent="0.25">
      <c r="A155" t="s">
        <v>174</v>
      </c>
      <c r="B155" t="s">
        <v>164</v>
      </c>
      <c r="C155">
        <v>36</v>
      </c>
      <c r="D155">
        <v>35</v>
      </c>
      <c r="E155">
        <v>3179</v>
      </c>
      <c r="F155">
        <v>1</v>
      </c>
      <c r="G155">
        <v>4</v>
      </c>
      <c r="H155">
        <v>5</v>
      </c>
      <c r="I155">
        <v>1</v>
      </c>
      <c r="J155">
        <v>0</v>
      </c>
      <c r="K155">
        <v>0</v>
      </c>
      <c r="L155">
        <v>8</v>
      </c>
      <c r="M155">
        <v>0</v>
      </c>
      <c r="N155">
        <v>26</v>
      </c>
      <c r="O155">
        <v>8</v>
      </c>
      <c r="P155">
        <v>0.04</v>
      </c>
      <c r="Q155">
        <v>0.13</v>
      </c>
      <c r="R155">
        <v>1986</v>
      </c>
      <c r="S155">
        <v>2197</v>
      </c>
      <c r="T155">
        <v>78</v>
      </c>
      <c r="U155">
        <v>9</v>
      </c>
      <c r="V155">
        <v>80</v>
      </c>
      <c r="W155">
        <v>42</v>
      </c>
      <c r="X155">
        <v>45</v>
      </c>
      <c r="Y155">
        <v>63</v>
      </c>
      <c r="Z155">
        <v>1</v>
      </c>
      <c r="AA155">
        <v>0</v>
      </c>
      <c r="AB155">
        <v>42</v>
      </c>
      <c r="AC155">
        <v>27</v>
      </c>
    </row>
    <row r="156" spans="1:29" x14ac:dyDescent="0.25">
      <c r="A156" t="s">
        <v>242</v>
      </c>
      <c r="B156" t="s">
        <v>164</v>
      </c>
      <c r="C156">
        <v>18</v>
      </c>
      <c r="D156">
        <v>14</v>
      </c>
      <c r="E156">
        <v>1261</v>
      </c>
      <c r="F156">
        <v>5</v>
      </c>
      <c r="G156">
        <v>8</v>
      </c>
      <c r="H156">
        <v>13</v>
      </c>
      <c r="I156">
        <v>5</v>
      </c>
      <c r="J156">
        <v>0</v>
      </c>
      <c r="K156">
        <v>0</v>
      </c>
      <c r="L156">
        <v>3</v>
      </c>
      <c r="M156">
        <v>0</v>
      </c>
      <c r="N156">
        <v>26</v>
      </c>
      <c r="O156">
        <v>9</v>
      </c>
      <c r="P156">
        <v>0.19</v>
      </c>
      <c r="Q156">
        <v>0.56000000000000005</v>
      </c>
      <c r="R156">
        <v>404</v>
      </c>
      <c r="S156">
        <v>486</v>
      </c>
      <c r="T156">
        <v>51</v>
      </c>
      <c r="U156">
        <v>13</v>
      </c>
      <c r="V156">
        <v>19</v>
      </c>
      <c r="W156">
        <v>13</v>
      </c>
      <c r="X156">
        <v>14</v>
      </c>
      <c r="Y156">
        <v>13</v>
      </c>
      <c r="Z156">
        <v>0</v>
      </c>
      <c r="AA156">
        <v>0</v>
      </c>
      <c r="AB156">
        <v>3</v>
      </c>
      <c r="AC156">
        <v>8</v>
      </c>
    </row>
    <row r="157" spans="1:29" x14ac:dyDescent="0.25">
      <c r="A157" t="s">
        <v>243</v>
      </c>
      <c r="B157" t="s">
        <v>164</v>
      </c>
      <c r="C157">
        <v>21</v>
      </c>
      <c r="D157">
        <v>9</v>
      </c>
      <c r="E157">
        <v>995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4</v>
      </c>
      <c r="M157">
        <v>0</v>
      </c>
      <c r="N157">
        <v>6</v>
      </c>
      <c r="O157">
        <v>2</v>
      </c>
      <c r="P157">
        <v>0</v>
      </c>
      <c r="Q157">
        <v>0</v>
      </c>
      <c r="R157">
        <v>291</v>
      </c>
      <c r="S157">
        <v>385</v>
      </c>
      <c r="T157">
        <v>20</v>
      </c>
      <c r="U157">
        <v>2</v>
      </c>
      <c r="V157">
        <v>21</v>
      </c>
      <c r="W157">
        <v>10</v>
      </c>
      <c r="X157">
        <v>29</v>
      </c>
      <c r="Y157">
        <v>12</v>
      </c>
      <c r="Z157">
        <v>0</v>
      </c>
      <c r="AA157">
        <v>0</v>
      </c>
      <c r="AB157">
        <v>16</v>
      </c>
      <c r="AC157">
        <v>19</v>
      </c>
    </row>
    <row r="158" spans="1:29" x14ac:dyDescent="0.25">
      <c r="A158" t="s">
        <v>244</v>
      </c>
      <c r="B158" t="s">
        <v>164</v>
      </c>
      <c r="C158">
        <v>34</v>
      </c>
      <c r="D158">
        <v>28</v>
      </c>
      <c r="E158">
        <v>2338</v>
      </c>
      <c r="F158">
        <v>5</v>
      </c>
      <c r="G158">
        <v>4</v>
      </c>
      <c r="H158">
        <v>9</v>
      </c>
      <c r="I158">
        <v>5</v>
      </c>
      <c r="J158">
        <v>0</v>
      </c>
      <c r="K158">
        <v>0</v>
      </c>
      <c r="L158">
        <v>3</v>
      </c>
      <c r="M158">
        <v>0</v>
      </c>
      <c r="N158">
        <v>65</v>
      </c>
      <c r="O158">
        <v>17</v>
      </c>
      <c r="P158">
        <v>0.08</v>
      </c>
      <c r="Q158">
        <v>0.28999999999999998</v>
      </c>
      <c r="R158">
        <v>555</v>
      </c>
      <c r="S158">
        <v>769</v>
      </c>
      <c r="T158">
        <v>88</v>
      </c>
      <c r="U158">
        <v>5</v>
      </c>
      <c r="V158">
        <v>30</v>
      </c>
      <c r="W158">
        <v>19</v>
      </c>
      <c r="X158">
        <v>30</v>
      </c>
      <c r="Y158">
        <v>15</v>
      </c>
      <c r="Z158">
        <v>1</v>
      </c>
      <c r="AA158">
        <v>0</v>
      </c>
      <c r="AB158">
        <v>4</v>
      </c>
      <c r="AC158">
        <v>31</v>
      </c>
    </row>
    <row r="159" spans="1:29" x14ac:dyDescent="0.25">
      <c r="A159" t="s">
        <v>252</v>
      </c>
      <c r="B159" t="s">
        <v>164</v>
      </c>
      <c r="C159">
        <v>34</v>
      </c>
      <c r="D159">
        <v>31</v>
      </c>
      <c r="E159">
        <v>2715</v>
      </c>
      <c r="F159">
        <v>2</v>
      </c>
      <c r="G159">
        <v>3</v>
      </c>
      <c r="H159">
        <v>5</v>
      </c>
      <c r="I159">
        <v>2</v>
      </c>
      <c r="J159">
        <v>0</v>
      </c>
      <c r="K159">
        <v>0</v>
      </c>
      <c r="L159">
        <v>7</v>
      </c>
      <c r="M159">
        <v>0</v>
      </c>
      <c r="N159">
        <v>23</v>
      </c>
      <c r="O159">
        <v>8</v>
      </c>
      <c r="P159">
        <v>0.09</v>
      </c>
      <c r="Q159">
        <v>0.25</v>
      </c>
      <c r="R159">
        <v>1290</v>
      </c>
      <c r="S159">
        <v>1550</v>
      </c>
      <c r="T159">
        <v>89</v>
      </c>
      <c r="U159">
        <v>9</v>
      </c>
      <c r="V159">
        <v>59</v>
      </c>
      <c r="W159">
        <v>39</v>
      </c>
      <c r="X159">
        <v>30</v>
      </c>
      <c r="Y159">
        <v>34</v>
      </c>
      <c r="Z159">
        <v>1</v>
      </c>
      <c r="AA159">
        <v>0</v>
      </c>
      <c r="AB159">
        <v>26</v>
      </c>
      <c r="AC159">
        <v>32</v>
      </c>
    </row>
    <row r="160" spans="1:29" x14ac:dyDescent="0.25">
      <c r="A160" t="s">
        <v>253</v>
      </c>
      <c r="B160" t="s">
        <v>164</v>
      </c>
      <c r="C160">
        <v>38</v>
      </c>
      <c r="D160">
        <v>35</v>
      </c>
      <c r="E160">
        <v>3107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52</v>
      </c>
      <c r="O160">
        <v>15</v>
      </c>
      <c r="P160">
        <v>0</v>
      </c>
      <c r="Q160">
        <v>0</v>
      </c>
      <c r="R160">
        <v>782</v>
      </c>
      <c r="S160">
        <v>1154</v>
      </c>
      <c r="T160">
        <v>112</v>
      </c>
      <c r="U160">
        <v>6</v>
      </c>
      <c r="V160">
        <v>78</v>
      </c>
      <c r="W160">
        <v>49</v>
      </c>
      <c r="X160">
        <v>64</v>
      </c>
      <c r="Y160">
        <v>35</v>
      </c>
      <c r="Z160">
        <v>1</v>
      </c>
      <c r="AA160">
        <v>0</v>
      </c>
      <c r="AB160">
        <v>13</v>
      </c>
      <c r="AC160">
        <v>16</v>
      </c>
    </row>
    <row r="161" spans="1:29" x14ac:dyDescent="0.25">
      <c r="A161" t="s">
        <v>173</v>
      </c>
      <c r="B161" t="s">
        <v>164</v>
      </c>
      <c r="C161">
        <v>35</v>
      </c>
      <c r="D161">
        <v>22</v>
      </c>
      <c r="E161">
        <v>1899</v>
      </c>
      <c r="F161">
        <v>4</v>
      </c>
      <c r="G161">
        <v>6</v>
      </c>
      <c r="H161">
        <v>10</v>
      </c>
      <c r="I161">
        <v>4</v>
      </c>
      <c r="J161">
        <v>0</v>
      </c>
      <c r="K161">
        <v>0</v>
      </c>
      <c r="L161">
        <v>1</v>
      </c>
      <c r="M161">
        <v>0</v>
      </c>
      <c r="N161">
        <v>44</v>
      </c>
      <c r="O161">
        <v>13</v>
      </c>
      <c r="P161">
        <v>0.09</v>
      </c>
      <c r="Q161">
        <v>0.31</v>
      </c>
      <c r="R161">
        <v>711</v>
      </c>
      <c r="S161">
        <v>902</v>
      </c>
      <c r="T161">
        <v>83</v>
      </c>
      <c r="U161">
        <v>10</v>
      </c>
      <c r="V161">
        <v>38</v>
      </c>
      <c r="W161">
        <v>18</v>
      </c>
      <c r="X161">
        <v>21</v>
      </c>
      <c r="Y161">
        <v>9</v>
      </c>
      <c r="Z161">
        <v>0</v>
      </c>
      <c r="AA161">
        <v>0</v>
      </c>
      <c r="AB161">
        <v>19</v>
      </c>
      <c r="AC161">
        <v>35</v>
      </c>
    </row>
    <row r="162" spans="1:29" x14ac:dyDescent="0.25">
      <c r="A162" t="s">
        <v>163</v>
      </c>
      <c r="B162" t="s">
        <v>164</v>
      </c>
      <c r="C162">
        <v>33</v>
      </c>
      <c r="D162">
        <v>21</v>
      </c>
      <c r="E162">
        <v>1921</v>
      </c>
      <c r="F162">
        <v>10</v>
      </c>
      <c r="G162">
        <v>2</v>
      </c>
      <c r="H162">
        <v>12</v>
      </c>
      <c r="I162">
        <v>10</v>
      </c>
      <c r="J162">
        <v>0</v>
      </c>
      <c r="K162">
        <v>0</v>
      </c>
      <c r="L162">
        <v>1</v>
      </c>
      <c r="M162">
        <v>0</v>
      </c>
      <c r="N162">
        <v>40</v>
      </c>
      <c r="O162">
        <v>23</v>
      </c>
      <c r="P162">
        <v>0.25</v>
      </c>
      <c r="Q162">
        <v>0.43</v>
      </c>
      <c r="R162">
        <v>682</v>
      </c>
      <c r="S162">
        <v>823</v>
      </c>
      <c r="T162">
        <v>67</v>
      </c>
      <c r="U162">
        <v>6</v>
      </c>
      <c r="V162">
        <v>14</v>
      </c>
      <c r="W162">
        <v>7</v>
      </c>
      <c r="X162">
        <v>18</v>
      </c>
      <c r="Y162">
        <v>15</v>
      </c>
      <c r="Z162">
        <v>1</v>
      </c>
      <c r="AA162">
        <v>0</v>
      </c>
      <c r="AB162">
        <v>7</v>
      </c>
      <c r="AC162">
        <v>18</v>
      </c>
    </row>
    <row r="163" spans="1:29" x14ac:dyDescent="0.25">
      <c r="A163" t="s">
        <v>193</v>
      </c>
      <c r="B163" t="s">
        <v>164</v>
      </c>
      <c r="C163">
        <v>18</v>
      </c>
      <c r="D163">
        <v>12</v>
      </c>
      <c r="E163">
        <v>996</v>
      </c>
      <c r="F163">
        <v>2</v>
      </c>
      <c r="G163">
        <v>4</v>
      </c>
      <c r="H163">
        <v>6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19</v>
      </c>
      <c r="O163">
        <v>8</v>
      </c>
      <c r="P163">
        <v>0.11</v>
      </c>
      <c r="Q163">
        <v>0.25</v>
      </c>
      <c r="R163">
        <v>289</v>
      </c>
      <c r="S163">
        <v>393</v>
      </c>
      <c r="T163">
        <v>26</v>
      </c>
      <c r="U163">
        <v>7</v>
      </c>
      <c r="V163">
        <v>22</v>
      </c>
      <c r="W163">
        <v>12</v>
      </c>
      <c r="X163">
        <v>20</v>
      </c>
      <c r="Y163">
        <v>12</v>
      </c>
      <c r="Z163">
        <v>0</v>
      </c>
      <c r="AA163">
        <v>0</v>
      </c>
      <c r="AB163">
        <v>9</v>
      </c>
      <c r="AC163">
        <v>29</v>
      </c>
    </row>
    <row r="164" spans="1:29" x14ac:dyDescent="0.25">
      <c r="A164" t="s">
        <v>203</v>
      </c>
      <c r="B164" t="s">
        <v>164</v>
      </c>
      <c r="C164">
        <v>29</v>
      </c>
      <c r="D164">
        <v>26</v>
      </c>
      <c r="E164">
        <v>2314</v>
      </c>
      <c r="F164">
        <v>5</v>
      </c>
      <c r="G164">
        <v>1</v>
      </c>
      <c r="H164">
        <v>6</v>
      </c>
      <c r="I164">
        <v>3</v>
      </c>
      <c r="J164">
        <v>2</v>
      </c>
      <c r="K164">
        <v>2</v>
      </c>
      <c r="L164">
        <v>7</v>
      </c>
      <c r="M164">
        <v>0</v>
      </c>
      <c r="N164">
        <v>19</v>
      </c>
      <c r="O164">
        <v>7</v>
      </c>
      <c r="P164">
        <v>0.16</v>
      </c>
      <c r="Q164">
        <v>0.43</v>
      </c>
      <c r="R164">
        <v>1350</v>
      </c>
      <c r="S164">
        <v>1550</v>
      </c>
      <c r="T164">
        <v>53</v>
      </c>
      <c r="U164">
        <v>5</v>
      </c>
      <c r="V164">
        <v>46</v>
      </c>
      <c r="W164">
        <v>25</v>
      </c>
      <c r="X164">
        <v>33</v>
      </c>
      <c r="Y164">
        <v>39</v>
      </c>
      <c r="Z164">
        <v>1</v>
      </c>
      <c r="AA164">
        <v>0</v>
      </c>
      <c r="AB164">
        <v>43</v>
      </c>
      <c r="AC164">
        <v>24</v>
      </c>
    </row>
    <row r="165" spans="1:29" x14ac:dyDescent="0.25">
      <c r="A165" t="s">
        <v>191</v>
      </c>
      <c r="B165" t="s">
        <v>164</v>
      </c>
      <c r="C165">
        <v>19</v>
      </c>
      <c r="D165">
        <v>10</v>
      </c>
      <c r="E165">
        <v>964</v>
      </c>
      <c r="F165">
        <v>2</v>
      </c>
      <c r="G165">
        <v>1</v>
      </c>
      <c r="H165">
        <v>3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18</v>
      </c>
      <c r="O165">
        <v>3</v>
      </c>
      <c r="P165">
        <v>0.11</v>
      </c>
      <c r="Q165">
        <v>0.67</v>
      </c>
      <c r="R165">
        <v>746</v>
      </c>
      <c r="S165">
        <v>842</v>
      </c>
      <c r="T165">
        <v>30</v>
      </c>
      <c r="U165">
        <v>4</v>
      </c>
      <c r="V165">
        <v>21</v>
      </c>
      <c r="W165">
        <v>10</v>
      </c>
      <c r="X165">
        <v>8</v>
      </c>
      <c r="Y165">
        <v>8</v>
      </c>
      <c r="Z165">
        <v>1</v>
      </c>
      <c r="AA165">
        <v>0</v>
      </c>
      <c r="AB165">
        <v>22</v>
      </c>
      <c r="AC165">
        <v>15</v>
      </c>
    </row>
    <row r="166" spans="1:29" x14ac:dyDescent="0.25">
      <c r="A166" t="s">
        <v>213</v>
      </c>
      <c r="B166" t="s">
        <v>164</v>
      </c>
      <c r="C166">
        <v>18</v>
      </c>
      <c r="D166">
        <v>17</v>
      </c>
      <c r="E166">
        <v>1449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11</v>
      </c>
      <c r="O166">
        <v>1</v>
      </c>
      <c r="P166">
        <v>0</v>
      </c>
      <c r="Q166">
        <v>0</v>
      </c>
      <c r="R166">
        <v>669</v>
      </c>
      <c r="S166">
        <v>887</v>
      </c>
      <c r="T166">
        <v>22</v>
      </c>
      <c r="U166">
        <v>2</v>
      </c>
      <c r="V166">
        <v>42</v>
      </c>
      <c r="W166">
        <v>22</v>
      </c>
      <c r="X166">
        <v>25</v>
      </c>
      <c r="Y166">
        <v>28</v>
      </c>
      <c r="Z166">
        <v>0</v>
      </c>
      <c r="AA166">
        <v>0</v>
      </c>
      <c r="AB166">
        <v>26</v>
      </c>
      <c r="AC166">
        <v>18</v>
      </c>
    </row>
    <row r="167" spans="1:29" x14ac:dyDescent="0.25">
      <c r="A167" t="s">
        <v>189</v>
      </c>
      <c r="B167" t="s">
        <v>164</v>
      </c>
      <c r="C167">
        <v>20</v>
      </c>
      <c r="D167">
        <v>12</v>
      </c>
      <c r="E167">
        <v>1045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16</v>
      </c>
      <c r="O167">
        <v>5</v>
      </c>
      <c r="P167">
        <v>0</v>
      </c>
      <c r="Q167">
        <v>0</v>
      </c>
      <c r="R167">
        <v>259</v>
      </c>
      <c r="S167">
        <v>332</v>
      </c>
      <c r="T167">
        <v>17</v>
      </c>
      <c r="U167">
        <v>1</v>
      </c>
      <c r="V167">
        <v>25</v>
      </c>
      <c r="W167">
        <v>17</v>
      </c>
      <c r="X167">
        <v>16</v>
      </c>
      <c r="Y167">
        <v>14</v>
      </c>
      <c r="Z167">
        <v>0</v>
      </c>
      <c r="AA167">
        <v>0</v>
      </c>
      <c r="AB167">
        <v>15</v>
      </c>
      <c r="AC167">
        <v>21</v>
      </c>
    </row>
    <row r="168" spans="1:29" x14ac:dyDescent="0.25">
      <c r="A168" t="s">
        <v>169</v>
      </c>
      <c r="B168" t="s">
        <v>164</v>
      </c>
      <c r="C168">
        <v>28</v>
      </c>
      <c r="D168">
        <v>24</v>
      </c>
      <c r="E168">
        <v>2028</v>
      </c>
      <c r="F168">
        <v>4</v>
      </c>
      <c r="G168">
        <v>4</v>
      </c>
      <c r="H168">
        <v>8</v>
      </c>
      <c r="I168">
        <v>4</v>
      </c>
      <c r="J168">
        <v>0</v>
      </c>
      <c r="K168">
        <v>0</v>
      </c>
      <c r="L168">
        <v>5</v>
      </c>
      <c r="M168">
        <v>0</v>
      </c>
      <c r="N168">
        <v>15</v>
      </c>
      <c r="O168">
        <v>9</v>
      </c>
      <c r="P168">
        <v>0.27</v>
      </c>
      <c r="Q168">
        <v>0.44</v>
      </c>
      <c r="R168">
        <v>1137</v>
      </c>
      <c r="S168">
        <v>1358</v>
      </c>
      <c r="T168">
        <v>56</v>
      </c>
      <c r="U168">
        <v>9</v>
      </c>
      <c r="V168">
        <v>63</v>
      </c>
      <c r="W168">
        <v>27</v>
      </c>
      <c r="X168">
        <v>38</v>
      </c>
      <c r="Y168">
        <v>32</v>
      </c>
      <c r="Z168">
        <v>0</v>
      </c>
      <c r="AA168">
        <v>1</v>
      </c>
      <c r="AB168">
        <v>15</v>
      </c>
      <c r="AC168">
        <v>13</v>
      </c>
    </row>
    <row r="169" spans="1:29" x14ac:dyDescent="0.25">
      <c r="A169" t="s">
        <v>177</v>
      </c>
      <c r="B169" t="s">
        <v>164</v>
      </c>
      <c r="C169">
        <v>27</v>
      </c>
      <c r="D169">
        <v>27</v>
      </c>
      <c r="E169">
        <v>2327</v>
      </c>
      <c r="F169">
        <v>1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10</v>
      </c>
      <c r="M169">
        <v>1</v>
      </c>
      <c r="N169">
        <v>27</v>
      </c>
      <c r="O169">
        <v>5</v>
      </c>
      <c r="P169">
        <v>0.04</v>
      </c>
      <c r="Q169">
        <v>0.2</v>
      </c>
      <c r="R169">
        <v>1367</v>
      </c>
      <c r="S169">
        <v>1589</v>
      </c>
      <c r="T169">
        <v>87</v>
      </c>
      <c r="U169">
        <v>5</v>
      </c>
      <c r="V169">
        <v>32</v>
      </c>
      <c r="W169">
        <v>18</v>
      </c>
      <c r="X169">
        <v>21</v>
      </c>
      <c r="Y169">
        <v>21</v>
      </c>
      <c r="Z169">
        <v>0</v>
      </c>
      <c r="AA169">
        <v>0</v>
      </c>
      <c r="AB169">
        <v>27</v>
      </c>
      <c r="AC169">
        <v>29</v>
      </c>
    </row>
    <row r="170" spans="1:29" x14ac:dyDescent="0.25">
      <c r="A170" t="s">
        <v>175</v>
      </c>
      <c r="B170" t="s">
        <v>164</v>
      </c>
      <c r="C170">
        <v>23</v>
      </c>
      <c r="D170">
        <v>14</v>
      </c>
      <c r="E170">
        <v>1319</v>
      </c>
      <c r="F170">
        <v>4</v>
      </c>
      <c r="G170">
        <v>3</v>
      </c>
      <c r="H170">
        <v>7</v>
      </c>
      <c r="I170">
        <v>4</v>
      </c>
      <c r="J170">
        <v>0</v>
      </c>
      <c r="K170">
        <v>0</v>
      </c>
      <c r="L170">
        <v>3</v>
      </c>
      <c r="M170">
        <v>0</v>
      </c>
      <c r="N170">
        <v>52</v>
      </c>
      <c r="O170">
        <v>19</v>
      </c>
      <c r="P170">
        <v>0.08</v>
      </c>
      <c r="Q170">
        <v>0.21</v>
      </c>
      <c r="R170">
        <v>544</v>
      </c>
      <c r="S170">
        <v>755</v>
      </c>
      <c r="T170">
        <v>67</v>
      </c>
      <c r="U170">
        <v>6</v>
      </c>
      <c r="V170">
        <v>19</v>
      </c>
      <c r="W170">
        <v>10</v>
      </c>
      <c r="X170">
        <v>11</v>
      </c>
      <c r="Y170">
        <v>10</v>
      </c>
      <c r="Z170">
        <v>0</v>
      </c>
      <c r="AA170">
        <v>0</v>
      </c>
      <c r="AB170">
        <v>12</v>
      </c>
      <c r="AC170">
        <v>14</v>
      </c>
    </row>
    <row r="171" spans="1:29" x14ac:dyDescent="0.25">
      <c r="A171" t="s">
        <v>222</v>
      </c>
      <c r="B171" t="s">
        <v>164</v>
      </c>
      <c r="C171">
        <v>19</v>
      </c>
      <c r="D171">
        <v>9</v>
      </c>
      <c r="E171">
        <v>912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3</v>
      </c>
      <c r="O171">
        <v>1</v>
      </c>
      <c r="P171">
        <v>0</v>
      </c>
      <c r="Q171">
        <v>0</v>
      </c>
      <c r="R171">
        <v>585</v>
      </c>
      <c r="S171">
        <v>683</v>
      </c>
      <c r="T171">
        <v>29</v>
      </c>
      <c r="U171">
        <v>4</v>
      </c>
      <c r="V171">
        <v>15</v>
      </c>
      <c r="W171">
        <v>10</v>
      </c>
      <c r="X171">
        <v>14</v>
      </c>
      <c r="Y171">
        <v>16</v>
      </c>
      <c r="Z171">
        <v>2</v>
      </c>
      <c r="AA171">
        <v>0</v>
      </c>
      <c r="AB171">
        <v>4</v>
      </c>
      <c r="AC171">
        <v>4</v>
      </c>
    </row>
    <row r="172" spans="1:29" x14ac:dyDescent="0.25">
      <c r="A172" t="s">
        <v>272</v>
      </c>
      <c r="B172" t="s">
        <v>164</v>
      </c>
      <c r="C172">
        <v>23</v>
      </c>
      <c r="D172">
        <v>10</v>
      </c>
      <c r="E172">
        <v>1023</v>
      </c>
      <c r="F172">
        <v>0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8</v>
      </c>
      <c r="O172">
        <v>4</v>
      </c>
      <c r="P172">
        <v>0</v>
      </c>
      <c r="Q172">
        <v>0</v>
      </c>
      <c r="R172">
        <v>361</v>
      </c>
      <c r="S172">
        <v>453</v>
      </c>
      <c r="T172">
        <v>30</v>
      </c>
      <c r="U172">
        <v>3</v>
      </c>
      <c r="V172">
        <v>22</v>
      </c>
      <c r="W172">
        <v>11</v>
      </c>
      <c r="X172">
        <v>7</v>
      </c>
      <c r="Y172">
        <v>9</v>
      </c>
      <c r="Z172">
        <v>0</v>
      </c>
      <c r="AA172">
        <v>0</v>
      </c>
      <c r="AB172">
        <v>11</v>
      </c>
      <c r="AC172">
        <v>12</v>
      </c>
    </row>
    <row r="173" spans="1:29" x14ac:dyDescent="0.25">
      <c r="A173" t="s">
        <v>230</v>
      </c>
      <c r="B173" t="s">
        <v>164</v>
      </c>
      <c r="C173">
        <v>27</v>
      </c>
      <c r="D173">
        <v>20</v>
      </c>
      <c r="E173">
        <v>1857</v>
      </c>
      <c r="F173">
        <v>8</v>
      </c>
      <c r="G173">
        <v>4</v>
      </c>
      <c r="H173">
        <v>12</v>
      </c>
      <c r="I173">
        <v>8</v>
      </c>
      <c r="J173">
        <v>0</v>
      </c>
      <c r="K173">
        <v>0</v>
      </c>
      <c r="L173">
        <v>1</v>
      </c>
      <c r="M173">
        <v>0</v>
      </c>
      <c r="N173">
        <v>55</v>
      </c>
      <c r="O173">
        <v>18</v>
      </c>
      <c r="P173">
        <v>0.15</v>
      </c>
      <c r="Q173">
        <v>0.44</v>
      </c>
      <c r="R173">
        <v>1175</v>
      </c>
      <c r="S173">
        <v>1340</v>
      </c>
      <c r="T173">
        <v>84</v>
      </c>
      <c r="U173">
        <v>9</v>
      </c>
      <c r="V173">
        <v>23</v>
      </c>
      <c r="W173">
        <v>9</v>
      </c>
      <c r="X173">
        <v>11</v>
      </c>
      <c r="Y173">
        <v>15</v>
      </c>
      <c r="Z173">
        <v>0</v>
      </c>
      <c r="AA173">
        <v>0</v>
      </c>
      <c r="AB173">
        <v>11</v>
      </c>
      <c r="AC173">
        <v>12</v>
      </c>
    </row>
    <row r="174" spans="1:29" x14ac:dyDescent="0.25">
      <c r="A174" t="s">
        <v>269</v>
      </c>
      <c r="B174" t="s">
        <v>164</v>
      </c>
      <c r="C174">
        <v>20</v>
      </c>
      <c r="D174">
        <v>17</v>
      </c>
      <c r="E174">
        <v>1416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0</v>
      </c>
      <c r="N174">
        <v>17</v>
      </c>
      <c r="O174">
        <v>4</v>
      </c>
      <c r="P174">
        <v>0</v>
      </c>
      <c r="Q174">
        <v>0</v>
      </c>
      <c r="R174">
        <v>521</v>
      </c>
      <c r="S174">
        <v>711</v>
      </c>
      <c r="T174">
        <v>34</v>
      </c>
      <c r="U174">
        <v>2</v>
      </c>
      <c r="V174">
        <v>41</v>
      </c>
      <c r="W174">
        <v>21</v>
      </c>
      <c r="X174">
        <v>28</v>
      </c>
      <c r="Y174">
        <v>42</v>
      </c>
      <c r="Z174">
        <v>1</v>
      </c>
      <c r="AA174">
        <v>0</v>
      </c>
      <c r="AB174">
        <v>12</v>
      </c>
      <c r="AC174">
        <v>19</v>
      </c>
    </row>
    <row r="175" spans="1:29" x14ac:dyDescent="0.25">
      <c r="A175" t="s">
        <v>227</v>
      </c>
      <c r="B175" t="s">
        <v>164</v>
      </c>
      <c r="C175">
        <v>20</v>
      </c>
      <c r="D175">
        <v>20</v>
      </c>
      <c r="E175">
        <v>1670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4</v>
      </c>
      <c r="M175">
        <v>0</v>
      </c>
      <c r="N175">
        <v>7</v>
      </c>
      <c r="O175">
        <v>1</v>
      </c>
      <c r="P175">
        <v>0.14000000000000001</v>
      </c>
      <c r="Q175">
        <v>1</v>
      </c>
      <c r="R175">
        <v>423</v>
      </c>
      <c r="S175">
        <v>577</v>
      </c>
      <c r="T175">
        <v>11</v>
      </c>
      <c r="U175">
        <v>0</v>
      </c>
      <c r="V175">
        <v>20</v>
      </c>
      <c r="W175">
        <v>6</v>
      </c>
      <c r="X175">
        <v>17</v>
      </c>
      <c r="Y175">
        <v>17</v>
      </c>
      <c r="Z175">
        <v>1</v>
      </c>
      <c r="AA175">
        <v>0</v>
      </c>
      <c r="AB175">
        <v>26</v>
      </c>
      <c r="AC175">
        <v>21</v>
      </c>
    </row>
    <row r="176" spans="1:29" x14ac:dyDescent="0.25">
      <c r="A176" t="s">
        <v>235</v>
      </c>
      <c r="B176" t="s">
        <v>164</v>
      </c>
      <c r="C176">
        <v>34</v>
      </c>
      <c r="D176">
        <v>29</v>
      </c>
      <c r="E176">
        <v>2467</v>
      </c>
      <c r="F176">
        <v>6</v>
      </c>
      <c r="G176">
        <v>1</v>
      </c>
      <c r="H176">
        <v>7</v>
      </c>
      <c r="I176">
        <v>6</v>
      </c>
      <c r="J176">
        <v>0</v>
      </c>
      <c r="K176">
        <v>0</v>
      </c>
      <c r="L176">
        <v>6</v>
      </c>
      <c r="M176">
        <v>0</v>
      </c>
      <c r="N176">
        <v>34</v>
      </c>
      <c r="O176">
        <v>11</v>
      </c>
      <c r="P176">
        <v>0.18</v>
      </c>
      <c r="Q176">
        <v>0.55000000000000004</v>
      </c>
      <c r="R176">
        <v>889</v>
      </c>
      <c r="S176">
        <v>1045</v>
      </c>
      <c r="T176">
        <v>75</v>
      </c>
      <c r="U176">
        <v>6</v>
      </c>
      <c r="V176">
        <v>67</v>
      </c>
      <c r="W176">
        <v>44</v>
      </c>
      <c r="X176">
        <v>36</v>
      </c>
      <c r="Y176">
        <v>24</v>
      </c>
      <c r="Z176">
        <v>0</v>
      </c>
      <c r="AA176">
        <v>0</v>
      </c>
      <c r="AB176">
        <v>16</v>
      </c>
      <c r="AC176">
        <v>34</v>
      </c>
    </row>
    <row r="177" spans="1:29" x14ac:dyDescent="0.25">
      <c r="A177" t="s">
        <v>247</v>
      </c>
      <c r="B177" t="s">
        <v>164</v>
      </c>
      <c r="C177">
        <v>28</v>
      </c>
      <c r="D177">
        <v>19</v>
      </c>
      <c r="E177">
        <v>1701</v>
      </c>
      <c r="F177">
        <v>0</v>
      </c>
      <c r="G177">
        <v>3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28</v>
      </c>
      <c r="O177">
        <v>6</v>
      </c>
      <c r="P177">
        <v>0</v>
      </c>
      <c r="Q177">
        <v>0</v>
      </c>
      <c r="R177">
        <v>581</v>
      </c>
      <c r="S177">
        <v>814</v>
      </c>
      <c r="T177">
        <v>41</v>
      </c>
      <c r="U177">
        <v>4</v>
      </c>
      <c r="V177">
        <v>42</v>
      </c>
      <c r="W177">
        <v>25</v>
      </c>
      <c r="X177">
        <v>25</v>
      </c>
      <c r="Y177">
        <v>10</v>
      </c>
      <c r="Z177">
        <v>1</v>
      </c>
      <c r="AA177">
        <v>0</v>
      </c>
      <c r="AB177">
        <v>25</v>
      </c>
      <c r="AC177">
        <v>37</v>
      </c>
    </row>
    <row r="178" spans="1:29" x14ac:dyDescent="0.25">
      <c r="A178" t="s">
        <v>241</v>
      </c>
      <c r="B178" t="s">
        <v>164</v>
      </c>
      <c r="C178">
        <v>35</v>
      </c>
      <c r="D178">
        <v>28</v>
      </c>
      <c r="E178">
        <v>2459</v>
      </c>
      <c r="F178">
        <v>12</v>
      </c>
      <c r="G178">
        <v>8</v>
      </c>
      <c r="H178">
        <v>20</v>
      </c>
      <c r="I178">
        <v>12</v>
      </c>
      <c r="J178">
        <v>0</v>
      </c>
      <c r="K178">
        <v>0</v>
      </c>
      <c r="L178">
        <v>3</v>
      </c>
      <c r="M178">
        <v>0</v>
      </c>
      <c r="N178">
        <v>72</v>
      </c>
      <c r="O178">
        <v>33</v>
      </c>
      <c r="P178">
        <v>0.17</v>
      </c>
      <c r="Q178">
        <v>0.36</v>
      </c>
      <c r="R178">
        <v>796</v>
      </c>
      <c r="S178">
        <v>1089</v>
      </c>
      <c r="T178">
        <v>106</v>
      </c>
      <c r="U178">
        <v>18</v>
      </c>
      <c r="V178">
        <v>40</v>
      </c>
      <c r="W178">
        <v>20</v>
      </c>
      <c r="X178">
        <v>18</v>
      </c>
      <c r="Y178">
        <v>11</v>
      </c>
      <c r="Z178">
        <v>0</v>
      </c>
      <c r="AA178">
        <v>0</v>
      </c>
      <c r="AB178">
        <v>5</v>
      </c>
      <c r="AC178">
        <v>12</v>
      </c>
    </row>
    <row r="179" spans="1:29" x14ac:dyDescent="0.25">
      <c r="A179" t="s">
        <v>240</v>
      </c>
      <c r="B179" t="s">
        <v>164</v>
      </c>
      <c r="C179">
        <v>21</v>
      </c>
      <c r="D179">
        <v>15</v>
      </c>
      <c r="E179">
        <v>1439</v>
      </c>
      <c r="F179">
        <v>0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9</v>
      </c>
      <c r="O179">
        <v>3</v>
      </c>
      <c r="P179">
        <v>0</v>
      </c>
      <c r="Q179">
        <v>0</v>
      </c>
      <c r="R179">
        <v>773</v>
      </c>
      <c r="S179">
        <v>940</v>
      </c>
      <c r="T179">
        <v>35</v>
      </c>
      <c r="U179">
        <v>4</v>
      </c>
      <c r="V179">
        <v>33</v>
      </c>
      <c r="W179">
        <v>23</v>
      </c>
      <c r="X179">
        <v>23</v>
      </c>
      <c r="Y179">
        <v>30</v>
      </c>
      <c r="Z179">
        <v>0</v>
      </c>
      <c r="AA179">
        <v>0</v>
      </c>
      <c r="AB179">
        <v>22</v>
      </c>
      <c r="AC179">
        <v>31</v>
      </c>
    </row>
    <row r="180" spans="1:29" x14ac:dyDescent="0.25">
      <c r="A180" t="s">
        <v>239</v>
      </c>
      <c r="B180" t="s">
        <v>164</v>
      </c>
      <c r="C180">
        <v>24</v>
      </c>
      <c r="D180">
        <v>9</v>
      </c>
      <c r="E180">
        <v>853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10</v>
      </c>
      <c r="O180">
        <v>2</v>
      </c>
      <c r="P180">
        <v>0</v>
      </c>
      <c r="Q180">
        <v>0</v>
      </c>
      <c r="R180">
        <v>646</v>
      </c>
      <c r="S180">
        <v>777</v>
      </c>
      <c r="T180">
        <v>40</v>
      </c>
      <c r="U180">
        <v>2</v>
      </c>
      <c r="V180">
        <v>28</v>
      </c>
      <c r="W180">
        <v>16</v>
      </c>
      <c r="X180">
        <v>19</v>
      </c>
      <c r="Y180">
        <v>17</v>
      </c>
      <c r="Z180">
        <v>0</v>
      </c>
      <c r="AA180">
        <v>0</v>
      </c>
      <c r="AB180">
        <v>13</v>
      </c>
      <c r="AC180">
        <v>10</v>
      </c>
    </row>
    <row r="181" spans="1:29" x14ac:dyDescent="0.25">
      <c r="A181" t="s">
        <v>172</v>
      </c>
      <c r="B181" t="s">
        <v>164</v>
      </c>
      <c r="C181">
        <v>36</v>
      </c>
      <c r="D181">
        <v>36</v>
      </c>
      <c r="E181">
        <v>3215</v>
      </c>
      <c r="F181">
        <v>10</v>
      </c>
      <c r="G181">
        <v>5</v>
      </c>
      <c r="H181">
        <v>15</v>
      </c>
      <c r="I181">
        <v>6</v>
      </c>
      <c r="J181">
        <v>4</v>
      </c>
      <c r="K181">
        <v>4</v>
      </c>
      <c r="L181">
        <v>3</v>
      </c>
      <c r="M181">
        <v>1</v>
      </c>
      <c r="N181">
        <v>51</v>
      </c>
      <c r="O181">
        <v>20</v>
      </c>
      <c r="P181">
        <v>0.12</v>
      </c>
      <c r="Q181">
        <v>0.3</v>
      </c>
      <c r="R181">
        <v>1657</v>
      </c>
      <c r="S181">
        <v>2137</v>
      </c>
      <c r="T181">
        <v>132</v>
      </c>
      <c r="U181">
        <v>7</v>
      </c>
      <c r="V181">
        <v>41</v>
      </c>
      <c r="W181">
        <v>24</v>
      </c>
      <c r="X181">
        <v>43</v>
      </c>
      <c r="Y181">
        <v>40</v>
      </c>
      <c r="Z181">
        <v>1</v>
      </c>
      <c r="AA181">
        <v>0</v>
      </c>
      <c r="AB181">
        <v>27</v>
      </c>
      <c r="AC181">
        <v>34</v>
      </c>
    </row>
    <row r="182" spans="1:29" x14ac:dyDescent="0.25">
      <c r="A182" t="s">
        <v>246</v>
      </c>
      <c r="B182" t="s">
        <v>164</v>
      </c>
      <c r="C182">
        <v>32</v>
      </c>
      <c r="D182">
        <v>20</v>
      </c>
      <c r="E182">
        <v>1851</v>
      </c>
      <c r="F182">
        <v>4</v>
      </c>
      <c r="G182">
        <v>1</v>
      </c>
      <c r="H182">
        <v>5</v>
      </c>
      <c r="I182">
        <v>4</v>
      </c>
      <c r="J182">
        <v>0</v>
      </c>
      <c r="K182">
        <v>0</v>
      </c>
      <c r="L182">
        <v>1</v>
      </c>
      <c r="M182">
        <v>0</v>
      </c>
      <c r="N182">
        <v>33</v>
      </c>
      <c r="O182">
        <v>9</v>
      </c>
      <c r="P182">
        <v>0.12</v>
      </c>
      <c r="Q182">
        <v>0.44</v>
      </c>
      <c r="R182">
        <v>493</v>
      </c>
      <c r="S182">
        <v>668</v>
      </c>
      <c r="T182">
        <v>46</v>
      </c>
      <c r="U182">
        <v>7</v>
      </c>
      <c r="V182">
        <v>46</v>
      </c>
      <c r="W182">
        <v>25</v>
      </c>
      <c r="X182">
        <v>39</v>
      </c>
      <c r="Y182">
        <v>18</v>
      </c>
      <c r="Z182">
        <v>0</v>
      </c>
      <c r="AA182">
        <v>0</v>
      </c>
      <c r="AB182">
        <v>31</v>
      </c>
      <c r="AC182">
        <v>39</v>
      </c>
    </row>
    <row r="183" spans="1:29" x14ac:dyDescent="0.25">
      <c r="A183" t="s">
        <v>231</v>
      </c>
      <c r="B183" t="s">
        <v>164</v>
      </c>
      <c r="C183">
        <v>35</v>
      </c>
      <c r="D183">
        <v>34</v>
      </c>
      <c r="E183">
        <v>2970</v>
      </c>
      <c r="F183">
        <v>2</v>
      </c>
      <c r="G183">
        <v>1</v>
      </c>
      <c r="H183">
        <v>3</v>
      </c>
      <c r="I183">
        <v>2</v>
      </c>
      <c r="J183">
        <v>0</v>
      </c>
      <c r="K183">
        <v>0</v>
      </c>
      <c r="L183">
        <v>4</v>
      </c>
      <c r="M183">
        <v>0</v>
      </c>
      <c r="N183">
        <v>20</v>
      </c>
      <c r="O183">
        <v>7</v>
      </c>
      <c r="P183">
        <v>0.1</v>
      </c>
      <c r="Q183">
        <v>0.28999999999999998</v>
      </c>
      <c r="R183">
        <v>1700</v>
      </c>
      <c r="S183">
        <v>2039</v>
      </c>
      <c r="T183">
        <v>82</v>
      </c>
      <c r="U183">
        <v>4</v>
      </c>
      <c r="V183">
        <v>74</v>
      </c>
      <c r="W183">
        <v>39</v>
      </c>
      <c r="X183">
        <v>48</v>
      </c>
      <c r="Y183">
        <v>34</v>
      </c>
      <c r="Z183">
        <v>2</v>
      </c>
      <c r="AA183">
        <v>0</v>
      </c>
      <c r="AB183">
        <v>15</v>
      </c>
      <c r="AC183">
        <v>23</v>
      </c>
    </row>
    <row r="184" spans="1:29" x14ac:dyDescent="0.25">
      <c r="A184" t="s">
        <v>248</v>
      </c>
      <c r="B184" t="s">
        <v>164</v>
      </c>
      <c r="C184">
        <v>29</v>
      </c>
      <c r="D184">
        <v>24</v>
      </c>
      <c r="E184">
        <v>2038</v>
      </c>
      <c r="F184">
        <v>2</v>
      </c>
      <c r="G184">
        <v>0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35</v>
      </c>
      <c r="O184">
        <v>11</v>
      </c>
      <c r="P184">
        <v>0.06</v>
      </c>
      <c r="Q184">
        <v>0.18</v>
      </c>
      <c r="R184">
        <v>450</v>
      </c>
      <c r="S184">
        <v>565</v>
      </c>
      <c r="T184">
        <v>51</v>
      </c>
      <c r="U184">
        <v>4</v>
      </c>
      <c r="V184">
        <v>64</v>
      </c>
      <c r="W184">
        <v>37</v>
      </c>
      <c r="X184">
        <v>37</v>
      </c>
      <c r="Y184">
        <v>21</v>
      </c>
      <c r="Z184">
        <v>1</v>
      </c>
      <c r="AA184">
        <v>0</v>
      </c>
      <c r="AB184">
        <v>16</v>
      </c>
      <c r="AC184">
        <v>24</v>
      </c>
    </row>
    <row r="185" spans="1:29" x14ac:dyDescent="0.25">
      <c r="A185" t="s">
        <v>249</v>
      </c>
      <c r="B185" t="s">
        <v>164</v>
      </c>
      <c r="C185">
        <v>35</v>
      </c>
      <c r="D185">
        <v>30</v>
      </c>
      <c r="E185">
        <v>2558</v>
      </c>
      <c r="F185">
        <v>4</v>
      </c>
      <c r="G185">
        <v>1</v>
      </c>
      <c r="H185">
        <v>5</v>
      </c>
      <c r="I185">
        <v>4</v>
      </c>
      <c r="J185">
        <v>0</v>
      </c>
      <c r="K185">
        <v>0</v>
      </c>
      <c r="L185">
        <v>8</v>
      </c>
      <c r="M185">
        <v>0</v>
      </c>
      <c r="N185">
        <v>45</v>
      </c>
      <c r="O185">
        <v>14</v>
      </c>
      <c r="P185">
        <v>0.09</v>
      </c>
      <c r="Q185">
        <v>0.28999999999999998</v>
      </c>
      <c r="R185">
        <v>718</v>
      </c>
      <c r="S185">
        <v>944</v>
      </c>
      <c r="T185">
        <v>67</v>
      </c>
      <c r="U185">
        <v>5</v>
      </c>
      <c r="V185">
        <v>72</v>
      </c>
      <c r="W185">
        <v>38</v>
      </c>
      <c r="X185">
        <v>46</v>
      </c>
      <c r="Y185">
        <v>34</v>
      </c>
      <c r="Z185">
        <v>2</v>
      </c>
      <c r="AA185">
        <v>0</v>
      </c>
      <c r="AB185">
        <v>99</v>
      </c>
      <c r="AC185">
        <v>97</v>
      </c>
    </row>
    <row r="186" spans="1:29" x14ac:dyDescent="0.25">
      <c r="A186" t="s">
        <v>236</v>
      </c>
      <c r="B186" t="s">
        <v>164</v>
      </c>
      <c r="C186">
        <v>18</v>
      </c>
      <c r="D186">
        <v>13</v>
      </c>
      <c r="E186">
        <v>1102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19</v>
      </c>
      <c r="O186">
        <v>5</v>
      </c>
      <c r="P186">
        <v>0</v>
      </c>
      <c r="Q186">
        <v>0</v>
      </c>
      <c r="R186">
        <v>209</v>
      </c>
      <c r="S186">
        <v>341</v>
      </c>
      <c r="T186">
        <v>23</v>
      </c>
      <c r="U186">
        <v>2</v>
      </c>
      <c r="V186">
        <v>16</v>
      </c>
      <c r="W186">
        <v>6</v>
      </c>
      <c r="X186">
        <v>11</v>
      </c>
      <c r="Y186">
        <v>12</v>
      </c>
      <c r="Z186">
        <v>0</v>
      </c>
      <c r="AA186">
        <v>0</v>
      </c>
      <c r="AB186">
        <v>15</v>
      </c>
      <c r="AC186">
        <v>20</v>
      </c>
    </row>
    <row r="187" spans="1:29" x14ac:dyDescent="0.25">
      <c r="A187" t="s">
        <v>237</v>
      </c>
      <c r="B187" t="s">
        <v>164</v>
      </c>
      <c r="C187">
        <v>35</v>
      </c>
      <c r="D187">
        <v>35</v>
      </c>
      <c r="E187">
        <v>3090</v>
      </c>
      <c r="F187">
        <v>3</v>
      </c>
      <c r="G187">
        <v>4</v>
      </c>
      <c r="H187">
        <v>7</v>
      </c>
      <c r="I187">
        <v>3</v>
      </c>
      <c r="J187">
        <v>0</v>
      </c>
      <c r="K187">
        <v>0</v>
      </c>
      <c r="L187">
        <v>8</v>
      </c>
      <c r="M187">
        <v>0</v>
      </c>
      <c r="N187">
        <v>43</v>
      </c>
      <c r="O187">
        <v>16</v>
      </c>
      <c r="P187">
        <v>7.0000000000000007E-2</v>
      </c>
      <c r="Q187">
        <v>0.19</v>
      </c>
      <c r="R187">
        <v>1023</v>
      </c>
      <c r="S187">
        <v>1365</v>
      </c>
      <c r="T187">
        <v>103</v>
      </c>
      <c r="U187">
        <v>6</v>
      </c>
      <c r="V187">
        <v>106</v>
      </c>
      <c r="W187">
        <v>64</v>
      </c>
      <c r="X187">
        <v>53</v>
      </c>
      <c r="Y187">
        <v>35</v>
      </c>
      <c r="Z187">
        <v>0</v>
      </c>
      <c r="AA187">
        <v>0</v>
      </c>
      <c r="AB187">
        <v>22</v>
      </c>
      <c r="AC187">
        <v>17</v>
      </c>
    </row>
    <row r="188" spans="1:29" x14ac:dyDescent="0.25">
      <c r="A188" t="s">
        <v>224</v>
      </c>
      <c r="B188" t="s">
        <v>164</v>
      </c>
      <c r="C188">
        <v>24</v>
      </c>
      <c r="D188">
        <v>22</v>
      </c>
      <c r="E188">
        <v>1983</v>
      </c>
      <c r="F188">
        <v>2</v>
      </c>
      <c r="G188">
        <v>1</v>
      </c>
      <c r="H188">
        <v>3</v>
      </c>
      <c r="I188">
        <v>2</v>
      </c>
      <c r="J188">
        <v>0</v>
      </c>
      <c r="K188">
        <v>0</v>
      </c>
      <c r="L188">
        <v>7</v>
      </c>
      <c r="M188">
        <v>1</v>
      </c>
      <c r="N188">
        <v>30</v>
      </c>
      <c r="O188">
        <v>14</v>
      </c>
      <c r="P188">
        <v>7.0000000000000007E-2</v>
      </c>
      <c r="Q188">
        <v>0.14000000000000001</v>
      </c>
      <c r="R188">
        <v>743</v>
      </c>
      <c r="S188">
        <v>948</v>
      </c>
      <c r="T188">
        <v>43</v>
      </c>
      <c r="U188">
        <v>1</v>
      </c>
      <c r="V188">
        <v>30</v>
      </c>
      <c r="W188">
        <v>17</v>
      </c>
      <c r="X188">
        <v>22</v>
      </c>
      <c r="Y188">
        <v>22</v>
      </c>
      <c r="Z188">
        <v>2</v>
      </c>
      <c r="AA188">
        <v>0</v>
      </c>
      <c r="AB188">
        <v>10</v>
      </c>
      <c r="AC188">
        <v>10</v>
      </c>
    </row>
    <row r="189" spans="1:29" x14ac:dyDescent="0.25">
      <c r="A189" t="s">
        <v>226</v>
      </c>
      <c r="B189" t="s">
        <v>164</v>
      </c>
      <c r="C189">
        <v>35</v>
      </c>
      <c r="D189">
        <v>29</v>
      </c>
      <c r="E189">
        <v>2597</v>
      </c>
      <c r="F189">
        <v>2</v>
      </c>
      <c r="G189">
        <v>5</v>
      </c>
      <c r="H189">
        <v>7</v>
      </c>
      <c r="I189">
        <v>2</v>
      </c>
      <c r="J189">
        <v>0</v>
      </c>
      <c r="K189">
        <v>0</v>
      </c>
      <c r="L189">
        <v>3</v>
      </c>
      <c r="M189">
        <v>0</v>
      </c>
      <c r="N189">
        <v>31</v>
      </c>
      <c r="O189">
        <v>6</v>
      </c>
      <c r="P189">
        <v>0.06</v>
      </c>
      <c r="Q189">
        <v>0.33</v>
      </c>
      <c r="R189">
        <v>1886</v>
      </c>
      <c r="S189">
        <v>2246</v>
      </c>
      <c r="T189">
        <v>96</v>
      </c>
      <c r="U189">
        <v>14</v>
      </c>
      <c r="V189">
        <v>36</v>
      </c>
      <c r="W189">
        <v>20</v>
      </c>
      <c r="X189">
        <v>25</v>
      </c>
      <c r="Y189">
        <v>23</v>
      </c>
      <c r="Z189">
        <v>0</v>
      </c>
      <c r="AA189">
        <v>0</v>
      </c>
      <c r="AB189">
        <v>18</v>
      </c>
      <c r="AC189">
        <v>13</v>
      </c>
    </row>
    <row r="190" spans="1:29" x14ac:dyDescent="0.25">
      <c r="A190" t="s">
        <v>228</v>
      </c>
      <c r="B190" t="s">
        <v>164</v>
      </c>
      <c r="C190">
        <v>29</v>
      </c>
      <c r="D190">
        <v>26</v>
      </c>
      <c r="E190">
        <v>2273</v>
      </c>
      <c r="F190">
        <v>6</v>
      </c>
      <c r="G190">
        <v>2</v>
      </c>
      <c r="H190">
        <v>8</v>
      </c>
      <c r="I190">
        <v>0</v>
      </c>
      <c r="J190">
        <v>6</v>
      </c>
      <c r="K190">
        <v>7</v>
      </c>
      <c r="L190">
        <v>5</v>
      </c>
      <c r="M190">
        <v>0</v>
      </c>
      <c r="N190">
        <v>9</v>
      </c>
      <c r="O190">
        <v>2</v>
      </c>
      <c r="P190">
        <v>0</v>
      </c>
      <c r="Q190">
        <v>0</v>
      </c>
      <c r="R190">
        <v>1681</v>
      </c>
      <c r="S190">
        <v>1887</v>
      </c>
      <c r="T190">
        <v>70</v>
      </c>
      <c r="U190">
        <v>8</v>
      </c>
      <c r="V190">
        <v>64</v>
      </c>
      <c r="W190">
        <v>33</v>
      </c>
      <c r="X190">
        <v>27</v>
      </c>
      <c r="Y190">
        <v>36</v>
      </c>
      <c r="Z190">
        <v>1</v>
      </c>
      <c r="AA190">
        <v>0</v>
      </c>
      <c r="AB190">
        <v>13</v>
      </c>
      <c r="AC190">
        <v>26</v>
      </c>
    </row>
    <row r="191" spans="1:29" x14ac:dyDescent="0.25">
      <c r="A191" t="s">
        <v>229</v>
      </c>
      <c r="B191" t="s">
        <v>164</v>
      </c>
      <c r="C191">
        <v>35</v>
      </c>
      <c r="D191">
        <v>32</v>
      </c>
      <c r="E191">
        <v>2955</v>
      </c>
      <c r="F191">
        <v>2</v>
      </c>
      <c r="G191">
        <v>3</v>
      </c>
      <c r="H191">
        <v>5</v>
      </c>
      <c r="I191">
        <v>2</v>
      </c>
      <c r="J191">
        <v>0</v>
      </c>
      <c r="K191">
        <v>0</v>
      </c>
      <c r="L191">
        <v>10</v>
      </c>
      <c r="M191">
        <v>0</v>
      </c>
      <c r="N191">
        <v>29</v>
      </c>
      <c r="O191">
        <v>9</v>
      </c>
      <c r="P191">
        <v>7.0000000000000007E-2</v>
      </c>
      <c r="Q191">
        <v>0.22</v>
      </c>
      <c r="R191">
        <v>891</v>
      </c>
      <c r="S191">
        <v>1196</v>
      </c>
      <c r="T191">
        <v>75</v>
      </c>
      <c r="U191">
        <v>3</v>
      </c>
      <c r="V191">
        <v>73</v>
      </c>
      <c r="W191">
        <v>37</v>
      </c>
      <c r="X191">
        <v>37</v>
      </c>
      <c r="Y191">
        <v>68</v>
      </c>
      <c r="Z191">
        <v>1</v>
      </c>
      <c r="AA191">
        <v>0</v>
      </c>
      <c r="AB191">
        <v>47</v>
      </c>
      <c r="AC191">
        <v>32</v>
      </c>
    </row>
    <row r="192" spans="1:29" x14ac:dyDescent="0.25">
      <c r="A192" t="s">
        <v>234</v>
      </c>
      <c r="B192" t="s">
        <v>164</v>
      </c>
      <c r="C192">
        <v>26</v>
      </c>
      <c r="D192">
        <v>22</v>
      </c>
      <c r="E192">
        <v>1920</v>
      </c>
      <c r="F192">
        <v>1</v>
      </c>
      <c r="G192">
        <v>1</v>
      </c>
      <c r="H192">
        <v>2</v>
      </c>
      <c r="I192">
        <v>1</v>
      </c>
      <c r="J192">
        <v>0</v>
      </c>
      <c r="K192">
        <v>0</v>
      </c>
      <c r="L192">
        <v>5</v>
      </c>
      <c r="M192">
        <v>1</v>
      </c>
      <c r="N192">
        <v>46</v>
      </c>
      <c r="O192">
        <v>11</v>
      </c>
      <c r="P192">
        <v>0.02</v>
      </c>
      <c r="Q192">
        <v>0.09</v>
      </c>
      <c r="R192">
        <v>485</v>
      </c>
      <c r="S192">
        <v>713</v>
      </c>
      <c r="T192">
        <v>42</v>
      </c>
      <c r="U192">
        <v>2</v>
      </c>
      <c r="V192">
        <v>59</v>
      </c>
      <c r="W192">
        <v>39</v>
      </c>
      <c r="X192">
        <v>30</v>
      </c>
      <c r="Y192">
        <v>27</v>
      </c>
      <c r="Z192">
        <v>2</v>
      </c>
      <c r="AA192">
        <v>1</v>
      </c>
      <c r="AB192">
        <v>56</v>
      </c>
      <c r="AC192">
        <v>47</v>
      </c>
    </row>
    <row r="193" spans="1:29" x14ac:dyDescent="0.25">
      <c r="A193" t="s">
        <v>255</v>
      </c>
      <c r="B193" t="s">
        <v>164</v>
      </c>
      <c r="C193">
        <v>20</v>
      </c>
      <c r="D193">
        <v>18</v>
      </c>
      <c r="E193">
        <v>1596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15</v>
      </c>
      <c r="O193">
        <v>3</v>
      </c>
      <c r="P193">
        <v>0</v>
      </c>
      <c r="Q193">
        <v>0</v>
      </c>
      <c r="R193">
        <v>786</v>
      </c>
      <c r="S193">
        <v>971</v>
      </c>
      <c r="T193">
        <v>30</v>
      </c>
      <c r="U193">
        <v>4</v>
      </c>
      <c r="V193">
        <v>54</v>
      </c>
      <c r="W193">
        <v>25</v>
      </c>
      <c r="X193">
        <v>37</v>
      </c>
      <c r="Y193">
        <v>24</v>
      </c>
      <c r="Z193">
        <v>0</v>
      </c>
      <c r="AA193">
        <v>0</v>
      </c>
      <c r="AB193">
        <v>17</v>
      </c>
      <c r="AC193">
        <v>29</v>
      </c>
    </row>
    <row r="194" spans="1:29" x14ac:dyDescent="0.25">
      <c r="A194" t="s">
        <v>266</v>
      </c>
      <c r="B194" t="s">
        <v>164</v>
      </c>
      <c r="C194">
        <v>18</v>
      </c>
      <c r="D194">
        <v>7</v>
      </c>
      <c r="E194">
        <v>852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140</v>
      </c>
      <c r="S194">
        <v>224</v>
      </c>
      <c r="T194">
        <v>22</v>
      </c>
      <c r="U194">
        <v>1</v>
      </c>
      <c r="V194">
        <v>16</v>
      </c>
      <c r="W194">
        <v>6</v>
      </c>
      <c r="X194">
        <v>10</v>
      </c>
      <c r="Y194">
        <v>5</v>
      </c>
      <c r="Z194">
        <v>0</v>
      </c>
      <c r="AA194">
        <v>0</v>
      </c>
      <c r="AB194">
        <v>12</v>
      </c>
      <c r="AC194">
        <v>23</v>
      </c>
    </row>
    <row r="195" spans="1:29" x14ac:dyDescent="0.25">
      <c r="A195" t="s">
        <v>268</v>
      </c>
      <c r="B195" t="s">
        <v>164</v>
      </c>
      <c r="C195">
        <v>31</v>
      </c>
      <c r="D195">
        <v>29</v>
      </c>
      <c r="E195">
        <v>2706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3</v>
      </c>
      <c r="M195">
        <v>0</v>
      </c>
      <c r="N195">
        <v>33</v>
      </c>
      <c r="O195">
        <v>6</v>
      </c>
      <c r="P195">
        <v>0.03</v>
      </c>
      <c r="Q195">
        <v>0.17</v>
      </c>
      <c r="R195">
        <v>786</v>
      </c>
      <c r="S195">
        <v>1090</v>
      </c>
      <c r="T195">
        <v>41</v>
      </c>
      <c r="U195">
        <v>2</v>
      </c>
      <c r="V195">
        <v>42</v>
      </c>
      <c r="W195">
        <v>22</v>
      </c>
      <c r="X195">
        <v>29</v>
      </c>
      <c r="Y195">
        <v>34</v>
      </c>
      <c r="Z195">
        <v>0</v>
      </c>
      <c r="AA195">
        <v>0</v>
      </c>
      <c r="AB195">
        <v>68</v>
      </c>
      <c r="AC195">
        <v>72</v>
      </c>
    </row>
    <row r="196" spans="1:29" x14ac:dyDescent="0.25">
      <c r="A196" t="s">
        <v>270</v>
      </c>
      <c r="B196" t="s">
        <v>164</v>
      </c>
      <c r="C196">
        <v>30</v>
      </c>
      <c r="D196">
        <v>25</v>
      </c>
      <c r="E196">
        <v>2201</v>
      </c>
      <c r="F196">
        <v>15</v>
      </c>
      <c r="G196">
        <v>8</v>
      </c>
      <c r="H196">
        <v>23</v>
      </c>
      <c r="I196">
        <v>15</v>
      </c>
      <c r="J196">
        <v>0</v>
      </c>
      <c r="K196">
        <v>0</v>
      </c>
      <c r="L196">
        <v>2</v>
      </c>
      <c r="M196">
        <v>0</v>
      </c>
      <c r="N196">
        <v>78</v>
      </c>
      <c r="O196">
        <v>31</v>
      </c>
      <c r="P196">
        <v>0.19</v>
      </c>
      <c r="Q196">
        <v>0.48</v>
      </c>
      <c r="R196">
        <v>1170</v>
      </c>
      <c r="S196">
        <v>1568</v>
      </c>
      <c r="T196">
        <v>152</v>
      </c>
      <c r="U196">
        <v>14</v>
      </c>
      <c r="V196">
        <v>32</v>
      </c>
      <c r="W196">
        <v>16</v>
      </c>
      <c r="X196">
        <v>32</v>
      </c>
      <c r="Y196">
        <v>6</v>
      </c>
      <c r="Z196">
        <v>0</v>
      </c>
      <c r="AA196">
        <v>0</v>
      </c>
      <c r="AB196">
        <v>11</v>
      </c>
      <c r="AC196">
        <v>18</v>
      </c>
    </row>
    <row r="197" spans="1:29" x14ac:dyDescent="0.25">
      <c r="A197" t="s">
        <v>264</v>
      </c>
      <c r="B197" t="s">
        <v>164</v>
      </c>
      <c r="C197">
        <v>28</v>
      </c>
      <c r="D197">
        <v>23</v>
      </c>
      <c r="E197">
        <v>2105</v>
      </c>
      <c r="F197">
        <v>1</v>
      </c>
      <c r="G197">
        <v>2</v>
      </c>
      <c r="H197">
        <v>3</v>
      </c>
      <c r="I197">
        <v>1</v>
      </c>
      <c r="J197">
        <v>0</v>
      </c>
      <c r="K197">
        <v>0</v>
      </c>
      <c r="L197">
        <v>4</v>
      </c>
      <c r="M197">
        <v>0</v>
      </c>
      <c r="N197">
        <v>21</v>
      </c>
      <c r="O197">
        <v>3</v>
      </c>
      <c r="P197">
        <v>0.05</v>
      </c>
      <c r="Q197">
        <v>0.33</v>
      </c>
      <c r="R197">
        <v>950</v>
      </c>
      <c r="S197">
        <v>1250</v>
      </c>
      <c r="T197">
        <v>77</v>
      </c>
      <c r="U197">
        <v>6</v>
      </c>
      <c r="V197">
        <v>39</v>
      </c>
      <c r="W197">
        <v>24</v>
      </c>
      <c r="X197">
        <v>37</v>
      </c>
      <c r="Y197">
        <v>21</v>
      </c>
      <c r="Z197">
        <v>1</v>
      </c>
      <c r="AA197">
        <v>0</v>
      </c>
      <c r="AB197">
        <v>16</v>
      </c>
      <c r="AC197">
        <v>23</v>
      </c>
    </row>
    <row r="198" spans="1:29" x14ac:dyDescent="0.25">
      <c r="A198" t="s">
        <v>257</v>
      </c>
      <c r="B198" t="s">
        <v>164</v>
      </c>
      <c r="C198">
        <v>30</v>
      </c>
      <c r="D198">
        <v>21</v>
      </c>
      <c r="E198">
        <v>1950</v>
      </c>
      <c r="F198">
        <v>2</v>
      </c>
      <c r="G198">
        <v>2</v>
      </c>
      <c r="H198">
        <v>4</v>
      </c>
      <c r="I198">
        <v>2</v>
      </c>
      <c r="J198">
        <v>0</v>
      </c>
      <c r="K198">
        <v>0</v>
      </c>
      <c r="L198">
        <v>4</v>
      </c>
      <c r="M198">
        <v>0</v>
      </c>
      <c r="N198">
        <v>23</v>
      </c>
      <c r="O198">
        <v>10</v>
      </c>
      <c r="P198">
        <v>0.09</v>
      </c>
      <c r="Q198">
        <v>0.2</v>
      </c>
      <c r="R198">
        <v>709</v>
      </c>
      <c r="S198">
        <v>822</v>
      </c>
      <c r="T198">
        <v>27</v>
      </c>
      <c r="U198">
        <v>7</v>
      </c>
      <c r="V198">
        <v>42</v>
      </c>
      <c r="W198">
        <v>17</v>
      </c>
      <c r="X198">
        <v>37</v>
      </c>
      <c r="Y198">
        <v>9</v>
      </c>
      <c r="Z198">
        <v>1</v>
      </c>
      <c r="AA198">
        <v>0</v>
      </c>
      <c r="AB198">
        <v>30</v>
      </c>
      <c r="AC198">
        <v>33</v>
      </c>
    </row>
    <row r="199" spans="1:29" x14ac:dyDescent="0.25">
      <c r="A199" t="s">
        <v>263</v>
      </c>
      <c r="B199" t="s">
        <v>164</v>
      </c>
      <c r="C199">
        <v>19</v>
      </c>
      <c r="D199">
        <v>7</v>
      </c>
      <c r="E199">
        <v>769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</v>
      </c>
      <c r="O199">
        <v>2</v>
      </c>
      <c r="P199">
        <v>0</v>
      </c>
      <c r="Q199">
        <v>0</v>
      </c>
      <c r="R199">
        <v>322</v>
      </c>
      <c r="S199">
        <v>391</v>
      </c>
      <c r="T199">
        <v>25</v>
      </c>
      <c r="U199">
        <v>1</v>
      </c>
      <c r="V199">
        <v>9</v>
      </c>
      <c r="W199">
        <v>4</v>
      </c>
      <c r="X199">
        <v>11</v>
      </c>
      <c r="Y199">
        <v>9</v>
      </c>
      <c r="Z199">
        <v>0</v>
      </c>
      <c r="AA199">
        <v>0</v>
      </c>
      <c r="AB199">
        <v>5</v>
      </c>
      <c r="AC199">
        <v>10</v>
      </c>
    </row>
    <row r="200" spans="1:29" x14ac:dyDescent="0.25">
      <c r="A200" t="s">
        <v>221</v>
      </c>
      <c r="B200" t="s">
        <v>164</v>
      </c>
      <c r="C200">
        <v>30</v>
      </c>
      <c r="D200">
        <v>19</v>
      </c>
      <c r="E200">
        <v>1786</v>
      </c>
      <c r="F200">
        <v>5</v>
      </c>
      <c r="G200">
        <v>3</v>
      </c>
      <c r="H200">
        <v>8</v>
      </c>
      <c r="I200">
        <v>2</v>
      </c>
      <c r="J200">
        <v>3</v>
      </c>
      <c r="K200">
        <v>3</v>
      </c>
      <c r="L200">
        <v>2</v>
      </c>
      <c r="M200">
        <v>0</v>
      </c>
      <c r="N200">
        <v>13</v>
      </c>
      <c r="O200">
        <v>4</v>
      </c>
      <c r="P200">
        <v>0.15</v>
      </c>
      <c r="Q200">
        <v>0.5</v>
      </c>
      <c r="R200">
        <v>1118</v>
      </c>
      <c r="S200">
        <v>1237</v>
      </c>
      <c r="T200">
        <v>60</v>
      </c>
      <c r="U200">
        <v>9</v>
      </c>
      <c r="V200">
        <v>28</v>
      </c>
      <c r="W200">
        <v>15</v>
      </c>
      <c r="X200">
        <v>16</v>
      </c>
      <c r="Y200">
        <v>19</v>
      </c>
      <c r="Z200">
        <v>0</v>
      </c>
      <c r="AA200">
        <v>0</v>
      </c>
      <c r="AB200">
        <v>5</v>
      </c>
      <c r="AC200">
        <v>17</v>
      </c>
    </row>
    <row r="201" spans="1:29" x14ac:dyDescent="0.25">
      <c r="A201" t="s">
        <v>178</v>
      </c>
      <c r="B201" t="s">
        <v>164</v>
      </c>
      <c r="C201">
        <v>36</v>
      </c>
      <c r="D201">
        <v>32</v>
      </c>
      <c r="E201">
        <v>2785</v>
      </c>
      <c r="F201">
        <v>7</v>
      </c>
      <c r="G201">
        <v>4</v>
      </c>
      <c r="H201">
        <v>11</v>
      </c>
      <c r="I201">
        <v>7</v>
      </c>
      <c r="J201">
        <v>0</v>
      </c>
      <c r="K201">
        <v>0</v>
      </c>
      <c r="L201">
        <v>4</v>
      </c>
      <c r="M201">
        <v>0</v>
      </c>
      <c r="N201">
        <v>53</v>
      </c>
      <c r="O201">
        <v>21</v>
      </c>
      <c r="P201">
        <v>0.13</v>
      </c>
      <c r="Q201">
        <v>0.33</v>
      </c>
      <c r="R201">
        <v>1368</v>
      </c>
      <c r="S201">
        <v>1633</v>
      </c>
      <c r="T201">
        <v>159</v>
      </c>
      <c r="U201">
        <v>15</v>
      </c>
      <c r="V201">
        <v>49</v>
      </c>
      <c r="W201">
        <v>21</v>
      </c>
      <c r="X201">
        <v>18</v>
      </c>
      <c r="Y201">
        <v>11</v>
      </c>
      <c r="Z201">
        <v>1</v>
      </c>
      <c r="AA201">
        <v>0</v>
      </c>
      <c r="AB201">
        <v>14</v>
      </c>
      <c r="AC201">
        <v>23</v>
      </c>
    </row>
    <row r="202" spans="1:29" x14ac:dyDescent="0.25">
      <c r="A202" t="s">
        <v>180</v>
      </c>
      <c r="B202" t="s">
        <v>164</v>
      </c>
      <c r="C202">
        <v>16</v>
      </c>
      <c r="D202">
        <v>10</v>
      </c>
      <c r="E202">
        <v>904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327</v>
      </c>
      <c r="S202">
        <v>385</v>
      </c>
      <c r="T202">
        <v>10</v>
      </c>
      <c r="U202">
        <v>0</v>
      </c>
      <c r="V202">
        <v>32</v>
      </c>
      <c r="W202">
        <v>19</v>
      </c>
      <c r="X202">
        <v>14</v>
      </c>
      <c r="Y202">
        <v>12</v>
      </c>
      <c r="Z202">
        <v>1</v>
      </c>
      <c r="AA202">
        <v>0</v>
      </c>
      <c r="AB202">
        <v>10</v>
      </c>
      <c r="AC202">
        <v>12</v>
      </c>
    </row>
    <row r="203" spans="1:29" x14ac:dyDescent="0.25">
      <c r="A203" t="s">
        <v>181</v>
      </c>
      <c r="B203" t="s">
        <v>164</v>
      </c>
      <c r="C203">
        <v>32</v>
      </c>
      <c r="D203">
        <v>27</v>
      </c>
      <c r="E203">
        <v>2363</v>
      </c>
      <c r="F203">
        <v>11</v>
      </c>
      <c r="G203">
        <v>10</v>
      </c>
      <c r="H203">
        <v>21</v>
      </c>
      <c r="I203">
        <v>10</v>
      </c>
      <c r="J203">
        <v>1</v>
      </c>
      <c r="K203">
        <v>1</v>
      </c>
      <c r="L203">
        <v>4</v>
      </c>
      <c r="M203">
        <v>0</v>
      </c>
      <c r="N203">
        <v>75</v>
      </c>
      <c r="O203">
        <v>27</v>
      </c>
      <c r="P203">
        <v>0.13</v>
      </c>
      <c r="Q203">
        <v>0.37</v>
      </c>
      <c r="R203">
        <v>998</v>
      </c>
      <c r="S203">
        <v>1278</v>
      </c>
      <c r="T203">
        <v>119</v>
      </c>
      <c r="U203">
        <v>19</v>
      </c>
      <c r="V203">
        <v>41</v>
      </c>
      <c r="W203">
        <v>16</v>
      </c>
      <c r="X203">
        <v>18</v>
      </c>
      <c r="Y203">
        <v>13</v>
      </c>
      <c r="Z203">
        <v>0</v>
      </c>
      <c r="AA203">
        <v>0</v>
      </c>
      <c r="AB203">
        <v>6</v>
      </c>
      <c r="AC203">
        <v>31</v>
      </c>
    </row>
    <row r="204" spans="1:29" x14ac:dyDescent="0.25">
      <c r="A204" t="s">
        <v>182</v>
      </c>
      <c r="B204" t="s">
        <v>164</v>
      </c>
      <c r="C204">
        <v>25</v>
      </c>
      <c r="D204">
        <v>16</v>
      </c>
      <c r="E204">
        <v>1558</v>
      </c>
      <c r="F204">
        <v>2</v>
      </c>
      <c r="G204">
        <v>5</v>
      </c>
      <c r="H204">
        <v>7</v>
      </c>
      <c r="I204">
        <v>2</v>
      </c>
      <c r="J204">
        <v>0</v>
      </c>
      <c r="K204">
        <v>0</v>
      </c>
      <c r="L204">
        <v>4</v>
      </c>
      <c r="M204">
        <v>0</v>
      </c>
      <c r="N204">
        <v>22</v>
      </c>
      <c r="O204">
        <v>6</v>
      </c>
      <c r="P204">
        <v>0.09</v>
      </c>
      <c r="Q204">
        <v>0.33</v>
      </c>
      <c r="R204">
        <v>1061</v>
      </c>
      <c r="S204">
        <v>1203</v>
      </c>
      <c r="T204">
        <v>69</v>
      </c>
      <c r="U204">
        <v>8</v>
      </c>
      <c r="V204">
        <v>51</v>
      </c>
      <c r="W204">
        <v>31</v>
      </c>
      <c r="X204">
        <v>19</v>
      </c>
      <c r="Y204">
        <v>7</v>
      </c>
      <c r="Z204">
        <v>1</v>
      </c>
      <c r="AA204">
        <v>0</v>
      </c>
      <c r="AB204">
        <v>5</v>
      </c>
      <c r="AC204">
        <v>5</v>
      </c>
    </row>
    <row r="205" spans="1:29" x14ac:dyDescent="0.25">
      <c r="A205" t="s">
        <v>183</v>
      </c>
      <c r="B205" t="s">
        <v>164</v>
      </c>
      <c r="C205">
        <v>33</v>
      </c>
      <c r="D205">
        <v>26</v>
      </c>
      <c r="E205">
        <v>2073</v>
      </c>
      <c r="F205">
        <v>1</v>
      </c>
      <c r="G205">
        <v>2</v>
      </c>
      <c r="H205">
        <v>3</v>
      </c>
      <c r="I205">
        <v>1</v>
      </c>
      <c r="J205">
        <v>0</v>
      </c>
      <c r="K205">
        <v>0</v>
      </c>
      <c r="L205">
        <v>5</v>
      </c>
      <c r="M205">
        <v>0</v>
      </c>
      <c r="N205">
        <v>42</v>
      </c>
      <c r="O205">
        <v>18</v>
      </c>
      <c r="P205">
        <v>0.02</v>
      </c>
      <c r="Q205">
        <v>0.06</v>
      </c>
      <c r="R205">
        <v>800</v>
      </c>
      <c r="S205">
        <v>1026</v>
      </c>
      <c r="T205">
        <v>77</v>
      </c>
      <c r="U205">
        <v>8</v>
      </c>
      <c r="V205">
        <v>47</v>
      </c>
      <c r="W205">
        <v>25</v>
      </c>
      <c r="X205">
        <v>22</v>
      </c>
      <c r="Y205">
        <v>11</v>
      </c>
      <c r="Z205">
        <v>0</v>
      </c>
      <c r="AA205">
        <v>0</v>
      </c>
      <c r="AB205">
        <v>7</v>
      </c>
      <c r="AC205">
        <v>13</v>
      </c>
    </row>
    <row r="206" spans="1:29" x14ac:dyDescent="0.25">
      <c r="A206" t="s">
        <v>184</v>
      </c>
      <c r="B206" t="s">
        <v>164</v>
      </c>
      <c r="C206">
        <v>31</v>
      </c>
      <c r="D206">
        <v>19</v>
      </c>
      <c r="E206">
        <v>1601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19</v>
      </c>
      <c r="O206">
        <v>5</v>
      </c>
      <c r="P206">
        <v>0</v>
      </c>
      <c r="Q206">
        <v>0</v>
      </c>
      <c r="R206">
        <v>574</v>
      </c>
      <c r="S206">
        <v>795</v>
      </c>
      <c r="T206">
        <v>66</v>
      </c>
      <c r="U206">
        <v>3</v>
      </c>
      <c r="V206">
        <v>33</v>
      </c>
      <c r="W206">
        <v>18</v>
      </c>
      <c r="X206">
        <v>32</v>
      </c>
      <c r="Y206">
        <v>22</v>
      </c>
      <c r="Z206">
        <v>0</v>
      </c>
      <c r="AA206">
        <v>0</v>
      </c>
      <c r="AB206">
        <v>7</v>
      </c>
      <c r="AC206">
        <v>16</v>
      </c>
    </row>
    <row r="207" spans="1:29" x14ac:dyDescent="0.25">
      <c r="A207" t="s">
        <v>186</v>
      </c>
      <c r="B207" t="s">
        <v>164</v>
      </c>
      <c r="C207">
        <v>23</v>
      </c>
      <c r="D207">
        <v>20</v>
      </c>
      <c r="E207">
        <v>1645</v>
      </c>
      <c r="F207">
        <v>1</v>
      </c>
      <c r="G207">
        <v>2</v>
      </c>
      <c r="H207">
        <v>3</v>
      </c>
      <c r="I207">
        <v>1</v>
      </c>
      <c r="J207">
        <v>0</v>
      </c>
      <c r="K207">
        <v>0</v>
      </c>
      <c r="L207">
        <v>6</v>
      </c>
      <c r="M207">
        <v>0</v>
      </c>
      <c r="N207">
        <v>26</v>
      </c>
      <c r="O207">
        <v>5</v>
      </c>
      <c r="P207">
        <v>0.04</v>
      </c>
      <c r="Q207">
        <v>0.2</v>
      </c>
      <c r="R207">
        <v>546</v>
      </c>
      <c r="S207">
        <v>795</v>
      </c>
      <c r="T207">
        <v>37</v>
      </c>
      <c r="U207">
        <v>3</v>
      </c>
      <c r="V207">
        <v>34</v>
      </c>
      <c r="W207">
        <v>21</v>
      </c>
      <c r="X207">
        <v>17</v>
      </c>
      <c r="Y207">
        <v>19</v>
      </c>
      <c r="Z207">
        <v>1</v>
      </c>
      <c r="AA207">
        <v>0</v>
      </c>
      <c r="AB207">
        <v>27</v>
      </c>
      <c r="AC207">
        <v>15</v>
      </c>
    </row>
    <row r="208" spans="1:29" x14ac:dyDescent="0.25">
      <c r="A208" t="s">
        <v>168</v>
      </c>
      <c r="B208" t="s">
        <v>164</v>
      </c>
      <c r="C208">
        <v>30</v>
      </c>
      <c r="D208">
        <v>19</v>
      </c>
      <c r="E208">
        <v>1716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2</v>
      </c>
      <c r="M208">
        <v>0</v>
      </c>
      <c r="N208">
        <v>32</v>
      </c>
      <c r="O208">
        <v>7</v>
      </c>
      <c r="P208">
        <v>0.03</v>
      </c>
      <c r="Q208">
        <v>0.14000000000000001</v>
      </c>
      <c r="R208">
        <v>402</v>
      </c>
      <c r="S208">
        <v>511</v>
      </c>
      <c r="T208">
        <v>49</v>
      </c>
      <c r="U208">
        <v>4</v>
      </c>
      <c r="V208">
        <v>47</v>
      </c>
      <c r="W208">
        <v>29</v>
      </c>
      <c r="X208">
        <v>14</v>
      </c>
      <c r="Y208">
        <v>20</v>
      </c>
      <c r="Z208">
        <v>0</v>
      </c>
      <c r="AA208">
        <v>0</v>
      </c>
      <c r="AB208">
        <v>5</v>
      </c>
      <c r="AC208">
        <v>14</v>
      </c>
    </row>
    <row r="209" spans="1:29" x14ac:dyDescent="0.25">
      <c r="A209" t="s">
        <v>166</v>
      </c>
      <c r="B209" t="s">
        <v>164</v>
      </c>
      <c r="C209">
        <v>30</v>
      </c>
      <c r="D209">
        <v>23</v>
      </c>
      <c r="E209">
        <v>2042</v>
      </c>
      <c r="F209">
        <v>4</v>
      </c>
      <c r="G209">
        <v>2</v>
      </c>
      <c r="H209">
        <v>6</v>
      </c>
      <c r="I209">
        <v>4</v>
      </c>
      <c r="J209">
        <v>0</v>
      </c>
      <c r="K209">
        <v>0</v>
      </c>
      <c r="L209">
        <v>4</v>
      </c>
      <c r="M209">
        <v>0</v>
      </c>
      <c r="N209">
        <v>43</v>
      </c>
      <c r="O209">
        <v>17</v>
      </c>
      <c r="P209">
        <v>0.09</v>
      </c>
      <c r="Q209">
        <v>0.24</v>
      </c>
      <c r="R209">
        <v>432</v>
      </c>
      <c r="S209">
        <v>638</v>
      </c>
      <c r="T209">
        <v>57</v>
      </c>
      <c r="U209">
        <v>6</v>
      </c>
      <c r="V209">
        <v>36</v>
      </c>
      <c r="W209">
        <v>17</v>
      </c>
      <c r="X209">
        <v>23</v>
      </c>
      <c r="Y209">
        <v>12</v>
      </c>
      <c r="Z209">
        <v>0</v>
      </c>
      <c r="AA209">
        <v>0</v>
      </c>
      <c r="AB209">
        <v>38</v>
      </c>
      <c r="AC209">
        <v>46</v>
      </c>
    </row>
    <row r="210" spans="1:29" x14ac:dyDescent="0.25">
      <c r="A210" t="s">
        <v>170</v>
      </c>
      <c r="B210" t="s">
        <v>164</v>
      </c>
      <c r="C210">
        <v>36</v>
      </c>
      <c r="D210">
        <v>36</v>
      </c>
      <c r="E210">
        <v>3220</v>
      </c>
      <c r="F210">
        <v>2</v>
      </c>
      <c r="G210">
        <v>1</v>
      </c>
      <c r="H210">
        <v>3</v>
      </c>
      <c r="I210">
        <v>2</v>
      </c>
      <c r="J210">
        <v>0</v>
      </c>
      <c r="K210">
        <v>0</v>
      </c>
      <c r="L210">
        <v>5</v>
      </c>
      <c r="M210">
        <v>0</v>
      </c>
      <c r="N210">
        <v>25</v>
      </c>
      <c r="O210">
        <v>8</v>
      </c>
      <c r="P210">
        <v>0.08</v>
      </c>
      <c r="Q210">
        <v>0.25</v>
      </c>
      <c r="R210">
        <v>922</v>
      </c>
      <c r="S210">
        <v>1188</v>
      </c>
      <c r="T210">
        <v>75</v>
      </c>
      <c r="U210">
        <v>3</v>
      </c>
      <c r="V210">
        <v>53</v>
      </c>
      <c r="W210">
        <v>27</v>
      </c>
      <c r="X210">
        <v>42</v>
      </c>
      <c r="Y210">
        <v>30</v>
      </c>
      <c r="Z210">
        <v>0</v>
      </c>
      <c r="AA210">
        <v>0</v>
      </c>
      <c r="AB210">
        <v>64</v>
      </c>
      <c r="AC210">
        <v>52</v>
      </c>
    </row>
    <row r="211" spans="1:29" x14ac:dyDescent="0.25">
      <c r="A211" t="s">
        <v>188</v>
      </c>
      <c r="B211" t="s">
        <v>164</v>
      </c>
      <c r="C211">
        <v>23</v>
      </c>
      <c r="D211">
        <v>14</v>
      </c>
      <c r="E211">
        <v>1173</v>
      </c>
      <c r="F211">
        <v>3</v>
      </c>
      <c r="G211">
        <v>1</v>
      </c>
      <c r="H211">
        <v>4</v>
      </c>
      <c r="I211">
        <v>3</v>
      </c>
      <c r="J211">
        <v>0</v>
      </c>
      <c r="K211">
        <v>0</v>
      </c>
      <c r="L211">
        <v>3</v>
      </c>
      <c r="M211">
        <v>0</v>
      </c>
      <c r="N211">
        <v>26</v>
      </c>
      <c r="O211">
        <v>7</v>
      </c>
      <c r="P211">
        <v>0.12</v>
      </c>
      <c r="Q211">
        <v>0.43</v>
      </c>
      <c r="R211">
        <v>643</v>
      </c>
      <c r="S211">
        <v>757</v>
      </c>
      <c r="T211">
        <v>46</v>
      </c>
      <c r="U211">
        <v>6</v>
      </c>
      <c r="V211">
        <v>46</v>
      </c>
      <c r="W211">
        <v>23</v>
      </c>
      <c r="X211">
        <v>33</v>
      </c>
      <c r="Y211">
        <v>14</v>
      </c>
      <c r="Z211">
        <v>0</v>
      </c>
      <c r="AA211">
        <v>0</v>
      </c>
      <c r="AB211">
        <v>6</v>
      </c>
      <c r="AC211">
        <v>15</v>
      </c>
    </row>
    <row r="212" spans="1:29" x14ac:dyDescent="0.25">
      <c r="A212" t="s">
        <v>208</v>
      </c>
      <c r="B212" t="s">
        <v>164</v>
      </c>
      <c r="C212">
        <v>27</v>
      </c>
      <c r="D212">
        <v>20</v>
      </c>
      <c r="E212">
        <v>1833</v>
      </c>
      <c r="F212">
        <v>1</v>
      </c>
      <c r="G212">
        <v>5</v>
      </c>
      <c r="H212">
        <v>6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9</v>
      </c>
      <c r="P212">
        <v>0.04</v>
      </c>
      <c r="Q212">
        <v>0.11</v>
      </c>
      <c r="R212">
        <v>510</v>
      </c>
      <c r="S212">
        <v>735</v>
      </c>
      <c r="T212">
        <v>73</v>
      </c>
      <c r="U212">
        <v>8</v>
      </c>
      <c r="V212">
        <v>22</v>
      </c>
      <c r="W212">
        <v>14</v>
      </c>
      <c r="X212">
        <v>21</v>
      </c>
      <c r="Y212">
        <v>8</v>
      </c>
      <c r="Z212">
        <v>0</v>
      </c>
      <c r="AA212">
        <v>0</v>
      </c>
      <c r="AB212">
        <v>13</v>
      </c>
      <c r="AC212">
        <v>32</v>
      </c>
    </row>
    <row r="213" spans="1:29" x14ac:dyDescent="0.25">
      <c r="A213" t="s">
        <v>214</v>
      </c>
      <c r="B213" t="s">
        <v>164</v>
      </c>
      <c r="C213">
        <v>25</v>
      </c>
      <c r="D213">
        <v>25</v>
      </c>
      <c r="E213">
        <v>2131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19</v>
      </c>
      <c r="O213">
        <v>4</v>
      </c>
      <c r="P213">
        <v>0</v>
      </c>
      <c r="Q213">
        <v>0</v>
      </c>
      <c r="R213">
        <v>916</v>
      </c>
      <c r="S213">
        <v>1169</v>
      </c>
      <c r="T213">
        <v>44</v>
      </c>
      <c r="U213">
        <v>1</v>
      </c>
      <c r="V213">
        <v>58</v>
      </c>
      <c r="W213">
        <v>39</v>
      </c>
      <c r="X213">
        <v>23</v>
      </c>
      <c r="Y213">
        <v>21</v>
      </c>
      <c r="Z213">
        <v>1</v>
      </c>
      <c r="AA213">
        <v>0</v>
      </c>
      <c r="AB213">
        <v>15</v>
      </c>
      <c r="AC213">
        <v>27</v>
      </c>
    </row>
    <row r="214" spans="1:29" x14ac:dyDescent="0.25">
      <c r="A214" t="s">
        <v>210</v>
      </c>
      <c r="B214" t="s">
        <v>164</v>
      </c>
      <c r="C214">
        <v>23</v>
      </c>
      <c r="D214">
        <v>16</v>
      </c>
      <c r="E214">
        <v>1382</v>
      </c>
      <c r="F214">
        <v>0</v>
      </c>
      <c r="G214">
        <v>4</v>
      </c>
      <c r="H214">
        <v>4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6</v>
      </c>
      <c r="O214">
        <v>1</v>
      </c>
      <c r="P214">
        <v>0</v>
      </c>
      <c r="Q214">
        <v>0</v>
      </c>
      <c r="R214">
        <v>911</v>
      </c>
      <c r="S214">
        <v>1053</v>
      </c>
      <c r="T214">
        <v>30</v>
      </c>
      <c r="U214">
        <v>6</v>
      </c>
      <c r="V214">
        <v>31</v>
      </c>
      <c r="W214">
        <v>18</v>
      </c>
      <c r="X214">
        <v>21</v>
      </c>
      <c r="Y214">
        <v>31</v>
      </c>
      <c r="Z214">
        <v>3</v>
      </c>
      <c r="AA214">
        <v>0</v>
      </c>
      <c r="AB214">
        <v>28</v>
      </c>
      <c r="AC214">
        <v>17</v>
      </c>
    </row>
    <row r="215" spans="1:29" x14ac:dyDescent="0.25">
      <c r="A215" t="s">
        <v>179</v>
      </c>
      <c r="B215" t="s">
        <v>164</v>
      </c>
      <c r="C215">
        <v>26</v>
      </c>
      <c r="D215">
        <v>21</v>
      </c>
      <c r="E215">
        <v>1773</v>
      </c>
      <c r="F215">
        <v>2</v>
      </c>
      <c r="G215">
        <v>4</v>
      </c>
      <c r="H215">
        <v>6</v>
      </c>
      <c r="I215">
        <v>2</v>
      </c>
      <c r="J215">
        <v>0</v>
      </c>
      <c r="K215">
        <v>0</v>
      </c>
      <c r="L215">
        <v>2</v>
      </c>
      <c r="M215">
        <v>0</v>
      </c>
      <c r="N215">
        <v>17</v>
      </c>
      <c r="O215">
        <v>9</v>
      </c>
      <c r="P215">
        <v>0.12</v>
      </c>
      <c r="Q215">
        <v>0.22</v>
      </c>
      <c r="R215">
        <v>1121</v>
      </c>
      <c r="S215">
        <v>1308</v>
      </c>
      <c r="T215">
        <v>69</v>
      </c>
      <c r="U215">
        <v>16</v>
      </c>
      <c r="V215">
        <v>59</v>
      </c>
      <c r="W215">
        <v>31</v>
      </c>
      <c r="X215">
        <v>37</v>
      </c>
      <c r="Y215">
        <v>31</v>
      </c>
      <c r="Z215">
        <v>0</v>
      </c>
      <c r="AA215">
        <v>0</v>
      </c>
      <c r="AB215">
        <v>14</v>
      </c>
      <c r="AC215">
        <v>14</v>
      </c>
    </row>
    <row r="216" spans="1:29" x14ac:dyDescent="0.25">
      <c r="A216" t="s">
        <v>217</v>
      </c>
      <c r="B216" t="s">
        <v>164</v>
      </c>
      <c r="C216">
        <v>18</v>
      </c>
      <c r="D216">
        <v>14</v>
      </c>
      <c r="E216">
        <v>1350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4</v>
      </c>
      <c r="O216">
        <v>1</v>
      </c>
      <c r="P216">
        <v>0</v>
      </c>
      <c r="Q216">
        <v>0</v>
      </c>
      <c r="R216">
        <v>763</v>
      </c>
      <c r="S216">
        <v>851</v>
      </c>
      <c r="T216">
        <v>24</v>
      </c>
      <c r="U216">
        <v>3</v>
      </c>
      <c r="V216">
        <v>33</v>
      </c>
      <c r="W216">
        <v>19</v>
      </c>
      <c r="X216">
        <v>19</v>
      </c>
      <c r="Y216">
        <v>12</v>
      </c>
      <c r="Z216">
        <v>1</v>
      </c>
      <c r="AA216">
        <v>0</v>
      </c>
      <c r="AB216">
        <v>12</v>
      </c>
      <c r="AC216">
        <v>10</v>
      </c>
    </row>
    <row r="217" spans="1:29" x14ac:dyDescent="0.25">
      <c r="A217" t="s">
        <v>219</v>
      </c>
      <c r="B217" t="s">
        <v>164</v>
      </c>
      <c r="C217">
        <v>36</v>
      </c>
      <c r="D217">
        <v>34</v>
      </c>
      <c r="E217">
        <v>2889</v>
      </c>
      <c r="F217">
        <v>2</v>
      </c>
      <c r="G217">
        <v>2</v>
      </c>
      <c r="H217">
        <v>4</v>
      </c>
      <c r="I217">
        <v>2</v>
      </c>
      <c r="J217">
        <v>0</v>
      </c>
      <c r="K217">
        <v>0</v>
      </c>
      <c r="L217">
        <v>9</v>
      </c>
      <c r="M217">
        <v>0</v>
      </c>
      <c r="N217">
        <v>24</v>
      </c>
      <c r="O217">
        <v>4</v>
      </c>
      <c r="P217">
        <v>0.08</v>
      </c>
      <c r="Q217">
        <v>0.5</v>
      </c>
      <c r="R217">
        <v>1377</v>
      </c>
      <c r="S217">
        <v>1691</v>
      </c>
      <c r="T217">
        <v>74</v>
      </c>
      <c r="U217">
        <v>4</v>
      </c>
      <c r="V217">
        <v>77</v>
      </c>
      <c r="W217">
        <v>39</v>
      </c>
      <c r="X217">
        <v>39</v>
      </c>
      <c r="Y217">
        <v>51</v>
      </c>
      <c r="Z217">
        <v>0</v>
      </c>
      <c r="AA217">
        <v>0</v>
      </c>
      <c r="AB217">
        <v>67</v>
      </c>
      <c r="AC217">
        <v>47</v>
      </c>
    </row>
    <row r="218" spans="1:29" x14ac:dyDescent="0.25">
      <c r="A218" t="s">
        <v>207</v>
      </c>
      <c r="B218" t="s">
        <v>164</v>
      </c>
      <c r="C218">
        <v>29</v>
      </c>
      <c r="D218">
        <v>24</v>
      </c>
      <c r="E218">
        <v>2038</v>
      </c>
      <c r="F218">
        <v>2</v>
      </c>
      <c r="G218">
        <v>4</v>
      </c>
      <c r="H218">
        <v>6</v>
      </c>
      <c r="I218">
        <v>2</v>
      </c>
      <c r="J218">
        <v>0</v>
      </c>
      <c r="K218">
        <v>1</v>
      </c>
      <c r="L218">
        <v>1</v>
      </c>
      <c r="M218">
        <v>0</v>
      </c>
      <c r="N218">
        <v>23</v>
      </c>
      <c r="O218">
        <v>7</v>
      </c>
      <c r="P218">
        <v>0.09</v>
      </c>
      <c r="Q218">
        <v>0.28999999999999998</v>
      </c>
      <c r="R218">
        <v>1012</v>
      </c>
      <c r="S218">
        <v>1345</v>
      </c>
      <c r="T218">
        <v>100</v>
      </c>
      <c r="U218">
        <v>7</v>
      </c>
      <c r="V218">
        <v>28</v>
      </c>
      <c r="W218">
        <v>15</v>
      </c>
      <c r="X218">
        <v>34</v>
      </c>
      <c r="Y218">
        <v>18</v>
      </c>
      <c r="Z218">
        <v>0</v>
      </c>
      <c r="AA218">
        <v>0</v>
      </c>
      <c r="AB218">
        <v>15</v>
      </c>
      <c r="AC218">
        <v>21</v>
      </c>
    </row>
    <row r="219" spans="1:29" x14ac:dyDescent="0.25">
      <c r="A219" t="s">
        <v>192</v>
      </c>
      <c r="B219" t="s">
        <v>164</v>
      </c>
      <c r="C219">
        <v>20</v>
      </c>
      <c r="D219">
        <v>16</v>
      </c>
      <c r="E219">
        <v>1349</v>
      </c>
      <c r="F219">
        <v>1</v>
      </c>
      <c r="G219">
        <v>9</v>
      </c>
      <c r="H219">
        <v>10</v>
      </c>
      <c r="I219">
        <v>1</v>
      </c>
      <c r="J219">
        <v>0</v>
      </c>
      <c r="K219">
        <v>0</v>
      </c>
      <c r="L219">
        <v>7</v>
      </c>
      <c r="M219">
        <v>1</v>
      </c>
      <c r="N219">
        <v>32</v>
      </c>
      <c r="O219">
        <v>8</v>
      </c>
      <c r="P219">
        <v>0.03</v>
      </c>
      <c r="Q219">
        <v>0.13</v>
      </c>
      <c r="R219">
        <v>736</v>
      </c>
      <c r="S219">
        <v>893</v>
      </c>
      <c r="T219">
        <v>57</v>
      </c>
      <c r="U219">
        <v>11</v>
      </c>
      <c r="V219">
        <v>13</v>
      </c>
      <c r="W219">
        <v>9</v>
      </c>
      <c r="X219">
        <v>11</v>
      </c>
      <c r="Y219">
        <v>13</v>
      </c>
      <c r="Z219">
        <v>0</v>
      </c>
      <c r="AA219">
        <v>0</v>
      </c>
      <c r="AB219">
        <v>35</v>
      </c>
      <c r="AC219">
        <v>20</v>
      </c>
    </row>
    <row r="220" spans="1:29" x14ac:dyDescent="0.25">
      <c r="A220" t="s">
        <v>196</v>
      </c>
      <c r="B220" t="s">
        <v>164</v>
      </c>
      <c r="C220">
        <v>19</v>
      </c>
      <c r="D220">
        <v>16</v>
      </c>
      <c r="E220">
        <v>1329</v>
      </c>
      <c r="F220">
        <v>5</v>
      </c>
      <c r="G220">
        <v>3</v>
      </c>
      <c r="H220">
        <v>8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43</v>
      </c>
      <c r="O220">
        <v>16</v>
      </c>
      <c r="P220">
        <v>0.12</v>
      </c>
      <c r="Q220">
        <v>0.31</v>
      </c>
      <c r="R220">
        <v>531</v>
      </c>
      <c r="S220">
        <v>655</v>
      </c>
      <c r="T220">
        <v>62</v>
      </c>
      <c r="U220">
        <v>8</v>
      </c>
      <c r="V220">
        <v>17</v>
      </c>
      <c r="W220">
        <v>12</v>
      </c>
      <c r="X220">
        <v>11</v>
      </c>
      <c r="Y220">
        <v>7</v>
      </c>
      <c r="Z220">
        <v>0</v>
      </c>
      <c r="AA220">
        <v>0</v>
      </c>
      <c r="AB220">
        <v>5</v>
      </c>
      <c r="AC220">
        <v>17</v>
      </c>
    </row>
    <row r="221" spans="1:29" x14ac:dyDescent="0.25">
      <c r="A221" t="s">
        <v>197</v>
      </c>
      <c r="B221" t="s">
        <v>164</v>
      </c>
      <c r="C221">
        <v>36</v>
      </c>
      <c r="D221">
        <v>36</v>
      </c>
      <c r="E221">
        <v>3196</v>
      </c>
      <c r="F221">
        <v>2</v>
      </c>
      <c r="G221">
        <v>2</v>
      </c>
      <c r="H221">
        <v>4</v>
      </c>
      <c r="I221">
        <v>2</v>
      </c>
      <c r="J221">
        <v>0</v>
      </c>
      <c r="K221">
        <v>0</v>
      </c>
      <c r="L221">
        <v>3</v>
      </c>
      <c r="M221">
        <v>0</v>
      </c>
      <c r="N221">
        <v>31</v>
      </c>
      <c r="O221">
        <v>10</v>
      </c>
      <c r="P221">
        <v>0.06</v>
      </c>
      <c r="Q221">
        <v>0.2</v>
      </c>
      <c r="R221">
        <v>2287</v>
      </c>
      <c r="S221">
        <v>2570</v>
      </c>
      <c r="T221">
        <v>86</v>
      </c>
      <c r="U221">
        <v>7</v>
      </c>
      <c r="V221">
        <v>78</v>
      </c>
      <c r="W221">
        <v>45</v>
      </c>
      <c r="X221">
        <v>61</v>
      </c>
      <c r="Y221">
        <v>48</v>
      </c>
      <c r="Z221">
        <v>0</v>
      </c>
      <c r="AA221">
        <v>0</v>
      </c>
      <c r="AB221">
        <v>23</v>
      </c>
      <c r="AC221">
        <v>19</v>
      </c>
    </row>
    <row r="222" spans="1:29" x14ac:dyDescent="0.25">
      <c r="A222" t="s">
        <v>198</v>
      </c>
      <c r="B222" t="s">
        <v>164</v>
      </c>
      <c r="C222">
        <v>33</v>
      </c>
      <c r="D222">
        <v>27</v>
      </c>
      <c r="E222">
        <v>2265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5</v>
      </c>
      <c r="M222">
        <v>0</v>
      </c>
      <c r="N222">
        <v>33</v>
      </c>
      <c r="O222">
        <v>9</v>
      </c>
      <c r="P222">
        <v>0.03</v>
      </c>
      <c r="Q222">
        <v>0.11</v>
      </c>
      <c r="R222">
        <v>807</v>
      </c>
      <c r="S222">
        <v>1033</v>
      </c>
      <c r="T222">
        <v>55</v>
      </c>
      <c r="U222">
        <v>2</v>
      </c>
      <c r="V222">
        <v>58</v>
      </c>
      <c r="W222">
        <v>36</v>
      </c>
      <c r="X222">
        <v>37</v>
      </c>
      <c r="Y222">
        <v>25</v>
      </c>
      <c r="Z222">
        <v>0</v>
      </c>
      <c r="AA222">
        <v>0</v>
      </c>
      <c r="AB222">
        <v>14</v>
      </c>
      <c r="AC222">
        <v>15</v>
      </c>
    </row>
    <row r="223" spans="1:29" x14ac:dyDescent="0.25">
      <c r="A223" t="s">
        <v>202</v>
      </c>
      <c r="B223" t="s">
        <v>164</v>
      </c>
      <c r="C223">
        <v>20</v>
      </c>
      <c r="D223">
        <v>17</v>
      </c>
      <c r="E223">
        <v>1574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13</v>
      </c>
      <c r="O223">
        <v>1</v>
      </c>
      <c r="P223">
        <v>0</v>
      </c>
      <c r="Q223">
        <v>0</v>
      </c>
      <c r="R223">
        <v>555</v>
      </c>
      <c r="S223">
        <v>718</v>
      </c>
      <c r="T223">
        <v>24</v>
      </c>
      <c r="U223">
        <v>2</v>
      </c>
      <c r="V223">
        <v>21</v>
      </c>
      <c r="W223">
        <v>13</v>
      </c>
      <c r="X223">
        <v>26</v>
      </c>
      <c r="Y223">
        <v>20</v>
      </c>
      <c r="Z223">
        <v>0</v>
      </c>
      <c r="AA223">
        <v>0</v>
      </c>
      <c r="AB223">
        <v>45</v>
      </c>
      <c r="AC223">
        <v>44</v>
      </c>
    </row>
    <row r="224" spans="1:29" x14ac:dyDescent="0.25">
      <c r="A224" t="s">
        <v>201</v>
      </c>
      <c r="B224" t="s">
        <v>164</v>
      </c>
      <c r="C224">
        <v>33</v>
      </c>
      <c r="D224">
        <v>33</v>
      </c>
      <c r="E224">
        <v>2884</v>
      </c>
      <c r="F224">
        <v>7</v>
      </c>
      <c r="G224">
        <v>2</v>
      </c>
      <c r="H224">
        <v>9</v>
      </c>
      <c r="I224">
        <v>7</v>
      </c>
      <c r="J224">
        <v>0</v>
      </c>
      <c r="K224">
        <v>0</v>
      </c>
      <c r="L224">
        <v>5</v>
      </c>
      <c r="M224">
        <v>0</v>
      </c>
      <c r="N224">
        <v>45</v>
      </c>
      <c r="O224">
        <v>14</v>
      </c>
      <c r="P224">
        <v>0.16</v>
      </c>
      <c r="Q224">
        <v>0.5</v>
      </c>
      <c r="R224">
        <v>2640</v>
      </c>
      <c r="S224">
        <v>2887</v>
      </c>
      <c r="T224">
        <v>93</v>
      </c>
      <c r="U224">
        <v>6</v>
      </c>
      <c r="V224">
        <v>72</v>
      </c>
      <c r="W224">
        <v>43</v>
      </c>
      <c r="X224">
        <v>28</v>
      </c>
      <c r="Y224">
        <v>28</v>
      </c>
      <c r="Z224">
        <v>0</v>
      </c>
      <c r="AA224">
        <v>0</v>
      </c>
      <c r="AB224">
        <v>85</v>
      </c>
      <c r="AC224">
        <v>33</v>
      </c>
    </row>
    <row r="225" spans="1:29" x14ac:dyDescent="0.25">
      <c r="A225" t="s">
        <v>199</v>
      </c>
      <c r="B225" t="s">
        <v>164</v>
      </c>
      <c r="C225">
        <v>31</v>
      </c>
      <c r="D225">
        <v>27</v>
      </c>
      <c r="E225">
        <v>2265</v>
      </c>
      <c r="F225">
        <v>6</v>
      </c>
      <c r="G225">
        <v>1</v>
      </c>
      <c r="H225">
        <v>7</v>
      </c>
      <c r="I225">
        <v>5</v>
      </c>
      <c r="J225">
        <v>1</v>
      </c>
      <c r="K225">
        <v>1</v>
      </c>
      <c r="L225">
        <v>9</v>
      </c>
      <c r="M225">
        <v>0</v>
      </c>
      <c r="N225">
        <v>46</v>
      </c>
      <c r="O225">
        <v>17</v>
      </c>
      <c r="P225">
        <v>0.11</v>
      </c>
      <c r="Q225">
        <v>0.28999999999999998</v>
      </c>
      <c r="R225">
        <v>682</v>
      </c>
      <c r="S225">
        <v>914</v>
      </c>
      <c r="T225">
        <v>80</v>
      </c>
      <c r="U225">
        <v>4</v>
      </c>
      <c r="V225">
        <v>20</v>
      </c>
      <c r="W225">
        <v>9</v>
      </c>
      <c r="X225">
        <v>12</v>
      </c>
      <c r="Y225">
        <v>11</v>
      </c>
      <c r="Z225">
        <v>1</v>
      </c>
      <c r="AA225">
        <v>0</v>
      </c>
      <c r="AB225">
        <v>17</v>
      </c>
      <c r="AC225">
        <v>48</v>
      </c>
    </row>
    <row r="226" spans="1:29" x14ac:dyDescent="0.25">
      <c r="A226" t="s">
        <v>194</v>
      </c>
      <c r="B226" t="s">
        <v>164</v>
      </c>
      <c r="C226">
        <v>17</v>
      </c>
      <c r="D226">
        <v>16</v>
      </c>
      <c r="E226">
        <v>1361</v>
      </c>
      <c r="F226">
        <v>0</v>
      </c>
      <c r="G226">
        <v>4</v>
      </c>
      <c r="H226">
        <v>4</v>
      </c>
      <c r="I226">
        <v>0</v>
      </c>
      <c r="J226">
        <v>0</v>
      </c>
      <c r="K226">
        <v>0</v>
      </c>
      <c r="L226">
        <v>5</v>
      </c>
      <c r="M226">
        <v>0</v>
      </c>
      <c r="N226">
        <v>14</v>
      </c>
      <c r="O226">
        <v>2</v>
      </c>
      <c r="P226">
        <v>0</v>
      </c>
      <c r="Q226">
        <v>0</v>
      </c>
      <c r="R226">
        <v>912</v>
      </c>
      <c r="S226">
        <v>1019</v>
      </c>
      <c r="T226">
        <v>38</v>
      </c>
      <c r="U226">
        <v>7</v>
      </c>
      <c r="V226">
        <v>36</v>
      </c>
      <c r="W226">
        <v>18</v>
      </c>
      <c r="X226">
        <v>24</v>
      </c>
      <c r="Y226">
        <v>20</v>
      </c>
      <c r="Z226">
        <v>0</v>
      </c>
      <c r="AA226">
        <v>0</v>
      </c>
      <c r="AB226">
        <v>21</v>
      </c>
      <c r="AC226">
        <v>18</v>
      </c>
    </row>
    <row r="227" spans="1:29" x14ac:dyDescent="0.25">
      <c r="A227" t="s">
        <v>218</v>
      </c>
      <c r="B227" t="s">
        <v>164</v>
      </c>
      <c r="C227">
        <v>24</v>
      </c>
      <c r="D227">
        <v>13</v>
      </c>
      <c r="E227">
        <v>1394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19</v>
      </c>
      <c r="O227">
        <v>6</v>
      </c>
      <c r="P227">
        <v>0</v>
      </c>
      <c r="Q227">
        <v>0</v>
      </c>
      <c r="R227">
        <v>876</v>
      </c>
      <c r="S227">
        <v>981</v>
      </c>
      <c r="T227">
        <v>56</v>
      </c>
      <c r="U227">
        <v>6</v>
      </c>
      <c r="V227">
        <v>29</v>
      </c>
      <c r="W227">
        <v>10</v>
      </c>
      <c r="X227">
        <v>15</v>
      </c>
      <c r="Y227">
        <v>11</v>
      </c>
      <c r="Z227">
        <v>0</v>
      </c>
      <c r="AA227">
        <v>0</v>
      </c>
      <c r="AB227">
        <v>36</v>
      </c>
      <c r="AC227">
        <v>18</v>
      </c>
    </row>
    <row r="228" spans="1:29" x14ac:dyDescent="0.25">
      <c r="A228" t="s">
        <v>167</v>
      </c>
      <c r="B228" t="s">
        <v>164</v>
      </c>
      <c r="C228">
        <v>33</v>
      </c>
      <c r="D228">
        <v>31</v>
      </c>
      <c r="E228">
        <v>2661</v>
      </c>
      <c r="F228">
        <v>4</v>
      </c>
      <c r="G228">
        <v>2</v>
      </c>
      <c r="H228">
        <v>6</v>
      </c>
      <c r="I228">
        <v>4</v>
      </c>
      <c r="J228">
        <v>0</v>
      </c>
      <c r="K228">
        <v>0</v>
      </c>
      <c r="L228">
        <v>9</v>
      </c>
      <c r="M228">
        <v>0</v>
      </c>
      <c r="N228">
        <v>42</v>
      </c>
      <c r="O228">
        <v>16</v>
      </c>
      <c r="P228">
        <v>0.1</v>
      </c>
      <c r="Q228">
        <v>0.25</v>
      </c>
      <c r="R228">
        <v>1635</v>
      </c>
      <c r="S228">
        <v>1992</v>
      </c>
      <c r="T228">
        <v>67</v>
      </c>
      <c r="U228">
        <v>4</v>
      </c>
      <c r="V228">
        <v>68</v>
      </c>
      <c r="W228">
        <v>37</v>
      </c>
      <c r="X228">
        <v>39</v>
      </c>
      <c r="Y228">
        <v>41</v>
      </c>
      <c r="Z228">
        <v>3</v>
      </c>
      <c r="AA228">
        <v>0</v>
      </c>
      <c r="AB228">
        <v>19</v>
      </c>
      <c r="AC228">
        <v>26</v>
      </c>
    </row>
    <row r="229" spans="1:29" x14ac:dyDescent="0.25">
      <c r="A229" t="s">
        <v>187</v>
      </c>
      <c r="B229" t="s">
        <v>164</v>
      </c>
      <c r="C229">
        <v>17</v>
      </c>
      <c r="D229">
        <v>4</v>
      </c>
      <c r="E229">
        <v>536</v>
      </c>
      <c r="F229">
        <v>1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2</v>
      </c>
      <c r="M229">
        <v>0</v>
      </c>
      <c r="N229">
        <v>8</v>
      </c>
      <c r="O229">
        <v>3</v>
      </c>
      <c r="P229">
        <v>0.13</v>
      </c>
      <c r="Q229">
        <v>0.33</v>
      </c>
      <c r="R229">
        <v>143</v>
      </c>
      <c r="S229">
        <v>216</v>
      </c>
      <c r="T229">
        <v>27</v>
      </c>
      <c r="U229">
        <v>2</v>
      </c>
      <c r="V229">
        <v>17</v>
      </c>
      <c r="W229">
        <v>10</v>
      </c>
      <c r="X229">
        <v>2</v>
      </c>
      <c r="Y229">
        <v>3</v>
      </c>
      <c r="Z229">
        <v>0</v>
      </c>
      <c r="AA229">
        <v>0</v>
      </c>
      <c r="AB229">
        <v>11</v>
      </c>
      <c r="AC229">
        <v>15</v>
      </c>
    </row>
    <row r="230" spans="1:29" x14ac:dyDescent="0.25">
      <c r="A230" t="s">
        <v>261</v>
      </c>
      <c r="B230" t="s">
        <v>164</v>
      </c>
      <c r="C230">
        <v>30</v>
      </c>
      <c r="D230">
        <v>28</v>
      </c>
      <c r="E230">
        <v>2387</v>
      </c>
      <c r="F230">
        <v>1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9</v>
      </c>
      <c r="M230">
        <v>0</v>
      </c>
      <c r="N230">
        <v>27</v>
      </c>
      <c r="O230">
        <v>7</v>
      </c>
      <c r="P230">
        <v>0.04</v>
      </c>
      <c r="Q230">
        <v>0.14000000000000001</v>
      </c>
      <c r="R230">
        <v>1060</v>
      </c>
      <c r="S230">
        <v>1254</v>
      </c>
      <c r="T230">
        <v>51</v>
      </c>
      <c r="U230">
        <v>6</v>
      </c>
      <c r="V230">
        <v>65</v>
      </c>
      <c r="W230">
        <v>33</v>
      </c>
      <c r="X230">
        <v>45</v>
      </c>
      <c r="Y230">
        <v>31</v>
      </c>
      <c r="Z230">
        <v>1</v>
      </c>
      <c r="AA230">
        <v>0</v>
      </c>
      <c r="AB230">
        <v>67</v>
      </c>
      <c r="AC230">
        <v>34</v>
      </c>
    </row>
    <row r="231" spans="1:29" x14ac:dyDescent="0.25">
      <c r="A231" t="s">
        <v>259</v>
      </c>
      <c r="B231" t="s">
        <v>164</v>
      </c>
      <c r="C231">
        <v>24</v>
      </c>
      <c r="D231">
        <v>15</v>
      </c>
      <c r="E231">
        <v>1464</v>
      </c>
      <c r="F231">
        <v>1</v>
      </c>
      <c r="G231">
        <v>1</v>
      </c>
      <c r="H231">
        <v>2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15</v>
      </c>
      <c r="O231">
        <v>2</v>
      </c>
      <c r="P231">
        <v>7.0000000000000007E-2</v>
      </c>
      <c r="Q231">
        <v>0.5</v>
      </c>
      <c r="R231">
        <v>481</v>
      </c>
      <c r="S231">
        <v>604</v>
      </c>
      <c r="T231">
        <v>26</v>
      </c>
      <c r="U231">
        <v>3</v>
      </c>
      <c r="V231">
        <v>54</v>
      </c>
      <c r="W231">
        <v>34</v>
      </c>
      <c r="X231">
        <v>18</v>
      </c>
      <c r="Y231">
        <v>9</v>
      </c>
      <c r="Z231">
        <v>0</v>
      </c>
      <c r="AA231">
        <v>0</v>
      </c>
      <c r="AB231">
        <v>13</v>
      </c>
      <c r="AC231">
        <v>18</v>
      </c>
    </row>
    <row r="232" spans="1:29" x14ac:dyDescent="0.25">
      <c r="A232" t="s">
        <v>250</v>
      </c>
      <c r="B232" t="s">
        <v>164</v>
      </c>
      <c r="C232">
        <v>22</v>
      </c>
      <c r="D232">
        <v>9</v>
      </c>
      <c r="E232">
        <v>910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2</v>
      </c>
      <c r="M232">
        <v>1</v>
      </c>
      <c r="N232">
        <v>12</v>
      </c>
      <c r="O232">
        <v>4</v>
      </c>
      <c r="P232">
        <v>0.08</v>
      </c>
      <c r="Q232">
        <v>0.25</v>
      </c>
      <c r="R232">
        <v>257</v>
      </c>
      <c r="S232">
        <v>308</v>
      </c>
      <c r="T232">
        <v>21</v>
      </c>
      <c r="U232">
        <v>1</v>
      </c>
      <c r="V232">
        <v>14</v>
      </c>
      <c r="W232">
        <v>4</v>
      </c>
      <c r="X232">
        <v>10</v>
      </c>
      <c r="Y232">
        <v>11</v>
      </c>
      <c r="Z232">
        <v>0</v>
      </c>
      <c r="AA232">
        <v>0</v>
      </c>
      <c r="AB232">
        <v>7</v>
      </c>
      <c r="AC232">
        <v>18</v>
      </c>
    </row>
    <row r="233" spans="1:29" x14ac:dyDescent="0.25">
      <c r="A233" t="s">
        <v>223</v>
      </c>
      <c r="B233" t="s">
        <v>164</v>
      </c>
      <c r="C233">
        <v>35</v>
      </c>
      <c r="D233">
        <v>35</v>
      </c>
      <c r="E233">
        <v>3006</v>
      </c>
      <c r="F233">
        <v>23</v>
      </c>
      <c r="G233">
        <v>7</v>
      </c>
      <c r="H233">
        <v>30</v>
      </c>
      <c r="I233">
        <v>23</v>
      </c>
      <c r="J233">
        <v>0</v>
      </c>
      <c r="K233">
        <v>0</v>
      </c>
      <c r="L233">
        <v>2</v>
      </c>
      <c r="M233">
        <v>0</v>
      </c>
      <c r="N233">
        <v>86</v>
      </c>
      <c r="O233">
        <v>48</v>
      </c>
      <c r="P233">
        <v>0.27</v>
      </c>
      <c r="Q233">
        <v>0.48</v>
      </c>
      <c r="R233">
        <v>928</v>
      </c>
      <c r="S233">
        <v>1219</v>
      </c>
      <c r="T233">
        <v>135</v>
      </c>
      <c r="U233">
        <v>13</v>
      </c>
      <c r="V233">
        <v>15</v>
      </c>
      <c r="W233">
        <v>6</v>
      </c>
      <c r="X233">
        <v>27</v>
      </c>
      <c r="Y233">
        <v>13</v>
      </c>
      <c r="Z233">
        <v>0</v>
      </c>
      <c r="AA233">
        <v>0</v>
      </c>
      <c r="AB233">
        <v>16</v>
      </c>
      <c r="AC233">
        <v>35</v>
      </c>
    </row>
    <row r="234" spans="1:29" x14ac:dyDescent="0.25">
      <c r="A234" t="s">
        <v>245</v>
      </c>
      <c r="B234" t="s">
        <v>164</v>
      </c>
      <c r="C234">
        <v>25</v>
      </c>
      <c r="D234">
        <v>15</v>
      </c>
      <c r="E234">
        <v>1473</v>
      </c>
      <c r="F234">
        <v>2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38</v>
      </c>
      <c r="O234">
        <v>9</v>
      </c>
      <c r="P234">
        <v>0.05</v>
      </c>
      <c r="Q234">
        <v>0.22</v>
      </c>
      <c r="R234">
        <v>590</v>
      </c>
      <c r="S234">
        <v>744</v>
      </c>
      <c r="T234">
        <v>54</v>
      </c>
      <c r="U234">
        <v>3</v>
      </c>
      <c r="V234">
        <v>27</v>
      </c>
      <c r="W234">
        <v>19</v>
      </c>
      <c r="X234">
        <v>10</v>
      </c>
      <c r="Y234">
        <v>8</v>
      </c>
      <c r="Z234">
        <v>0</v>
      </c>
      <c r="AA234">
        <v>0</v>
      </c>
      <c r="AB234">
        <v>3</v>
      </c>
      <c r="AC234">
        <v>11</v>
      </c>
    </row>
    <row r="235" spans="1:29" x14ac:dyDescent="0.25">
      <c r="A235" t="s">
        <v>232</v>
      </c>
      <c r="B235" t="s">
        <v>164</v>
      </c>
      <c r="C235">
        <v>25</v>
      </c>
      <c r="D235">
        <v>17</v>
      </c>
      <c r="E235">
        <v>1534</v>
      </c>
      <c r="F235">
        <v>1</v>
      </c>
      <c r="G235">
        <v>4</v>
      </c>
      <c r="H235">
        <v>5</v>
      </c>
      <c r="I235">
        <v>1</v>
      </c>
      <c r="J235">
        <v>0</v>
      </c>
      <c r="K235">
        <v>0</v>
      </c>
      <c r="L235">
        <v>2</v>
      </c>
      <c r="M235">
        <v>0</v>
      </c>
      <c r="N235">
        <v>25</v>
      </c>
      <c r="O235">
        <v>6</v>
      </c>
      <c r="P235">
        <v>0.04</v>
      </c>
      <c r="Q235">
        <v>0.17</v>
      </c>
      <c r="R235">
        <v>1340</v>
      </c>
      <c r="S235">
        <v>1508</v>
      </c>
      <c r="T235">
        <v>67</v>
      </c>
      <c r="U235">
        <v>6</v>
      </c>
      <c r="V235">
        <v>48</v>
      </c>
      <c r="W235">
        <v>29</v>
      </c>
      <c r="X235">
        <v>22</v>
      </c>
      <c r="Y235">
        <v>26</v>
      </c>
      <c r="Z235">
        <v>2</v>
      </c>
      <c r="AA235">
        <v>0</v>
      </c>
      <c r="AB235">
        <v>31</v>
      </c>
      <c r="AC235">
        <v>12</v>
      </c>
    </row>
    <row r="236" spans="1:29" x14ac:dyDescent="0.25">
      <c r="A236" t="s">
        <v>267</v>
      </c>
      <c r="B236" t="s">
        <v>164</v>
      </c>
      <c r="C236">
        <v>24</v>
      </c>
      <c r="D236">
        <v>23</v>
      </c>
      <c r="E236">
        <v>2028</v>
      </c>
      <c r="F236">
        <v>2</v>
      </c>
      <c r="G236">
        <v>1</v>
      </c>
      <c r="H236">
        <v>3</v>
      </c>
      <c r="I236">
        <v>2</v>
      </c>
      <c r="J236">
        <v>0</v>
      </c>
      <c r="K236">
        <v>0</v>
      </c>
      <c r="L236">
        <v>6</v>
      </c>
      <c r="M236">
        <v>0</v>
      </c>
      <c r="N236">
        <v>44</v>
      </c>
      <c r="O236">
        <v>9</v>
      </c>
      <c r="P236">
        <v>0.05</v>
      </c>
      <c r="Q236">
        <v>0.22</v>
      </c>
      <c r="R236">
        <v>1032</v>
      </c>
      <c r="S236">
        <v>1214</v>
      </c>
      <c r="T236">
        <v>61</v>
      </c>
      <c r="U236">
        <v>4</v>
      </c>
      <c r="V236">
        <v>43</v>
      </c>
      <c r="W236">
        <v>29</v>
      </c>
      <c r="X236">
        <v>22</v>
      </c>
      <c r="Y236">
        <v>23</v>
      </c>
      <c r="Z236">
        <v>2</v>
      </c>
      <c r="AA236">
        <v>0</v>
      </c>
      <c r="AB236">
        <v>23</v>
      </c>
      <c r="AC236">
        <v>25</v>
      </c>
    </row>
    <row r="237" spans="1:29" x14ac:dyDescent="0.25">
      <c r="A237" t="s">
        <v>209</v>
      </c>
      <c r="B237" t="s">
        <v>164</v>
      </c>
      <c r="C237">
        <v>28</v>
      </c>
      <c r="D237">
        <v>20</v>
      </c>
      <c r="E237">
        <v>1616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12</v>
      </c>
      <c r="O237">
        <v>7</v>
      </c>
      <c r="P237">
        <v>0</v>
      </c>
      <c r="Q237">
        <v>0</v>
      </c>
      <c r="R237">
        <v>479</v>
      </c>
      <c r="S237">
        <v>658</v>
      </c>
      <c r="T237">
        <v>36</v>
      </c>
      <c r="U237">
        <v>3</v>
      </c>
      <c r="V237">
        <v>37</v>
      </c>
      <c r="W237">
        <v>20</v>
      </c>
      <c r="X237">
        <v>23</v>
      </c>
      <c r="Y237">
        <v>18</v>
      </c>
      <c r="Z237">
        <v>3</v>
      </c>
      <c r="AA237">
        <v>0</v>
      </c>
      <c r="AB237">
        <v>14</v>
      </c>
      <c r="AC237">
        <v>29</v>
      </c>
    </row>
    <row r="238" spans="1:29" x14ac:dyDescent="0.25">
      <c r="A238" t="s">
        <v>176</v>
      </c>
      <c r="B238" t="s">
        <v>164</v>
      </c>
      <c r="C238">
        <v>35</v>
      </c>
      <c r="D238">
        <v>34</v>
      </c>
      <c r="E238">
        <v>3062</v>
      </c>
      <c r="F238">
        <v>5</v>
      </c>
      <c r="G238">
        <v>1</v>
      </c>
      <c r="H238">
        <v>6</v>
      </c>
      <c r="I238">
        <v>5</v>
      </c>
      <c r="J238">
        <v>0</v>
      </c>
      <c r="K238">
        <v>0</v>
      </c>
      <c r="L238">
        <v>3</v>
      </c>
      <c r="M238">
        <v>0</v>
      </c>
      <c r="N238">
        <v>45</v>
      </c>
      <c r="O238">
        <v>11</v>
      </c>
      <c r="P238">
        <v>0.11</v>
      </c>
      <c r="Q238">
        <v>0.45</v>
      </c>
      <c r="R238">
        <v>1036</v>
      </c>
      <c r="S238">
        <v>1361</v>
      </c>
      <c r="T238">
        <v>42</v>
      </c>
      <c r="U238">
        <v>4</v>
      </c>
      <c r="V238">
        <v>66</v>
      </c>
      <c r="W238">
        <v>32</v>
      </c>
      <c r="X238">
        <v>34</v>
      </c>
      <c r="Y238">
        <v>52</v>
      </c>
      <c r="Z238">
        <v>1</v>
      </c>
      <c r="AA238">
        <v>0</v>
      </c>
      <c r="AB238">
        <v>133</v>
      </c>
      <c r="AC238">
        <v>141</v>
      </c>
    </row>
    <row r="239" spans="1:29" x14ac:dyDescent="0.25">
      <c r="A239" t="s">
        <v>238</v>
      </c>
      <c r="B239" t="s">
        <v>164</v>
      </c>
      <c r="C239">
        <v>23</v>
      </c>
      <c r="D239">
        <v>7</v>
      </c>
      <c r="E239">
        <v>987</v>
      </c>
      <c r="F239">
        <v>1</v>
      </c>
      <c r="G239">
        <v>1</v>
      </c>
      <c r="H239">
        <v>2</v>
      </c>
      <c r="I239">
        <v>1</v>
      </c>
      <c r="J239">
        <v>0</v>
      </c>
      <c r="K239">
        <v>0</v>
      </c>
      <c r="L239">
        <v>5</v>
      </c>
      <c r="M239">
        <v>0</v>
      </c>
      <c r="N239">
        <v>30</v>
      </c>
      <c r="O239">
        <v>12</v>
      </c>
      <c r="P239">
        <v>0.03</v>
      </c>
      <c r="Q239">
        <v>0.08</v>
      </c>
      <c r="R239">
        <v>214</v>
      </c>
      <c r="S239">
        <v>300</v>
      </c>
      <c r="T239">
        <v>30</v>
      </c>
      <c r="U239">
        <v>1</v>
      </c>
      <c r="V239">
        <v>16</v>
      </c>
      <c r="W239">
        <v>7</v>
      </c>
      <c r="X239">
        <v>11</v>
      </c>
      <c r="Y239">
        <v>5</v>
      </c>
      <c r="Z239">
        <v>0</v>
      </c>
      <c r="AA239">
        <v>0</v>
      </c>
      <c r="AB239">
        <v>8</v>
      </c>
      <c r="AC239">
        <v>23</v>
      </c>
    </row>
    <row r="240" spans="1:29" x14ac:dyDescent="0.25">
      <c r="A240" t="s">
        <v>265</v>
      </c>
      <c r="B240" t="s">
        <v>164</v>
      </c>
      <c r="C240">
        <v>31</v>
      </c>
      <c r="D240">
        <v>27</v>
      </c>
      <c r="E240">
        <v>2298</v>
      </c>
      <c r="F240">
        <v>4</v>
      </c>
      <c r="G240">
        <v>0</v>
      </c>
      <c r="H240">
        <v>4</v>
      </c>
      <c r="I240">
        <v>4</v>
      </c>
      <c r="J240">
        <v>0</v>
      </c>
      <c r="K240">
        <v>0</v>
      </c>
      <c r="L240">
        <v>3</v>
      </c>
      <c r="M240">
        <v>0</v>
      </c>
      <c r="N240">
        <v>30</v>
      </c>
      <c r="O240">
        <v>12</v>
      </c>
      <c r="P240">
        <v>0.13</v>
      </c>
      <c r="Q240">
        <v>0.33</v>
      </c>
      <c r="R240">
        <v>755</v>
      </c>
      <c r="S240">
        <v>1005</v>
      </c>
      <c r="T240">
        <v>57</v>
      </c>
      <c r="U240">
        <v>3</v>
      </c>
      <c r="V240">
        <v>61</v>
      </c>
      <c r="W240">
        <v>32</v>
      </c>
      <c r="X240">
        <v>23</v>
      </c>
      <c r="Y240">
        <v>28</v>
      </c>
      <c r="Z240">
        <v>0</v>
      </c>
      <c r="AA240">
        <v>0</v>
      </c>
      <c r="AB240">
        <v>33</v>
      </c>
      <c r="AC240">
        <v>25</v>
      </c>
    </row>
    <row r="241" spans="1:29" x14ac:dyDescent="0.25">
      <c r="A241" t="s">
        <v>254</v>
      </c>
      <c r="B241" t="s">
        <v>164</v>
      </c>
      <c r="C241">
        <v>19</v>
      </c>
      <c r="D241">
        <v>18</v>
      </c>
      <c r="E241">
        <v>1618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14</v>
      </c>
      <c r="O241">
        <v>4</v>
      </c>
      <c r="P241">
        <v>0</v>
      </c>
      <c r="Q241">
        <v>0</v>
      </c>
      <c r="R241">
        <v>746</v>
      </c>
      <c r="S241">
        <v>935</v>
      </c>
      <c r="T241">
        <v>18</v>
      </c>
      <c r="U241">
        <v>2</v>
      </c>
      <c r="V241">
        <v>60</v>
      </c>
      <c r="W241">
        <v>32</v>
      </c>
      <c r="X241">
        <v>36</v>
      </c>
      <c r="Y241">
        <v>42</v>
      </c>
      <c r="Z241">
        <v>1</v>
      </c>
      <c r="AA241">
        <v>0</v>
      </c>
      <c r="AB241">
        <v>42</v>
      </c>
      <c r="AC241">
        <v>32</v>
      </c>
    </row>
    <row r="242" spans="1:29" x14ac:dyDescent="0.25">
      <c r="A242" t="s">
        <v>256</v>
      </c>
      <c r="B242" t="s">
        <v>164</v>
      </c>
      <c r="C242">
        <v>16</v>
      </c>
      <c r="D242">
        <v>13</v>
      </c>
      <c r="E242">
        <v>1053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436</v>
      </c>
      <c r="S242">
        <v>537</v>
      </c>
      <c r="T242">
        <v>23</v>
      </c>
      <c r="U242">
        <v>4</v>
      </c>
      <c r="V242">
        <v>29</v>
      </c>
      <c r="W242">
        <v>14</v>
      </c>
      <c r="X242">
        <v>13</v>
      </c>
      <c r="Y242">
        <v>8</v>
      </c>
      <c r="Z242">
        <v>0</v>
      </c>
      <c r="AA242">
        <v>0</v>
      </c>
      <c r="AB242">
        <v>11</v>
      </c>
      <c r="AC242">
        <v>20</v>
      </c>
    </row>
    <row r="243" spans="1:29" x14ac:dyDescent="0.25">
      <c r="A243" t="s">
        <v>206</v>
      </c>
      <c r="B243" t="s">
        <v>164</v>
      </c>
      <c r="C243">
        <v>32</v>
      </c>
      <c r="D243">
        <v>29</v>
      </c>
      <c r="E243">
        <v>2631</v>
      </c>
      <c r="F243">
        <v>6</v>
      </c>
      <c r="G243">
        <v>4</v>
      </c>
      <c r="H243">
        <v>10</v>
      </c>
      <c r="I243">
        <v>4</v>
      </c>
      <c r="J243">
        <v>2</v>
      </c>
      <c r="K243">
        <v>2</v>
      </c>
      <c r="L243">
        <v>3</v>
      </c>
      <c r="M243">
        <v>0</v>
      </c>
      <c r="N243">
        <v>57</v>
      </c>
      <c r="O243">
        <v>15</v>
      </c>
      <c r="P243">
        <v>7.0000000000000007E-2</v>
      </c>
      <c r="Q243">
        <v>0.27</v>
      </c>
      <c r="R243">
        <v>1451</v>
      </c>
      <c r="S243">
        <v>1785</v>
      </c>
      <c r="T243">
        <v>101</v>
      </c>
      <c r="U243">
        <v>15</v>
      </c>
      <c r="V243">
        <v>74</v>
      </c>
      <c r="W243">
        <v>38</v>
      </c>
      <c r="X243">
        <v>47</v>
      </c>
      <c r="Y243">
        <v>21</v>
      </c>
      <c r="Z243">
        <v>3</v>
      </c>
      <c r="AA243">
        <v>0</v>
      </c>
      <c r="AB243">
        <v>24</v>
      </c>
      <c r="AC243">
        <v>19</v>
      </c>
    </row>
    <row r="244" spans="1:29" x14ac:dyDescent="0.25">
      <c r="A244" t="s">
        <v>190</v>
      </c>
      <c r="B244" t="s">
        <v>164</v>
      </c>
      <c r="C244">
        <v>26</v>
      </c>
      <c r="D244">
        <v>25</v>
      </c>
      <c r="E244">
        <v>2111</v>
      </c>
      <c r="F244">
        <v>1</v>
      </c>
      <c r="G244">
        <v>2</v>
      </c>
      <c r="H244">
        <v>3</v>
      </c>
      <c r="I244">
        <v>1</v>
      </c>
      <c r="J244">
        <v>0</v>
      </c>
      <c r="K244">
        <v>0</v>
      </c>
      <c r="L244">
        <v>10</v>
      </c>
      <c r="M244">
        <v>0</v>
      </c>
      <c r="N244">
        <v>21</v>
      </c>
      <c r="O244">
        <v>5</v>
      </c>
      <c r="P244">
        <v>0.05</v>
      </c>
      <c r="Q244">
        <v>0.2</v>
      </c>
      <c r="R244">
        <v>1061</v>
      </c>
      <c r="S244">
        <v>1193</v>
      </c>
      <c r="T244">
        <v>31</v>
      </c>
      <c r="U244">
        <v>4</v>
      </c>
      <c r="V244">
        <v>76</v>
      </c>
      <c r="W244">
        <v>49</v>
      </c>
      <c r="X244">
        <v>33</v>
      </c>
      <c r="Y244">
        <v>50</v>
      </c>
      <c r="Z244">
        <v>0</v>
      </c>
      <c r="AA244">
        <v>0</v>
      </c>
      <c r="AB244">
        <v>16</v>
      </c>
      <c r="AC244">
        <v>15</v>
      </c>
    </row>
    <row r="245" spans="1:29" x14ac:dyDescent="0.25">
      <c r="A245" t="s">
        <v>308</v>
      </c>
      <c r="B245" t="s">
        <v>276</v>
      </c>
      <c r="C245">
        <v>23</v>
      </c>
      <c r="D245">
        <v>17</v>
      </c>
      <c r="E245">
        <v>1413</v>
      </c>
      <c r="F245">
        <v>2</v>
      </c>
      <c r="G245">
        <v>2</v>
      </c>
      <c r="H245">
        <v>4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47</v>
      </c>
      <c r="O245">
        <v>14</v>
      </c>
      <c r="P245">
        <v>0.04</v>
      </c>
      <c r="Q245">
        <v>0.14000000000000001</v>
      </c>
      <c r="R245">
        <v>229</v>
      </c>
      <c r="S245">
        <v>324</v>
      </c>
      <c r="T245">
        <v>36</v>
      </c>
      <c r="U245">
        <v>3</v>
      </c>
      <c r="V245">
        <v>10</v>
      </c>
      <c r="W245">
        <v>4</v>
      </c>
      <c r="X245">
        <v>13</v>
      </c>
      <c r="Y245">
        <v>3</v>
      </c>
      <c r="Z245">
        <v>0</v>
      </c>
      <c r="AA245">
        <v>0</v>
      </c>
      <c r="AB245">
        <v>13</v>
      </c>
      <c r="AC245">
        <v>23</v>
      </c>
    </row>
    <row r="246" spans="1:29" x14ac:dyDescent="0.25">
      <c r="A246" t="s">
        <v>309</v>
      </c>
      <c r="B246" t="s">
        <v>276</v>
      </c>
      <c r="C246">
        <v>17</v>
      </c>
      <c r="D246">
        <v>6</v>
      </c>
      <c r="E246">
        <v>625</v>
      </c>
      <c r="F246">
        <v>1</v>
      </c>
      <c r="G246">
        <v>1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4</v>
      </c>
      <c r="P246">
        <v>7.0000000000000007E-2</v>
      </c>
      <c r="Q246">
        <v>0.25</v>
      </c>
      <c r="R246">
        <v>95</v>
      </c>
      <c r="S246">
        <v>150</v>
      </c>
      <c r="T246">
        <v>17</v>
      </c>
      <c r="U246">
        <v>1</v>
      </c>
      <c r="V246">
        <v>9</v>
      </c>
      <c r="W246">
        <v>6</v>
      </c>
      <c r="X246">
        <v>4</v>
      </c>
      <c r="Y246">
        <v>3</v>
      </c>
      <c r="Z246">
        <v>0</v>
      </c>
      <c r="AA246">
        <v>0</v>
      </c>
      <c r="AB246">
        <v>16</v>
      </c>
      <c r="AC246">
        <v>27</v>
      </c>
    </row>
    <row r="247" spans="1:29" x14ac:dyDescent="0.25">
      <c r="A247" t="s">
        <v>310</v>
      </c>
      <c r="B247" t="s">
        <v>276</v>
      </c>
      <c r="C247">
        <v>20</v>
      </c>
      <c r="D247">
        <v>10</v>
      </c>
      <c r="E247">
        <v>1067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23</v>
      </c>
      <c r="O247">
        <v>5</v>
      </c>
      <c r="P247">
        <v>0.04</v>
      </c>
      <c r="Q247">
        <v>0.2</v>
      </c>
      <c r="R247">
        <v>242</v>
      </c>
      <c r="S247">
        <v>339</v>
      </c>
      <c r="T247">
        <v>60</v>
      </c>
      <c r="U247">
        <v>2</v>
      </c>
      <c r="V247">
        <v>8</v>
      </c>
      <c r="W247">
        <v>3</v>
      </c>
      <c r="X247">
        <v>4</v>
      </c>
      <c r="Y247">
        <v>2</v>
      </c>
      <c r="Z247">
        <v>0</v>
      </c>
      <c r="AA247">
        <v>0</v>
      </c>
      <c r="AB247">
        <v>15</v>
      </c>
      <c r="AC247">
        <v>16</v>
      </c>
    </row>
    <row r="248" spans="1:29" x14ac:dyDescent="0.25">
      <c r="A248" t="s">
        <v>311</v>
      </c>
      <c r="B248" t="s">
        <v>276</v>
      </c>
      <c r="C248">
        <v>26</v>
      </c>
      <c r="D248">
        <v>16</v>
      </c>
      <c r="E248">
        <v>1453</v>
      </c>
      <c r="F248">
        <v>6</v>
      </c>
      <c r="G248">
        <v>0</v>
      </c>
      <c r="H248">
        <v>6</v>
      </c>
      <c r="I248">
        <v>6</v>
      </c>
      <c r="J248">
        <v>0</v>
      </c>
      <c r="K248">
        <v>0</v>
      </c>
      <c r="L248">
        <v>2</v>
      </c>
      <c r="M248">
        <v>0</v>
      </c>
      <c r="N248">
        <v>26</v>
      </c>
      <c r="O248">
        <v>12</v>
      </c>
      <c r="P248">
        <v>0.23</v>
      </c>
      <c r="Q248">
        <v>0.5</v>
      </c>
      <c r="R248">
        <v>405</v>
      </c>
      <c r="S248">
        <v>536</v>
      </c>
      <c r="T248">
        <v>46</v>
      </c>
      <c r="U248">
        <v>3</v>
      </c>
      <c r="V248">
        <v>32</v>
      </c>
      <c r="W248">
        <v>14</v>
      </c>
      <c r="X248">
        <v>19</v>
      </c>
      <c r="Y248">
        <v>10</v>
      </c>
      <c r="Z248">
        <v>0</v>
      </c>
      <c r="AA248">
        <v>0</v>
      </c>
      <c r="AB248">
        <v>3</v>
      </c>
      <c r="AC248">
        <v>11</v>
      </c>
    </row>
    <row r="249" spans="1:29" x14ac:dyDescent="0.25">
      <c r="A249" t="s">
        <v>312</v>
      </c>
      <c r="B249" t="s">
        <v>276</v>
      </c>
      <c r="C249">
        <v>30</v>
      </c>
      <c r="D249">
        <v>20</v>
      </c>
      <c r="E249">
        <v>1782</v>
      </c>
      <c r="F249">
        <v>4</v>
      </c>
      <c r="G249">
        <v>7</v>
      </c>
      <c r="H249">
        <v>11</v>
      </c>
      <c r="I249">
        <v>2</v>
      </c>
      <c r="J249">
        <v>2</v>
      </c>
      <c r="K249">
        <v>3</v>
      </c>
      <c r="L249">
        <v>0</v>
      </c>
      <c r="M249">
        <v>0</v>
      </c>
      <c r="N249">
        <v>43</v>
      </c>
      <c r="O249">
        <v>12</v>
      </c>
      <c r="P249">
        <v>0.05</v>
      </c>
      <c r="Q249">
        <v>0.17</v>
      </c>
      <c r="R249">
        <v>343</v>
      </c>
      <c r="S249">
        <v>455</v>
      </c>
      <c r="T249">
        <v>71</v>
      </c>
      <c r="U249">
        <v>9</v>
      </c>
      <c r="V249">
        <v>27</v>
      </c>
      <c r="W249">
        <v>10</v>
      </c>
      <c r="X249">
        <v>12</v>
      </c>
      <c r="Y249">
        <v>5</v>
      </c>
      <c r="Z249">
        <v>0</v>
      </c>
      <c r="AA249">
        <v>0</v>
      </c>
      <c r="AB249">
        <v>21</v>
      </c>
      <c r="AC249">
        <v>47</v>
      </c>
    </row>
    <row r="250" spans="1:29" x14ac:dyDescent="0.25">
      <c r="A250" t="s">
        <v>313</v>
      </c>
      <c r="B250" t="s">
        <v>276</v>
      </c>
      <c r="C250">
        <v>35</v>
      </c>
      <c r="D250">
        <v>31</v>
      </c>
      <c r="E250">
        <v>2804</v>
      </c>
      <c r="F250">
        <v>5</v>
      </c>
      <c r="G250">
        <v>5</v>
      </c>
      <c r="H250">
        <v>10</v>
      </c>
      <c r="I250">
        <v>5</v>
      </c>
      <c r="J250">
        <v>0</v>
      </c>
      <c r="K250">
        <v>0</v>
      </c>
      <c r="L250">
        <v>6</v>
      </c>
      <c r="M250">
        <v>0</v>
      </c>
      <c r="N250">
        <v>64</v>
      </c>
      <c r="O250">
        <v>26</v>
      </c>
      <c r="P250">
        <v>0.08</v>
      </c>
      <c r="Q250">
        <v>0.19</v>
      </c>
      <c r="R250">
        <v>529</v>
      </c>
      <c r="S250">
        <v>747</v>
      </c>
      <c r="T250">
        <v>130</v>
      </c>
      <c r="U250">
        <v>11</v>
      </c>
      <c r="V250">
        <v>13</v>
      </c>
      <c r="W250">
        <v>8</v>
      </c>
      <c r="X250">
        <v>13</v>
      </c>
      <c r="Y250">
        <v>11</v>
      </c>
      <c r="Z250">
        <v>0</v>
      </c>
      <c r="AA250">
        <v>0</v>
      </c>
      <c r="AB250">
        <v>18</v>
      </c>
      <c r="AC250">
        <v>18</v>
      </c>
    </row>
    <row r="251" spans="1:29" x14ac:dyDescent="0.25">
      <c r="A251" t="s">
        <v>314</v>
      </c>
      <c r="B251" t="s">
        <v>276</v>
      </c>
      <c r="C251">
        <v>19</v>
      </c>
      <c r="D251">
        <v>1</v>
      </c>
      <c r="E251">
        <v>316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11</v>
      </c>
      <c r="O251">
        <v>5</v>
      </c>
      <c r="P251">
        <v>0.09</v>
      </c>
      <c r="Q251">
        <v>0.2</v>
      </c>
      <c r="R251">
        <v>80</v>
      </c>
      <c r="S251">
        <v>109</v>
      </c>
      <c r="T251">
        <v>9</v>
      </c>
      <c r="U251">
        <v>0</v>
      </c>
      <c r="V251">
        <v>4</v>
      </c>
      <c r="W251">
        <v>2</v>
      </c>
      <c r="X251">
        <v>4</v>
      </c>
      <c r="Y251">
        <v>0</v>
      </c>
      <c r="Z251">
        <v>0</v>
      </c>
      <c r="AA251">
        <v>0</v>
      </c>
      <c r="AB251">
        <v>5</v>
      </c>
      <c r="AC251">
        <v>8</v>
      </c>
    </row>
    <row r="252" spans="1:29" x14ac:dyDescent="0.25">
      <c r="A252" t="s">
        <v>315</v>
      </c>
      <c r="B252" t="s">
        <v>276</v>
      </c>
      <c r="C252">
        <v>21</v>
      </c>
      <c r="D252">
        <v>14</v>
      </c>
      <c r="E252">
        <v>1214</v>
      </c>
      <c r="F252">
        <v>2</v>
      </c>
      <c r="G252">
        <v>2</v>
      </c>
      <c r="H252">
        <v>4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21</v>
      </c>
      <c r="O252">
        <v>7</v>
      </c>
      <c r="P252">
        <v>0.1</v>
      </c>
      <c r="Q252">
        <v>0.28999999999999998</v>
      </c>
      <c r="R252">
        <v>340</v>
      </c>
      <c r="S252">
        <v>450</v>
      </c>
      <c r="T252">
        <v>21</v>
      </c>
      <c r="U252">
        <v>5</v>
      </c>
      <c r="V252">
        <v>26</v>
      </c>
      <c r="W252">
        <v>20</v>
      </c>
      <c r="X252">
        <v>17</v>
      </c>
      <c r="Y252">
        <v>9</v>
      </c>
      <c r="Z252">
        <v>0</v>
      </c>
      <c r="AA252">
        <v>0</v>
      </c>
      <c r="AB252">
        <v>24</v>
      </c>
      <c r="AC252">
        <v>18</v>
      </c>
    </row>
    <row r="253" spans="1:29" x14ac:dyDescent="0.25">
      <c r="A253" t="s">
        <v>316</v>
      </c>
      <c r="B253" t="s">
        <v>276</v>
      </c>
      <c r="C253">
        <v>32</v>
      </c>
      <c r="D253">
        <v>21</v>
      </c>
      <c r="E253">
        <v>1975</v>
      </c>
      <c r="F253">
        <v>6</v>
      </c>
      <c r="G253">
        <v>0</v>
      </c>
      <c r="H253">
        <v>6</v>
      </c>
      <c r="I253">
        <v>6</v>
      </c>
      <c r="J253">
        <v>0</v>
      </c>
      <c r="K253">
        <v>0</v>
      </c>
      <c r="L253">
        <v>2</v>
      </c>
      <c r="M253">
        <v>0</v>
      </c>
      <c r="N253">
        <v>45</v>
      </c>
      <c r="O253">
        <v>19</v>
      </c>
      <c r="P253">
        <v>0.13</v>
      </c>
      <c r="Q253">
        <v>0.32</v>
      </c>
      <c r="R253">
        <v>243</v>
      </c>
      <c r="S253">
        <v>404</v>
      </c>
      <c r="T253">
        <v>38</v>
      </c>
      <c r="U253">
        <v>4</v>
      </c>
      <c r="V253">
        <v>12</v>
      </c>
      <c r="W253">
        <v>5</v>
      </c>
      <c r="X253">
        <v>17</v>
      </c>
      <c r="Y253">
        <v>3</v>
      </c>
      <c r="Z253">
        <v>0</v>
      </c>
      <c r="AA253">
        <v>0</v>
      </c>
      <c r="AB253">
        <v>88</v>
      </c>
      <c r="AC253">
        <v>166</v>
      </c>
    </row>
    <row r="254" spans="1:29" x14ac:dyDescent="0.25">
      <c r="A254" t="s">
        <v>317</v>
      </c>
      <c r="B254" t="s">
        <v>276</v>
      </c>
      <c r="C254">
        <v>23</v>
      </c>
      <c r="D254">
        <v>8</v>
      </c>
      <c r="E254">
        <v>808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4</v>
      </c>
      <c r="M254">
        <v>0</v>
      </c>
      <c r="N254">
        <v>15</v>
      </c>
      <c r="O254">
        <v>5</v>
      </c>
      <c r="P254">
        <v>0</v>
      </c>
      <c r="Q254">
        <v>0</v>
      </c>
      <c r="R254">
        <v>122</v>
      </c>
      <c r="S254">
        <v>198</v>
      </c>
      <c r="T254">
        <v>18</v>
      </c>
      <c r="U254">
        <v>1</v>
      </c>
      <c r="V254">
        <v>11</v>
      </c>
      <c r="W254">
        <v>2</v>
      </c>
      <c r="X254">
        <v>8</v>
      </c>
      <c r="Y254">
        <v>2</v>
      </c>
      <c r="Z254">
        <v>0</v>
      </c>
      <c r="AA254">
        <v>0</v>
      </c>
      <c r="AB254">
        <v>49</v>
      </c>
      <c r="AC254">
        <v>65</v>
      </c>
    </row>
    <row r="255" spans="1:29" x14ac:dyDescent="0.25">
      <c r="A255" t="s">
        <v>318</v>
      </c>
      <c r="B255" t="s">
        <v>276</v>
      </c>
      <c r="C255">
        <v>35</v>
      </c>
      <c r="D255">
        <v>34</v>
      </c>
      <c r="E255">
        <v>2905</v>
      </c>
      <c r="F255">
        <v>4</v>
      </c>
      <c r="G255">
        <v>7</v>
      </c>
      <c r="H255">
        <v>11</v>
      </c>
      <c r="I255">
        <v>3</v>
      </c>
      <c r="J255">
        <v>1</v>
      </c>
      <c r="K255">
        <v>1</v>
      </c>
      <c r="L255">
        <v>4</v>
      </c>
      <c r="M255">
        <v>0</v>
      </c>
      <c r="N255">
        <v>76</v>
      </c>
      <c r="O255">
        <v>19</v>
      </c>
      <c r="P255">
        <v>0.04</v>
      </c>
      <c r="Q255">
        <v>0.16</v>
      </c>
      <c r="R255">
        <v>527</v>
      </c>
      <c r="S255">
        <v>817</v>
      </c>
      <c r="T255">
        <v>86</v>
      </c>
      <c r="U255">
        <v>12</v>
      </c>
      <c r="V255">
        <v>28</v>
      </c>
      <c r="W255">
        <v>16</v>
      </c>
      <c r="X255">
        <v>21</v>
      </c>
      <c r="Y255">
        <v>11</v>
      </c>
      <c r="Z255">
        <v>0</v>
      </c>
      <c r="AA255">
        <v>0</v>
      </c>
      <c r="AB255">
        <v>29</v>
      </c>
      <c r="AC255">
        <v>103</v>
      </c>
    </row>
    <row r="256" spans="1:29" x14ac:dyDescent="0.25">
      <c r="A256" t="s">
        <v>319</v>
      </c>
      <c r="B256" t="s">
        <v>276</v>
      </c>
      <c r="C256">
        <v>38</v>
      </c>
      <c r="D256">
        <v>36</v>
      </c>
      <c r="E256">
        <v>2978</v>
      </c>
      <c r="F256">
        <v>11</v>
      </c>
      <c r="G256">
        <v>7</v>
      </c>
      <c r="H256">
        <v>18</v>
      </c>
      <c r="I256">
        <v>9</v>
      </c>
      <c r="J256">
        <v>2</v>
      </c>
      <c r="K256">
        <v>2</v>
      </c>
      <c r="L256">
        <v>6</v>
      </c>
      <c r="M256">
        <v>0</v>
      </c>
      <c r="N256">
        <v>95</v>
      </c>
      <c r="O256">
        <v>29</v>
      </c>
      <c r="P256">
        <v>0.09</v>
      </c>
      <c r="Q256">
        <v>0.31</v>
      </c>
      <c r="R256">
        <v>893</v>
      </c>
      <c r="S256">
        <v>1196</v>
      </c>
      <c r="T256">
        <v>158</v>
      </c>
      <c r="U256">
        <v>18</v>
      </c>
      <c r="V256">
        <v>40</v>
      </c>
      <c r="W256">
        <v>21</v>
      </c>
      <c r="X256">
        <v>28</v>
      </c>
      <c r="Y256">
        <v>22</v>
      </c>
      <c r="Z256">
        <v>0</v>
      </c>
      <c r="AA256">
        <v>0</v>
      </c>
      <c r="AB256">
        <v>23</v>
      </c>
      <c r="AC256">
        <v>43</v>
      </c>
    </row>
    <row r="257" spans="1:29" x14ac:dyDescent="0.25">
      <c r="A257" t="s">
        <v>320</v>
      </c>
      <c r="B257" t="s">
        <v>276</v>
      </c>
      <c r="C257">
        <v>18</v>
      </c>
      <c r="D257">
        <v>16</v>
      </c>
      <c r="E257">
        <v>1386</v>
      </c>
      <c r="F257">
        <v>8</v>
      </c>
      <c r="G257">
        <v>0</v>
      </c>
      <c r="H257">
        <v>8</v>
      </c>
      <c r="I257">
        <v>6</v>
      </c>
      <c r="J257">
        <v>2</v>
      </c>
      <c r="K257">
        <v>2</v>
      </c>
      <c r="L257">
        <v>4</v>
      </c>
      <c r="M257">
        <v>0</v>
      </c>
      <c r="N257">
        <v>33</v>
      </c>
      <c r="O257">
        <v>12</v>
      </c>
      <c r="P257">
        <v>0.18</v>
      </c>
      <c r="Q257">
        <v>0.5</v>
      </c>
      <c r="R257">
        <v>107</v>
      </c>
      <c r="S257">
        <v>159</v>
      </c>
      <c r="T257">
        <v>25</v>
      </c>
      <c r="U257">
        <v>0</v>
      </c>
      <c r="V257">
        <v>9</v>
      </c>
      <c r="W257">
        <v>8</v>
      </c>
      <c r="X257">
        <v>7</v>
      </c>
      <c r="Y257">
        <v>3</v>
      </c>
      <c r="Z257">
        <v>0</v>
      </c>
      <c r="AA257">
        <v>0</v>
      </c>
      <c r="AB257">
        <v>29</v>
      </c>
      <c r="AC257">
        <v>50</v>
      </c>
    </row>
    <row r="258" spans="1:29" x14ac:dyDescent="0.25">
      <c r="A258" t="s">
        <v>321</v>
      </c>
      <c r="B258" t="s">
        <v>276</v>
      </c>
      <c r="C258">
        <v>30</v>
      </c>
      <c r="D258">
        <v>23</v>
      </c>
      <c r="E258">
        <v>2039</v>
      </c>
      <c r="F258">
        <v>7</v>
      </c>
      <c r="G258">
        <v>3</v>
      </c>
      <c r="H258">
        <v>10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49</v>
      </c>
      <c r="O258">
        <v>24</v>
      </c>
      <c r="P258">
        <v>0.14000000000000001</v>
      </c>
      <c r="Q258">
        <v>0.28999999999999998</v>
      </c>
      <c r="R258">
        <v>304</v>
      </c>
      <c r="S258">
        <v>472</v>
      </c>
      <c r="T258">
        <v>51</v>
      </c>
      <c r="U258">
        <v>5</v>
      </c>
      <c r="V258">
        <v>13</v>
      </c>
      <c r="W258">
        <v>6</v>
      </c>
      <c r="X258">
        <v>18</v>
      </c>
      <c r="Y258">
        <v>8</v>
      </c>
      <c r="Z258">
        <v>0</v>
      </c>
      <c r="AA258">
        <v>0</v>
      </c>
      <c r="AB258">
        <v>61</v>
      </c>
      <c r="AC258">
        <v>91</v>
      </c>
    </row>
    <row r="259" spans="1:29" x14ac:dyDescent="0.25">
      <c r="A259" t="s">
        <v>322</v>
      </c>
      <c r="B259" t="s">
        <v>276</v>
      </c>
      <c r="C259">
        <v>34</v>
      </c>
      <c r="D259">
        <v>32</v>
      </c>
      <c r="E259">
        <v>2694</v>
      </c>
      <c r="F259">
        <v>5</v>
      </c>
      <c r="G259">
        <v>0</v>
      </c>
      <c r="H259">
        <v>5</v>
      </c>
      <c r="I259">
        <v>4</v>
      </c>
      <c r="J259">
        <v>1</v>
      </c>
      <c r="K259">
        <v>1</v>
      </c>
      <c r="L259">
        <v>1</v>
      </c>
      <c r="M259">
        <v>0</v>
      </c>
      <c r="N259">
        <v>50</v>
      </c>
      <c r="O259">
        <v>17</v>
      </c>
      <c r="P259">
        <v>0.15</v>
      </c>
      <c r="Q259">
        <v>0.44000000000000011</v>
      </c>
      <c r="R259">
        <v>347</v>
      </c>
      <c r="S259">
        <v>637</v>
      </c>
      <c r="T259">
        <v>46</v>
      </c>
      <c r="U259">
        <v>4</v>
      </c>
      <c r="V259">
        <v>9</v>
      </c>
      <c r="W259">
        <v>5</v>
      </c>
      <c r="X259">
        <v>18</v>
      </c>
      <c r="Y259">
        <v>2</v>
      </c>
      <c r="Z259">
        <v>0</v>
      </c>
      <c r="AA259">
        <v>0</v>
      </c>
      <c r="AB259">
        <v>204</v>
      </c>
      <c r="AC259">
        <v>191</v>
      </c>
    </row>
    <row r="260" spans="1:29" x14ac:dyDescent="0.25">
      <c r="A260" t="s">
        <v>323</v>
      </c>
      <c r="B260" t="s">
        <v>276</v>
      </c>
      <c r="C260">
        <v>25</v>
      </c>
      <c r="D260">
        <v>11</v>
      </c>
      <c r="E260">
        <v>1145</v>
      </c>
      <c r="F260">
        <v>4</v>
      </c>
      <c r="G260">
        <v>1</v>
      </c>
      <c r="H260">
        <v>5</v>
      </c>
      <c r="I260">
        <v>4</v>
      </c>
      <c r="J260">
        <v>0</v>
      </c>
      <c r="K260">
        <v>0</v>
      </c>
      <c r="L260">
        <v>3</v>
      </c>
      <c r="M260">
        <v>0</v>
      </c>
      <c r="N260">
        <v>39</v>
      </c>
      <c r="O260">
        <v>13</v>
      </c>
      <c r="P260">
        <v>0.1</v>
      </c>
      <c r="Q260">
        <v>0.31</v>
      </c>
      <c r="R260">
        <v>196</v>
      </c>
      <c r="S260">
        <v>305</v>
      </c>
      <c r="T260">
        <v>23</v>
      </c>
      <c r="U260">
        <v>2</v>
      </c>
      <c r="V260">
        <v>3</v>
      </c>
      <c r="W260">
        <v>2</v>
      </c>
      <c r="X260">
        <v>7</v>
      </c>
      <c r="Y260">
        <v>2</v>
      </c>
      <c r="Z260">
        <v>0</v>
      </c>
      <c r="AA260">
        <v>0</v>
      </c>
      <c r="AB260">
        <v>85</v>
      </c>
      <c r="AC260">
        <v>54</v>
      </c>
    </row>
    <row r="261" spans="1:29" x14ac:dyDescent="0.25">
      <c r="A261" t="s">
        <v>307</v>
      </c>
      <c r="B261" t="s">
        <v>276</v>
      </c>
      <c r="C261">
        <v>30</v>
      </c>
      <c r="D261">
        <v>27</v>
      </c>
      <c r="E261">
        <v>2456</v>
      </c>
      <c r="F261">
        <v>18</v>
      </c>
      <c r="G261">
        <v>3</v>
      </c>
      <c r="H261">
        <v>21</v>
      </c>
      <c r="I261">
        <v>15</v>
      </c>
      <c r="J261">
        <v>3</v>
      </c>
      <c r="K261">
        <v>3</v>
      </c>
      <c r="L261">
        <v>8</v>
      </c>
      <c r="M261">
        <v>0</v>
      </c>
      <c r="N261">
        <v>107</v>
      </c>
      <c r="O261">
        <v>39</v>
      </c>
      <c r="P261">
        <v>0.14000000000000001</v>
      </c>
      <c r="Q261">
        <v>0.38</v>
      </c>
      <c r="R261">
        <v>726</v>
      </c>
      <c r="S261">
        <v>904</v>
      </c>
      <c r="T261">
        <v>82</v>
      </c>
      <c r="U261">
        <v>9</v>
      </c>
      <c r="V261">
        <v>8</v>
      </c>
      <c r="W261">
        <v>6</v>
      </c>
      <c r="X261">
        <v>8</v>
      </c>
      <c r="Y261">
        <v>2</v>
      </c>
      <c r="Z261">
        <v>0</v>
      </c>
      <c r="AA261">
        <v>0</v>
      </c>
      <c r="AB261">
        <v>42</v>
      </c>
      <c r="AC261">
        <v>68</v>
      </c>
    </row>
    <row r="262" spans="1:29" x14ac:dyDescent="0.25">
      <c r="A262" t="s">
        <v>305</v>
      </c>
      <c r="B262" t="s">
        <v>276</v>
      </c>
      <c r="C262">
        <v>25</v>
      </c>
      <c r="D262">
        <v>11</v>
      </c>
      <c r="E262">
        <v>1147</v>
      </c>
      <c r="F262">
        <v>5</v>
      </c>
      <c r="G262">
        <v>2</v>
      </c>
      <c r="H262">
        <v>7</v>
      </c>
      <c r="I262">
        <v>5</v>
      </c>
      <c r="J262">
        <v>0</v>
      </c>
      <c r="K262">
        <v>0</v>
      </c>
      <c r="L262">
        <v>3</v>
      </c>
      <c r="M262">
        <v>0</v>
      </c>
      <c r="N262">
        <v>34</v>
      </c>
      <c r="O262">
        <v>10</v>
      </c>
      <c r="P262">
        <v>0.15</v>
      </c>
      <c r="Q262">
        <v>0.5</v>
      </c>
      <c r="R262">
        <v>239</v>
      </c>
      <c r="S262">
        <v>394</v>
      </c>
      <c r="T262">
        <v>44</v>
      </c>
      <c r="U262">
        <v>5</v>
      </c>
      <c r="V262">
        <v>13</v>
      </c>
      <c r="W262">
        <v>5</v>
      </c>
      <c r="X262">
        <v>13</v>
      </c>
      <c r="Y262">
        <v>5</v>
      </c>
      <c r="Z262">
        <v>0</v>
      </c>
      <c r="AA262">
        <v>1</v>
      </c>
      <c r="AB262">
        <v>31</v>
      </c>
      <c r="AC262">
        <v>51</v>
      </c>
    </row>
    <row r="263" spans="1:29" x14ac:dyDescent="0.25">
      <c r="A263" t="s">
        <v>289</v>
      </c>
      <c r="B263" t="s">
        <v>276</v>
      </c>
      <c r="C263">
        <v>34</v>
      </c>
      <c r="D263">
        <v>31</v>
      </c>
      <c r="E263">
        <v>2492</v>
      </c>
      <c r="F263">
        <v>4</v>
      </c>
      <c r="G263">
        <v>4</v>
      </c>
      <c r="H263">
        <v>8</v>
      </c>
      <c r="I263">
        <v>4</v>
      </c>
      <c r="J263">
        <v>0</v>
      </c>
      <c r="K263">
        <v>0</v>
      </c>
      <c r="L263">
        <v>7</v>
      </c>
      <c r="M263">
        <v>1</v>
      </c>
      <c r="N263">
        <v>54</v>
      </c>
      <c r="O263">
        <v>16</v>
      </c>
      <c r="P263">
        <v>0.08</v>
      </c>
      <c r="Q263">
        <v>0.27</v>
      </c>
      <c r="R263">
        <v>346</v>
      </c>
      <c r="S263">
        <v>542</v>
      </c>
      <c r="T263">
        <v>57</v>
      </c>
      <c r="U263">
        <v>5</v>
      </c>
      <c r="V263">
        <v>26</v>
      </c>
      <c r="W263">
        <v>15</v>
      </c>
      <c r="X263">
        <v>20</v>
      </c>
      <c r="Y263">
        <v>8</v>
      </c>
      <c r="Z263">
        <v>0</v>
      </c>
      <c r="AA263">
        <v>0</v>
      </c>
      <c r="AB263">
        <v>14</v>
      </c>
      <c r="AC263">
        <v>54</v>
      </c>
    </row>
    <row r="264" spans="1:29" x14ac:dyDescent="0.25">
      <c r="A264" t="s">
        <v>290</v>
      </c>
      <c r="B264" t="s">
        <v>276</v>
      </c>
      <c r="C264">
        <v>26</v>
      </c>
      <c r="D264">
        <v>15</v>
      </c>
      <c r="E264">
        <v>1484</v>
      </c>
      <c r="F264">
        <v>2</v>
      </c>
      <c r="G264">
        <v>3</v>
      </c>
      <c r="H264">
        <v>5</v>
      </c>
      <c r="I264">
        <v>2</v>
      </c>
      <c r="J264">
        <v>0</v>
      </c>
      <c r="K264">
        <v>0</v>
      </c>
      <c r="L264">
        <v>2</v>
      </c>
      <c r="M264">
        <v>0</v>
      </c>
      <c r="N264">
        <v>35</v>
      </c>
      <c r="O264">
        <v>15</v>
      </c>
      <c r="P264">
        <v>0.06</v>
      </c>
      <c r="Q264">
        <v>0.13</v>
      </c>
      <c r="R264">
        <v>449</v>
      </c>
      <c r="S264">
        <v>637</v>
      </c>
      <c r="T264">
        <v>66</v>
      </c>
      <c r="U264">
        <v>5</v>
      </c>
      <c r="V264">
        <v>18</v>
      </c>
      <c r="W264">
        <v>11</v>
      </c>
      <c r="X264">
        <v>8</v>
      </c>
      <c r="Y264">
        <v>10</v>
      </c>
      <c r="Z264">
        <v>0</v>
      </c>
      <c r="AA264">
        <v>0</v>
      </c>
      <c r="AB264">
        <v>2</v>
      </c>
      <c r="AC264">
        <v>17</v>
      </c>
    </row>
    <row r="265" spans="1:29" x14ac:dyDescent="0.25">
      <c r="A265" t="s">
        <v>291</v>
      </c>
      <c r="B265" t="s">
        <v>276</v>
      </c>
      <c r="C265">
        <v>30</v>
      </c>
      <c r="D265">
        <v>22</v>
      </c>
      <c r="E265">
        <v>1898</v>
      </c>
      <c r="F265">
        <v>7</v>
      </c>
      <c r="G265">
        <v>6</v>
      </c>
      <c r="H265">
        <v>13</v>
      </c>
      <c r="I265">
        <v>6</v>
      </c>
      <c r="J265">
        <v>1</v>
      </c>
      <c r="K265">
        <v>1</v>
      </c>
      <c r="L265">
        <v>4</v>
      </c>
      <c r="M265">
        <v>0</v>
      </c>
      <c r="N265">
        <v>48</v>
      </c>
      <c r="O265">
        <v>17</v>
      </c>
      <c r="P265">
        <v>0.13</v>
      </c>
      <c r="Q265">
        <v>0.35</v>
      </c>
      <c r="R265">
        <v>251</v>
      </c>
      <c r="S265">
        <v>378</v>
      </c>
      <c r="T265">
        <v>32</v>
      </c>
      <c r="U265">
        <v>9</v>
      </c>
      <c r="V265">
        <v>23</v>
      </c>
      <c r="W265">
        <v>16</v>
      </c>
      <c r="X265">
        <v>31</v>
      </c>
      <c r="Y265">
        <v>6</v>
      </c>
      <c r="Z265">
        <v>0</v>
      </c>
      <c r="AA265">
        <v>0</v>
      </c>
      <c r="AB265">
        <v>27</v>
      </c>
      <c r="AC265">
        <v>40</v>
      </c>
    </row>
    <row r="266" spans="1:29" x14ac:dyDescent="0.25">
      <c r="A266" t="s">
        <v>292</v>
      </c>
      <c r="B266" t="s">
        <v>276</v>
      </c>
      <c r="C266">
        <v>25</v>
      </c>
      <c r="D266">
        <v>15</v>
      </c>
      <c r="E266">
        <v>1478</v>
      </c>
      <c r="F266">
        <v>6</v>
      </c>
      <c r="G266">
        <v>2</v>
      </c>
      <c r="H266">
        <v>8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43</v>
      </c>
      <c r="O266">
        <v>21</v>
      </c>
      <c r="P266">
        <v>0.14000000000000001</v>
      </c>
      <c r="Q266">
        <v>0.28999999999999998</v>
      </c>
      <c r="R266">
        <v>213</v>
      </c>
      <c r="S266">
        <v>277</v>
      </c>
      <c r="T266">
        <v>38</v>
      </c>
      <c r="U266">
        <v>3</v>
      </c>
      <c r="V266">
        <v>14</v>
      </c>
      <c r="W266">
        <v>7</v>
      </c>
      <c r="X266">
        <v>18</v>
      </c>
      <c r="Y266">
        <v>5</v>
      </c>
      <c r="Z266">
        <v>0</v>
      </c>
      <c r="AA266">
        <v>0</v>
      </c>
      <c r="AB266">
        <v>47</v>
      </c>
      <c r="AC266">
        <v>51</v>
      </c>
    </row>
    <row r="267" spans="1:29" x14ac:dyDescent="0.25">
      <c r="A267" t="s">
        <v>293</v>
      </c>
      <c r="B267" t="s">
        <v>276</v>
      </c>
      <c r="C267">
        <v>35</v>
      </c>
      <c r="D267">
        <v>27</v>
      </c>
      <c r="E267">
        <v>2364</v>
      </c>
      <c r="F267">
        <v>15</v>
      </c>
      <c r="G267">
        <v>4</v>
      </c>
      <c r="H267">
        <v>19</v>
      </c>
      <c r="I267">
        <v>15</v>
      </c>
      <c r="J267">
        <v>0</v>
      </c>
      <c r="K267">
        <v>0</v>
      </c>
      <c r="L267">
        <v>3</v>
      </c>
      <c r="M267">
        <v>0</v>
      </c>
      <c r="N267">
        <v>90</v>
      </c>
      <c r="O267">
        <v>32</v>
      </c>
      <c r="P267">
        <v>0.17</v>
      </c>
      <c r="Q267">
        <v>0.47</v>
      </c>
      <c r="R267">
        <v>559</v>
      </c>
      <c r="S267">
        <v>770</v>
      </c>
      <c r="T267">
        <v>98</v>
      </c>
      <c r="U267">
        <v>13</v>
      </c>
      <c r="V267">
        <v>39</v>
      </c>
      <c r="W267">
        <v>18</v>
      </c>
      <c r="X267">
        <v>19</v>
      </c>
      <c r="Y267">
        <v>6</v>
      </c>
      <c r="Z267">
        <v>0</v>
      </c>
      <c r="AA267">
        <v>0</v>
      </c>
      <c r="AB267">
        <v>37</v>
      </c>
      <c r="AC267">
        <v>83</v>
      </c>
    </row>
    <row r="268" spans="1:29" x14ac:dyDescent="0.25">
      <c r="A268" t="s">
        <v>294</v>
      </c>
      <c r="B268" t="s">
        <v>276</v>
      </c>
      <c r="C268">
        <v>17</v>
      </c>
      <c r="D268">
        <v>15</v>
      </c>
      <c r="E268">
        <v>1283</v>
      </c>
      <c r="F268">
        <v>5</v>
      </c>
      <c r="G268">
        <v>2</v>
      </c>
      <c r="H268">
        <v>7</v>
      </c>
      <c r="I268">
        <v>3</v>
      </c>
      <c r="J268">
        <v>2</v>
      </c>
      <c r="K268">
        <v>3</v>
      </c>
      <c r="L268">
        <v>2</v>
      </c>
      <c r="M268">
        <v>0</v>
      </c>
      <c r="N268">
        <v>30</v>
      </c>
      <c r="O268">
        <v>11</v>
      </c>
      <c r="P268">
        <v>0.1</v>
      </c>
      <c r="Q268">
        <v>0.27</v>
      </c>
      <c r="R268">
        <v>167</v>
      </c>
      <c r="S268">
        <v>280</v>
      </c>
      <c r="T268">
        <v>30</v>
      </c>
      <c r="U268">
        <v>4</v>
      </c>
      <c r="V268">
        <v>11</v>
      </c>
      <c r="W268">
        <v>8</v>
      </c>
      <c r="X268">
        <v>5</v>
      </c>
      <c r="Y268">
        <v>3</v>
      </c>
      <c r="Z268">
        <v>0</v>
      </c>
      <c r="AA268">
        <v>0</v>
      </c>
      <c r="AB268">
        <v>94</v>
      </c>
      <c r="AC268">
        <v>93</v>
      </c>
    </row>
    <row r="269" spans="1:29" x14ac:dyDescent="0.25">
      <c r="A269" t="s">
        <v>295</v>
      </c>
      <c r="B269" t="s">
        <v>276</v>
      </c>
      <c r="C269">
        <v>21</v>
      </c>
      <c r="D269">
        <v>8</v>
      </c>
      <c r="E269">
        <v>835</v>
      </c>
      <c r="F269">
        <v>5</v>
      </c>
      <c r="G269">
        <v>1</v>
      </c>
      <c r="H269">
        <v>6</v>
      </c>
      <c r="I269">
        <v>5</v>
      </c>
      <c r="J269">
        <v>0</v>
      </c>
      <c r="K269">
        <v>0</v>
      </c>
      <c r="L269">
        <v>3</v>
      </c>
      <c r="M269">
        <v>0</v>
      </c>
      <c r="N269">
        <v>29</v>
      </c>
      <c r="O269">
        <v>13</v>
      </c>
      <c r="P269">
        <v>0.17</v>
      </c>
      <c r="Q269">
        <v>0.38</v>
      </c>
      <c r="R269">
        <v>175</v>
      </c>
      <c r="S269">
        <v>230</v>
      </c>
      <c r="T269">
        <v>26</v>
      </c>
      <c r="U269">
        <v>2</v>
      </c>
      <c r="V269">
        <v>9</v>
      </c>
      <c r="W269">
        <v>4</v>
      </c>
      <c r="X269">
        <v>9</v>
      </c>
      <c r="Y269">
        <v>4</v>
      </c>
      <c r="Z269">
        <v>0</v>
      </c>
      <c r="AA269">
        <v>0</v>
      </c>
      <c r="AB269">
        <v>8</v>
      </c>
      <c r="AC269">
        <v>33</v>
      </c>
    </row>
    <row r="270" spans="1:29" x14ac:dyDescent="0.25">
      <c r="A270" t="s">
        <v>296</v>
      </c>
      <c r="B270" t="s">
        <v>276</v>
      </c>
      <c r="C270">
        <v>33</v>
      </c>
      <c r="D270">
        <v>30</v>
      </c>
      <c r="E270">
        <v>2581</v>
      </c>
      <c r="F270">
        <v>10</v>
      </c>
      <c r="G270">
        <v>6</v>
      </c>
      <c r="H270">
        <v>16</v>
      </c>
      <c r="I270">
        <v>10</v>
      </c>
      <c r="J270">
        <v>0</v>
      </c>
      <c r="K270">
        <v>0</v>
      </c>
      <c r="L270">
        <v>9</v>
      </c>
      <c r="M270">
        <v>1</v>
      </c>
      <c r="N270">
        <v>60</v>
      </c>
      <c r="O270">
        <v>26</v>
      </c>
      <c r="P270">
        <v>0.17</v>
      </c>
      <c r="Q270">
        <v>0.38</v>
      </c>
      <c r="R270">
        <v>411</v>
      </c>
      <c r="S270">
        <v>628</v>
      </c>
      <c r="T270">
        <v>85</v>
      </c>
      <c r="U270">
        <v>12</v>
      </c>
      <c r="V270">
        <v>51</v>
      </c>
      <c r="W270">
        <v>35</v>
      </c>
      <c r="X270">
        <v>36</v>
      </c>
      <c r="Y270">
        <v>15</v>
      </c>
      <c r="Z270">
        <v>0</v>
      </c>
      <c r="AA270">
        <v>0</v>
      </c>
      <c r="AB270">
        <v>45</v>
      </c>
      <c r="AC270">
        <v>78</v>
      </c>
    </row>
    <row r="271" spans="1:29" x14ac:dyDescent="0.25">
      <c r="A271" t="s">
        <v>298</v>
      </c>
      <c r="B271" t="s">
        <v>276</v>
      </c>
      <c r="C271">
        <v>22</v>
      </c>
      <c r="D271">
        <v>6</v>
      </c>
      <c r="E271">
        <v>572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</v>
      </c>
      <c r="O271">
        <v>5</v>
      </c>
      <c r="P271">
        <v>0</v>
      </c>
      <c r="Q271">
        <v>0</v>
      </c>
      <c r="R271">
        <v>93</v>
      </c>
      <c r="S271">
        <v>138</v>
      </c>
      <c r="T271">
        <v>16</v>
      </c>
      <c r="U271">
        <v>2</v>
      </c>
      <c r="V271">
        <v>3</v>
      </c>
      <c r="W271">
        <v>2</v>
      </c>
      <c r="X271">
        <v>2</v>
      </c>
      <c r="Y271">
        <v>1</v>
      </c>
      <c r="Z271">
        <v>0</v>
      </c>
      <c r="AA271">
        <v>0</v>
      </c>
      <c r="AB271">
        <v>9</v>
      </c>
      <c r="AC271">
        <v>27</v>
      </c>
    </row>
    <row r="272" spans="1:29" x14ac:dyDescent="0.25">
      <c r="A272" t="s">
        <v>297</v>
      </c>
      <c r="B272" t="s">
        <v>276</v>
      </c>
      <c r="C272">
        <v>28</v>
      </c>
      <c r="D272">
        <v>16</v>
      </c>
      <c r="E272">
        <v>1336</v>
      </c>
      <c r="F272">
        <v>2</v>
      </c>
      <c r="G272">
        <v>1</v>
      </c>
      <c r="H272">
        <v>3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32</v>
      </c>
      <c r="O272">
        <v>13</v>
      </c>
      <c r="P272">
        <v>0.06</v>
      </c>
      <c r="Q272">
        <v>0.15</v>
      </c>
      <c r="R272">
        <v>356</v>
      </c>
      <c r="S272">
        <v>463</v>
      </c>
      <c r="T272">
        <v>44</v>
      </c>
      <c r="U272">
        <v>2</v>
      </c>
      <c r="V272">
        <v>28</v>
      </c>
      <c r="W272">
        <v>15</v>
      </c>
      <c r="X272">
        <v>17</v>
      </c>
      <c r="Y272">
        <v>12</v>
      </c>
      <c r="Z272">
        <v>1</v>
      </c>
      <c r="AA272">
        <v>0</v>
      </c>
      <c r="AB272">
        <v>6</v>
      </c>
      <c r="AC272">
        <v>16</v>
      </c>
    </row>
    <row r="273" spans="1:29" x14ac:dyDescent="0.25">
      <c r="A273" t="s">
        <v>299</v>
      </c>
      <c r="B273" t="s">
        <v>276</v>
      </c>
      <c r="C273">
        <v>28</v>
      </c>
      <c r="D273">
        <v>21</v>
      </c>
      <c r="E273">
        <v>1877</v>
      </c>
      <c r="F273">
        <v>8</v>
      </c>
      <c r="G273">
        <v>8</v>
      </c>
      <c r="H273">
        <v>16</v>
      </c>
      <c r="I273">
        <v>7</v>
      </c>
      <c r="J273">
        <v>1</v>
      </c>
      <c r="K273">
        <v>1</v>
      </c>
      <c r="L273">
        <v>1</v>
      </c>
      <c r="M273">
        <v>0</v>
      </c>
      <c r="N273">
        <v>63</v>
      </c>
      <c r="O273">
        <v>20</v>
      </c>
      <c r="P273">
        <v>0.11</v>
      </c>
      <c r="Q273">
        <v>0.35</v>
      </c>
      <c r="R273">
        <v>637</v>
      </c>
      <c r="S273">
        <v>770</v>
      </c>
      <c r="T273">
        <v>85</v>
      </c>
      <c r="U273">
        <v>18</v>
      </c>
      <c r="V273">
        <v>18</v>
      </c>
      <c r="W273">
        <v>12</v>
      </c>
      <c r="X273">
        <v>18</v>
      </c>
      <c r="Y273">
        <v>15</v>
      </c>
      <c r="Z273">
        <v>0</v>
      </c>
      <c r="AA273">
        <v>0</v>
      </c>
      <c r="AB273">
        <v>21</v>
      </c>
      <c r="AC273">
        <v>36</v>
      </c>
    </row>
    <row r="274" spans="1:29" x14ac:dyDescent="0.25">
      <c r="A274" t="s">
        <v>300</v>
      </c>
      <c r="B274" t="s">
        <v>276</v>
      </c>
      <c r="C274">
        <v>29</v>
      </c>
      <c r="D274">
        <v>21</v>
      </c>
      <c r="E274">
        <v>1860</v>
      </c>
      <c r="F274">
        <v>6</v>
      </c>
      <c r="G274">
        <v>6</v>
      </c>
      <c r="H274">
        <v>12</v>
      </c>
      <c r="I274">
        <v>5</v>
      </c>
      <c r="J274">
        <v>1</v>
      </c>
      <c r="K274">
        <v>1</v>
      </c>
      <c r="L274">
        <v>3</v>
      </c>
      <c r="M274">
        <v>1</v>
      </c>
      <c r="N274">
        <v>51</v>
      </c>
      <c r="O274">
        <v>15</v>
      </c>
      <c r="P274">
        <v>0.1</v>
      </c>
      <c r="Q274">
        <v>0.33</v>
      </c>
      <c r="R274">
        <v>439</v>
      </c>
      <c r="S274">
        <v>611</v>
      </c>
      <c r="T274">
        <v>72</v>
      </c>
      <c r="U274">
        <v>13</v>
      </c>
      <c r="V274">
        <v>27</v>
      </c>
      <c r="W274">
        <v>19</v>
      </c>
      <c r="X274">
        <v>26</v>
      </c>
      <c r="Y274">
        <v>20</v>
      </c>
      <c r="Z274">
        <v>0</v>
      </c>
      <c r="AA274">
        <v>0</v>
      </c>
      <c r="AB274">
        <v>18</v>
      </c>
      <c r="AC274">
        <v>44</v>
      </c>
    </row>
    <row r="275" spans="1:29" x14ac:dyDescent="0.25">
      <c r="A275" t="s">
        <v>301</v>
      </c>
      <c r="B275" t="s">
        <v>276</v>
      </c>
      <c r="C275">
        <v>37</v>
      </c>
      <c r="D275">
        <v>36</v>
      </c>
      <c r="E275">
        <v>3232</v>
      </c>
      <c r="F275">
        <v>17</v>
      </c>
      <c r="G275">
        <v>9</v>
      </c>
      <c r="H275">
        <v>26</v>
      </c>
      <c r="I275">
        <v>13</v>
      </c>
      <c r="J275">
        <v>4</v>
      </c>
      <c r="K275">
        <v>4</v>
      </c>
      <c r="L275">
        <v>5</v>
      </c>
      <c r="M275">
        <v>0</v>
      </c>
      <c r="N275">
        <v>129</v>
      </c>
      <c r="O275">
        <v>49</v>
      </c>
      <c r="P275">
        <v>0.1</v>
      </c>
      <c r="Q275">
        <v>0.27</v>
      </c>
      <c r="R275">
        <v>637</v>
      </c>
      <c r="S275">
        <v>945</v>
      </c>
      <c r="T275">
        <v>128</v>
      </c>
      <c r="U275">
        <v>21</v>
      </c>
      <c r="V275">
        <v>15</v>
      </c>
      <c r="W275">
        <v>5</v>
      </c>
      <c r="X275">
        <v>26</v>
      </c>
      <c r="Y275">
        <v>3</v>
      </c>
      <c r="Z275">
        <v>0</v>
      </c>
      <c r="AA275">
        <v>0</v>
      </c>
      <c r="AB275">
        <v>75</v>
      </c>
      <c r="AC275">
        <v>81</v>
      </c>
    </row>
    <row r="276" spans="1:29" x14ac:dyDescent="0.25">
      <c r="A276" t="s">
        <v>302</v>
      </c>
      <c r="B276" t="s">
        <v>276</v>
      </c>
      <c r="C276">
        <v>32</v>
      </c>
      <c r="D276">
        <v>24</v>
      </c>
      <c r="E276">
        <v>2101</v>
      </c>
      <c r="F276">
        <v>6</v>
      </c>
      <c r="G276">
        <v>10</v>
      </c>
      <c r="H276">
        <v>16</v>
      </c>
      <c r="I276">
        <v>6</v>
      </c>
      <c r="J276">
        <v>0</v>
      </c>
      <c r="K276">
        <v>0</v>
      </c>
      <c r="L276">
        <v>2</v>
      </c>
      <c r="M276">
        <v>0</v>
      </c>
      <c r="N276">
        <v>66</v>
      </c>
      <c r="O276">
        <v>24</v>
      </c>
      <c r="P276">
        <v>0.09</v>
      </c>
      <c r="Q276">
        <v>0.25</v>
      </c>
      <c r="R276">
        <v>550</v>
      </c>
      <c r="S276">
        <v>756</v>
      </c>
      <c r="T276">
        <v>63</v>
      </c>
      <c r="U276">
        <v>13</v>
      </c>
      <c r="V276">
        <v>31</v>
      </c>
      <c r="W276">
        <v>16</v>
      </c>
      <c r="X276">
        <v>24</v>
      </c>
      <c r="Y276">
        <v>5</v>
      </c>
      <c r="Z276">
        <v>0</v>
      </c>
      <c r="AA276">
        <v>0</v>
      </c>
      <c r="AB276">
        <v>24</v>
      </c>
      <c r="AC276">
        <v>41</v>
      </c>
    </row>
    <row r="277" spans="1:29" x14ac:dyDescent="0.25">
      <c r="A277" t="s">
        <v>303</v>
      </c>
      <c r="B277" t="s">
        <v>276</v>
      </c>
      <c r="C277">
        <v>30</v>
      </c>
      <c r="D277">
        <v>20</v>
      </c>
      <c r="E277">
        <v>1816</v>
      </c>
      <c r="F277">
        <v>5</v>
      </c>
      <c r="G277">
        <v>1</v>
      </c>
      <c r="H277">
        <v>6</v>
      </c>
      <c r="I277">
        <v>5</v>
      </c>
      <c r="J277">
        <v>0</v>
      </c>
      <c r="K277">
        <v>0</v>
      </c>
      <c r="L277">
        <v>2</v>
      </c>
      <c r="M277">
        <v>0</v>
      </c>
      <c r="N277">
        <v>27</v>
      </c>
      <c r="O277">
        <v>12</v>
      </c>
      <c r="P277">
        <v>0.19</v>
      </c>
      <c r="Q277">
        <v>0.42</v>
      </c>
      <c r="R277">
        <v>513</v>
      </c>
      <c r="S277">
        <v>639</v>
      </c>
      <c r="T277">
        <v>37</v>
      </c>
      <c r="U277">
        <v>2</v>
      </c>
      <c r="V277">
        <v>27</v>
      </c>
      <c r="W277">
        <v>13</v>
      </c>
      <c r="X277">
        <v>10</v>
      </c>
      <c r="Y277">
        <v>13</v>
      </c>
      <c r="Z277">
        <v>1</v>
      </c>
      <c r="AA277">
        <v>0</v>
      </c>
      <c r="AB277">
        <v>7</v>
      </c>
      <c r="AC277">
        <v>21</v>
      </c>
    </row>
    <row r="278" spans="1:29" x14ac:dyDescent="0.25">
      <c r="A278" t="s">
        <v>304</v>
      </c>
      <c r="B278" t="s">
        <v>276</v>
      </c>
      <c r="C278">
        <v>22</v>
      </c>
      <c r="D278">
        <v>21</v>
      </c>
      <c r="E278">
        <v>1861</v>
      </c>
      <c r="F278">
        <v>5</v>
      </c>
      <c r="G278">
        <v>2</v>
      </c>
      <c r="H278">
        <v>7</v>
      </c>
      <c r="I278">
        <v>5</v>
      </c>
      <c r="J278">
        <v>0</v>
      </c>
      <c r="K278">
        <v>1</v>
      </c>
      <c r="L278">
        <v>2</v>
      </c>
      <c r="M278">
        <v>0</v>
      </c>
      <c r="N278">
        <v>39</v>
      </c>
      <c r="O278">
        <v>15</v>
      </c>
      <c r="P278">
        <v>0.13</v>
      </c>
      <c r="Q278">
        <v>0.33</v>
      </c>
      <c r="R278">
        <v>332</v>
      </c>
      <c r="S278">
        <v>478</v>
      </c>
      <c r="T278">
        <v>52</v>
      </c>
      <c r="U278">
        <v>4</v>
      </c>
      <c r="V278">
        <v>12</v>
      </c>
      <c r="W278">
        <v>7</v>
      </c>
      <c r="X278">
        <v>10</v>
      </c>
      <c r="Y278">
        <v>9</v>
      </c>
      <c r="Z278">
        <v>0</v>
      </c>
      <c r="AA278">
        <v>0</v>
      </c>
      <c r="AB278">
        <v>10</v>
      </c>
      <c r="AC278">
        <v>17</v>
      </c>
    </row>
    <row r="279" spans="1:29" x14ac:dyDescent="0.25">
      <c r="A279" t="s">
        <v>306</v>
      </c>
      <c r="B279" t="s">
        <v>276</v>
      </c>
      <c r="C279">
        <v>33</v>
      </c>
      <c r="D279">
        <v>32</v>
      </c>
      <c r="E279">
        <v>2909</v>
      </c>
      <c r="F279">
        <v>12</v>
      </c>
      <c r="G279">
        <v>5</v>
      </c>
      <c r="H279">
        <v>17</v>
      </c>
      <c r="I279">
        <v>7</v>
      </c>
      <c r="J279">
        <v>5</v>
      </c>
      <c r="K279">
        <v>5</v>
      </c>
      <c r="L279">
        <v>8</v>
      </c>
      <c r="M279">
        <v>0</v>
      </c>
      <c r="N279">
        <v>83</v>
      </c>
      <c r="O279">
        <v>24</v>
      </c>
      <c r="P279">
        <v>0.08</v>
      </c>
      <c r="Q279">
        <v>0.28999999999999998</v>
      </c>
      <c r="R279">
        <v>440</v>
      </c>
      <c r="S279">
        <v>779</v>
      </c>
      <c r="T279">
        <v>94</v>
      </c>
      <c r="U279">
        <v>10</v>
      </c>
      <c r="V279">
        <v>33</v>
      </c>
      <c r="W279">
        <v>21</v>
      </c>
      <c r="X279">
        <v>16</v>
      </c>
      <c r="Y279">
        <v>14</v>
      </c>
      <c r="Z279">
        <v>1</v>
      </c>
      <c r="AA279">
        <v>0</v>
      </c>
      <c r="AB279">
        <v>147</v>
      </c>
      <c r="AC279">
        <v>114</v>
      </c>
    </row>
    <row r="280" spans="1:29" x14ac:dyDescent="0.25">
      <c r="A280" t="s">
        <v>324</v>
      </c>
      <c r="B280" t="s">
        <v>276</v>
      </c>
      <c r="C280">
        <v>26</v>
      </c>
      <c r="D280">
        <v>22</v>
      </c>
      <c r="E280">
        <v>1914</v>
      </c>
      <c r="F280">
        <v>3</v>
      </c>
      <c r="G280">
        <v>3</v>
      </c>
      <c r="H280">
        <v>6</v>
      </c>
      <c r="I280">
        <v>3</v>
      </c>
      <c r="J280">
        <v>0</v>
      </c>
      <c r="K280">
        <v>0</v>
      </c>
      <c r="L280">
        <v>3</v>
      </c>
      <c r="M280">
        <v>0</v>
      </c>
      <c r="N280">
        <v>45</v>
      </c>
      <c r="O280">
        <v>16</v>
      </c>
      <c r="P280">
        <v>7.0000000000000007E-2</v>
      </c>
      <c r="Q280">
        <v>0.19</v>
      </c>
      <c r="R280">
        <v>833</v>
      </c>
      <c r="S280">
        <v>971</v>
      </c>
      <c r="T280">
        <v>119</v>
      </c>
      <c r="U280">
        <v>6</v>
      </c>
      <c r="V280">
        <v>18</v>
      </c>
      <c r="W280">
        <v>17</v>
      </c>
      <c r="X280">
        <v>11</v>
      </c>
      <c r="Y280">
        <v>8</v>
      </c>
      <c r="Z280">
        <v>0</v>
      </c>
      <c r="AA280">
        <v>0</v>
      </c>
      <c r="AB280">
        <v>14</v>
      </c>
      <c r="AC280">
        <v>28</v>
      </c>
    </row>
    <row r="281" spans="1:29" x14ac:dyDescent="0.25">
      <c r="A281" t="s">
        <v>325</v>
      </c>
      <c r="B281" t="s">
        <v>276</v>
      </c>
      <c r="C281">
        <v>35</v>
      </c>
      <c r="D281">
        <v>32</v>
      </c>
      <c r="E281">
        <v>2639</v>
      </c>
      <c r="F281">
        <v>8</v>
      </c>
      <c r="G281">
        <v>1</v>
      </c>
      <c r="H281">
        <v>9</v>
      </c>
      <c r="I281">
        <v>8</v>
      </c>
      <c r="J281">
        <v>0</v>
      </c>
      <c r="K281">
        <v>0</v>
      </c>
      <c r="L281">
        <v>3</v>
      </c>
      <c r="M281">
        <v>0</v>
      </c>
      <c r="N281">
        <v>43</v>
      </c>
      <c r="O281">
        <v>17</v>
      </c>
      <c r="P281">
        <v>0.19</v>
      </c>
      <c r="Q281">
        <v>0.47</v>
      </c>
      <c r="R281">
        <v>656</v>
      </c>
      <c r="S281">
        <v>1045</v>
      </c>
      <c r="T281">
        <v>86</v>
      </c>
      <c r="U281">
        <v>4</v>
      </c>
      <c r="V281">
        <v>57</v>
      </c>
      <c r="W281">
        <v>37</v>
      </c>
      <c r="X281">
        <v>35</v>
      </c>
      <c r="Y281">
        <v>21</v>
      </c>
      <c r="Z281">
        <v>0</v>
      </c>
      <c r="AA281">
        <v>0</v>
      </c>
      <c r="AB281">
        <v>19</v>
      </c>
      <c r="AC281">
        <v>54</v>
      </c>
    </row>
    <row r="282" spans="1:29" x14ac:dyDescent="0.25">
      <c r="A282" t="s">
        <v>326</v>
      </c>
      <c r="B282" t="s">
        <v>276</v>
      </c>
      <c r="C282">
        <v>33</v>
      </c>
      <c r="D282">
        <v>13</v>
      </c>
      <c r="E282">
        <v>1473</v>
      </c>
      <c r="F282">
        <v>1</v>
      </c>
      <c r="G282">
        <v>2</v>
      </c>
      <c r="H282">
        <v>3</v>
      </c>
      <c r="I282">
        <v>1</v>
      </c>
      <c r="J282">
        <v>0</v>
      </c>
      <c r="K282">
        <v>0</v>
      </c>
      <c r="L282">
        <v>4</v>
      </c>
      <c r="M282">
        <v>0</v>
      </c>
      <c r="N282">
        <v>27</v>
      </c>
      <c r="O282">
        <v>5</v>
      </c>
      <c r="P282">
        <v>0.04</v>
      </c>
      <c r="Q282">
        <v>0.2</v>
      </c>
      <c r="R282">
        <v>364</v>
      </c>
      <c r="S282">
        <v>581</v>
      </c>
      <c r="T282">
        <v>46</v>
      </c>
      <c r="U282">
        <v>6</v>
      </c>
      <c r="V282">
        <v>49</v>
      </c>
      <c r="W282">
        <v>26</v>
      </c>
      <c r="X282">
        <v>20</v>
      </c>
      <c r="Y282">
        <v>23</v>
      </c>
      <c r="Z282">
        <v>0</v>
      </c>
      <c r="AA282">
        <v>0</v>
      </c>
      <c r="AB282">
        <v>14</v>
      </c>
      <c r="AC282">
        <v>33</v>
      </c>
    </row>
    <row r="283" spans="1:29" x14ac:dyDescent="0.25">
      <c r="A283" t="s">
        <v>346</v>
      </c>
      <c r="B283" t="s">
        <v>276</v>
      </c>
      <c r="C283">
        <v>29</v>
      </c>
      <c r="D283">
        <v>20</v>
      </c>
      <c r="E283">
        <v>1900</v>
      </c>
      <c r="F283">
        <v>3</v>
      </c>
      <c r="G283">
        <v>3</v>
      </c>
      <c r="H283">
        <v>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26</v>
      </c>
      <c r="O283">
        <v>9</v>
      </c>
      <c r="P283">
        <v>0.12</v>
      </c>
      <c r="Q283">
        <v>0.33</v>
      </c>
      <c r="R283">
        <v>805</v>
      </c>
      <c r="S283">
        <v>984</v>
      </c>
      <c r="T283">
        <v>88</v>
      </c>
      <c r="U283">
        <v>9</v>
      </c>
      <c r="V283">
        <v>14</v>
      </c>
      <c r="W283">
        <v>8</v>
      </c>
      <c r="X283">
        <v>19</v>
      </c>
      <c r="Y283">
        <v>15</v>
      </c>
      <c r="Z283">
        <v>3</v>
      </c>
      <c r="AA283">
        <v>0</v>
      </c>
      <c r="AB283">
        <v>2</v>
      </c>
      <c r="AC283">
        <v>11</v>
      </c>
    </row>
    <row r="284" spans="1:29" x14ac:dyDescent="0.25">
      <c r="A284" t="s">
        <v>347</v>
      </c>
      <c r="B284" t="s">
        <v>276</v>
      </c>
      <c r="C284">
        <v>25</v>
      </c>
      <c r="D284">
        <v>20</v>
      </c>
      <c r="E284">
        <v>1806</v>
      </c>
      <c r="F284">
        <v>15</v>
      </c>
      <c r="G284">
        <v>2</v>
      </c>
      <c r="H284">
        <v>17</v>
      </c>
      <c r="I284">
        <v>15</v>
      </c>
      <c r="J284">
        <v>0</v>
      </c>
      <c r="K284">
        <v>0</v>
      </c>
      <c r="L284">
        <v>2</v>
      </c>
      <c r="M284">
        <v>0</v>
      </c>
      <c r="N284">
        <v>54</v>
      </c>
      <c r="O284">
        <v>25</v>
      </c>
      <c r="P284">
        <v>0.28000000000000003</v>
      </c>
      <c r="Q284">
        <v>0.6</v>
      </c>
      <c r="R284">
        <v>184</v>
      </c>
      <c r="S284">
        <v>265</v>
      </c>
      <c r="T284">
        <v>39</v>
      </c>
      <c r="U284">
        <v>6</v>
      </c>
      <c r="V284">
        <v>6</v>
      </c>
      <c r="W284">
        <v>5</v>
      </c>
      <c r="X284">
        <v>9</v>
      </c>
      <c r="Y284">
        <v>1</v>
      </c>
      <c r="Z284">
        <v>0</v>
      </c>
      <c r="AA284">
        <v>1</v>
      </c>
      <c r="AB284">
        <v>24</v>
      </c>
      <c r="AC284">
        <v>50</v>
      </c>
    </row>
    <row r="285" spans="1:29" x14ac:dyDescent="0.25">
      <c r="A285" t="s">
        <v>348</v>
      </c>
      <c r="B285" t="s">
        <v>276</v>
      </c>
      <c r="C285">
        <v>36</v>
      </c>
      <c r="D285">
        <v>34</v>
      </c>
      <c r="E285">
        <v>2983</v>
      </c>
      <c r="F285">
        <v>12</v>
      </c>
      <c r="G285">
        <v>10</v>
      </c>
      <c r="H285">
        <v>22</v>
      </c>
      <c r="I285">
        <v>12</v>
      </c>
      <c r="J285">
        <v>0</v>
      </c>
      <c r="K285">
        <v>0</v>
      </c>
      <c r="L285">
        <v>6</v>
      </c>
      <c r="M285">
        <v>0</v>
      </c>
      <c r="N285">
        <v>79</v>
      </c>
      <c r="O285">
        <v>34</v>
      </c>
      <c r="P285">
        <v>0.15</v>
      </c>
      <c r="Q285">
        <v>0.35</v>
      </c>
      <c r="R285">
        <v>574</v>
      </c>
      <c r="S285">
        <v>863</v>
      </c>
      <c r="T285">
        <v>98</v>
      </c>
      <c r="U285">
        <v>19</v>
      </c>
      <c r="V285">
        <v>36</v>
      </c>
      <c r="W285">
        <v>20</v>
      </c>
      <c r="X285">
        <v>29</v>
      </c>
      <c r="Y285">
        <v>21</v>
      </c>
      <c r="Z285">
        <v>0</v>
      </c>
      <c r="AA285">
        <v>0</v>
      </c>
      <c r="AB285">
        <v>38</v>
      </c>
      <c r="AC285">
        <v>65</v>
      </c>
    </row>
    <row r="286" spans="1:29" x14ac:dyDescent="0.25">
      <c r="A286" t="s">
        <v>349</v>
      </c>
      <c r="B286" t="s">
        <v>276</v>
      </c>
      <c r="C286">
        <v>29</v>
      </c>
      <c r="D286">
        <v>13</v>
      </c>
      <c r="E286">
        <v>1382</v>
      </c>
      <c r="F286">
        <v>2</v>
      </c>
      <c r="G286">
        <v>2</v>
      </c>
      <c r="H286">
        <v>4</v>
      </c>
      <c r="I286">
        <v>2</v>
      </c>
      <c r="J286">
        <v>0</v>
      </c>
      <c r="K286">
        <v>0</v>
      </c>
      <c r="L286">
        <v>3</v>
      </c>
      <c r="M286">
        <v>0</v>
      </c>
      <c r="N286">
        <v>41</v>
      </c>
      <c r="O286">
        <v>11</v>
      </c>
      <c r="P286">
        <v>0.05</v>
      </c>
      <c r="Q286">
        <v>0.18</v>
      </c>
      <c r="R286">
        <v>185</v>
      </c>
      <c r="S286">
        <v>313</v>
      </c>
      <c r="T286">
        <v>29</v>
      </c>
      <c r="U286">
        <v>4</v>
      </c>
      <c r="V286">
        <v>20</v>
      </c>
      <c r="W286">
        <v>12</v>
      </c>
      <c r="X286">
        <v>19</v>
      </c>
      <c r="Y286">
        <v>4</v>
      </c>
      <c r="Z286">
        <v>0</v>
      </c>
      <c r="AA286">
        <v>0</v>
      </c>
      <c r="AB286">
        <v>55</v>
      </c>
      <c r="AC286">
        <v>67</v>
      </c>
    </row>
    <row r="287" spans="1:29" x14ac:dyDescent="0.25">
      <c r="A287" t="s">
        <v>350</v>
      </c>
      <c r="B287" t="s">
        <v>276</v>
      </c>
      <c r="C287">
        <v>22</v>
      </c>
      <c r="D287">
        <v>13</v>
      </c>
      <c r="E287">
        <v>1145</v>
      </c>
      <c r="F287">
        <v>5</v>
      </c>
      <c r="G287">
        <v>1</v>
      </c>
      <c r="H287">
        <v>6</v>
      </c>
      <c r="I287">
        <v>5</v>
      </c>
      <c r="J287">
        <v>0</v>
      </c>
      <c r="K287">
        <v>0</v>
      </c>
      <c r="L287">
        <v>2</v>
      </c>
      <c r="M287">
        <v>0</v>
      </c>
      <c r="N287">
        <v>37</v>
      </c>
      <c r="O287">
        <v>18</v>
      </c>
      <c r="P287">
        <v>0.14000000000000001</v>
      </c>
      <c r="Q287">
        <v>0.28000000000000003</v>
      </c>
      <c r="R287">
        <v>158</v>
      </c>
      <c r="S287">
        <v>238</v>
      </c>
      <c r="T287">
        <v>20</v>
      </c>
      <c r="U287">
        <v>2</v>
      </c>
      <c r="V287">
        <v>8</v>
      </c>
      <c r="W287">
        <v>4</v>
      </c>
      <c r="X287">
        <v>11</v>
      </c>
      <c r="Y287">
        <v>4</v>
      </c>
      <c r="Z287">
        <v>0</v>
      </c>
      <c r="AA287">
        <v>0</v>
      </c>
      <c r="AB287">
        <v>39</v>
      </c>
      <c r="AC287">
        <v>43</v>
      </c>
    </row>
    <row r="288" spans="1:29" x14ac:dyDescent="0.25">
      <c r="A288" t="s">
        <v>351</v>
      </c>
      <c r="B288" t="s">
        <v>276</v>
      </c>
      <c r="C288">
        <v>16</v>
      </c>
      <c r="D288">
        <v>2</v>
      </c>
      <c r="E288">
        <v>367</v>
      </c>
      <c r="F288">
        <v>2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8</v>
      </c>
      <c r="O288">
        <v>6</v>
      </c>
      <c r="P288">
        <v>0.25</v>
      </c>
      <c r="Q288">
        <v>0.33</v>
      </c>
      <c r="R288">
        <v>128</v>
      </c>
      <c r="S288">
        <v>153</v>
      </c>
      <c r="T288">
        <v>16</v>
      </c>
      <c r="U288">
        <v>1</v>
      </c>
      <c r="V288">
        <v>9</v>
      </c>
      <c r="W288">
        <v>7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1</v>
      </c>
    </row>
    <row r="289" spans="1:29" x14ac:dyDescent="0.25">
      <c r="A289" t="s">
        <v>363</v>
      </c>
      <c r="B289" t="s">
        <v>276</v>
      </c>
      <c r="C289">
        <v>28</v>
      </c>
      <c r="D289">
        <v>15</v>
      </c>
      <c r="E289">
        <v>1644</v>
      </c>
      <c r="F289">
        <v>3</v>
      </c>
      <c r="G289">
        <v>1</v>
      </c>
      <c r="H289">
        <v>4</v>
      </c>
      <c r="I289">
        <v>3</v>
      </c>
      <c r="J289">
        <v>0</v>
      </c>
      <c r="K289">
        <v>0</v>
      </c>
      <c r="L289">
        <v>1</v>
      </c>
      <c r="M289">
        <v>0</v>
      </c>
      <c r="N289">
        <v>47</v>
      </c>
      <c r="O289">
        <v>16</v>
      </c>
      <c r="P289">
        <v>0.06</v>
      </c>
      <c r="Q289">
        <v>0.19</v>
      </c>
      <c r="R289">
        <v>390</v>
      </c>
      <c r="S289">
        <v>581</v>
      </c>
      <c r="T289">
        <v>60</v>
      </c>
      <c r="U289">
        <v>4</v>
      </c>
      <c r="V289">
        <v>20</v>
      </c>
      <c r="W289">
        <v>14</v>
      </c>
      <c r="X289">
        <v>23</v>
      </c>
      <c r="Y289">
        <v>15</v>
      </c>
      <c r="Z289">
        <v>0</v>
      </c>
      <c r="AA289">
        <v>0</v>
      </c>
      <c r="AB289">
        <v>55</v>
      </c>
      <c r="AC289">
        <v>90</v>
      </c>
    </row>
    <row r="290" spans="1:29" x14ac:dyDescent="0.25">
      <c r="A290" t="s">
        <v>352</v>
      </c>
      <c r="B290" t="s">
        <v>276</v>
      </c>
      <c r="C290">
        <v>20</v>
      </c>
      <c r="D290">
        <v>5</v>
      </c>
      <c r="E290">
        <v>746</v>
      </c>
      <c r="F290">
        <v>2</v>
      </c>
      <c r="G290">
        <v>2</v>
      </c>
      <c r="H290">
        <v>4</v>
      </c>
      <c r="I290">
        <v>2</v>
      </c>
      <c r="J290">
        <v>0</v>
      </c>
      <c r="K290">
        <v>0</v>
      </c>
      <c r="L290">
        <v>4</v>
      </c>
      <c r="M290">
        <v>0</v>
      </c>
      <c r="N290">
        <v>23</v>
      </c>
      <c r="O290">
        <v>9</v>
      </c>
      <c r="P290">
        <v>0.09</v>
      </c>
      <c r="Q290">
        <v>0.22</v>
      </c>
      <c r="R290">
        <v>106</v>
      </c>
      <c r="S290">
        <v>163</v>
      </c>
      <c r="T290">
        <v>26</v>
      </c>
      <c r="U290">
        <v>6</v>
      </c>
      <c r="V290">
        <v>4</v>
      </c>
      <c r="W290">
        <v>3</v>
      </c>
      <c r="X290">
        <v>9</v>
      </c>
      <c r="Y290">
        <v>0</v>
      </c>
      <c r="Z290">
        <v>0</v>
      </c>
      <c r="AA290">
        <v>0</v>
      </c>
      <c r="AB290">
        <v>11</v>
      </c>
      <c r="AC290">
        <v>21</v>
      </c>
    </row>
    <row r="291" spans="1:29" x14ac:dyDescent="0.25">
      <c r="A291" t="s">
        <v>353</v>
      </c>
      <c r="B291" t="s">
        <v>276</v>
      </c>
      <c r="C291">
        <v>31</v>
      </c>
      <c r="D291">
        <v>23</v>
      </c>
      <c r="E291">
        <v>2019</v>
      </c>
      <c r="F291">
        <v>3</v>
      </c>
      <c r="G291">
        <v>3</v>
      </c>
      <c r="H291">
        <v>6</v>
      </c>
      <c r="I291">
        <v>3</v>
      </c>
      <c r="J291">
        <v>0</v>
      </c>
      <c r="K291">
        <v>0</v>
      </c>
      <c r="L291">
        <v>2</v>
      </c>
      <c r="M291">
        <v>0</v>
      </c>
      <c r="N291">
        <v>35</v>
      </c>
      <c r="O291">
        <v>8</v>
      </c>
      <c r="P291">
        <v>0.09</v>
      </c>
      <c r="Q291">
        <v>0.38</v>
      </c>
      <c r="R291">
        <v>576</v>
      </c>
      <c r="S291">
        <v>754</v>
      </c>
      <c r="T291">
        <v>61</v>
      </c>
      <c r="U291">
        <v>6</v>
      </c>
      <c r="V291">
        <v>47</v>
      </c>
      <c r="W291">
        <v>30</v>
      </c>
      <c r="X291">
        <v>33</v>
      </c>
      <c r="Y291">
        <v>15</v>
      </c>
      <c r="Z291">
        <v>0</v>
      </c>
      <c r="AA291">
        <v>0</v>
      </c>
      <c r="AB291">
        <v>32</v>
      </c>
      <c r="AC291">
        <v>58</v>
      </c>
    </row>
    <row r="292" spans="1:29" x14ac:dyDescent="0.25">
      <c r="A292" t="s">
        <v>364</v>
      </c>
      <c r="B292" t="s">
        <v>276</v>
      </c>
      <c r="C292">
        <v>26</v>
      </c>
      <c r="D292">
        <v>18</v>
      </c>
      <c r="E292">
        <v>1572</v>
      </c>
      <c r="F292">
        <v>2</v>
      </c>
      <c r="G292">
        <v>1</v>
      </c>
      <c r="H292">
        <v>3</v>
      </c>
      <c r="I292">
        <v>2</v>
      </c>
      <c r="J292">
        <v>0</v>
      </c>
      <c r="K292">
        <v>0</v>
      </c>
      <c r="L292">
        <v>1</v>
      </c>
      <c r="M292">
        <v>0</v>
      </c>
      <c r="N292">
        <v>24</v>
      </c>
      <c r="O292">
        <v>2</v>
      </c>
      <c r="P292">
        <v>0.08</v>
      </c>
      <c r="Q292">
        <v>1</v>
      </c>
      <c r="R292">
        <v>292</v>
      </c>
      <c r="S292">
        <v>410</v>
      </c>
      <c r="T292">
        <v>25</v>
      </c>
      <c r="U292">
        <v>3</v>
      </c>
      <c r="V292">
        <v>26</v>
      </c>
      <c r="W292">
        <v>14</v>
      </c>
      <c r="X292">
        <v>29</v>
      </c>
      <c r="Y292">
        <v>11</v>
      </c>
      <c r="Z292">
        <v>2</v>
      </c>
      <c r="AA292">
        <v>0</v>
      </c>
      <c r="AB292">
        <v>40</v>
      </c>
      <c r="AC292">
        <v>48</v>
      </c>
    </row>
    <row r="293" spans="1:29" x14ac:dyDescent="0.25">
      <c r="A293" t="s">
        <v>355</v>
      </c>
      <c r="B293" t="s">
        <v>276</v>
      </c>
      <c r="C293">
        <v>32</v>
      </c>
      <c r="D293">
        <v>27</v>
      </c>
      <c r="E293">
        <v>2248</v>
      </c>
      <c r="F293">
        <v>5</v>
      </c>
      <c r="G293">
        <v>3</v>
      </c>
      <c r="H293">
        <v>8</v>
      </c>
      <c r="I293">
        <v>4</v>
      </c>
      <c r="J293">
        <v>1</v>
      </c>
      <c r="K293">
        <v>1</v>
      </c>
      <c r="L293">
        <v>5</v>
      </c>
      <c r="M293">
        <v>0</v>
      </c>
      <c r="N293">
        <v>49</v>
      </c>
      <c r="O293">
        <v>16</v>
      </c>
      <c r="P293">
        <v>0.08</v>
      </c>
      <c r="Q293">
        <v>0.25</v>
      </c>
      <c r="R293">
        <v>369</v>
      </c>
      <c r="S293">
        <v>519</v>
      </c>
      <c r="T293">
        <v>63</v>
      </c>
      <c r="U293">
        <v>9</v>
      </c>
      <c r="V293">
        <v>19</v>
      </c>
      <c r="W293">
        <v>15</v>
      </c>
      <c r="X293">
        <v>15</v>
      </c>
      <c r="Y293">
        <v>8</v>
      </c>
      <c r="Z293">
        <v>0</v>
      </c>
      <c r="AA293">
        <v>0</v>
      </c>
      <c r="AB293">
        <v>100</v>
      </c>
      <c r="AC293">
        <v>119</v>
      </c>
    </row>
    <row r="294" spans="1:29" x14ac:dyDescent="0.25">
      <c r="A294" t="s">
        <v>356</v>
      </c>
      <c r="B294" t="s">
        <v>276</v>
      </c>
      <c r="C294">
        <v>29</v>
      </c>
      <c r="D294">
        <v>22</v>
      </c>
      <c r="E294">
        <v>1809</v>
      </c>
      <c r="F294">
        <v>8</v>
      </c>
      <c r="G294">
        <v>3</v>
      </c>
      <c r="H294">
        <v>11</v>
      </c>
      <c r="I294">
        <v>8</v>
      </c>
      <c r="J294">
        <v>0</v>
      </c>
      <c r="K294">
        <v>0</v>
      </c>
      <c r="L294">
        <v>3</v>
      </c>
      <c r="M294">
        <v>0</v>
      </c>
      <c r="N294">
        <v>56</v>
      </c>
      <c r="O294">
        <v>23</v>
      </c>
      <c r="P294">
        <v>0.14000000000000001</v>
      </c>
      <c r="Q294">
        <v>0.35</v>
      </c>
      <c r="R294">
        <v>537</v>
      </c>
      <c r="S294">
        <v>669</v>
      </c>
      <c r="T294">
        <v>61</v>
      </c>
      <c r="U294">
        <v>6</v>
      </c>
      <c r="V294">
        <v>17</v>
      </c>
      <c r="W294">
        <v>8</v>
      </c>
      <c r="X294">
        <v>28</v>
      </c>
      <c r="Y294">
        <v>4</v>
      </c>
      <c r="Z294">
        <v>1</v>
      </c>
      <c r="AA294">
        <v>0</v>
      </c>
      <c r="AB294">
        <v>38</v>
      </c>
      <c r="AC294">
        <v>52</v>
      </c>
    </row>
    <row r="295" spans="1:29" x14ac:dyDescent="0.25">
      <c r="A295" t="s">
        <v>357</v>
      </c>
      <c r="B295" t="s">
        <v>276</v>
      </c>
      <c r="C295">
        <v>26</v>
      </c>
      <c r="D295">
        <v>13</v>
      </c>
      <c r="E295">
        <v>1264</v>
      </c>
      <c r="F295">
        <v>4</v>
      </c>
      <c r="G295">
        <v>5</v>
      </c>
      <c r="H295">
        <v>9</v>
      </c>
      <c r="I295">
        <v>4</v>
      </c>
      <c r="J295">
        <v>0</v>
      </c>
      <c r="K295">
        <v>0</v>
      </c>
      <c r="L295">
        <v>1</v>
      </c>
      <c r="M295">
        <v>0</v>
      </c>
      <c r="N295">
        <v>31</v>
      </c>
      <c r="O295">
        <v>12</v>
      </c>
      <c r="P295">
        <v>0.13</v>
      </c>
      <c r="Q295">
        <v>0.33</v>
      </c>
      <c r="R295">
        <v>276</v>
      </c>
      <c r="S295">
        <v>361</v>
      </c>
      <c r="T295">
        <v>38</v>
      </c>
      <c r="U295">
        <v>8</v>
      </c>
      <c r="V295">
        <v>10</v>
      </c>
      <c r="W295">
        <v>7</v>
      </c>
      <c r="X295">
        <v>19</v>
      </c>
      <c r="Y295">
        <v>4</v>
      </c>
      <c r="Z295">
        <v>0</v>
      </c>
      <c r="AA295">
        <v>0</v>
      </c>
      <c r="AB295">
        <v>16</v>
      </c>
      <c r="AC295">
        <v>38</v>
      </c>
    </row>
    <row r="296" spans="1:29" x14ac:dyDescent="0.25">
      <c r="A296" t="s">
        <v>358</v>
      </c>
      <c r="B296" t="s">
        <v>276</v>
      </c>
      <c r="C296">
        <v>19</v>
      </c>
      <c r="D296">
        <v>11</v>
      </c>
      <c r="E296">
        <v>912</v>
      </c>
      <c r="F296">
        <v>1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8</v>
      </c>
      <c r="O296">
        <v>2</v>
      </c>
      <c r="P296">
        <v>0.13</v>
      </c>
      <c r="Q296">
        <v>0.5</v>
      </c>
      <c r="R296">
        <v>223</v>
      </c>
      <c r="S296">
        <v>334</v>
      </c>
      <c r="T296">
        <v>26</v>
      </c>
      <c r="U296">
        <v>1</v>
      </c>
      <c r="V296">
        <v>18</v>
      </c>
      <c r="W296">
        <v>7</v>
      </c>
      <c r="X296">
        <v>10</v>
      </c>
      <c r="Y296">
        <v>7</v>
      </c>
      <c r="Z296">
        <v>0</v>
      </c>
      <c r="AA296">
        <v>0</v>
      </c>
      <c r="AB296">
        <v>8</v>
      </c>
      <c r="AC296">
        <v>28</v>
      </c>
    </row>
    <row r="297" spans="1:29" x14ac:dyDescent="0.25">
      <c r="A297" t="s">
        <v>359</v>
      </c>
      <c r="B297" t="s">
        <v>276</v>
      </c>
      <c r="C297">
        <v>34</v>
      </c>
      <c r="D297">
        <v>32</v>
      </c>
      <c r="E297">
        <v>2805</v>
      </c>
      <c r="F297">
        <v>8</v>
      </c>
      <c r="G297">
        <v>3</v>
      </c>
      <c r="H297">
        <v>11</v>
      </c>
      <c r="I297">
        <v>7</v>
      </c>
      <c r="J297">
        <v>1</v>
      </c>
      <c r="K297">
        <v>1</v>
      </c>
      <c r="L297">
        <v>2</v>
      </c>
      <c r="M297">
        <v>0</v>
      </c>
      <c r="N297">
        <v>73</v>
      </c>
      <c r="O297">
        <v>26</v>
      </c>
      <c r="P297">
        <v>0.1</v>
      </c>
      <c r="Q297">
        <v>0.27</v>
      </c>
      <c r="R297">
        <v>898</v>
      </c>
      <c r="S297">
        <v>1188</v>
      </c>
      <c r="T297">
        <v>113</v>
      </c>
      <c r="U297">
        <v>13</v>
      </c>
      <c r="V297">
        <v>34</v>
      </c>
      <c r="W297">
        <v>20</v>
      </c>
      <c r="X297">
        <v>33</v>
      </c>
      <c r="Y297">
        <v>15</v>
      </c>
      <c r="Z297">
        <v>0</v>
      </c>
      <c r="AA297">
        <v>0</v>
      </c>
      <c r="AB297">
        <v>9</v>
      </c>
      <c r="AC297">
        <v>20</v>
      </c>
    </row>
    <row r="298" spans="1:29" x14ac:dyDescent="0.25">
      <c r="A298" t="s">
        <v>360</v>
      </c>
      <c r="B298" t="s">
        <v>276</v>
      </c>
      <c r="C298">
        <v>18</v>
      </c>
      <c r="D298">
        <v>7</v>
      </c>
      <c r="E298">
        <v>761</v>
      </c>
      <c r="F298">
        <v>1</v>
      </c>
      <c r="G298">
        <v>2</v>
      </c>
      <c r="H298">
        <v>3</v>
      </c>
      <c r="I298">
        <v>1</v>
      </c>
      <c r="J298">
        <v>0</v>
      </c>
      <c r="K298">
        <v>0</v>
      </c>
      <c r="L298">
        <v>3</v>
      </c>
      <c r="M298">
        <v>0</v>
      </c>
      <c r="N298">
        <v>21</v>
      </c>
      <c r="O298">
        <v>8</v>
      </c>
      <c r="P298">
        <v>0.05</v>
      </c>
      <c r="Q298">
        <v>0.13</v>
      </c>
      <c r="R298">
        <v>150</v>
      </c>
      <c r="S298">
        <v>226</v>
      </c>
      <c r="T298">
        <v>20</v>
      </c>
      <c r="U298">
        <v>1</v>
      </c>
      <c r="V298">
        <v>17</v>
      </c>
      <c r="W298">
        <v>11</v>
      </c>
      <c r="X298">
        <v>10</v>
      </c>
      <c r="Y298">
        <v>1</v>
      </c>
      <c r="Z298">
        <v>0</v>
      </c>
      <c r="AA298">
        <v>0</v>
      </c>
      <c r="AB298">
        <v>10</v>
      </c>
      <c r="AC298">
        <v>16</v>
      </c>
    </row>
    <row r="299" spans="1:29" x14ac:dyDescent="0.25">
      <c r="A299" t="s">
        <v>361</v>
      </c>
      <c r="B299" t="s">
        <v>276</v>
      </c>
      <c r="C299">
        <v>34</v>
      </c>
      <c r="D299">
        <v>19</v>
      </c>
      <c r="E299">
        <v>1775</v>
      </c>
      <c r="F299">
        <v>2</v>
      </c>
      <c r="G299">
        <v>6</v>
      </c>
      <c r="H299">
        <v>8</v>
      </c>
      <c r="I299">
        <v>2</v>
      </c>
      <c r="J299">
        <v>0</v>
      </c>
      <c r="K299">
        <v>0</v>
      </c>
      <c r="L299">
        <v>4</v>
      </c>
      <c r="M299">
        <v>0</v>
      </c>
      <c r="N299">
        <v>37</v>
      </c>
      <c r="O299">
        <v>11</v>
      </c>
      <c r="P299">
        <v>0.05</v>
      </c>
      <c r="Q299">
        <v>0.18</v>
      </c>
      <c r="R299">
        <v>567</v>
      </c>
      <c r="S299">
        <v>774</v>
      </c>
      <c r="T299">
        <v>67</v>
      </c>
      <c r="U299">
        <v>12</v>
      </c>
      <c r="V299">
        <v>25</v>
      </c>
      <c r="W299">
        <v>10</v>
      </c>
      <c r="X299">
        <v>19</v>
      </c>
      <c r="Y299">
        <v>18</v>
      </c>
      <c r="Z299">
        <v>0</v>
      </c>
      <c r="AA299">
        <v>0</v>
      </c>
      <c r="AB299">
        <v>48</v>
      </c>
      <c r="AC299">
        <v>32</v>
      </c>
    </row>
    <row r="300" spans="1:29" x14ac:dyDescent="0.25">
      <c r="A300" t="s">
        <v>362</v>
      </c>
      <c r="B300" t="s">
        <v>276</v>
      </c>
      <c r="C300">
        <v>17</v>
      </c>
      <c r="D300">
        <v>11</v>
      </c>
      <c r="E300">
        <v>1132</v>
      </c>
      <c r="F300">
        <v>1</v>
      </c>
      <c r="G300">
        <v>2</v>
      </c>
      <c r="H300">
        <v>3</v>
      </c>
      <c r="I300">
        <v>1</v>
      </c>
      <c r="J300">
        <v>0</v>
      </c>
      <c r="K300">
        <v>0</v>
      </c>
      <c r="L300">
        <v>3</v>
      </c>
      <c r="M300">
        <v>0</v>
      </c>
      <c r="N300">
        <v>4</v>
      </c>
      <c r="O300">
        <v>1</v>
      </c>
      <c r="P300">
        <v>0.25</v>
      </c>
      <c r="Q300">
        <v>1</v>
      </c>
      <c r="R300">
        <v>347</v>
      </c>
      <c r="S300">
        <v>558</v>
      </c>
      <c r="T300">
        <v>19</v>
      </c>
      <c r="U300">
        <v>2</v>
      </c>
      <c r="V300">
        <v>31</v>
      </c>
      <c r="W300">
        <v>19</v>
      </c>
      <c r="X300">
        <v>15</v>
      </c>
      <c r="Y300">
        <v>14</v>
      </c>
      <c r="Z300">
        <v>0</v>
      </c>
      <c r="AA300">
        <v>0</v>
      </c>
      <c r="AB300">
        <v>4</v>
      </c>
      <c r="AC300">
        <v>13</v>
      </c>
    </row>
    <row r="301" spans="1:29" x14ac:dyDescent="0.25">
      <c r="A301" t="s">
        <v>345</v>
      </c>
      <c r="B301" t="s">
        <v>276</v>
      </c>
      <c r="C301">
        <v>25</v>
      </c>
      <c r="D301">
        <v>13</v>
      </c>
      <c r="E301">
        <v>1235</v>
      </c>
      <c r="F301">
        <v>4</v>
      </c>
      <c r="G301">
        <v>2</v>
      </c>
      <c r="H301">
        <v>6</v>
      </c>
      <c r="I301">
        <v>4</v>
      </c>
      <c r="J301">
        <v>0</v>
      </c>
      <c r="K301">
        <v>0</v>
      </c>
      <c r="L301">
        <v>2</v>
      </c>
      <c r="M301">
        <v>0</v>
      </c>
      <c r="N301">
        <v>22</v>
      </c>
      <c r="O301">
        <v>12</v>
      </c>
      <c r="P301">
        <v>0.18</v>
      </c>
      <c r="Q301">
        <v>0.33</v>
      </c>
      <c r="R301">
        <v>304</v>
      </c>
      <c r="S301">
        <v>424</v>
      </c>
      <c r="T301">
        <v>27</v>
      </c>
      <c r="U301">
        <v>3</v>
      </c>
      <c r="V301">
        <v>6</v>
      </c>
      <c r="W301">
        <v>5</v>
      </c>
      <c r="X301">
        <v>10</v>
      </c>
      <c r="Y301">
        <v>5</v>
      </c>
      <c r="Z301">
        <v>1</v>
      </c>
      <c r="AA301">
        <v>0</v>
      </c>
      <c r="AB301">
        <v>10</v>
      </c>
      <c r="AC301">
        <v>27</v>
      </c>
    </row>
    <row r="302" spans="1:29" x14ac:dyDescent="0.25">
      <c r="A302" t="s">
        <v>344</v>
      </c>
      <c r="B302" t="s">
        <v>276</v>
      </c>
      <c r="C302">
        <v>18</v>
      </c>
      <c r="D302">
        <v>16</v>
      </c>
      <c r="E302">
        <v>1271</v>
      </c>
      <c r="F302">
        <v>5</v>
      </c>
      <c r="G302">
        <v>1</v>
      </c>
      <c r="H302">
        <v>6</v>
      </c>
      <c r="I302">
        <v>5</v>
      </c>
      <c r="J302">
        <v>0</v>
      </c>
      <c r="K302">
        <v>0</v>
      </c>
      <c r="L302">
        <v>1</v>
      </c>
      <c r="M302">
        <v>0</v>
      </c>
      <c r="N302">
        <v>48</v>
      </c>
      <c r="O302">
        <v>18</v>
      </c>
      <c r="P302">
        <v>0.1</v>
      </c>
      <c r="Q302">
        <v>0.28000000000000003</v>
      </c>
      <c r="R302">
        <v>394</v>
      </c>
      <c r="S302">
        <v>501</v>
      </c>
      <c r="T302">
        <v>52</v>
      </c>
      <c r="U302">
        <v>7</v>
      </c>
      <c r="V302">
        <v>15</v>
      </c>
      <c r="W302">
        <v>9</v>
      </c>
      <c r="X302">
        <v>5</v>
      </c>
      <c r="Y302">
        <v>1</v>
      </c>
      <c r="Z302">
        <v>0</v>
      </c>
      <c r="AA302">
        <v>0</v>
      </c>
      <c r="AB302">
        <v>4</v>
      </c>
      <c r="AC302">
        <v>8</v>
      </c>
    </row>
    <row r="303" spans="1:29" x14ac:dyDescent="0.25">
      <c r="A303" t="s">
        <v>343</v>
      </c>
      <c r="B303" t="s">
        <v>276</v>
      </c>
      <c r="C303">
        <v>22</v>
      </c>
      <c r="D303">
        <v>5</v>
      </c>
      <c r="E303">
        <v>679</v>
      </c>
      <c r="F303">
        <v>2</v>
      </c>
      <c r="G303">
        <v>3</v>
      </c>
      <c r="H303">
        <v>5</v>
      </c>
      <c r="I303">
        <v>2</v>
      </c>
      <c r="J303">
        <v>0</v>
      </c>
      <c r="K303">
        <v>0</v>
      </c>
      <c r="L303">
        <v>1</v>
      </c>
      <c r="M303">
        <v>0</v>
      </c>
      <c r="N303">
        <v>19</v>
      </c>
      <c r="O303">
        <v>7</v>
      </c>
      <c r="P303">
        <v>0.11</v>
      </c>
      <c r="Q303">
        <v>0.28999999999999998</v>
      </c>
      <c r="R303">
        <v>75</v>
      </c>
      <c r="S303">
        <v>107</v>
      </c>
      <c r="T303">
        <v>14</v>
      </c>
      <c r="U303">
        <v>3</v>
      </c>
      <c r="V303">
        <v>12</v>
      </c>
      <c r="W303">
        <v>7</v>
      </c>
      <c r="X303">
        <v>5</v>
      </c>
      <c r="Y303">
        <v>0</v>
      </c>
      <c r="Z303">
        <v>0</v>
      </c>
      <c r="AA303">
        <v>0</v>
      </c>
      <c r="AB303">
        <v>18</v>
      </c>
      <c r="AC303">
        <v>50</v>
      </c>
    </row>
    <row r="304" spans="1:29" x14ac:dyDescent="0.25">
      <c r="A304" t="s">
        <v>342</v>
      </c>
      <c r="B304" t="s">
        <v>276</v>
      </c>
      <c r="C304">
        <v>26</v>
      </c>
      <c r="D304">
        <v>21</v>
      </c>
      <c r="E304">
        <v>1766</v>
      </c>
      <c r="F304">
        <v>9</v>
      </c>
      <c r="G304">
        <v>1</v>
      </c>
      <c r="H304">
        <v>10</v>
      </c>
      <c r="I304">
        <v>9</v>
      </c>
      <c r="J304">
        <v>0</v>
      </c>
      <c r="K304">
        <v>1</v>
      </c>
      <c r="L304">
        <v>2</v>
      </c>
      <c r="M304">
        <v>0</v>
      </c>
      <c r="N304">
        <v>46</v>
      </c>
      <c r="O304">
        <v>22</v>
      </c>
      <c r="P304">
        <v>0.2</v>
      </c>
      <c r="Q304">
        <v>0.41</v>
      </c>
      <c r="R304">
        <v>281</v>
      </c>
      <c r="S304">
        <v>437</v>
      </c>
      <c r="T304">
        <v>34</v>
      </c>
      <c r="U304">
        <v>7</v>
      </c>
      <c r="V304">
        <v>16</v>
      </c>
      <c r="W304">
        <v>9</v>
      </c>
      <c r="X304">
        <v>13</v>
      </c>
      <c r="Y304">
        <v>10</v>
      </c>
      <c r="Z304">
        <v>0</v>
      </c>
      <c r="AA304">
        <v>0</v>
      </c>
      <c r="AB304">
        <v>24</v>
      </c>
      <c r="AC304">
        <v>45</v>
      </c>
    </row>
    <row r="305" spans="1:29" x14ac:dyDescent="0.25">
      <c r="A305" t="s">
        <v>327</v>
      </c>
      <c r="B305" t="s">
        <v>276</v>
      </c>
      <c r="C305">
        <v>26</v>
      </c>
      <c r="D305">
        <v>12</v>
      </c>
      <c r="E305">
        <v>1141</v>
      </c>
      <c r="F305">
        <v>2</v>
      </c>
      <c r="G305">
        <v>5</v>
      </c>
      <c r="H305">
        <v>7</v>
      </c>
      <c r="I305">
        <v>2</v>
      </c>
      <c r="J305">
        <v>0</v>
      </c>
      <c r="K305">
        <v>0</v>
      </c>
      <c r="L305">
        <v>4</v>
      </c>
      <c r="M305">
        <v>0</v>
      </c>
      <c r="N305">
        <v>19</v>
      </c>
      <c r="O305">
        <v>10</v>
      </c>
      <c r="P305">
        <v>0.11</v>
      </c>
      <c r="Q305">
        <v>0.2</v>
      </c>
      <c r="R305">
        <v>476</v>
      </c>
      <c r="S305">
        <v>662</v>
      </c>
      <c r="T305">
        <v>44</v>
      </c>
      <c r="U305">
        <v>9</v>
      </c>
      <c r="V305">
        <v>22</v>
      </c>
      <c r="W305">
        <v>18</v>
      </c>
      <c r="X305">
        <v>17</v>
      </c>
      <c r="Y305">
        <v>6</v>
      </c>
      <c r="Z305">
        <v>0</v>
      </c>
      <c r="AA305">
        <v>0</v>
      </c>
      <c r="AB305">
        <v>7</v>
      </c>
      <c r="AC305">
        <v>17</v>
      </c>
    </row>
    <row r="306" spans="1:29" x14ac:dyDescent="0.25">
      <c r="A306" t="s">
        <v>328</v>
      </c>
      <c r="B306" t="s">
        <v>276</v>
      </c>
      <c r="C306">
        <v>36</v>
      </c>
      <c r="D306">
        <v>34</v>
      </c>
      <c r="E306">
        <v>2971</v>
      </c>
      <c r="F306">
        <v>10</v>
      </c>
      <c r="G306">
        <v>8</v>
      </c>
      <c r="H306">
        <v>18</v>
      </c>
      <c r="I306">
        <v>10</v>
      </c>
      <c r="J306">
        <v>0</v>
      </c>
      <c r="K306">
        <v>1</v>
      </c>
      <c r="L306">
        <v>8</v>
      </c>
      <c r="M306">
        <v>1</v>
      </c>
      <c r="N306">
        <v>82</v>
      </c>
      <c r="O306">
        <v>27</v>
      </c>
      <c r="P306">
        <v>0.12</v>
      </c>
      <c r="Q306">
        <v>0.37</v>
      </c>
      <c r="R306">
        <v>438</v>
      </c>
      <c r="S306">
        <v>702</v>
      </c>
      <c r="T306">
        <v>97</v>
      </c>
      <c r="U306">
        <v>17</v>
      </c>
      <c r="V306">
        <v>23</v>
      </c>
      <c r="W306">
        <v>17</v>
      </c>
      <c r="X306">
        <v>19</v>
      </c>
      <c r="Y306">
        <v>3</v>
      </c>
      <c r="Z306">
        <v>0</v>
      </c>
      <c r="AA306">
        <v>0</v>
      </c>
      <c r="AB306">
        <v>79</v>
      </c>
      <c r="AC306">
        <v>112</v>
      </c>
    </row>
    <row r="307" spans="1:29" x14ac:dyDescent="0.25">
      <c r="A307" t="s">
        <v>329</v>
      </c>
      <c r="B307" t="s">
        <v>276</v>
      </c>
      <c r="C307">
        <v>31</v>
      </c>
      <c r="D307">
        <v>25</v>
      </c>
      <c r="E307">
        <v>2229</v>
      </c>
      <c r="F307">
        <v>1</v>
      </c>
      <c r="G307">
        <v>2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44</v>
      </c>
      <c r="O307">
        <v>17</v>
      </c>
      <c r="P307">
        <v>0.02</v>
      </c>
      <c r="Q307">
        <v>0.06</v>
      </c>
      <c r="R307">
        <v>363</v>
      </c>
      <c r="S307">
        <v>602</v>
      </c>
      <c r="T307">
        <v>68</v>
      </c>
      <c r="U307">
        <v>5</v>
      </c>
      <c r="V307">
        <v>31</v>
      </c>
      <c r="W307">
        <v>19</v>
      </c>
      <c r="X307">
        <v>22</v>
      </c>
      <c r="Y307">
        <v>15</v>
      </c>
      <c r="Z307">
        <v>0</v>
      </c>
      <c r="AA307">
        <v>0</v>
      </c>
      <c r="AB307">
        <v>12</v>
      </c>
      <c r="AC307">
        <v>28</v>
      </c>
    </row>
    <row r="308" spans="1:29" x14ac:dyDescent="0.25">
      <c r="A308" t="s">
        <v>330</v>
      </c>
      <c r="B308" t="s">
        <v>276</v>
      </c>
      <c r="C308">
        <v>35</v>
      </c>
      <c r="D308">
        <v>30</v>
      </c>
      <c r="E308">
        <v>2762</v>
      </c>
      <c r="F308">
        <v>23</v>
      </c>
      <c r="G308">
        <v>13</v>
      </c>
      <c r="H308">
        <v>36</v>
      </c>
      <c r="I308">
        <v>18</v>
      </c>
      <c r="J308">
        <v>5</v>
      </c>
      <c r="K308">
        <v>6</v>
      </c>
      <c r="L308">
        <v>1</v>
      </c>
      <c r="M308">
        <v>0</v>
      </c>
      <c r="N308">
        <v>133</v>
      </c>
      <c r="O308">
        <v>49</v>
      </c>
      <c r="P308">
        <v>0.14000000000000001</v>
      </c>
      <c r="Q308">
        <v>0.37</v>
      </c>
      <c r="R308">
        <v>875</v>
      </c>
      <c r="S308">
        <v>1136</v>
      </c>
      <c r="T308">
        <v>141</v>
      </c>
      <c r="U308">
        <v>25</v>
      </c>
      <c r="V308">
        <v>17</v>
      </c>
      <c r="W308">
        <v>8</v>
      </c>
      <c r="X308">
        <v>7</v>
      </c>
      <c r="Y308">
        <v>6</v>
      </c>
      <c r="Z308">
        <v>0</v>
      </c>
      <c r="AA308">
        <v>0</v>
      </c>
      <c r="AB308">
        <v>7</v>
      </c>
      <c r="AC308">
        <v>33</v>
      </c>
    </row>
    <row r="309" spans="1:29" x14ac:dyDescent="0.25">
      <c r="A309" t="s">
        <v>331</v>
      </c>
      <c r="B309" t="s">
        <v>276</v>
      </c>
      <c r="C309">
        <v>32</v>
      </c>
      <c r="D309">
        <v>25</v>
      </c>
      <c r="E309">
        <v>2276</v>
      </c>
      <c r="F309">
        <v>8</v>
      </c>
      <c r="G309">
        <v>2</v>
      </c>
      <c r="H309">
        <v>10</v>
      </c>
      <c r="I309">
        <v>7</v>
      </c>
      <c r="J309">
        <v>1</v>
      </c>
      <c r="K309">
        <v>2</v>
      </c>
      <c r="L309">
        <v>7</v>
      </c>
      <c r="M309">
        <v>0</v>
      </c>
      <c r="N309">
        <v>59</v>
      </c>
      <c r="O309">
        <v>14</v>
      </c>
      <c r="P309">
        <v>0.12</v>
      </c>
      <c r="Q309">
        <v>0.5</v>
      </c>
      <c r="R309">
        <v>479</v>
      </c>
      <c r="S309">
        <v>622</v>
      </c>
      <c r="T309">
        <v>59</v>
      </c>
      <c r="U309">
        <v>3</v>
      </c>
      <c r="V309">
        <v>17</v>
      </c>
      <c r="W309">
        <v>10</v>
      </c>
      <c r="X309">
        <v>21</v>
      </c>
      <c r="Y309">
        <v>2</v>
      </c>
      <c r="Z309">
        <v>0</v>
      </c>
      <c r="AA309">
        <v>0</v>
      </c>
      <c r="AB309">
        <v>21</v>
      </c>
      <c r="AC309">
        <v>56</v>
      </c>
    </row>
    <row r="310" spans="1:29" x14ac:dyDescent="0.25">
      <c r="A310" t="s">
        <v>332</v>
      </c>
      <c r="B310" t="s">
        <v>276</v>
      </c>
      <c r="C310">
        <v>20</v>
      </c>
      <c r="D310">
        <v>5</v>
      </c>
      <c r="E310">
        <v>696</v>
      </c>
      <c r="F310">
        <v>1</v>
      </c>
      <c r="G310">
        <v>2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23</v>
      </c>
      <c r="O310">
        <v>7</v>
      </c>
      <c r="P310">
        <v>0.04</v>
      </c>
      <c r="Q310">
        <v>0.14000000000000001</v>
      </c>
      <c r="R310">
        <v>283</v>
      </c>
      <c r="S310">
        <v>365</v>
      </c>
      <c r="T310">
        <v>36</v>
      </c>
      <c r="U310">
        <v>4</v>
      </c>
      <c r="V310">
        <v>8</v>
      </c>
      <c r="W310">
        <v>5</v>
      </c>
      <c r="X310">
        <v>9</v>
      </c>
      <c r="Y310">
        <v>8</v>
      </c>
      <c r="Z310">
        <v>0</v>
      </c>
      <c r="AA310">
        <v>0</v>
      </c>
      <c r="AB310">
        <v>18</v>
      </c>
      <c r="AC310">
        <v>31</v>
      </c>
    </row>
    <row r="311" spans="1:29" x14ac:dyDescent="0.25">
      <c r="A311" t="s">
        <v>333</v>
      </c>
      <c r="B311" t="s">
        <v>276</v>
      </c>
      <c r="C311">
        <v>19</v>
      </c>
      <c r="D311">
        <v>6</v>
      </c>
      <c r="E311">
        <v>560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3</v>
      </c>
      <c r="P311">
        <v>0.14000000000000001</v>
      </c>
      <c r="Q311">
        <v>0.33</v>
      </c>
      <c r="R311">
        <v>165</v>
      </c>
      <c r="S311">
        <v>218</v>
      </c>
      <c r="T311">
        <v>22</v>
      </c>
      <c r="U311">
        <v>0</v>
      </c>
      <c r="V311">
        <v>11</v>
      </c>
      <c r="W311">
        <v>7</v>
      </c>
      <c r="X311">
        <v>4</v>
      </c>
      <c r="Y311">
        <v>2</v>
      </c>
      <c r="Z311">
        <v>0</v>
      </c>
      <c r="AA311">
        <v>0</v>
      </c>
      <c r="AB311">
        <v>5</v>
      </c>
      <c r="AC311">
        <v>7</v>
      </c>
    </row>
    <row r="312" spans="1:29" x14ac:dyDescent="0.25">
      <c r="A312" t="s">
        <v>334</v>
      </c>
      <c r="B312" t="s">
        <v>276</v>
      </c>
      <c r="C312">
        <v>28</v>
      </c>
      <c r="D312">
        <v>18</v>
      </c>
      <c r="E312">
        <v>1564</v>
      </c>
      <c r="F312">
        <v>6</v>
      </c>
      <c r="G312">
        <v>3</v>
      </c>
      <c r="H312">
        <v>9</v>
      </c>
      <c r="I312">
        <v>5</v>
      </c>
      <c r="J312">
        <v>1</v>
      </c>
      <c r="K312">
        <v>1</v>
      </c>
      <c r="L312">
        <v>4</v>
      </c>
      <c r="M312">
        <v>0</v>
      </c>
      <c r="N312">
        <v>39</v>
      </c>
      <c r="O312">
        <v>17</v>
      </c>
      <c r="P312">
        <v>0.13</v>
      </c>
      <c r="Q312">
        <v>0.28999999999999998</v>
      </c>
      <c r="R312">
        <v>309</v>
      </c>
      <c r="S312">
        <v>429</v>
      </c>
      <c r="T312">
        <v>51</v>
      </c>
      <c r="U312">
        <v>4</v>
      </c>
      <c r="V312">
        <v>16</v>
      </c>
      <c r="W312">
        <v>10</v>
      </c>
      <c r="X312">
        <v>20</v>
      </c>
      <c r="Y312">
        <v>0</v>
      </c>
      <c r="Z312">
        <v>0</v>
      </c>
      <c r="AA312">
        <v>0</v>
      </c>
      <c r="AB312">
        <v>38</v>
      </c>
      <c r="AC312">
        <v>45</v>
      </c>
    </row>
    <row r="313" spans="1:29" x14ac:dyDescent="0.25">
      <c r="A313" t="s">
        <v>335</v>
      </c>
      <c r="B313" t="s">
        <v>276</v>
      </c>
      <c r="C313">
        <v>35</v>
      </c>
      <c r="D313">
        <v>33</v>
      </c>
      <c r="E313">
        <v>2952</v>
      </c>
      <c r="F313">
        <v>11</v>
      </c>
      <c r="G313">
        <v>2</v>
      </c>
      <c r="H313">
        <v>13</v>
      </c>
      <c r="I313">
        <v>10</v>
      </c>
      <c r="J313">
        <v>1</v>
      </c>
      <c r="K313">
        <v>1</v>
      </c>
      <c r="L313">
        <v>7</v>
      </c>
      <c r="M313">
        <v>0</v>
      </c>
      <c r="N313">
        <v>76</v>
      </c>
      <c r="O313">
        <v>31</v>
      </c>
      <c r="P313">
        <v>0.13</v>
      </c>
      <c r="Q313">
        <v>0.32</v>
      </c>
      <c r="R313">
        <v>484</v>
      </c>
      <c r="S313">
        <v>699</v>
      </c>
      <c r="T313">
        <v>82</v>
      </c>
      <c r="U313">
        <v>9</v>
      </c>
      <c r="V313">
        <v>17</v>
      </c>
      <c r="W313">
        <v>13</v>
      </c>
      <c r="X313">
        <v>25</v>
      </c>
      <c r="Y313">
        <v>12</v>
      </c>
      <c r="Z313">
        <v>0</v>
      </c>
      <c r="AA313">
        <v>0</v>
      </c>
      <c r="AB313">
        <v>65</v>
      </c>
      <c r="AC313">
        <v>95</v>
      </c>
    </row>
    <row r="314" spans="1:29" x14ac:dyDescent="0.25">
      <c r="A314" t="s">
        <v>336</v>
      </c>
      <c r="B314" t="s">
        <v>276</v>
      </c>
      <c r="C314">
        <v>36</v>
      </c>
      <c r="D314">
        <v>32</v>
      </c>
      <c r="E314">
        <v>2795</v>
      </c>
      <c r="F314">
        <v>6</v>
      </c>
      <c r="G314">
        <v>3</v>
      </c>
      <c r="H314">
        <v>9</v>
      </c>
      <c r="I314">
        <v>6</v>
      </c>
      <c r="J314">
        <v>0</v>
      </c>
      <c r="K314">
        <v>0</v>
      </c>
      <c r="L314">
        <v>4</v>
      </c>
      <c r="M314">
        <v>0</v>
      </c>
      <c r="N314">
        <v>43</v>
      </c>
      <c r="O314">
        <v>11</v>
      </c>
      <c r="P314">
        <v>0.14000000000000001</v>
      </c>
      <c r="Q314">
        <v>0.55000000000000004</v>
      </c>
      <c r="R314">
        <v>1052</v>
      </c>
      <c r="S314">
        <v>1417</v>
      </c>
      <c r="T314">
        <v>109</v>
      </c>
      <c r="U314">
        <v>11</v>
      </c>
      <c r="V314">
        <v>54</v>
      </c>
      <c r="W314">
        <v>28</v>
      </c>
      <c r="X314">
        <v>49</v>
      </c>
      <c r="Y314">
        <v>27</v>
      </c>
      <c r="Z314">
        <v>1</v>
      </c>
      <c r="AA314">
        <v>0</v>
      </c>
      <c r="AB314">
        <v>23</v>
      </c>
      <c r="AC314">
        <v>30</v>
      </c>
    </row>
    <row r="315" spans="1:29" x14ac:dyDescent="0.25">
      <c r="A315" t="s">
        <v>337</v>
      </c>
      <c r="B315" t="s">
        <v>276</v>
      </c>
      <c r="C315">
        <v>23</v>
      </c>
      <c r="D315">
        <v>13</v>
      </c>
      <c r="E315">
        <v>1159</v>
      </c>
      <c r="F315">
        <v>5</v>
      </c>
      <c r="G315">
        <v>3</v>
      </c>
      <c r="H315">
        <v>8</v>
      </c>
      <c r="I315">
        <v>5</v>
      </c>
      <c r="J315">
        <v>0</v>
      </c>
      <c r="K315">
        <v>0</v>
      </c>
      <c r="L315">
        <v>2</v>
      </c>
      <c r="M315">
        <v>0</v>
      </c>
      <c r="N315">
        <v>26</v>
      </c>
      <c r="O315">
        <v>15</v>
      </c>
      <c r="P315">
        <v>0.19</v>
      </c>
      <c r="Q315">
        <v>0.33</v>
      </c>
      <c r="R315">
        <v>165</v>
      </c>
      <c r="S315">
        <v>223</v>
      </c>
      <c r="T315">
        <v>30</v>
      </c>
      <c r="U315">
        <v>9</v>
      </c>
      <c r="V315">
        <v>15</v>
      </c>
      <c r="W315">
        <v>10</v>
      </c>
      <c r="X315">
        <v>7</v>
      </c>
      <c r="Y315">
        <v>2</v>
      </c>
      <c r="Z315">
        <v>0</v>
      </c>
      <c r="AA315">
        <v>0</v>
      </c>
      <c r="AB315">
        <v>17</v>
      </c>
      <c r="AC315">
        <v>44</v>
      </c>
    </row>
    <row r="316" spans="1:29" x14ac:dyDescent="0.25">
      <c r="A316" t="s">
        <v>338</v>
      </c>
      <c r="B316" t="s">
        <v>276</v>
      </c>
      <c r="C316">
        <v>28</v>
      </c>
      <c r="D316">
        <v>24</v>
      </c>
      <c r="E316">
        <v>2128</v>
      </c>
      <c r="F316">
        <v>9</v>
      </c>
      <c r="G316">
        <v>5</v>
      </c>
      <c r="H316">
        <v>14</v>
      </c>
      <c r="I316">
        <v>9</v>
      </c>
      <c r="J316">
        <v>0</v>
      </c>
      <c r="K316">
        <v>0</v>
      </c>
      <c r="L316">
        <v>1</v>
      </c>
      <c r="M316">
        <v>0</v>
      </c>
      <c r="N316">
        <v>57</v>
      </c>
      <c r="O316">
        <v>22</v>
      </c>
      <c r="P316">
        <v>0.16</v>
      </c>
      <c r="Q316">
        <v>0.41</v>
      </c>
      <c r="R316">
        <v>881</v>
      </c>
      <c r="S316">
        <v>1102</v>
      </c>
      <c r="T316">
        <v>89</v>
      </c>
      <c r="U316">
        <v>13</v>
      </c>
      <c r="V316">
        <v>16</v>
      </c>
      <c r="W316">
        <v>8</v>
      </c>
      <c r="X316">
        <v>9</v>
      </c>
      <c r="Y316">
        <v>11</v>
      </c>
      <c r="Z316">
        <v>0</v>
      </c>
      <c r="AA316">
        <v>0</v>
      </c>
      <c r="AB316">
        <v>5</v>
      </c>
      <c r="AC316">
        <v>27</v>
      </c>
    </row>
    <row r="317" spans="1:29" x14ac:dyDescent="0.25">
      <c r="A317" t="s">
        <v>339</v>
      </c>
      <c r="B317" t="s">
        <v>276</v>
      </c>
      <c r="C317">
        <v>30</v>
      </c>
      <c r="D317">
        <v>23</v>
      </c>
      <c r="E317">
        <v>2128</v>
      </c>
      <c r="F317">
        <v>13</v>
      </c>
      <c r="G317">
        <v>5</v>
      </c>
      <c r="H317">
        <v>18</v>
      </c>
      <c r="I317">
        <v>11</v>
      </c>
      <c r="J317">
        <v>2</v>
      </c>
      <c r="K317">
        <v>3</v>
      </c>
      <c r="L317">
        <v>1</v>
      </c>
      <c r="M317">
        <v>0</v>
      </c>
      <c r="N317">
        <v>54</v>
      </c>
      <c r="O317">
        <v>25</v>
      </c>
      <c r="P317">
        <v>0.2</v>
      </c>
      <c r="Q317">
        <v>0.44</v>
      </c>
      <c r="R317">
        <v>714</v>
      </c>
      <c r="S317">
        <v>880</v>
      </c>
      <c r="T317">
        <v>93</v>
      </c>
      <c r="U317">
        <v>10</v>
      </c>
      <c r="V317">
        <v>23</v>
      </c>
      <c r="W317">
        <v>10</v>
      </c>
      <c r="X317">
        <v>12</v>
      </c>
      <c r="Y317">
        <v>12</v>
      </c>
      <c r="Z317">
        <v>0</v>
      </c>
      <c r="AA317">
        <v>0</v>
      </c>
      <c r="AB317">
        <v>4</v>
      </c>
      <c r="AC317">
        <v>18</v>
      </c>
    </row>
    <row r="318" spans="1:29" x14ac:dyDescent="0.25">
      <c r="A318" t="s">
        <v>340</v>
      </c>
      <c r="B318" t="s">
        <v>276</v>
      </c>
      <c r="C318">
        <v>35</v>
      </c>
      <c r="D318">
        <v>34</v>
      </c>
      <c r="E318">
        <v>2915</v>
      </c>
      <c r="F318">
        <v>11</v>
      </c>
      <c r="G318">
        <v>3</v>
      </c>
      <c r="H318">
        <v>14</v>
      </c>
      <c r="I318">
        <v>7</v>
      </c>
      <c r="J318">
        <v>4</v>
      </c>
      <c r="K318">
        <v>4</v>
      </c>
      <c r="L318">
        <v>7</v>
      </c>
      <c r="M318">
        <v>0</v>
      </c>
      <c r="N318">
        <v>84</v>
      </c>
      <c r="O318">
        <v>21</v>
      </c>
      <c r="P318">
        <v>0.08</v>
      </c>
      <c r="Q318">
        <v>0.33</v>
      </c>
      <c r="R318">
        <v>824</v>
      </c>
      <c r="S318">
        <v>1301</v>
      </c>
      <c r="T318">
        <v>136</v>
      </c>
      <c r="U318">
        <v>10</v>
      </c>
      <c r="V318">
        <v>51</v>
      </c>
      <c r="W318">
        <v>29</v>
      </c>
      <c r="X318">
        <v>43</v>
      </c>
      <c r="Y318">
        <v>29</v>
      </c>
      <c r="Z318">
        <v>1</v>
      </c>
      <c r="AA318">
        <v>0</v>
      </c>
      <c r="AB318">
        <v>22</v>
      </c>
      <c r="AC318">
        <v>31</v>
      </c>
    </row>
    <row r="319" spans="1:29" x14ac:dyDescent="0.25">
      <c r="A319" t="s">
        <v>341</v>
      </c>
      <c r="B319" t="s">
        <v>276</v>
      </c>
      <c r="C319">
        <v>34</v>
      </c>
      <c r="D319">
        <v>30</v>
      </c>
      <c r="E319">
        <v>2631</v>
      </c>
      <c r="F319">
        <v>6</v>
      </c>
      <c r="G319">
        <v>4</v>
      </c>
      <c r="H319">
        <v>10</v>
      </c>
      <c r="I319">
        <v>5</v>
      </c>
      <c r="J319">
        <v>1</v>
      </c>
      <c r="K319">
        <v>1</v>
      </c>
      <c r="L319">
        <v>9</v>
      </c>
      <c r="M319">
        <v>2</v>
      </c>
      <c r="N319">
        <v>56</v>
      </c>
      <c r="O319">
        <v>15</v>
      </c>
      <c r="P319">
        <v>0.09</v>
      </c>
      <c r="Q319">
        <v>0.33</v>
      </c>
      <c r="R319">
        <v>549</v>
      </c>
      <c r="S319">
        <v>775</v>
      </c>
      <c r="T319">
        <v>71</v>
      </c>
      <c r="U319">
        <v>14</v>
      </c>
      <c r="V319">
        <v>29</v>
      </c>
      <c r="W319">
        <v>14</v>
      </c>
      <c r="X319">
        <v>31</v>
      </c>
      <c r="Y319">
        <v>13</v>
      </c>
      <c r="Z319">
        <v>0</v>
      </c>
      <c r="AA319">
        <v>0</v>
      </c>
      <c r="AB319">
        <v>63</v>
      </c>
      <c r="AC319">
        <v>85</v>
      </c>
    </row>
    <row r="320" spans="1:29" x14ac:dyDescent="0.25">
      <c r="A320" t="s">
        <v>288</v>
      </c>
      <c r="B320" t="s">
        <v>276</v>
      </c>
      <c r="C320">
        <v>30</v>
      </c>
      <c r="D320">
        <v>28</v>
      </c>
      <c r="E320">
        <v>2523</v>
      </c>
      <c r="F320">
        <v>10</v>
      </c>
      <c r="G320">
        <v>5</v>
      </c>
      <c r="H320">
        <v>15</v>
      </c>
      <c r="I320">
        <v>7</v>
      </c>
      <c r="J320">
        <v>3</v>
      </c>
      <c r="K320">
        <v>3</v>
      </c>
      <c r="L320">
        <v>9</v>
      </c>
      <c r="M320">
        <v>0</v>
      </c>
      <c r="N320">
        <v>69</v>
      </c>
      <c r="O320">
        <v>20</v>
      </c>
      <c r="P320">
        <v>0.1</v>
      </c>
      <c r="Q320">
        <v>0.35</v>
      </c>
      <c r="R320">
        <v>339</v>
      </c>
      <c r="S320">
        <v>568</v>
      </c>
      <c r="T320">
        <v>69</v>
      </c>
      <c r="U320">
        <v>9</v>
      </c>
      <c r="V320">
        <v>40</v>
      </c>
      <c r="W320">
        <v>23</v>
      </c>
      <c r="X320">
        <v>42</v>
      </c>
      <c r="Y320">
        <v>12</v>
      </c>
      <c r="Z320">
        <v>0</v>
      </c>
      <c r="AA320">
        <v>0</v>
      </c>
      <c r="AB320">
        <v>66</v>
      </c>
      <c r="AC320">
        <v>155</v>
      </c>
    </row>
    <row r="321" spans="1:29" x14ac:dyDescent="0.25">
      <c r="A321" t="s">
        <v>354</v>
      </c>
      <c r="B321" t="s">
        <v>276</v>
      </c>
      <c r="C321">
        <v>28</v>
      </c>
      <c r="D321">
        <v>15</v>
      </c>
      <c r="E321">
        <v>1498</v>
      </c>
      <c r="F321">
        <v>11</v>
      </c>
      <c r="G321">
        <v>5</v>
      </c>
      <c r="H321">
        <v>16</v>
      </c>
      <c r="I321">
        <v>7</v>
      </c>
      <c r="J321">
        <v>4</v>
      </c>
      <c r="K321">
        <v>5</v>
      </c>
      <c r="L321">
        <v>0</v>
      </c>
      <c r="M321">
        <v>0</v>
      </c>
      <c r="N321">
        <v>56</v>
      </c>
      <c r="O321">
        <v>18</v>
      </c>
      <c r="P321">
        <v>0.13</v>
      </c>
      <c r="Q321">
        <v>0.39</v>
      </c>
      <c r="R321">
        <v>777</v>
      </c>
      <c r="S321">
        <v>947</v>
      </c>
      <c r="T321">
        <v>73</v>
      </c>
      <c r="U321">
        <v>10</v>
      </c>
      <c r="V321">
        <v>11</v>
      </c>
      <c r="W321">
        <v>3</v>
      </c>
      <c r="X321">
        <v>15</v>
      </c>
      <c r="Y321">
        <v>6</v>
      </c>
      <c r="Z321">
        <v>0</v>
      </c>
      <c r="AA321">
        <v>0</v>
      </c>
      <c r="AB321">
        <v>8</v>
      </c>
      <c r="AC321">
        <v>14</v>
      </c>
    </row>
    <row r="322" spans="1:29" x14ac:dyDescent="0.25">
      <c r="A322" t="s">
        <v>277</v>
      </c>
      <c r="B322" t="s">
        <v>276</v>
      </c>
      <c r="C322">
        <v>20</v>
      </c>
      <c r="D322">
        <v>10</v>
      </c>
      <c r="E322">
        <v>990</v>
      </c>
      <c r="F322">
        <v>5</v>
      </c>
      <c r="G322">
        <v>4</v>
      </c>
      <c r="H322">
        <v>9</v>
      </c>
      <c r="I322">
        <v>5</v>
      </c>
      <c r="J322">
        <v>0</v>
      </c>
      <c r="K322">
        <v>0</v>
      </c>
      <c r="L322">
        <v>3</v>
      </c>
      <c r="M322">
        <v>0</v>
      </c>
      <c r="N322">
        <v>30</v>
      </c>
      <c r="O322">
        <v>11</v>
      </c>
      <c r="P322">
        <v>0.17</v>
      </c>
      <c r="Q322">
        <v>0.45</v>
      </c>
      <c r="R322">
        <v>390</v>
      </c>
      <c r="S322">
        <v>501</v>
      </c>
      <c r="T322">
        <v>40</v>
      </c>
      <c r="U322">
        <v>5</v>
      </c>
      <c r="V322">
        <v>23</v>
      </c>
      <c r="W322">
        <v>14</v>
      </c>
      <c r="X322">
        <v>20</v>
      </c>
      <c r="Y322">
        <v>4</v>
      </c>
      <c r="Z322">
        <v>0</v>
      </c>
      <c r="AA322">
        <v>0</v>
      </c>
      <c r="AB322">
        <v>14</v>
      </c>
      <c r="AC322">
        <v>27</v>
      </c>
    </row>
    <row r="323" spans="1:29" x14ac:dyDescent="0.25">
      <c r="A323" t="s">
        <v>279</v>
      </c>
      <c r="B323" t="s">
        <v>276</v>
      </c>
      <c r="C323">
        <v>26</v>
      </c>
      <c r="D323">
        <v>16</v>
      </c>
      <c r="E323">
        <v>1589</v>
      </c>
      <c r="F323">
        <v>8</v>
      </c>
      <c r="G323">
        <v>0</v>
      </c>
      <c r="H323">
        <v>8</v>
      </c>
      <c r="I323">
        <v>7</v>
      </c>
      <c r="J323">
        <v>1</v>
      </c>
      <c r="K323">
        <v>1</v>
      </c>
      <c r="L323">
        <v>1</v>
      </c>
      <c r="M323">
        <v>0</v>
      </c>
      <c r="N323">
        <v>42</v>
      </c>
      <c r="O323">
        <v>14</v>
      </c>
      <c r="P323">
        <v>0.17</v>
      </c>
      <c r="Q323">
        <v>0.5</v>
      </c>
      <c r="R323">
        <v>231</v>
      </c>
      <c r="S323">
        <v>327</v>
      </c>
      <c r="T323">
        <v>50</v>
      </c>
      <c r="U323">
        <v>5</v>
      </c>
      <c r="V323">
        <v>2</v>
      </c>
      <c r="W323">
        <v>1</v>
      </c>
      <c r="X323">
        <v>11</v>
      </c>
      <c r="Y323">
        <v>0</v>
      </c>
      <c r="Z323">
        <v>0</v>
      </c>
      <c r="AA323">
        <v>0</v>
      </c>
      <c r="AB323">
        <v>51</v>
      </c>
      <c r="AC323">
        <v>47</v>
      </c>
    </row>
    <row r="324" spans="1:29" x14ac:dyDescent="0.25">
      <c r="A324" t="s">
        <v>284</v>
      </c>
      <c r="B324" t="s">
        <v>276</v>
      </c>
      <c r="C324">
        <v>27</v>
      </c>
      <c r="D324">
        <v>18</v>
      </c>
      <c r="E324">
        <v>1465</v>
      </c>
      <c r="F324">
        <v>2</v>
      </c>
      <c r="G324">
        <v>3</v>
      </c>
      <c r="H324">
        <v>5</v>
      </c>
      <c r="I324">
        <v>2</v>
      </c>
      <c r="J324">
        <v>0</v>
      </c>
      <c r="K324">
        <v>0</v>
      </c>
      <c r="L324">
        <v>3</v>
      </c>
      <c r="M324">
        <v>0</v>
      </c>
      <c r="N324">
        <v>24</v>
      </c>
      <c r="O324">
        <v>7</v>
      </c>
      <c r="P324">
        <v>0.08</v>
      </c>
      <c r="Q324">
        <v>0.28999999999999998</v>
      </c>
      <c r="R324">
        <v>334</v>
      </c>
      <c r="S324">
        <v>482</v>
      </c>
      <c r="T324">
        <v>56</v>
      </c>
      <c r="U324">
        <v>7</v>
      </c>
      <c r="V324">
        <v>10</v>
      </c>
      <c r="W324">
        <v>3</v>
      </c>
      <c r="X324">
        <v>11</v>
      </c>
      <c r="Y324">
        <v>11</v>
      </c>
      <c r="Z324">
        <v>0</v>
      </c>
      <c r="AA324">
        <v>0</v>
      </c>
      <c r="AB324">
        <v>5</v>
      </c>
      <c r="AC324">
        <v>22</v>
      </c>
    </row>
    <row r="325" spans="1:29" x14ac:dyDescent="0.25">
      <c r="A325" t="s">
        <v>286</v>
      </c>
      <c r="B325" t="s">
        <v>276</v>
      </c>
      <c r="C325">
        <v>34</v>
      </c>
      <c r="D325">
        <v>32</v>
      </c>
      <c r="E325">
        <v>2819</v>
      </c>
      <c r="F325">
        <v>16</v>
      </c>
      <c r="G325">
        <v>2</v>
      </c>
      <c r="H325">
        <v>18</v>
      </c>
      <c r="I325">
        <v>16</v>
      </c>
      <c r="J325">
        <v>0</v>
      </c>
      <c r="K325">
        <v>0</v>
      </c>
      <c r="L325">
        <v>5</v>
      </c>
      <c r="M325">
        <v>0</v>
      </c>
      <c r="N325">
        <v>98</v>
      </c>
      <c r="O325">
        <v>37</v>
      </c>
      <c r="P325">
        <v>0.16</v>
      </c>
      <c r="Q325">
        <v>0.43</v>
      </c>
      <c r="R325">
        <v>818</v>
      </c>
      <c r="S325">
        <v>1100</v>
      </c>
      <c r="T325">
        <v>114</v>
      </c>
      <c r="U325">
        <v>13</v>
      </c>
      <c r="V325">
        <v>33</v>
      </c>
      <c r="W325">
        <v>20</v>
      </c>
      <c r="X325">
        <v>30</v>
      </c>
      <c r="Y325">
        <v>8</v>
      </c>
      <c r="Z325">
        <v>0</v>
      </c>
      <c r="AA325">
        <v>0</v>
      </c>
      <c r="AB325">
        <v>30</v>
      </c>
      <c r="AC325">
        <v>50</v>
      </c>
    </row>
    <row r="326" spans="1:29" x14ac:dyDescent="0.25">
      <c r="A326" t="s">
        <v>275</v>
      </c>
      <c r="B326" t="s">
        <v>276</v>
      </c>
      <c r="C326">
        <v>32</v>
      </c>
      <c r="D326">
        <v>26</v>
      </c>
      <c r="E326">
        <v>2168</v>
      </c>
      <c r="F326">
        <v>8</v>
      </c>
      <c r="G326">
        <v>6</v>
      </c>
      <c r="H326">
        <v>14</v>
      </c>
      <c r="I326">
        <v>8</v>
      </c>
      <c r="J326">
        <v>0</v>
      </c>
      <c r="K326">
        <v>0</v>
      </c>
      <c r="L326">
        <v>0</v>
      </c>
      <c r="M326">
        <v>0</v>
      </c>
      <c r="N326">
        <v>63</v>
      </c>
      <c r="O326">
        <v>20</v>
      </c>
      <c r="P326">
        <v>0.13</v>
      </c>
      <c r="Q326">
        <v>0.4</v>
      </c>
      <c r="R326">
        <v>632</v>
      </c>
      <c r="S326">
        <v>841</v>
      </c>
      <c r="T326">
        <v>75</v>
      </c>
      <c r="U326">
        <v>8</v>
      </c>
      <c r="V326">
        <v>28</v>
      </c>
      <c r="W326">
        <v>17</v>
      </c>
      <c r="X326">
        <v>17</v>
      </c>
      <c r="Y326">
        <v>9</v>
      </c>
      <c r="Z326">
        <v>0</v>
      </c>
      <c r="AA326">
        <v>0</v>
      </c>
      <c r="AB326">
        <v>10</v>
      </c>
      <c r="AC326">
        <v>19</v>
      </c>
    </row>
    <row r="327" spans="1:29" x14ac:dyDescent="0.25">
      <c r="A327" t="s">
        <v>283</v>
      </c>
      <c r="B327" t="s">
        <v>276</v>
      </c>
      <c r="C327">
        <v>20</v>
      </c>
      <c r="D327">
        <v>8</v>
      </c>
      <c r="E327">
        <v>790</v>
      </c>
      <c r="F327">
        <v>1</v>
      </c>
      <c r="G327">
        <v>1</v>
      </c>
      <c r="H327">
        <v>2</v>
      </c>
      <c r="I327">
        <v>1</v>
      </c>
      <c r="J327">
        <v>0</v>
      </c>
      <c r="K327">
        <v>0</v>
      </c>
      <c r="L327">
        <v>3</v>
      </c>
      <c r="M327">
        <v>1</v>
      </c>
      <c r="N327">
        <v>21</v>
      </c>
      <c r="O327">
        <v>6</v>
      </c>
      <c r="P327">
        <v>0.05</v>
      </c>
      <c r="Q327">
        <v>0.17</v>
      </c>
      <c r="R327">
        <v>117</v>
      </c>
      <c r="S327">
        <v>193</v>
      </c>
      <c r="T327">
        <v>18</v>
      </c>
      <c r="U327">
        <v>0</v>
      </c>
      <c r="V327">
        <v>6</v>
      </c>
      <c r="W327">
        <v>1</v>
      </c>
      <c r="X327">
        <v>5</v>
      </c>
      <c r="Y327">
        <v>0</v>
      </c>
      <c r="Z327">
        <v>0</v>
      </c>
      <c r="AA327">
        <v>0</v>
      </c>
      <c r="AB327">
        <v>38</v>
      </c>
      <c r="AC327">
        <v>56</v>
      </c>
    </row>
    <row r="328" spans="1:29" x14ac:dyDescent="0.25">
      <c r="A328" t="s">
        <v>287</v>
      </c>
      <c r="B328" t="s">
        <v>276</v>
      </c>
      <c r="C328">
        <v>25</v>
      </c>
      <c r="D328">
        <v>4</v>
      </c>
      <c r="E328">
        <v>565</v>
      </c>
      <c r="F328">
        <v>3</v>
      </c>
      <c r="G328">
        <v>1</v>
      </c>
      <c r="H328">
        <v>4</v>
      </c>
      <c r="I328">
        <v>3</v>
      </c>
      <c r="J328">
        <v>0</v>
      </c>
      <c r="K328">
        <v>0</v>
      </c>
      <c r="L328">
        <v>1</v>
      </c>
      <c r="M328">
        <v>0</v>
      </c>
      <c r="N328">
        <v>19</v>
      </c>
      <c r="O328">
        <v>10</v>
      </c>
      <c r="P328">
        <v>0.16</v>
      </c>
      <c r="Q328">
        <v>0.3</v>
      </c>
      <c r="R328">
        <v>144</v>
      </c>
      <c r="S328">
        <v>177</v>
      </c>
      <c r="T328">
        <v>21</v>
      </c>
      <c r="U328">
        <v>3</v>
      </c>
      <c r="V328">
        <v>3</v>
      </c>
      <c r="W328">
        <v>2</v>
      </c>
      <c r="X328">
        <v>3</v>
      </c>
      <c r="Y328">
        <v>1</v>
      </c>
      <c r="Z328">
        <v>0</v>
      </c>
      <c r="AA328">
        <v>0</v>
      </c>
      <c r="AB328">
        <v>4</v>
      </c>
      <c r="AC328">
        <v>5</v>
      </c>
    </row>
    <row r="329" spans="1:29" x14ac:dyDescent="0.25">
      <c r="A329" t="s">
        <v>281</v>
      </c>
      <c r="B329" t="s">
        <v>276</v>
      </c>
      <c r="C329">
        <v>37</v>
      </c>
      <c r="D329">
        <v>37</v>
      </c>
      <c r="E329">
        <v>3253</v>
      </c>
      <c r="F329">
        <v>11</v>
      </c>
      <c r="G329">
        <v>3</v>
      </c>
      <c r="H329">
        <v>14</v>
      </c>
      <c r="I329">
        <v>8</v>
      </c>
      <c r="J329">
        <v>3</v>
      </c>
      <c r="K329">
        <v>3</v>
      </c>
      <c r="L329">
        <v>4</v>
      </c>
      <c r="M329">
        <v>0</v>
      </c>
      <c r="N329">
        <v>68</v>
      </c>
      <c r="O329">
        <v>24</v>
      </c>
      <c r="P329">
        <v>0.12</v>
      </c>
      <c r="Q329">
        <v>0.33</v>
      </c>
      <c r="R329">
        <v>399</v>
      </c>
      <c r="S329">
        <v>540</v>
      </c>
      <c r="T329">
        <v>63</v>
      </c>
      <c r="U329">
        <v>4</v>
      </c>
      <c r="V329">
        <v>23</v>
      </c>
      <c r="W329">
        <v>11</v>
      </c>
      <c r="X329">
        <v>21</v>
      </c>
      <c r="Y329">
        <v>4</v>
      </c>
      <c r="Z329">
        <v>0</v>
      </c>
      <c r="AA329">
        <v>0</v>
      </c>
      <c r="AB329">
        <v>15</v>
      </c>
      <c r="AC329">
        <v>73</v>
      </c>
    </row>
    <row r="330" spans="1:29" x14ac:dyDescent="0.25">
      <c r="A330" t="s">
        <v>278</v>
      </c>
      <c r="B330" t="s">
        <v>276</v>
      </c>
      <c r="C330">
        <v>21</v>
      </c>
      <c r="D330">
        <v>15</v>
      </c>
      <c r="E330">
        <v>1283</v>
      </c>
      <c r="F330">
        <v>4</v>
      </c>
      <c r="G330">
        <v>1</v>
      </c>
      <c r="H330">
        <v>5</v>
      </c>
      <c r="I330">
        <v>4</v>
      </c>
      <c r="J330">
        <v>0</v>
      </c>
      <c r="K330">
        <v>0</v>
      </c>
      <c r="L330">
        <v>1</v>
      </c>
      <c r="M330">
        <v>0</v>
      </c>
      <c r="N330">
        <v>45</v>
      </c>
      <c r="O330">
        <v>16</v>
      </c>
      <c r="P330">
        <v>0.09</v>
      </c>
      <c r="Q330">
        <v>0.25</v>
      </c>
      <c r="R330">
        <v>297</v>
      </c>
      <c r="S330">
        <v>402</v>
      </c>
      <c r="T330">
        <v>30</v>
      </c>
      <c r="U330">
        <v>5</v>
      </c>
      <c r="V330">
        <v>8</v>
      </c>
      <c r="W330">
        <v>4</v>
      </c>
      <c r="X330">
        <v>9</v>
      </c>
      <c r="Y330">
        <v>2</v>
      </c>
      <c r="Z330">
        <v>0</v>
      </c>
      <c r="AA330">
        <v>0</v>
      </c>
      <c r="AB330">
        <v>6</v>
      </c>
      <c r="AC330">
        <v>16</v>
      </c>
    </row>
    <row r="331" spans="1:29" x14ac:dyDescent="0.25">
      <c r="A331" t="s">
        <v>280</v>
      </c>
      <c r="B331" t="s">
        <v>276</v>
      </c>
      <c r="C331">
        <v>33</v>
      </c>
      <c r="D331">
        <v>31</v>
      </c>
      <c r="E331">
        <v>2760</v>
      </c>
      <c r="F331">
        <v>14</v>
      </c>
      <c r="G331">
        <v>1</v>
      </c>
      <c r="H331">
        <v>15</v>
      </c>
      <c r="I331">
        <v>9</v>
      </c>
      <c r="J331">
        <v>5</v>
      </c>
      <c r="K331">
        <v>7</v>
      </c>
      <c r="L331">
        <v>6</v>
      </c>
      <c r="M331">
        <v>1</v>
      </c>
      <c r="N331">
        <v>62</v>
      </c>
      <c r="O331">
        <v>26</v>
      </c>
      <c r="P331">
        <v>0.15</v>
      </c>
      <c r="Q331">
        <v>0.35</v>
      </c>
      <c r="R331">
        <v>753</v>
      </c>
      <c r="S331">
        <v>974</v>
      </c>
      <c r="T331">
        <v>111</v>
      </c>
      <c r="U331">
        <v>12</v>
      </c>
      <c r="V331">
        <v>40</v>
      </c>
      <c r="W331">
        <v>20</v>
      </c>
      <c r="X331">
        <v>28</v>
      </c>
      <c r="Y331">
        <v>5</v>
      </c>
      <c r="Z331">
        <v>0</v>
      </c>
      <c r="AA331">
        <v>0</v>
      </c>
      <c r="AB331">
        <v>12</v>
      </c>
      <c r="AC331">
        <v>35</v>
      </c>
    </row>
    <row r="332" spans="1:29" x14ac:dyDescent="0.25">
      <c r="A332" t="s">
        <v>282</v>
      </c>
      <c r="B332" t="s">
        <v>276</v>
      </c>
      <c r="C332">
        <v>20</v>
      </c>
      <c r="D332">
        <v>17</v>
      </c>
      <c r="E332">
        <v>1450</v>
      </c>
      <c r="F332">
        <v>2</v>
      </c>
      <c r="G332">
        <v>3</v>
      </c>
      <c r="H332">
        <v>5</v>
      </c>
      <c r="I332">
        <v>2</v>
      </c>
      <c r="J332">
        <v>0</v>
      </c>
      <c r="K332">
        <v>0</v>
      </c>
      <c r="L332">
        <v>3</v>
      </c>
      <c r="M332">
        <v>0</v>
      </c>
      <c r="N332">
        <v>30</v>
      </c>
      <c r="O332">
        <v>7</v>
      </c>
      <c r="P332">
        <v>7.0000000000000007E-2</v>
      </c>
      <c r="Q332">
        <v>0.28999999999999998</v>
      </c>
      <c r="R332">
        <v>276</v>
      </c>
      <c r="S332">
        <v>434</v>
      </c>
      <c r="T332">
        <v>41</v>
      </c>
      <c r="U332">
        <v>5</v>
      </c>
      <c r="V332">
        <v>17</v>
      </c>
      <c r="W332">
        <v>9</v>
      </c>
      <c r="X332">
        <v>16</v>
      </c>
      <c r="Y332">
        <v>6</v>
      </c>
      <c r="Z332">
        <v>0</v>
      </c>
      <c r="AA332">
        <v>0</v>
      </c>
      <c r="AB332">
        <v>55</v>
      </c>
      <c r="AC332">
        <v>79</v>
      </c>
    </row>
    <row r="333" spans="1:29" x14ac:dyDescent="0.25">
      <c r="A333" t="s">
        <v>285</v>
      </c>
      <c r="B333" t="s">
        <v>276</v>
      </c>
      <c r="C333">
        <v>30</v>
      </c>
      <c r="D333">
        <v>12</v>
      </c>
      <c r="E333">
        <v>1284</v>
      </c>
      <c r="F333">
        <v>7</v>
      </c>
      <c r="G333">
        <v>1</v>
      </c>
      <c r="H333">
        <v>8</v>
      </c>
      <c r="I333">
        <v>7</v>
      </c>
      <c r="J333">
        <v>0</v>
      </c>
      <c r="K333">
        <v>0</v>
      </c>
      <c r="L333">
        <v>0</v>
      </c>
      <c r="M333">
        <v>0</v>
      </c>
      <c r="N333">
        <v>32</v>
      </c>
      <c r="O333">
        <v>13</v>
      </c>
      <c r="P333">
        <v>0.22</v>
      </c>
      <c r="Q333">
        <v>0.54</v>
      </c>
      <c r="R333">
        <v>188</v>
      </c>
      <c r="S333">
        <v>286</v>
      </c>
      <c r="T333">
        <v>27</v>
      </c>
      <c r="U333">
        <v>4</v>
      </c>
      <c r="V333">
        <v>12</v>
      </c>
      <c r="W333">
        <v>6</v>
      </c>
      <c r="X333">
        <v>12</v>
      </c>
      <c r="Y333">
        <v>8</v>
      </c>
      <c r="Z333">
        <v>0</v>
      </c>
      <c r="AA333">
        <v>0</v>
      </c>
      <c r="AB333">
        <v>20</v>
      </c>
      <c r="AC333">
        <v>31</v>
      </c>
    </row>
  </sheetData>
  <sortState xmlns:xlrd2="http://schemas.microsoft.com/office/spreadsheetml/2017/richdata2" ref="A2:AC335">
    <sortCondition ref="B2:B335" customList="GK,DF,MF,FW"/>
    <sortCondition ref="A2:A33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880-B3C8-4586-8950-2A8B3E43687B}">
  <sheetPr filterMode="1"/>
  <dimension ref="A1:U333"/>
  <sheetViews>
    <sheetView workbookViewId="0">
      <pane ySplit="133" topLeftCell="A134" activePane="bottomLeft" state="frozen"/>
      <selection pane="bottomLeft" activeCell="O341" sqref="O341"/>
    </sheetView>
  </sheetViews>
  <sheetFormatPr defaultRowHeight="15" x14ac:dyDescent="0.25"/>
  <cols>
    <col min="1" max="1" width="15.7109375" customWidth="1"/>
    <col min="2" max="2" width="9.28515625" customWidth="1"/>
    <col min="3" max="3" width="5.85546875" style="2" bestFit="1" customWidth="1"/>
    <col min="4" max="4" width="7" style="2" bestFit="1" customWidth="1"/>
    <col min="5" max="5" width="5.85546875" style="2" bestFit="1" customWidth="1"/>
    <col min="6" max="6" width="14.7109375" style="2" bestFit="1" customWidth="1"/>
    <col min="7" max="7" width="10.85546875" style="2" bestFit="1" customWidth="1"/>
    <col min="8" max="8" width="10.7109375" style="2" bestFit="1" customWidth="1"/>
    <col min="9" max="10" width="5.5703125" style="2" bestFit="1" customWidth="1"/>
    <col min="11" max="11" width="7.42578125" style="2" bestFit="1" customWidth="1"/>
    <col min="12" max="12" width="9.42578125" style="2" bestFit="1" customWidth="1"/>
    <col min="13" max="13" width="6.5703125" style="2" bestFit="1" customWidth="1"/>
    <col min="14" max="14" width="12" style="2" bestFit="1" customWidth="1"/>
    <col min="15" max="15" width="5.5703125" style="2" bestFit="1" customWidth="1"/>
    <col min="16" max="16" width="10.85546875" style="2" bestFit="1" customWidth="1"/>
    <col min="17" max="17" width="10.28515625" style="2" bestFit="1" customWidth="1"/>
    <col min="18" max="18" width="11.42578125" style="2" bestFit="1" customWidth="1"/>
    <col min="19" max="19" width="12.7109375" customWidth="1"/>
  </cols>
  <sheetData>
    <row r="1" spans="1:21" x14ac:dyDescent="0.25">
      <c r="A1" t="s">
        <v>365</v>
      </c>
      <c r="B1" t="s">
        <v>1</v>
      </c>
      <c r="C1" s="2" t="s">
        <v>366</v>
      </c>
      <c r="D1" s="2" t="s">
        <v>367</v>
      </c>
      <c r="E1" s="2" t="s">
        <v>368</v>
      </c>
      <c r="F1" s="2" t="s">
        <v>369</v>
      </c>
      <c r="G1" s="2" t="s">
        <v>370</v>
      </c>
      <c r="H1" s="2" t="s">
        <v>371</v>
      </c>
      <c r="I1" s="2" t="s">
        <v>19</v>
      </c>
      <c r="J1" s="2" t="s">
        <v>20</v>
      </c>
      <c r="K1" s="2" t="s">
        <v>372</v>
      </c>
      <c r="L1" s="2" t="s">
        <v>373</v>
      </c>
      <c r="M1" s="2" t="s">
        <v>23</v>
      </c>
      <c r="N1" s="2" t="s">
        <v>374</v>
      </c>
      <c r="O1" s="2" t="s">
        <v>375</v>
      </c>
      <c r="P1" s="3" t="s">
        <v>376</v>
      </c>
      <c r="Q1" s="3" t="s">
        <v>377</v>
      </c>
      <c r="R1" s="2" t="s">
        <v>378</v>
      </c>
      <c r="S1" s="2" t="s">
        <v>388</v>
      </c>
      <c r="T1" s="2" t="s">
        <v>390</v>
      </c>
      <c r="U1" s="2" t="s">
        <v>394</v>
      </c>
    </row>
    <row r="2" spans="1:21" x14ac:dyDescent="0.25">
      <c r="A2" t="s">
        <v>43</v>
      </c>
      <c r="B2" t="s">
        <v>30</v>
      </c>
      <c r="C2" s="2" cm="1">
        <f t="array" ref="C2:C333">(VLOOKUP(A2:A333,'All Data'!A2:AC333,6,FALSE) / VLOOKUP(A2:A333,'All Data'!A2:AC333,5,FALSE))*90</f>
        <v>0</v>
      </c>
      <c r="D2" s="2" cm="1">
        <f t="array" ref="D2:D333">(VLOOKUP(A2:A333,'All Data'!A2:AC333,7,FALSE) / VLOOKUP(A2:A333,'All Data'!A2:AC333,5,FALSE))*90</f>
        <v>0</v>
      </c>
      <c r="E2" s="2" cm="1">
        <f t="array" ref="E2:E333">(VLOOKUP(A2:A333,'All Data'!A2:AC333,14,FALSE) / VLOOKUP(A2:A333,'All Data'!A2:AC333,5,FALSE))*90</f>
        <v>0</v>
      </c>
      <c r="F2" s="2" cm="1">
        <f t="array" ref="F2:F333">(VLOOKUP(A2:A333,'All Data'!A2:AC333,15,FALSE) / VLOOKUP(A2:A333,'All Data'!A2:AC333,5,FALSE))*90</f>
        <v>0</v>
      </c>
      <c r="G2" s="2" cm="1">
        <f t="array" ref="G2:G333">(VLOOKUP(A2:A333,'All Data'!A2:AC333,18,FALSE) / VLOOKUP(A2:A333,'All Data'!A2:AC333,5,FALSE))*90</f>
        <v>23.382352941176471</v>
      </c>
      <c r="H2" s="2" cm="1">
        <f t="array" ref="H2:H333">(VLOOKUP(A2:A333,'All Data'!A2:AC333,19,FALSE) / VLOOKUP(A2:A333,'All Data'!A2:AC333,5,FALSE))*90</f>
        <v>34.647058823529413</v>
      </c>
      <c r="I2" s="2" cm="1">
        <f t="array" ref="I2:I333">(VLOOKUP(A2:A333,'All Data'!A2:AC333,20,FALSE) / VLOOKUP(A2:A333,'All Data'!A2:AC333,5,FALSE))*90</f>
        <v>5.8823529411764705E-2</v>
      </c>
      <c r="J2" s="2" cm="1">
        <f t="array" ref="J2:J333">(VLOOKUP(A2:A333,'All Data'!A2:AC333,21,FALSE) / VLOOKUP(A2:A333,'All Data'!A2:AC333,5,FALSE))*90</f>
        <v>0</v>
      </c>
      <c r="K2" s="2" cm="1">
        <f t="array" ref="K2:K333">(VLOOKUP(A2:A333,'All Data'!A2:AC333,22,FALSE) / VLOOKUP(A2:A333,'All Data'!A2:AC333,5,FALSE))*90</f>
        <v>5.8823529411764705E-2</v>
      </c>
      <c r="L2" s="2" cm="1">
        <f t="array" ref="L2:L333">(VLOOKUP(A2:A333,'All Data'!A2:AC333,23,FALSE) / VLOOKUP(A2:A333,'All Data'!A2:AC333,5,FALSE))*90</f>
        <v>2.9411764705882353E-2</v>
      </c>
      <c r="M2" s="2" cm="1">
        <f t="array" ref="M2:M333">(VLOOKUP(A2:A333,'All Data'!A2:AC333,24,FALSE) / VLOOKUP(A2:A333,'All Data'!A2:AC333,5,FALSE))*90</f>
        <v>0</v>
      </c>
      <c r="N2" s="2" cm="1">
        <f t="array" ref="N2:N333">(VLOOKUP(A2:A333,'All Data'!A2:AC333,25,FALSE) / VLOOKUP(A2:A333,'All Data'!A2:AC333,5,FALSE))*90</f>
        <v>0</v>
      </c>
      <c r="O2" s="2" cm="1">
        <f t="array" ref="O2:O333">(VLOOKUP(A2:A333,'All Data'!A2:AC333,26,FALSE) / VLOOKUP(A2:A333,'All Data'!A2:AC333,5,FALSE))*90</f>
        <v>8.8235294117647051E-2</v>
      </c>
      <c r="P2" s="2" cm="1">
        <f t="array" ref="P2:P333">(VLOOKUP(A2:A333,'All Data'!A2:AC333,28,FALSE) / VLOOKUP(A2:A333,'All Data'!A2:AC333,5,FALSE))*90</f>
        <v>0.1764705882352941</v>
      </c>
      <c r="Q2" s="2" cm="1">
        <f t="array" ref="Q2:Q333">(VLOOKUP(A2:A333,'All Data'!A2:AC333,29,FALSE) / VLOOKUP(A2:A333,'All Data'!A2:AC333,5,FALSE))*90</f>
        <v>5.8823529411764705E-2</v>
      </c>
      <c r="R2" s="2">
        <f>K2-L2</f>
        <v>2.9411764705882353E-2</v>
      </c>
      <c r="S2" cm="1">
        <f t="array" ref="S2:S333">(VLOOKUP(A2:A333,'All Data'!A2:AC333,12,FALSE) / VLOOKUP(A2:A333,'All Data'!A2:AC333,5,FALSE))*90</f>
        <v>2.9411764705882353E-2</v>
      </c>
      <c r="T2" cm="1">
        <f t="array" ref="T2:T333">(VLOOKUP(A2:A333,'All Data'!A2:AC333,13,FALSE) / VLOOKUP(A2:A333,'All Data'!A2:AC333,5,FALSE))*90</f>
        <v>0</v>
      </c>
      <c r="U2" cm="1">
        <f t="array" ref="U2:U333">(VLOOKUP(A2:A333,'All Data'!A2:AC333,27,FALSE) / VLOOKUP(A2:A333,'All Data'!A2:AC333,5,FALSE))*90</f>
        <v>0</v>
      </c>
    </row>
    <row r="3" spans="1:21" x14ac:dyDescent="0.25">
      <c r="A3" t="s">
        <v>50</v>
      </c>
      <c r="B3" t="s">
        <v>30</v>
      </c>
      <c r="C3" s="2">
        <v>0</v>
      </c>
      <c r="D3" s="2">
        <v>0</v>
      </c>
      <c r="E3" s="2">
        <v>0</v>
      </c>
      <c r="F3" s="2">
        <v>0</v>
      </c>
      <c r="G3" s="2">
        <v>18.705882352941178</v>
      </c>
      <c r="H3" s="2">
        <v>29.882352941176471</v>
      </c>
      <c r="I3" s="2">
        <v>0.11764705882352941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0.3529411764705882</v>
      </c>
      <c r="Q3" s="2">
        <v>0</v>
      </c>
      <c r="R3" s="2">
        <f t="shared" ref="R3:R66" si="0">K3-L3</f>
        <v>0</v>
      </c>
      <c r="S3">
        <v>5.8823529411764705E-2</v>
      </c>
      <c r="T3">
        <v>0</v>
      </c>
      <c r="U3">
        <v>0</v>
      </c>
    </row>
    <row r="4" spans="1:21" x14ac:dyDescent="0.25">
      <c r="A4" t="s">
        <v>40</v>
      </c>
      <c r="B4" t="s">
        <v>30</v>
      </c>
      <c r="C4" s="2">
        <v>0</v>
      </c>
      <c r="D4" s="2">
        <v>2.7777777777777776E-2</v>
      </c>
      <c r="E4" s="2">
        <v>0</v>
      </c>
      <c r="F4" s="2">
        <v>0</v>
      </c>
      <c r="G4" s="2">
        <v>33.722222222222221</v>
      </c>
      <c r="H4" s="2">
        <v>38.555555555555557</v>
      </c>
      <c r="I4" s="2">
        <v>5.5555555555555552E-2</v>
      </c>
      <c r="J4" s="2">
        <v>2.7777777777777776E-2</v>
      </c>
      <c r="K4" s="2">
        <v>8.3333333333333343E-2</v>
      </c>
      <c r="L4" s="2">
        <v>2.7777777777777776E-2</v>
      </c>
      <c r="M4" s="2">
        <v>2.7777777777777776E-2</v>
      </c>
      <c r="N4" s="2">
        <v>0</v>
      </c>
      <c r="O4" s="2">
        <v>2.7777777777777776E-2</v>
      </c>
      <c r="P4" s="2">
        <v>0.41666666666666663</v>
      </c>
      <c r="Q4" s="2">
        <v>2.7777777777777776E-2</v>
      </c>
      <c r="R4" s="2">
        <f t="shared" si="0"/>
        <v>5.5555555555555566E-2</v>
      </c>
      <c r="S4">
        <v>0</v>
      </c>
      <c r="T4">
        <v>0</v>
      </c>
      <c r="U4">
        <v>2.7777777777777776E-2</v>
      </c>
    </row>
    <row r="5" spans="1:21" x14ac:dyDescent="0.25">
      <c r="A5" t="s">
        <v>35</v>
      </c>
      <c r="B5" t="s">
        <v>30</v>
      </c>
      <c r="C5" s="2">
        <v>0</v>
      </c>
      <c r="D5" s="2">
        <v>3.8461538461538464E-2</v>
      </c>
      <c r="E5" s="2">
        <v>0</v>
      </c>
      <c r="F5" s="2">
        <v>0</v>
      </c>
      <c r="G5" s="2">
        <v>16.46153846153846</v>
      </c>
      <c r="H5" s="2">
        <v>34.076923076923073</v>
      </c>
      <c r="I5" s="2">
        <v>0.30769230769230771</v>
      </c>
      <c r="J5" s="2">
        <v>3.8461538461538464E-2</v>
      </c>
      <c r="K5" s="2">
        <v>0</v>
      </c>
      <c r="L5" s="2">
        <v>0</v>
      </c>
      <c r="M5" s="2">
        <v>0</v>
      </c>
      <c r="N5" s="2">
        <v>0</v>
      </c>
      <c r="O5" s="2">
        <v>0.15384615384615385</v>
      </c>
      <c r="P5" s="2">
        <v>0.19230769230769232</v>
      </c>
      <c r="Q5" s="2">
        <v>0.11538461538461539</v>
      </c>
      <c r="R5" s="2">
        <f t="shared" si="0"/>
        <v>0</v>
      </c>
      <c r="S5">
        <v>0</v>
      </c>
      <c r="T5">
        <v>0</v>
      </c>
      <c r="U5">
        <v>0</v>
      </c>
    </row>
    <row r="6" spans="1:21" x14ac:dyDescent="0.25">
      <c r="A6" t="s">
        <v>41</v>
      </c>
      <c r="B6" t="s">
        <v>30</v>
      </c>
      <c r="C6" s="2">
        <v>0</v>
      </c>
      <c r="D6" s="2">
        <v>0</v>
      </c>
      <c r="E6" s="2">
        <v>0</v>
      </c>
      <c r="F6" s="2">
        <v>0</v>
      </c>
      <c r="G6" s="2">
        <v>17.815789473684209</v>
      </c>
      <c r="H6" s="2">
        <v>24.315789473684212</v>
      </c>
      <c r="I6" s="2">
        <v>7.8947368421052627E-2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5.2631578947368425E-2</v>
      </c>
      <c r="P6" s="2">
        <v>0.2105263157894737</v>
      </c>
      <c r="Q6" s="2">
        <v>0</v>
      </c>
      <c r="R6" s="2">
        <f t="shared" si="0"/>
        <v>0</v>
      </c>
      <c r="S6">
        <v>0</v>
      </c>
      <c r="T6">
        <v>0</v>
      </c>
      <c r="U6">
        <v>0</v>
      </c>
    </row>
    <row r="7" spans="1:21" x14ac:dyDescent="0.25">
      <c r="A7" t="s">
        <v>33</v>
      </c>
      <c r="B7" t="s">
        <v>30</v>
      </c>
      <c r="C7" s="2">
        <v>0</v>
      </c>
      <c r="D7" s="2">
        <v>0</v>
      </c>
      <c r="E7" s="2">
        <v>0</v>
      </c>
      <c r="F7" s="2">
        <v>0</v>
      </c>
      <c r="G7" s="2">
        <v>30.708333333333336</v>
      </c>
      <c r="H7" s="2">
        <v>45.208333333333329</v>
      </c>
      <c r="I7" s="2">
        <v>0.29166666666666669</v>
      </c>
      <c r="J7" s="2">
        <v>4.1666666666666671E-2</v>
      </c>
      <c r="K7" s="2">
        <v>0</v>
      </c>
      <c r="L7" s="2">
        <v>0</v>
      </c>
      <c r="M7" s="2">
        <v>4.1666666666666671E-2</v>
      </c>
      <c r="N7" s="2">
        <v>0</v>
      </c>
      <c r="O7" s="2">
        <v>4.1666666666666671E-2</v>
      </c>
      <c r="P7" s="2">
        <v>0.375</v>
      </c>
      <c r="Q7" s="2">
        <v>8.3333333333333343E-2</v>
      </c>
      <c r="R7" s="2">
        <f t="shared" si="0"/>
        <v>0</v>
      </c>
      <c r="S7">
        <v>4.1666666666666671E-2</v>
      </c>
      <c r="T7">
        <v>0</v>
      </c>
      <c r="U7">
        <v>0</v>
      </c>
    </row>
    <row r="8" spans="1:21" x14ac:dyDescent="0.25">
      <c r="A8" t="s">
        <v>49</v>
      </c>
      <c r="B8" t="s">
        <v>30</v>
      </c>
      <c r="C8" s="2">
        <v>0</v>
      </c>
      <c r="D8" s="2">
        <v>0</v>
      </c>
      <c r="E8" s="2">
        <v>0</v>
      </c>
      <c r="F8" s="2">
        <v>0</v>
      </c>
      <c r="G8" s="2">
        <v>27.459459459459456</v>
      </c>
      <c r="H8" s="2">
        <v>30.486486486486484</v>
      </c>
      <c r="I8" s="2">
        <v>5.405405405405405E-2</v>
      </c>
      <c r="J8" s="2">
        <v>2.7027027027027025E-2</v>
      </c>
      <c r="K8" s="2">
        <v>5.405405405405405E-2</v>
      </c>
      <c r="L8" s="2">
        <v>2.7027027027027025E-2</v>
      </c>
      <c r="M8" s="2">
        <v>0</v>
      </c>
      <c r="N8" s="2">
        <v>0</v>
      </c>
      <c r="O8" s="2">
        <v>0</v>
      </c>
      <c r="P8" s="2">
        <v>0.27027027027027029</v>
      </c>
      <c r="Q8" s="2">
        <v>8.1081081081081086E-2</v>
      </c>
      <c r="R8" s="2">
        <f t="shared" si="0"/>
        <v>2.7027027027027025E-2</v>
      </c>
      <c r="S8">
        <v>8.1081081081081086E-2</v>
      </c>
      <c r="T8">
        <v>0</v>
      </c>
      <c r="U8">
        <v>0</v>
      </c>
    </row>
    <row r="9" spans="1:21" x14ac:dyDescent="0.25">
      <c r="A9" t="s">
        <v>47</v>
      </c>
      <c r="B9" t="s">
        <v>30</v>
      </c>
      <c r="C9" s="2">
        <v>0</v>
      </c>
      <c r="D9" s="2">
        <v>0</v>
      </c>
      <c r="E9" s="2">
        <v>0</v>
      </c>
      <c r="F9" s="2">
        <v>0</v>
      </c>
      <c r="G9" s="2">
        <v>23.852941176470587</v>
      </c>
      <c r="H9" s="2">
        <v>28.147058823529413</v>
      </c>
      <c r="I9" s="2">
        <v>2.9411764705882353E-2</v>
      </c>
      <c r="J9" s="2">
        <v>0</v>
      </c>
      <c r="K9" s="2">
        <v>2.9411764705882353E-2</v>
      </c>
      <c r="L9" s="2">
        <v>0</v>
      </c>
      <c r="M9" s="2">
        <v>0</v>
      </c>
      <c r="N9" s="2">
        <v>0</v>
      </c>
      <c r="O9" s="2">
        <v>0.11764705882352941</v>
      </c>
      <c r="P9" s="2">
        <v>0.32352941176470584</v>
      </c>
      <c r="Q9" s="2">
        <v>2.9411764705882353E-2</v>
      </c>
      <c r="R9" s="2">
        <f t="shared" si="0"/>
        <v>2.9411764705882353E-2</v>
      </c>
      <c r="S9">
        <v>8.8235294117647051E-2</v>
      </c>
      <c r="T9">
        <v>0</v>
      </c>
      <c r="U9">
        <v>0</v>
      </c>
    </row>
    <row r="10" spans="1:21" x14ac:dyDescent="0.25">
      <c r="A10" t="s">
        <v>45</v>
      </c>
      <c r="B10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22.666666666666664</v>
      </c>
      <c r="H10" s="2">
        <v>30.638888888888893</v>
      </c>
      <c r="I10" s="2">
        <v>0.1388888888888889</v>
      </c>
      <c r="J10" s="2">
        <v>2.7777777777777776E-2</v>
      </c>
      <c r="K10" s="2">
        <v>2.7777777777777776E-2</v>
      </c>
      <c r="L10" s="2">
        <v>2.7777777777777776E-2</v>
      </c>
      <c r="M10" s="2">
        <v>0</v>
      </c>
      <c r="N10" s="2">
        <v>0</v>
      </c>
      <c r="O10" s="2">
        <v>2.7777777777777776E-2</v>
      </c>
      <c r="P10" s="2">
        <v>0.22222222222222221</v>
      </c>
      <c r="Q10" s="2">
        <v>2.7777777777777776E-2</v>
      </c>
      <c r="R10" s="2">
        <f t="shared" si="0"/>
        <v>0</v>
      </c>
      <c r="S10">
        <v>0.1111111111111111</v>
      </c>
      <c r="T10">
        <v>0</v>
      </c>
      <c r="U10">
        <v>0</v>
      </c>
    </row>
    <row r="11" spans="1:21" x14ac:dyDescent="0.25">
      <c r="A11" t="s">
        <v>46</v>
      </c>
      <c r="B11" t="s">
        <v>30</v>
      </c>
      <c r="C11" s="2">
        <v>0</v>
      </c>
      <c r="D11" s="2">
        <v>0</v>
      </c>
      <c r="E11" s="2">
        <v>0</v>
      </c>
      <c r="F11" s="2">
        <v>0</v>
      </c>
      <c r="G11" s="2">
        <v>18.94736842105263</v>
      </c>
      <c r="H11" s="2">
        <v>31.736842105263158</v>
      </c>
      <c r="I11" s="2">
        <v>0.15789473684210525</v>
      </c>
      <c r="J11" s="2">
        <v>0</v>
      </c>
      <c r="K11" s="2">
        <v>5.2631578947368425E-2</v>
      </c>
      <c r="L11" s="2">
        <v>0</v>
      </c>
      <c r="M11" s="2">
        <v>0</v>
      </c>
      <c r="N11" s="2">
        <v>0</v>
      </c>
      <c r="O11" s="2">
        <v>0.10526315789473685</v>
      </c>
      <c r="P11" s="2">
        <v>0.36842105263157898</v>
      </c>
      <c r="Q11" s="2">
        <v>0</v>
      </c>
      <c r="R11" s="2">
        <f t="shared" si="0"/>
        <v>5.2631578947368425E-2</v>
      </c>
      <c r="S11">
        <v>5.2631578947368425E-2</v>
      </c>
      <c r="T11">
        <v>0</v>
      </c>
      <c r="U11">
        <v>0</v>
      </c>
    </row>
    <row r="12" spans="1:21" x14ac:dyDescent="0.25">
      <c r="A12" t="s">
        <v>42</v>
      </c>
      <c r="B12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20.184210526315791</v>
      </c>
      <c r="H12" s="2">
        <v>25.184210526315788</v>
      </c>
      <c r="I12" s="2">
        <v>0.15789473684210525</v>
      </c>
      <c r="J12" s="2">
        <v>7.8947368421052627E-2</v>
      </c>
      <c r="K12" s="2">
        <v>2.6315789473684213E-2</v>
      </c>
      <c r="L12" s="2">
        <v>2.6315789473684213E-2</v>
      </c>
      <c r="M12" s="2">
        <v>0</v>
      </c>
      <c r="N12" s="2">
        <v>2.6315789473684213E-2</v>
      </c>
      <c r="O12" s="2">
        <v>7.8947368421052627E-2</v>
      </c>
      <c r="P12" s="2">
        <v>0.31578947368421051</v>
      </c>
      <c r="Q12" s="2">
        <v>5.2631578947368425E-2</v>
      </c>
      <c r="R12" s="2">
        <f t="shared" si="0"/>
        <v>0</v>
      </c>
      <c r="S12">
        <v>5.2631578947368425E-2</v>
      </c>
      <c r="T12">
        <v>0</v>
      </c>
      <c r="U12">
        <v>0</v>
      </c>
    </row>
    <row r="13" spans="1:21" x14ac:dyDescent="0.25">
      <c r="A13" t="s">
        <v>31</v>
      </c>
      <c r="B13" t="s">
        <v>30</v>
      </c>
      <c r="C13" s="2">
        <v>0</v>
      </c>
      <c r="D13" s="2">
        <v>0</v>
      </c>
      <c r="E13" s="2">
        <v>0</v>
      </c>
      <c r="F13" s="2">
        <v>0</v>
      </c>
      <c r="G13" s="2">
        <v>27.579787234042556</v>
      </c>
      <c r="H13" s="2">
        <v>37.021276595744681</v>
      </c>
      <c r="I13" s="2">
        <v>7.9787234042553196E-2</v>
      </c>
      <c r="J13" s="2">
        <v>0</v>
      </c>
      <c r="K13" s="2">
        <v>2.6595744680851064E-2</v>
      </c>
      <c r="L13" s="2">
        <v>2.6595744680851064E-2</v>
      </c>
      <c r="M13" s="2">
        <v>0</v>
      </c>
      <c r="N13" s="2">
        <v>0</v>
      </c>
      <c r="O13" s="2">
        <v>2.6595744680851064E-2</v>
      </c>
      <c r="P13" s="2">
        <v>0.3457446808510638</v>
      </c>
      <c r="Q13" s="2">
        <v>5.3191489361702128E-2</v>
      </c>
      <c r="R13" s="2">
        <f t="shared" si="0"/>
        <v>0</v>
      </c>
      <c r="S13">
        <v>5.3191489361702128E-2</v>
      </c>
      <c r="T13">
        <v>0</v>
      </c>
      <c r="U13">
        <v>0</v>
      </c>
    </row>
    <row r="14" spans="1:21" x14ac:dyDescent="0.25">
      <c r="A14" t="s">
        <v>37</v>
      </c>
      <c r="B14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17.371428571428574</v>
      </c>
      <c r="H14" s="2">
        <v>32.771428571428572</v>
      </c>
      <c r="I14" s="2">
        <v>0.37142857142857144</v>
      </c>
      <c r="J14" s="2">
        <v>5.7142857142857141E-2</v>
      </c>
      <c r="K14" s="2">
        <v>2.8571428571428571E-2</v>
      </c>
      <c r="L14" s="2">
        <v>2.8571428571428571E-2</v>
      </c>
      <c r="M14" s="2">
        <v>2.8571428571428571E-2</v>
      </c>
      <c r="N14" s="2">
        <v>2.8571428571428571E-2</v>
      </c>
      <c r="O14" s="2">
        <v>2.8571428571428571E-2</v>
      </c>
      <c r="P14" s="2">
        <v>0.2857142857142857</v>
      </c>
      <c r="Q14" s="2">
        <v>2.8571428571428571E-2</v>
      </c>
      <c r="R14" s="2">
        <f t="shared" si="0"/>
        <v>0</v>
      </c>
      <c r="S14">
        <v>5.7142857142857141E-2</v>
      </c>
      <c r="T14">
        <v>0</v>
      </c>
      <c r="U14">
        <v>0</v>
      </c>
    </row>
    <row r="15" spans="1:21" x14ac:dyDescent="0.25">
      <c r="A15" t="s">
        <v>38</v>
      </c>
      <c r="B15" t="s">
        <v>30</v>
      </c>
      <c r="C15" s="2">
        <v>0</v>
      </c>
      <c r="D15" s="2">
        <v>2.7397260273972605E-2</v>
      </c>
      <c r="E15" s="2">
        <v>0</v>
      </c>
      <c r="F15" s="2">
        <v>0</v>
      </c>
      <c r="G15" s="2">
        <v>21.095890410958901</v>
      </c>
      <c r="H15" s="2">
        <v>30.38356164383562</v>
      </c>
      <c r="I15" s="2">
        <v>0.10958904109589042</v>
      </c>
      <c r="J15" s="2">
        <v>2.7397260273972605E-2</v>
      </c>
      <c r="K15" s="2">
        <v>5.4794520547945209E-2</v>
      </c>
      <c r="L15" s="2">
        <v>2.7397260273972605E-2</v>
      </c>
      <c r="M15" s="2">
        <v>0</v>
      </c>
      <c r="N15" s="2">
        <v>5.4794520547945209E-2</v>
      </c>
      <c r="O15" s="2">
        <v>0.13698630136986301</v>
      </c>
      <c r="P15" s="2">
        <v>0.32876712328767121</v>
      </c>
      <c r="Q15" s="2">
        <v>0</v>
      </c>
      <c r="R15" s="2">
        <f t="shared" si="0"/>
        <v>2.7397260273972605E-2</v>
      </c>
      <c r="S15">
        <v>8.2191780821917804E-2</v>
      </c>
      <c r="T15">
        <v>0</v>
      </c>
      <c r="U15">
        <v>2.7397260273972605E-2</v>
      </c>
    </row>
    <row r="16" spans="1:21" x14ac:dyDescent="0.25">
      <c r="A16" t="s">
        <v>32</v>
      </c>
      <c r="B16" t="s">
        <v>30</v>
      </c>
      <c r="C16" s="2">
        <v>0</v>
      </c>
      <c r="D16" s="2">
        <v>0</v>
      </c>
      <c r="E16" s="2">
        <v>0</v>
      </c>
      <c r="F16" s="2">
        <v>0</v>
      </c>
      <c r="G16" s="2">
        <v>25.54054054054054</v>
      </c>
      <c r="H16" s="2">
        <v>34.972972972972975</v>
      </c>
      <c r="I16" s="2">
        <v>0.1891891891891892</v>
      </c>
      <c r="J16" s="2">
        <v>8.1081081081081086E-2</v>
      </c>
      <c r="K16" s="2">
        <v>0</v>
      </c>
      <c r="L16" s="2">
        <v>0</v>
      </c>
      <c r="M16" s="2">
        <v>0</v>
      </c>
      <c r="N16" s="2">
        <v>2.7027027027027025E-2</v>
      </c>
      <c r="O16" s="2">
        <v>5.405405405405405E-2</v>
      </c>
      <c r="P16" s="2">
        <v>0.24324324324324326</v>
      </c>
      <c r="Q16" s="2">
        <v>0.1081081081081081</v>
      </c>
      <c r="R16" s="2">
        <f t="shared" si="0"/>
        <v>0</v>
      </c>
      <c r="S16">
        <v>5.405405405405405E-2</v>
      </c>
      <c r="T16">
        <v>0</v>
      </c>
      <c r="U16">
        <v>0</v>
      </c>
    </row>
    <row r="17" spans="1:21" x14ac:dyDescent="0.25">
      <c r="A17" t="s">
        <v>29</v>
      </c>
      <c r="B17" t="s">
        <v>30</v>
      </c>
      <c r="C17" s="2">
        <v>0</v>
      </c>
      <c r="D17" s="2">
        <v>0</v>
      </c>
      <c r="E17" s="2">
        <v>0</v>
      </c>
      <c r="F17" s="2">
        <v>0</v>
      </c>
      <c r="G17" s="2">
        <v>18</v>
      </c>
      <c r="H17" s="2">
        <v>27.378378378378375</v>
      </c>
      <c r="I17" s="2">
        <v>8.1081081081081086E-2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0.29729729729729726</v>
      </c>
      <c r="Q17" s="2">
        <v>0</v>
      </c>
      <c r="R17" s="2">
        <f t="shared" si="0"/>
        <v>0</v>
      </c>
      <c r="S17">
        <v>5.405405405405405E-2</v>
      </c>
      <c r="T17">
        <v>0</v>
      </c>
      <c r="U17">
        <v>0</v>
      </c>
    </row>
    <row r="18" spans="1:21" x14ac:dyDescent="0.25">
      <c r="A18" t="s">
        <v>34</v>
      </c>
      <c r="B18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20.538461538461537</v>
      </c>
      <c r="H18" s="2">
        <v>32.53846153846154</v>
      </c>
      <c r="I18" s="2">
        <v>0.11538461538461539</v>
      </c>
      <c r="J18" s="2">
        <v>0</v>
      </c>
      <c r="K18" s="2">
        <v>3.8461538461538464E-2</v>
      </c>
      <c r="L18" s="2">
        <v>3.8461538461538464E-2</v>
      </c>
      <c r="M18" s="2">
        <v>0</v>
      </c>
      <c r="N18" s="2">
        <v>0</v>
      </c>
      <c r="O18" s="2">
        <v>7.6923076923076927E-2</v>
      </c>
      <c r="P18" s="2">
        <v>0.15384615384615385</v>
      </c>
      <c r="Q18" s="2">
        <v>3.8461538461538464E-2</v>
      </c>
      <c r="R18" s="2">
        <f t="shared" si="0"/>
        <v>0</v>
      </c>
      <c r="S18">
        <v>3.8461538461538464E-2</v>
      </c>
      <c r="T18">
        <v>0</v>
      </c>
      <c r="U18">
        <v>0</v>
      </c>
    </row>
    <row r="19" spans="1:21" x14ac:dyDescent="0.25">
      <c r="A19" t="s">
        <v>39</v>
      </c>
      <c r="B19" t="s">
        <v>30</v>
      </c>
      <c r="C19" s="2">
        <v>0</v>
      </c>
      <c r="D19" s="2">
        <v>0</v>
      </c>
      <c r="E19" s="2">
        <v>0</v>
      </c>
      <c r="F19" s="2">
        <v>0</v>
      </c>
      <c r="G19" s="2">
        <v>15.444444444444445</v>
      </c>
      <c r="H19" s="2">
        <v>30.222222222222221</v>
      </c>
      <c r="I19" s="2">
        <v>0.22222222222222221</v>
      </c>
      <c r="J19" s="2">
        <v>0</v>
      </c>
      <c r="K19" s="2">
        <v>0</v>
      </c>
      <c r="L19" s="2">
        <v>0</v>
      </c>
      <c r="M19" s="2">
        <v>0</v>
      </c>
      <c r="N19" s="2">
        <v>5.5555555555555552E-2</v>
      </c>
      <c r="O19" s="2">
        <v>8.3333333333333343E-2</v>
      </c>
      <c r="P19" s="2">
        <v>0.5</v>
      </c>
      <c r="Q19" s="2">
        <v>0</v>
      </c>
      <c r="R19" s="2">
        <f t="shared" si="0"/>
        <v>0</v>
      </c>
      <c r="S19">
        <v>2.7777777777777776E-2</v>
      </c>
      <c r="T19">
        <v>0</v>
      </c>
      <c r="U19">
        <v>0</v>
      </c>
    </row>
    <row r="20" spans="1:21" x14ac:dyDescent="0.25">
      <c r="A20" t="s">
        <v>44</v>
      </c>
      <c r="B20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29.252027635926705</v>
      </c>
      <c r="H20" s="2">
        <v>41.228597176329224</v>
      </c>
      <c r="I20" s="2">
        <v>0.13517572844698109</v>
      </c>
      <c r="J20" s="2">
        <v>0</v>
      </c>
      <c r="K20" s="2">
        <v>5.4070291378792434E-2</v>
      </c>
      <c r="L20" s="2">
        <v>2.7035145689396217E-2</v>
      </c>
      <c r="M20" s="2">
        <v>2.7035145689396217E-2</v>
      </c>
      <c r="N20" s="2">
        <v>0</v>
      </c>
      <c r="O20" s="2">
        <v>0.10814058275758487</v>
      </c>
      <c r="P20" s="2">
        <v>0.45959747671973566</v>
      </c>
      <c r="Q20" s="2">
        <v>0</v>
      </c>
      <c r="R20" s="2">
        <f t="shared" si="0"/>
        <v>2.7035145689396217E-2</v>
      </c>
      <c r="S20">
        <v>8.1105437068188638E-2</v>
      </c>
      <c r="T20">
        <v>2.7035145689396217E-2</v>
      </c>
      <c r="U20">
        <v>0</v>
      </c>
    </row>
    <row r="21" spans="1:21" x14ac:dyDescent="0.25">
      <c r="A21" t="s">
        <v>48</v>
      </c>
      <c r="B2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26.172413793103448</v>
      </c>
      <c r="H21" s="2">
        <v>37</v>
      </c>
      <c r="I21" s="2">
        <v>0.20689655172413793</v>
      </c>
      <c r="J21" s="2">
        <v>0</v>
      </c>
      <c r="K21" s="2">
        <v>3.4482758620689655E-2</v>
      </c>
      <c r="L21" s="2">
        <v>3.4482758620689655E-2</v>
      </c>
      <c r="M21" s="2">
        <v>0</v>
      </c>
      <c r="N21" s="2">
        <v>0</v>
      </c>
      <c r="O21" s="2">
        <v>0.13793103448275862</v>
      </c>
      <c r="P21" s="2">
        <v>0.24137931034482757</v>
      </c>
      <c r="Q21" s="2">
        <v>0.10344827586206896</v>
      </c>
      <c r="R21" s="2">
        <f t="shared" si="0"/>
        <v>0</v>
      </c>
      <c r="S21">
        <v>3.4482758620689655E-2</v>
      </c>
      <c r="T21">
        <v>0</v>
      </c>
      <c r="U21">
        <v>3.4482758620689655E-2</v>
      </c>
    </row>
    <row r="22" spans="1:21" x14ac:dyDescent="0.25">
      <c r="A22" t="s">
        <v>36</v>
      </c>
      <c r="B22" t="s">
        <v>30</v>
      </c>
      <c r="C22" s="2">
        <v>0</v>
      </c>
      <c r="D22" s="2">
        <v>0</v>
      </c>
      <c r="E22" s="2">
        <v>0</v>
      </c>
      <c r="F22" s="2">
        <v>0</v>
      </c>
      <c r="G22" s="2">
        <v>26.305084745762709</v>
      </c>
      <c r="H22" s="2">
        <v>33.288135593220339</v>
      </c>
      <c r="I22" s="2">
        <v>3.3898305084745763E-2</v>
      </c>
      <c r="J22" s="2">
        <v>0</v>
      </c>
      <c r="K22" s="2">
        <v>3.3898305084745763E-2</v>
      </c>
      <c r="L22" s="2">
        <v>0</v>
      </c>
      <c r="M22" s="2">
        <v>0</v>
      </c>
      <c r="N22" s="2">
        <v>3.3898305084745763E-2</v>
      </c>
      <c r="O22" s="2">
        <v>3.3898305084745763E-2</v>
      </c>
      <c r="P22" s="2">
        <v>0.2711864406779661</v>
      </c>
      <c r="Q22" s="2">
        <v>3.3898305084745763E-2</v>
      </c>
      <c r="R22" s="2">
        <f t="shared" si="0"/>
        <v>3.3898305084745763E-2</v>
      </c>
      <c r="S22">
        <v>6.7796610169491525E-2</v>
      </c>
      <c r="T22">
        <v>0</v>
      </c>
      <c r="U22">
        <v>0</v>
      </c>
    </row>
    <row r="23" spans="1:21" hidden="1" x14ac:dyDescent="0.25">
      <c r="A23" t="s">
        <v>139</v>
      </c>
      <c r="B23" t="s">
        <v>52</v>
      </c>
      <c r="C23" s="2">
        <v>6.6030814380044017E-2</v>
      </c>
      <c r="D23" s="2">
        <v>9.9046221570066026E-2</v>
      </c>
      <c r="E23" s="2">
        <v>0.59427732942039624</v>
      </c>
      <c r="F23" s="2">
        <v>9.9046221570066026E-2</v>
      </c>
      <c r="G23" s="2">
        <v>54.673514306676445</v>
      </c>
      <c r="H23" s="2">
        <v>69.200293470286141</v>
      </c>
      <c r="I23" s="2">
        <v>1.7498165810711668</v>
      </c>
      <c r="J23" s="2">
        <v>0.19809244314013205</v>
      </c>
      <c r="K23" s="2">
        <v>0.92443140132061619</v>
      </c>
      <c r="L23" s="2">
        <v>0.59427732942039624</v>
      </c>
      <c r="M23" s="2">
        <v>1.0234776228906823</v>
      </c>
      <c r="N23" s="2">
        <v>1.1555392516507703</v>
      </c>
      <c r="O23" s="2">
        <v>0</v>
      </c>
      <c r="P23" s="2">
        <v>1.0564930300807043</v>
      </c>
      <c r="Q23" s="2">
        <v>0.79236977256052821</v>
      </c>
      <c r="R23" s="2">
        <f t="shared" si="0"/>
        <v>0.33015407190021995</v>
      </c>
      <c r="S23">
        <v>9.9046221570066026E-2</v>
      </c>
      <c r="T23">
        <v>0</v>
      </c>
      <c r="U23">
        <v>0</v>
      </c>
    </row>
    <row r="24" spans="1:21" hidden="1" x14ac:dyDescent="0.25">
      <c r="A24" t="s">
        <v>140</v>
      </c>
      <c r="B24" t="s">
        <v>52</v>
      </c>
      <c r="C24" s="2">
        <v>0</v>
      </c>
      <c r="D24" s="2">
        <v>0</v>
      </c>
      <c r="E24" s="2">
        <v>0.25097601784718349</v>
      </c>
      <c r="F24" s="2">
        <v>5.01952035694367E-2</v>
      </c>
      <c r="G24" s="2">
        <v>46.430563301728945</v>
      </c>
      <c r="H24" s="2">
        <v>57.272727272727273</v>
      </c>
      <c r="I24" s="2">
        <v>1.7568321249302843</v>
      </c>
      <c r="J24" s="2">
        <v>5.01952035694367E-2</v>
      </c>
      <c r="K24" s="2">
        <v>2.4595649749023982</v>
      </c>
      <c r="L24" s="2">
        <v>1.8070273284997209</v>
      </c>
      <c r="M24" s="2">
        <v>1.2046848856664809</v>
      </c>
      <c r="N24" s="2">
        <v>1.7066369213608479</v>
      </c>
      <c r="O24" s="2">
        <v>0.1003904071388734</v>
      </c>
      <c r="P24" s="2">
        <v>0.9537088678192972</v>
      </c>
      <c r="Q24" s="2">
        <v>1.6062465142219744</v>
      </c>
      <c r="R24" s="2">
        <f t="shared" si="0"/>
        <v>0.65253764640267731</v>
      </c>
      <c r="S24">
        <v>0.1003904071388734</v>
      </c>
      <c r="T24">
        <v>0</v>
      </c>
      <c r="U24">
        <v>0</v>
      </c>
    </row>
    <row r="25" spans="1:21" hidden="1" x14ac:dyDescent="0.25">
      <c r="A25" t="s">
        <v>142</v>
      </c>
      <c r="B25" t="s">
        <v>52</v>
      </c>
      <c r="C25" s="2">
        <v>0.12552301255230125</v>
      </c>
      <c r="D25" s="2">
        <v>0</v>
      </c>
      <c r="E25" s="2">
        <v>0.502092050209205</v>
      </c>
      <c r="F25" s="2">
        <v>0.12552301255230125</v>
      </c>
      <c r="G25" s="2">
        <v>59.6234309623431</v>
      </c>
      <c r="H25" s="2">
        <v>73.807531380753147</v>
      </c>
      <c r="I25" s="2">
        <v>1.1297071129707112</v>
      </c>
      <c r="J25" s="2">
        <v>0.18828451882845187</v>
      </c>
      <c r="K25" s="2">
        <v>1.6317991631799162</v>
      </c>
      <c r="L25" s="2">
        <v>0.502092050209205</v>
      </c>
      <c r="M25" s="2">
        <v>1.5690376569037656</v>
      </c>
      <c r="N25" s="2">
        <v>1.0669456066945606</v>
      </c>
      <c r="O25" s="2">
        <v>0.12552301255230125</v>
      </c>
      <c r="P25" s="2">
        <v>3.514644351464435</v>
      </c>
      <c r="Q25" s="2">
        <v>0.94142259414225937</v>
      </c>
      <c r="R25" s="2">
        <f t="shared" si="0"/>
        <v>1.1297071129707112</v>
      </c>
      <c r="S25">
        <v>0.31380753138075312</v>
      </c>
      <c r="T25">
        <v>0</v>
      </c>
      <c r="U25">
        <v>0</v>
      </c>
    </row>
    <row r="26" spans="1:21" hidden="1" x14ac:dyDescent="0.25">
      <c r="A26" t="s">
        <v>143</v>
      </c>
      <c r="B26" t="s">
        <v>52</v>
      </c>
      <c r="C26" s="2">
        <v>0</v>
      </c>
      <c r="D26" s="2">
        <v>0.2168674698795181</v>
      </c>
      <c r="E26" s="2">
        <v>0.54216867469879526</v>
      </c>
      <c r="F26" s="2">
        <v>0.16265060240963855</v>
      </c>
      <c r="G26" s="2">
        <v>48.686746987951814</v>
      </c>
      <c r="H26" s="2">
        <v>65.331325301204828</v>
      </c>
      <c r="I26" s="2">
        <v>2.7650602409638556</v>
      </c>
      <c r="J26" s="2">
        <v>0.27108433734939763</v>
      </c>
      <c r="K26" s="2">
        <v>2.6024096385542168</v>
      </c>
      <c r="L26" s="2">
        <v>1.463855421686747</v>
      </c>
      <c r="M26" s="2">
        <v>0.92168674698795183</v>
      </c>
      <c r="N26" s="2">
        <v>1.4096385542168677</v>
      </c>
      <c r="O26" s="2">
        <v>0</v>
      </c>
      <c r="P26" s="2">
        <v>1.6265060240963856</v>
      </c>
      <c r="Q26" s="2">
        <v>1.3012048192771084</v>
      </c>
      <c r="R26" s="2">
        <f t="shared" si="0"/>
        <v>1.1385542168674698</v>
      </c>
      <c r="S26">
        <v>5.4216867469879526E-2</v>
      </c>
      <c r="T26">
        <v>0</v>
      </c>
      <c r="U26">
        <v>0</v>
      </c>
    </row>
    <row r="27" spans="1:21" hidden="1" x14ac:dyDescent="0.25">
      <c r="A27" t="s">
        <v>144</v>
      </c>
      <c r="B27" t="s">
        <v>52</v>
      </c>
      <c r="C27" s="2">
        <v>0</v>
      </c>
      <c r="D27" s="2">
        <v>0</v>
      </c>
      <c r="E27" s="2">
        <v>0.30080213903743314</v>
      </c>
      <c r="F27" s="2">
        <v>0</v>
      </c>
      <c r="G27" s="2">
        <v>72.252673796791441</v>
      </c>
      <c r="H27" s="2">
        <v>80.37433155080214</v>
      </c>
      <c r="I27" s="2">
        <v>0.54144385026737962</v>
      </c>
      <c r="J27" s="2">
        <v>0</v>
      </c>
      <c r="K27" s="2">
        <v>0.84224598930481276</v>
      </c>
      <c r="L27" s="2">
        <v>0.48128342245989303</v>
      </c>
      <c r="M27" s="2">
        <v>0.84224598930481276</v>
      </c>
      <c r="N27" s="2">
        <v>1.7446524064171125</v>
      </c>
      <c r="O27" s="2">
        <v>6.0160427807486629E-2</v>
      </c>
      <c r="P27" s="2">
        <v>2.8877005347593587</v>
      </c>
      <c r="Q27" s="2">
        <v>2.286096256684492</v>
      </c>
      <c r="R27" s="2">
        <f t="shared" si="0"/>
        <v>0.36096256684491973</v>
      </c>
      <c r="S27">
        <v>0.12032085561497326</v>
      </c>
      <c r="T27">
        <v>0</v>
      </c>
      <c r="U27">
        <v>0</v>
      </c>
    </row>
    <row r="28" spans="1:21" hidden="1" x14ac:dyDescent="0.25">
      <c r="A28" t="s">
        <v>145</v>
      </c>
      <c r="B28" t="s">
        <v>52</v>
      </c>
      <c r="C28" s="2">
        <v>0.10642491131257391</v>
      </c>
      <c r="D28" s="2">
        <v>0.35474970437524639</v>
      </c>
      <c r="E28" s="2">
        <v>0.63854946787544342</v>
      </c>
      <c r="F28" s="2">
        <v>0.28379976350019709</v>
      </c>
      <c r="G28" s="2">
        <v>66.870319274733944</v>
      </c>
      <c r="H28" s="2">
        <v>83.366180528182895</v>
      </c>
      <c r="I28" s="2">
        <v>3.9731966890027595</v>
      </c>
      <c r="J28" s="2">
        <v>0.60307449743791874</v>
      </c>
      <c r="K28" s="2">
        <v>1.2770989357508868</v>
      </c>
      <c r="L28" s="2">
        <v>0.74497437918801745</v>
      </c>
      <c r="M28" s="2">
        <v>0.85139929050059127</v>
      </c>
      <c r="N28" s="2">
        <v>0.81592432006306659</v>
      </c>
      <c r="O28" s="2">
        <v>0</v>
      </c>
      <c r="P28" s="2">
        <v>0.92234923137564051</v>
      </c>
      <c r="Q28" s="2">
        <v>0.49664958612534493</v>
      </c>
      <c r="R28" s="2">
        <f t="shared" si="0"/>
        <v>0.53212455656286939</v>
      </c>
      <c r="S28">
        <v>0.17737485218762319</v>
      </c>
      <c r="T28">
        <v>3.5474970437524636E-2</v>
      </c>
      <c r="U28">
        <v>0</v>
      </c>
    </row>
    <row r="29" spans="1:21" hidden="1" x14ac:dyDescent="0.25">
      <c r="A29" t="s">
        <v>146</v>
      </c>
      <c r="B29" t="s">
        <v>52</v>
      </c>
      <c r="C29" s="2">
        <v>8.8962108731466233E-2</v>
      </c>
      <c r="D29" s="2">
        <v>0</v>
      </c>
      <c r="E29" s="2">
        <v>1.4233937397034597</v>
      </c>
      <c r="F29" s="2">
        <v>0.385502471169687</v>
      </c>
      <c r="G29" s="2">
        <v>65.742998352553542</v>
      </c>
      <c r="H29" s="2">
        <v>75.143327841845149</v>
      </c>
      <c r="I29" s="2">
        <v>1.3344316309719935</v>
      </c>
      <c r="J29" s="2">
        <v>0.26688632619439867</v>
      </c>
      <c r="K29" s="2">
        <v>1.4233937397034597</v>
      </c>
      <c r="L29" s="2">
        <v>0.83031301482701825</v>
      </c>
      <c r="M29" s="2">
        <v>0.59308072487644148</v>
      </c>
      <c r="N29" s="2">
        <v>0.83031301482701825</v>
      </c>
      <c r="O29" s="2">
        <v>2.9654036243822075E-2</v>
      </c>
      <c r="P29" s="2">
        <v>1.6606260296540365</v>
      </c>
      <c r="Q29" s="2">
        <v>0.59308072487644148</v>
      </c>
      <c r="R29" s="2">
        <f t="shared" si="0"/>
        <v>0.59308072487644148</v>
      </c>
      <c r="S29">
        <v>0.26688632619439867</v>
      </c>
      <c r="T29">
        <v>0</v>
      </c>
      <c r="U29">
        <v>0</v>
      </c>
    </row>
    <row r="30" spans="1:21" hidden="1" x14ac:dyDescent="0.25">
      <c r="A30" t="s">
        <v>148</v>
      </c>
      <c r="B30" t="s">
        <v>52</v>
      </c>
      <c r="C30" s="2">
        <v>0</v>
      </c>
      <c r="D30" s="2">
        <v>0.14400000000000002</v>
      </c>
      <c r="E30" s="2">
        <v>0.72</v>
      </c>
      <c r="F30" s="2">
        <v>0.21599999999999997</v>
      </c>
      <c r="G30" s="2">
        <v>35.423999999999999</v>
      </c>
      <c r="H30" s="2">
        <v>46.44</v>
      </c>
      <c r="I30" s="2">
        <v>2.2319999999999998</v>
      </c>
      <c r="J30" s="2">
        <v>0.28800000000000003</v>
      </c>
      <c r="K30" s="2">
        <v>1.296</v>
      </c>
      <c r="L30" s="2">
        <v>0.43199999999999994</v>
      </c>
      <c r="M30" s="2">
        <v>0.72</v>
      </c>
      <c r="N30" s="2">
        <v>0.93599999999999994</v>
      </c>
      <c r="O30" s="2">
        <v>7.2000000000000008E-2</v>
      </c>
      <c r="P30" s="2">
        <v>0.43199999999999994</v>
      </c>
      <c r="Q30" s="2">
        <v>1.08</v>
      </c>
      <c r="R30" s="2">
        <f t="shared" si="0"/>
        <v>0.8640000000000001</v>
      </c>
      <c r="S30">
        <v>0.14400000000000002</v>
      </c>
      <c r="T30">
        <v>0</v>
      </c>
      <c r="U30">
        <v>7.2000000000000008E-2</v>
      </c>
    </row>
    <row r="31" spans="1:21" hidden="1" x14ac:dyDescent="0.25">
      <c r="A31" t="s">
        <v>149</v>
      </c>
      <c r="B31" t="s">
        <v>52</v>
      </c>
      <c r="C31" s="2">
        <v>0.12729844413012731</v>
      </c>
      <c r="D31" s="2">
        <v>0</v>
      </c>
      <c r="E31" s="2">
        <v>1.113861386138614</v>
      </c>
      <c r="F31" s="2">
        <v>0.22277227722772278</v>
      </c>
      <c r="G31" s="2">
        <v>88.536067892503539</v>
      </c>
      <c r="H31" s="2">
        <v>93.56435643564356</v>
      </c>
      <c r="I31" s="2">
        <v>1.272984441301273</v>
      </c>
      <c r="J31" s="2">
        <v>0.19094766619519093</v>
      </c>
      <c r="K31" s="2">
        <v>1.0502121640735502</v>
      </c>
      <c r="L31" s="2">
        <v>0.47736916548797736</v>
      </c>
      <c r="M31" s="2">
        <v>0.47736916548797736</v>
      </c>
      <c r="N31" s="2">
        <v>0.63649222065063649</v>
      </c>
      <c r="O31" s="2">
        <v>6.3649222065063654E-2</v>
      </c>
      <c r="P31" s="2">
        <v>1.654879773691655</v>
      </c>
      <c r="Q31" s="2">
        <v>1.0183875530410185</v>
      </c>
      <c r="R31" s="2">
        <f t="shared" si="0"/>
        <v>0.57284299858557286</v>
      </c>
      <c r="S31">
        <v>0.15912305516265912</v>
      </c>
      <c r="T31">
        <v>3.1824611032531827E-2</v>
      </c>
      <c r="U31">
        <v>0</v>
      </c>
    </row>
    <row r="32" spans="1:21" hidden="1" x14ac:dyDescent="0.25">
      <c r="A32" t="s">
        <v>150</v>
      </c>
      <c r="B32" t="s">
        <v>52</v>
      </c>
      <c r="C32" s="2">
        <v>3.5460992907801421E-2</v>
      </c>
      <c r="D32" s="2">
        <v>3.5460992907801421E-2</v>
      </c>
      <c r="E32" s="2">
        <v>0.63829787234042556</v>
      </c>
      <c r="F32" s="2">
        <v>0.24822695035460993</v>
      </c>
      <c r="G32" s="2">
        <v>49.326241134751768</v>
      </c>
      <c r="H32" s="2">
        <v>58.439716312056746</v>
      </c>
      <c r="I32" s="2">
        <v>1.0638297872340425</v>
      </c>
      <c r="J32" s="2">
        <v>0.10638297872340426</v>
      </c>
      <c r="K32" s="2">
        <v>1.2765957446808511</v>
      </c>
      <c r="L32" s="2">
        <v>0.74468085106382975</v>
      </c>
      <c r="M32" s="2">
        <v>1.1347517730496455</v>
      </c>
      <c r="N32" s="2">
        <v>1.0638297872340425</v>
      </c>
      <c r="O32" s="2">
        <v>3.5460992907801421E-2</v>
      </c>
      <c r="P32" s="2">
        <v>2.375886524822695</v>
      </c>
      <c r="Q32" s="2">
        <v>1.8439716312056735</v>
      </c>
      <c r="R32" s="2">
        <f t="shared" si="0"/>
        <v>0.53191489361702138</v>
      </c>
      <c r="S32">
        <v>0.21276595744680851</v>
      </c>
      <c r="T32">
        <v>0</v>
      </c>
      <c r="U32">
        <v>0</v>
      </c>
    </row>
    <row r="33" spans="1:21" hidden="1" x14ac:dyDescent="0.25">
      <c r="A33" t="s">
        <v>151</v>
      </c>
      <c r="B33" t="s">
        <v>52</v>
      </c>
      <c r="C33" s="2">
        <v>0</v>
      </c>
      <c r="D33" s="2">
        <v>0</v>
      </c>
      <c r="E33" s="2">
        <v>0.28869286287089013</v>
      </c>
      <c r="F33" s="2">
        <v>0.14434643143544507</v>
      </c>
      <c r="G33" s="2">
        <v>40.308740978348034</v>
      </c>
      <c r="H33" s="2">
        <v>49.871692060946266</v>
      </c>
      <c r="I33" s="2">
        <v>0.50521251002405776</v>
      </c>
      <c r="J33" s="2">
        <v>3.6086607858861267E-2</v>
      </c>
      <c r="K33" s="2">
        <v>0.82999198075380909</v>
      </c>
      <c r="L33" s="2">
        <v>0.57738572574178026</v>
      </c>
      <c r="M33" s="2">
        <v>1.2991178829190055</v>
      </c>
      <c r="N33" s="2">
        <v>0.97433841218925421</v>
      </c>
      <c r="O33" s="2">
        <v>7.2173215717722533E-2</v>
      </c>
      <c r="P33" s="2">
        <v>1.8765036086607858</v>
      </c>
      <c r="Q33" s="2">
        <v>1.4073777064955895</v>
      </c>
      <c r="R33" s="2">
        <f t="shared" si="0"/>
        <v>0.25260625501202882</v>
      </c>
      <c r="S33">
        <v>0.18043303929430632</v>
      </c>
      <c r="T33">
        <v>3.6086607858861267E-2</v>
      </c>
      <c r="U33">
        <v>0</v>
      </c>
    </row>
    <row r="34" spans="1:21" hidden="1" x14ac:dyDescent="0.25">
      <c r="A34" t="s">
        <v>152</v>
      </c>
      <c r="B34" t="s">
        <v>52</v>
      </c>
      <c r="C34" s="2">
        <v>0</v>
      </c>
      <c r="D34" s="2">
        <v>0</v>
      </c>
      <c r="E34" s="2">
        <v>0.79842286840808274</v>
      </c>
      <c r="F34" s="2">
        <v>0.26614095613602762</v>
      </c>
      <c r="G34" s="2">
        <v>27.102020699852144</v>
      </c>
      <c r="H34" s="2">
        <v>35.840315426318384</v>
      </c>
      <c r="I34" s="2">
        <v>1.4194184327254806</v>
      </c>
      <c r="J34" s="2">
        <v>8.8713652045342539E-2</v>
      </c>
      <c r="K34" s="2">
        <v>2.0847708230655493</v>
      </c>
      <c r="L34" s="2">
        <v>1.4194184327254806</v>
      </c>
      <c r="M34" s="2">
        <v>1.8186298669295218</v>
      </c>
      <c r="N34" s="2">
        <v>0.66535239034006899</v>
      </c>
      <c r="O34" s="2">
        <v>8.8713652045342539E-2</v>
      </c>
      <c r="P34" s="2">
        <v>1.5968457368161655</v>
      </c>
      <c r="Q34" s="2">
        <v>1.9073435189748644</v>
      </c>
      <c r="R34" s="2">
        <f t="shared" si="0"/>
        <v>0.66535239034006866</v>
      </c>
      <c r="S34">
        <v>0.26614095613602762</v>
      </c>
      <c r="T34">
        <v>0</v>
      </c>
      <c r="U34">
        <v>0</v>
      </c>
    </row>
    <row r="35" spans="1:21" hidden="1" x14ac:dyDescent="0.25">
      <c r="A35" t="s">
        <v>153</v>
      </c>
      <c r="B35" t="s">
        <v>52</v>
      </c>
      <c r="C35" s="2">
        <v>6.4423765211166786E-2</v>
      </c>
      <c r="D35" s="2">
        <v>0</v>
      </c>
      <c r="E35" s="2">
        <v>0.32211882605583392</v>
      </c>
      <c r="F35" s="2">
        <v>6.4423765211166786E-2</v>
      </c>
      <c r="G35" s="2">
        <v>33.435934144595564</v>
      </c>
      <c r="H35" s="2">
        <v>49.15533285612026</v>
      </c>
      <c r="I35" s="2">
        <v>1.546170365068003</v>
      </c>
      <c r="J35" s="2">
        <v>0.19327129563350037</v>
      </c>
      <c r="K35" s="2">
        <v>2.1259842519685037</v>
      </c>
      <c r="L35" s="2">
        <v>1.0307802433786686</v>
      </c>
      <c r="M35" s="2">
        <v>1.0307802433786686</v>
      </c>
      <c r="N35" s="2">
        <v>1.4173228346456692</v>
      </c>
      <c r="O35" s="2">
        <v>0</v>
      </c>
      <c r="P35" s="2">
        <v>0.96635647816750181</v>
      </c>
      <c r="Q35" s="2">
        <v>1.2240515390121689</v>
      </c>
      <c r="R35" s="2">
        <f t="shared" si="0"/>
        <v>1.0952040085898351</v>
      </c>
      <c r="S35">
        <v>6.4423765211166786E-2</v>
      </c>
      <c r="T35">
        <v>0</v>
      </c>
      <c r="U35">
        <v>0</v>
      </c>
    </row>
    <row r="36" spans="1:21" hidden="1" x14ac:dyDescent="0.25">
      <c r="A36" t="s">
        <v>154</v>
      </c>
      <c r="B36" t="s">
        <v>52</v>
      </c>
      <c r="C36" s="2">
        <v>0.14681892332789559</v>
      </c>
      <c r="D36" s="2">
        <v>0</v>
      </c>
      <c r="E36" s="2">
        <v>0.92985318107667214</v>
      </c>
      <c r="F36" s="2">
        <v>0.19575856443719411</v>
      </c>
      <c r="G36" s="2">
        <v>26.182707993474711</v>
      </c>
      <c r="H36" s="2">
        <v>37.340946166394779</v>
      </c>
      <c r="I36" s="2">
        <v>0.63621533442088096</v>
      </c>
      <c r="J36" s="2">
        <v>0</v>
      </c>
      <c r="K36" s="2">
        <v>1.2724306688417619</v>
      </c>
      <c r="L36" s="2">
        <v>0.58727569331158236</v>
      </c>
      <c r="M36" s="2">
        <v>1.3703099510603589</v>
      </c>
      <c r="N36" s="2">
        <v>1.1745513866231647</v>
      </c>
      <c r="O36" s="2">
        <v>4.8939641109298528E-2</v>
      </c>
      <c r="P36" s="2">
        <v>3.3278955954322997</v>
      </c>
      <c r="Q36" s="2">
        <v>2.0065252854812399</v>
      </c>
      <c r="R36" s="2">
        <f t="shared" si="0"/>
        <v>0.68515497553017957</v>
      </c>
      <c r="S36">
        <v>0.14681892332789559</v>
      </c>
      <c r="T36">
        <v>0</v>
      </c>
      <c r="U36">
        <v>4.8939641109298528E-2</v>
      </c>
    </row>
    <row r="37" spans="1:21" hidden="1" x14ac:dyDescent="0.25">
      <c r="A37" t="s">
        <v>138</v>
      </c>
      <c r="B37" t="s">
        <v>52</v>
      </c>
      <c r="C37" s="2">
        <v>0</v>
      </c>
      <c r="D37" s="2">
        <v>0</v>
      </c>
      <c r="E37" s="2">
        <v>0.375</v>
      </c>
      <c r="F37" s="2">
        <v>9.375E-2</v>
      </c>
      <c r="G37" s="2">
        <v>48.5625</v>
      </c>
      <c r="H37" s="2">
        <v>57.46875</v>
      </c>
      <c r="I37" s="2">
        <v>1.03125</v>
      </c>
      <c r="J37" s="2">
        <v>0.125</v>
      </c>
      <c r="K37" s="2">
        <v>1.375</v>
      </c>
      <c r="L37" s="2">
        <v>0.71875</v>
      </c>
      <c r="M37" s="2">
        <v>1.3125</v>
      </c>
      <c r="N37" s="2">
        <v>1.3125</v>
      </c>
      <c r="O37" s="2">
        <v>0</v>
      </c>
      <c r="P37" s="2">
        <v>1.875</v>
      </c>
      <c r="Q37" s="2">
        <v>1.25</v>
      </c>
      <c r="R37" s="2">
        <f t="shared" si="0"/>
        <v>0.65625</v>
      </c>
      <c r="S37">
        <v>9.375E-2</v>
      </c>
      <c r="T37">
        <v>0</v>
      </c>
      <c r="U37">
        <v>3.125E-2</v>
      </c>
    </row>
    <row r="38" spans="1:21" hidden="1" x14ac:dyDescent="0.25">
      <c r="A38" t="s">
        <v>137</v>
      </c>
      <c r="B38" t="s">
        <v>52</v>
      </c>
      <c r="C38" s="2">
        <v>0</v>
      </c>
      <c r="D38" s="2">
        <v>4.2452830188679243E-2</v>
      </c>
      <c r="E38" s="2">
        <v>0.16981132075471697</v>
      </c>
      <c r="F38" s="2">
        <v>4.2452830188679243E-2</v>
      </c>
      <c r="G38" s="2">
        <v>38.165094339622641</v>
      </c>
      <c r="H38" s="2">
        <v>47.971698113207552</v>
      </c>
      <c r="I38" s="2">
        <v>1.8679245283018866</v>
      </c>
      <c r="J38" s="2">
        <v>8.4905660377358486E-2</v>
      </c>
      <c r="K38" s="2">
        <v>2.3349056603773586</v>
      </c>
      <c r="L38" s="2">
        <v>1.570754716981132</v>
      </c>
      <c r="M38" s="2">
        <v>1.1037735849056605</v>
      </c>
      <c r="N38" s="2">
        <v>1.8679245283018866</v>
      </c>
      <c r="O38" s="2">
        <v>0</v>
      </c>
      <c r="P38" s="2">
        <v>0.59433962264150941</v>
      </c>
      <c r="Q38" s="2">
        <v>0.72169811320754718</v>
      </c>
      <c r="R38" s="2">
        <f t="shared" si="0"/>
        <v>0.76415094339622658</v>
      </c>
      <c r="S38">
        <v>0.33962264150943394</v>
      </c>
      <c r="T38">
        <v>0</v>
      </c>
      <c r="U38">
        <v>0</v>
      </c>
    </row>
    <row r="39" spans="1:21" hidden="1" x14ac:dyDescent="0.25">
      <c r="A39" t="s">
        <v>141</v>
      </c>
      <c r="B39" t="s">
        <v>52</v>
      </c>
      <c r="C39" s="2">
        <v>3.604325190228274E-2</v>
      </c>
      <c r="D39" s="2">
        <v>0</v>
      </c>
      <c r="E39" s="2">
        <v>0.28834601521826192</v>
      </c>
      <c r="F39" s="2">
        <v>3.604325190228274E-2</v>
      </c>
      <c r="G39" s="2">
        <v>58.750500600720869</v>
      </c>
      <c r="H39" s="2">
        <v>69.743692430917093</v>
      </c>
      <c r="I39" s="2">
        <v>0.50460552663195835</v>
      </c>
      <c r="J39" s="2">
        <v>0</v>
      </c>
      <c r="K39" s="2">
        <v>1.6940328394072888</v>
      </c>
      <c r="L39" s="2">
        <v>1.0812975570684822</v>
      </c>
      <c r="M39" s="2">
        <v>1.5859030837004406</v>
      </c>
      <c r="N39" s="2">
        <v>1.1533840608730477</v>
      </c>
      <c r="O39" s="2">
        <v>3.604325190228274E-2</v>
      </c>
      <c r="P39" s="2">
        <v>3.3159791750100118</v>
      </c>
      <c r="Q39" s="2">
        <v>1.7300760913095714</v>
      </c>
      <c r="R39" s="2">
        <f t="shared" si="0"/>
        <v>0.61273528233880659</v>
      </c>
      <c r="S39">
        <v>0.18021625951141371</v>
      </c>
      <c r="T39">
        <v>0</v>
      </c>
      <c r="U39">
        <v>0</v>
      </c>
    </row>
    <row r="40" spans="1:21" hidden="1" x14ac:dyDescent="0.25">
      <c r="A40" t="s">
        <v>129</v>
      </c>
      <c r="B40" t="s">
        <v>52</v>
      </c>
      <c r="C40" s="2">
        <v>6.0565275908479141E-2</v>
      </c>
      <c r="D40" s="2">
        <v>6.0565275908479141E-2</v>
      </c>
      <c r="E40" s="2">
        <v>0.72678331090174964</v>
      </c>
      <c r="F40" s="2">
        <v>6.0565275908479141E-2</v>
      </c>
      <c r="G40" s="2">
        <v>52.873485868102293</v>
      </c>
      <c r="H40" s="2">
        <v>67.348586810228795</v>
      </c>
      <c r="I40" s="2">
        <v>2.2409152086137283</v>
      </c>
      <c r="J40" s="2">
        <v>0.18169582772543741</v>
      </c>
      <c r="K40" s="2">
        <v>2.301480484522207</v>
      </c>
      <c r="L40" s="2">
        <v>1.5746971736204574</v>
      </c>
      <c r="M40" s="2">
        <v>1.0901749663526246</v>
      </c>
      <c r="N40" s="2">
        <v>0.96904441453566625</v>
      </c>
      <c r="O40" s="2">
        <v>6.0565275908479141E-2</v>
      </c>
      <c r="P40" s="2">
        <v>0.72678331090174964</v>
      </c>
      <c r="Q40" s="2">
        <v>1.6352624495289367</v>
      </c>
      <c r="R40" s="2">
        <f t="shared" si="0"/>
        <v>0.72678331090174964</v>
      </c>
      <c r="S40">
        <v>0.18169582772543741</v>
      </c>
      <c r="T40">
        <v>0</v>
      </c>
      <c r="U40">
        <v>0</v>
      </c>
    </row>
    <row r="41" spans="1:21" hidden="1" x14ac:dyDescent="0.25">
      <c r="A41" t="s">
        <v>130</v>
      </c>
      <c r="B41" t="s">
        <v>52</v>
      </c>
      <c r="C41" s="2">
        <v>4.3478260869565216E-2</v>
      </c>
      <c r="D41" s="2">
        <v>8.6956521739130432E-2</v>
      </c>
      <c r="E41" s="2">
        <v>0.47826086956521741</v>
      </c>
      <c r="F41" s="2">
        <v>0.17391304347826086</v>
      </c>
      <c r="G41" s="2">
        <v>64.608695652173921</v>
      </c>
      <c r="H41" s="2">
        <v>77.695652173913047</v>
      </c>
      <c r="I41" s="2">
        <v>2.0869565217391304</v>
      </c>
      <c r="J41" s="2">
        <v>0.34782608695652173</v>
      </c>
      <c r="K41" s="2">
        <v>2.2173913043478262</v>
      </c>
      <c r="L41" s="2">
        <v>1.2173913043478262</v>
      </c>
      <c r="M41" s="2">
        <v>1.3913043478260869</v>
      </c>
      <c r="N41" s="2">
        <v>1</v>
      </c>
      <c r="O41" s="2">
        <v>4.3478260869565216E-2</v>
      </c>
      <c r="P41" s="2">
        <v>2</v>
      </c>
      <c r="Q41" s="2">
        <v>1.2608695652173914</v>
      </c>
      <c r="R41" s="2">
        <f t="shared" si="0"/>
        <v>1</v>
      </c>
      <c r="S41">
        <v>0.13043478260869565</v>
      </c>
      <c r="T41">
        <v>0</v>
      </c>
      <c r="U41">
        <v>0</v>
      </c>
    </row>
    <row r="42" spans="1:21" hidden="1" x14ac:dyDescent="0.25">
      <c r="A42" t="s">
        <v>120</v>
      </c>
      <c r="B42" t="s">
        <v>52</v>
      </c>
      <c r="C42" s="2">
        <v>0</v>
      </c>
      <c r="D42" s="2">
        <v>9.8864884657634558E-2</v>
      </c>
      <c r="E42" s="2">
        <v>0.23068473086781396</v>
      </c>
      <c r="F42" s="2">
        <v>0</v>
      </c>
      <c r="G42" s="2">
        <v>31.900402782863416</v>
      </c>
      <c r="H42" s="2">
        <v>45.313072134749177</v>
      </c>
      <c r="I42" s="2">
        <v>1.7136580007323323</v>
      </c>
      <c r="J42" s="2">
        <v>0.26363969242035884</v>
      </c>
      <c r="K42" s="2">
        <v>1.4829732698645184</v>
      </c>
      <c r="L42" s="2">
        <v>0.85682900036616616</v>
      </c>
      <c r="M42" s="2">
        <v>1.3841083852068838</v>
      </c>
      <c r="N42" s="2">
        <v>1.9113877700476014</v>
      </c>
      <c r="O42" s="2">
        <v>6.590992310508971E-2</v>
      </c>
      <c r="P42" s="2">
        <v>1.9113877700476014</v>
      </c>
      <c r="Q42" s="2">
        <v>0.98864884657634555</v>
      </c>
      <c r="R42" s="2">
        <f t="shared" si="0"/>
        <v>0.62614426949835222</v>
      </c>
      <c r="S42">
        <v>9.8864884657634558E-2</v>
      </c>
      <c r="T42">
        <v>0</v>
      </c>
      <c r="U42">
        <v>0</v>
      </c>
    </row>
    <row r="43" spans="1:21" hidden="1" x14ac:dyDescent="0.25">
      <c r="A43" t="s">
        <v>122</v>
      </c>
      <c r="B43" t="s">
        <v>52</v>
      </c>
      <c r="C43" s="2">
        <v>0</v>
      </c>
      <c r="D43" s="2">
        <v>0</v>
      </c>
      <c r="E43" s="2">
        <v>0.52808046940486175</v>
      </c>
      <c r="F43" s="2">
        <v>0</v>
      </c>
      <c r="G43" s="2">
        <v>28.139145012573348</v>
      </c>
      <c r="H43" s="2">
        <v>35.758591785414922</v>
      </c>
      <c r="I43" s="2">
        <v>0.30176026823134955</v>
      </c>
      <c r="J43" s="2">
        <v>0</v>
      </c>
      <c r="K43" s="2">
        <v>0.82984073763621113</v>
      </c>
      <c r="L43" s="2">
        <v>0.37720033528918695</v>
      </c>
      <c r="M43" s="2">
        <v>1.5088013411567478</v>
      </c>
      <c r="N43" s="2">
        <v>1.0561609388097235</v>
      </c>
      <c r="O43" s="2">
        <v>7.5440067057837387E-2</v>
      </c>
      <c r="P43" s="2">
        <v>3.5456831517183574</v>
      </c>
      <c r="Q43" s="2">
        <v>0.90528080469404859</v>
      </c>
      <c r="R43" s="2">
        <f t="shared" si="0"/>
        <v>0.45264040234702418</v>
      </c>
      <c r="S43">
        <v>0</v>
      </c>
      <c r="T43">
        <v>0</v>
      </c>
      <c r="U43">
        <v>0</v>
      </c>
    </row>
    <row r="44" spans="1:21" hidden="1" x14ac:dyDescent="0.25">
      <c r="A44" t="s">
        <v>124</v>
      </c>
      <c r="B44" t="s">
        <v>52</v>
      </c>
      <c r="C44" s="2">
        <v>5.3191489361702128E-2</v>
      </c>
      <c r="D44" s="2">
        <v>5.3191489361702128E-2</v>
      </c>
      <c r="E44" s="2">
        <v>0.31914893617021278</v>
      </c>
      <c r="F44" s="2">
        <v>0.21276595744680851</v>
      </c>
      <c r="G44" s="2">
        <v>30.797872340425535</v>
      </c>
      <c r="H44" s="2">
        <v>45.904255319148938</v>
      </c>
      <c r="I44" s="2">
        <v>1.5425531914893618</v>
      </c>
      <c r="J44" s="2">
        <v>5.3191489361702128E-2</v>
      </c>
      <c r="K44" s="2">
        <v>1.0638297872340425</v>
      </c>
      <c r="L44" s="2">
        <v>0.6914893617021276</v>
      </c>
      <c r="M44" s="2">
        <v>1.3297872340425532</v>
      </c>
      <c r="N44" s="2">
        <v>1.1702127659574468</v>
      </c>
      <c r="O44" s="2">
        <v>5.3191489361702128E-2</v>
      </c>
      <c r="P44" s="2">
        <v>0.6914893617021276</v>
      </c>
      <c r="Q44" s="2">
        <v>0.9042553191489362</v>
      </c>
      <c r="R44" s="2">
        <f t="shared" si="0"/>
        <v>0.37234042553191493</v>
      </c>
      <c r="S44">
        <v>0.10638297872340426</v>
      </c>
      <c r="T44">
        <v>0</v>
      </c>
      <c r="U44">
        <v>0</v>
      </c>
    </row>
    <row r="45" spans="1:21" hidden="1" x14ac:dyDescent="0.25">
      <c r="A45" t="s">
        <v>136</v>
      </c>
      <c r="B45" t="s">
        <v>52</v>
      </c>
      <c r="C45" s="2">
        <v>0.10711097887533472</v>
      </c>
      <c r="D45" s="2">
        <v>0</v>
      </c>
      <c r="E45" s="2">
        <v>0.32133293662600415</v>
      </c>
      <c r="F45" s="2">
        <v>0.10711097887533472</v>
      </c>
      <c r="G45" s="2">
        <v>40.541505504314195</v>
      </c>
      <c r="H45" s="2">
        <v>45.307944064266586</v>
      </c>
      <c r="I45" s="2">
        <v>0.21422195775066943</v>
      </c>
      <c r="J45" s="2">
        <v>0</v>
      </c>
      <c r="K45" s="2">
        <v>0.83011008628384408</v>
      </c>
      <c r="L45" s="2">
        <v>0.37488842606367151</v>
      </c>
      <c r="M45" s="2">
        <v>1.2317762570663493</v>
      </c>
      <c r="N45" s="2">
        <v>0.74977685212734302</v>
      </c>
      <c r="O45" s="2">
        <v>0</v>
      </c>
      <c r="P45" s="2">
        <v>0.85688783100267774</v>
      </c>
      <c r="Q45" s="2">
        <v>0.6426658732520083</v>
      </c>
      <c r="R45" s="2">
        <f t="shared" si="0"/>
        <v>0.45522166022017257</v>
      </c>
      <c r="S45">
        <v>0.10711097887533472</v>
      </c>
      <c r="T45">
        <v>0</v>
      </c>
      <c r="U45">
        <v>0</v>
      </c>
    </row>
    <row r="46" spans="1:21" hidden="1" x14ac:dyDescent="0.25">
      <c r="A46" t="s">
        <v>125</v>
      </c>
      <c r="B46" t="s">
        <v>52</v>
      </c>
      <c r="C46" s="2">
        <v>0</v>
      </c>
      <c r="D46" s="2">
        <v>3.7562604340567615E-2</v>
      </c>
      <c r="E46" s="2">
        <v>0.11268781302170283</v>
      </c>
      <c r="F46" s="2">
        <v>0</v>
      </c>
      <c r="G46" s="2">
        <v>28.81051752921536</v>
      </c>
      <c r="H46" s="2">
        <v>35.79716193656094</v>
      </c>
      <c r="I46" s="2">
        <v>0.22537562604340566</v>
      </c>
      <c r="J46" s="2">
        <v>0</v>
      </c>
      <c r="K46" s="2">
        <v>1.2020033388981637</v>
      </c>
      <c r="L46" s="2">
        <v>0.56343906510851416</v>
      </c>
      <c r="M46" s="2">
        <v>1.464941569282137</v>
      </c>
      <c r="N46" s="2">
        <v>1.0517529215358932</v>
      </c>
      <c r="O46" s="2">
        <v>0.11268781302170283</v>
      </c>
      <c r="P46" s="2">
        <v>1.8030050083472453</v>
      </c>
      <c r="Q46" s="2">
        <v>1.2771285475792988</v>
      </c>
      <c r="R46" s="2">
        <f t="shared" si="0"/>
        <v>0.63856427378964953</v>
      </c>
      <c r="S46">
        <v>0.11268781302170283</v>
      </c>
      <c r="T46">
        <v>0</v>
      </c>
      <c r="U46">
        <v>0</v>
      </c>
    </row>
    <row r="47" spans="1:21" hidden="1" x14ac:dyDescent="0.25">
      <c r="A47" t="s">
        <v>126</v>
      </c>
      <c r="B47" t="s">
        <v>52</v>
      </c>
      <c r="C47" s="2">
        <v>6.535947712418301E-2</v>
      </c>
      <c r="D47" s="2">
        <v>6.535947712418301E-2</v>
      </c>
      <c r="E47" s="2">
        <v>0.81699346405228768</v>
      </c>
      <c r="F47" s="2">
        <v>0.16339869281045752</v>
      </c>
      <c r="G47" s="2">
        <v>33.823529411764703</v>
      </c>
      <c r="H47" s="2">
        <v>41.993464052287578</v>
      </c>
      <c r="I47" s="2">
        <v>0.58823529411764708</v>
      </c>
      <c r="J47" s="2">
        <v>0.16339869281045752</v>
      </c>
      <c r="K47" s="2">
        <v>0.94771241830065356</v>
      </c>
      <c r="L47" s="2">
        <v>0.55555555555555558</v>
      </c>
      <c r="M47" s="2">
        <v>1.9281045751633987</v>
      </c>
      <c r="N47" s="2">
        <v>0.94771241830065356</v>
      </c>
      <c r="O47" s="2">
        <v>0</v>
      </c>
      <c r="P47" s="2">
        <v>3.0392156862745101</v>
      </c>
      <c r="Q47" s="2">
        <v>1.7973856209150327</v>
      </c>
      <c r="R47" s="2">
        <f t="shared" si="0"/>
        <v>0.39215686274509798</v>
      </c>
      <c r="S47">
        <v>0.16339869281045752</v>
      </c>
      <c r="T47">
        <v>3.2679738562091505E-2</v>
      </c>
      <c r="U47">
        <v>0</v>
      </c>
    </row>
    <row r="48" spans="1:21" hidden="1" x14ac:dyDescent="0.25">
      <c r="A48" t="s">
        <v>127</v>
      </c>
      <c r="B48" t="s">
        <v>52</v>
      </c>
      <c r="C48" s="2">
        <v>4.8806941431670282E-2</v>
      </c>
      <c r="D48" s="2">
        <v>0</v>
      </c>
      <c r="E48" s="2">
        <v>0.29284164859002171</v>
      </c>
      <c r="F48" s="2">
        <v>9.7613882863340565E-2</v>
      </c>
      <c r="G48" s="2">
        <v>56.079175704989154</v>
      </c>
      <c r="H48" s="2">
        <v>64.669197396963128</v>
      </c>
      <c r="I48" s="2">
        <v>0.92733188720173543</v>
      </c>
      <c r="J48" s="2">
        <v>9.7613882863340565E-2</v>
      </c>
      <c r="K48" s="2">
        <v>3.0260303687635575</v>
      </c>
      <c r="L48" s="2">
        <v>1.9034707158351409</v>
      </c>
      <c r="M48" s="2">
        <v>2.2451193058568331</v>
      </c>
      <c r="N48" s="2">
        <v>1.6106290672451193</v>
      </c>
      <c r="O48" s="2">
        <v>4.8806941431670282E-2</v>
      </c>
      <c r="P48" s="2">
        <v>2.0986984815618221</v>
      </c>
      <c r="Q48" s="2">
        <v>1.4642082429501084</v>
      </c>
      <c r="R48" s="2">
        <f t="shared" si="0"/>
        <v>1.1225596529284165</v>
      </c>
      <c r="S48">
        <v>0.39045553145336226</v>
      </c>
      <c r="T48">
        <v>0</v>
      </c>
      <c r="U48">
        <v>0</v>
      </c>
    </row>
    <row r="49" spans="1:21" hidden="1" x14ac:dyDescent="0.25">
      <c r="A49" t="s">
        <v>131</v>
      </c>
      <c r="B49" t="s">
        <v>52</v>
      </c>
      <c r="C49" s="2">
        <v>3.6555645816409424E-2</v>
      </c>
      <c r="D49" s="2">
        <v>3.6555645816409424E-2</v>
      </c>
      <c r="E49" s="2">
        <v>0.6580016246953696</v>
      </c>
      <c r="F49" s="2">
        <v>0.1462225832656377</v>
      </c>
      <c r="G49" s="2">
        <v>35.897644191714051</v>
      </c>
      <c r="H49" s="2">
        <v>45.036555645816414</v>
      </c>
      <c r="I49" s="2">
        <v>0.4752233956133225</v>
      </c>
      <c r="J49" s="2">
        <v>3.6555645816409424E-2</v>
      </c>
      <c r="K49" s="2">
        <v>1.3891145410235581</v>
      </c>
      <c r="L49" s="2">
        <v>0.84077985377741671</v>
      </c>
      <c r="M49" s="2">
        <v>1.3160032493907392</v>
      </c>
      <c r="N49" s="2">
        <v>1.6084484159220147</v>
      </c>
      <c r="O49" s="2">
        <v>0</v>
      </c>
      <c r="P49" s="2">
        <v>3.6555645816409421</v>
      </c>
      <c r="Q49" s="2">
        <v>1.90089358245329</v>
      </c>
      <c r="R49" s="2">
        <f t="shared" si="0"/>
        <v>0.54833468724614143</v>
      </c>
      <c r="S49">
        <v>0.29244516653127539</v>
      </c>
      <c r="T49">
        <v>0</v>
      </c>
      <c r="U49">
        <v>0</v>
      </c>
    </row>
    <row r="50" spans="1:21" hidden="1" x14ac:dyDescent="0.25">
      <c r="A50" t="s">
        <v>132</v>
      </c>
      <c r="B50" t="s">
        <v>52</v>
      </c>
      <c r="C50" s="2">
        <v>0</v>
      </c>
      <c r="D50" s="2">
        <v>0</v>
      </c>
      <c r="E50" s="2">
        <v>8.478568064060292E-2</v>
      </c>
      <c r="F50" s="2">
        <v>4.239284032030146E-2</v>
      </c>
      <c r="G50" s="2">
        <v>59.307583608101737</v>
      </c>
      <c r="H50" s="2">
        <v>65.53933113518606</v>
      </c>
      <c r="I50" s="2">
        <v>0.76307112576542635</v>
      </c>
      <c r="J50" s="2">
        <v>4.239284032030146E-2</v>
      </c>
      <c r="K50" s="2">
        <v>1.1022138483278381</v>
      </c>
      <c r="L50" s="2">
        <v>0.55110692416391904</v>
      </c>
      <c r="M50" s="2">
        <v>1.2717852096090438</v>
      </c>
      <c r="N50" s="2">
        <v>0.89024964672633067</v>
      </c>
      <c r="O50" s="2">
        <v>0.16957136128120584</v>
      </c>
      <c r="P50" s="2">
        <v>1.3989637305699483</v>
      </c>
      <c r="Q50" s="2">
        <v>1.568535091851154</v>
      </c>
      <c r="R50" s="2">
        <f t="shared" si="0"/>
        <v>0.55110692416391904</v>
      </c>
      <c r="S50">
        <v>0.16957136128120584</v>
      </c>
      <c r="T50">
        <v>0</v>
      </c>
      <c r="U50">
        <v>0</v>
      </c>
    </row>
    <row r="51" spans="1:21" hidden="1" x14ac:dyDescent="0.25">
      <c r="A51" t="s">
        <v>155</v>
      </c>
      <c r="B51" t="s">
        <v>52</v>
      </c>
      <c r="C51" s="2">
        <v>0.11036174126302881</v>
      </c>
      <c r="D51" s="2">
        <v>0</v>
      </c>
      <c r="E51" s="2">
        <v>0.71735131820968734</v>
      </c>
      <c r="F51" s="2">
        <v>0.16554261189454322</v>
      </c>
      <c r="G51" s="2">
        <v>54.849785407725321</v>
      </c>
      <c r="H51" s="2">
        <v>62.519926425505822</v>
      </c>
      <c r="I51" s="2">
        <v>1.1036174126302882</v>
      </c>
      <c r="J51" s="2">
        <v>5.5180870631514403E-2</v>
      </c>
      <c r="K51" s="2">
        <v>2.2624156958920905</v>
      </c>
      <c r="L51" s="2">
        <v>1.2139791538933169</v>
      </c>
      <c r="M51" s="2">
        <v>1.3243408951563458</v>
      </c>
      <c r="N51" s="2">
        <v>1.6554261189454322</v>
      </c>
      <c r="O51" s="2">
        <v>0.16554261189454322</v>
      </c>
      <c r="P51" s="2">
        <v>2.4831391784181482</v>
      </c>
      <c r="Q51" s="2">
        <v>1.9865113427345189</v>
      </c>
      <c r="R51" s="2">
        <f t="shared" si="0"/>
        <v>1.0484365419987736</v>
      </c>
      <c r="S51">
        <v>0.22072348252605761</v>
      </c>
      <c r="T51">
        <v>0</v>
      </c>
      <c r="U51">
        <v>0</v>
      </c>
    </row>
    <row r="52" spans="1:21" hidden="1" x14ac:dyDescent="0.25">
      <c r="A52" t="s">
        <v>156</v>
      </c>
      <c r="B52" t="s">
        <v>52</v>
      </c>
      <c r="C52" s="2">
        <v>0.11538461538461539</v>
      </c>
      <c r="D52" s="2">
        <v>0</v>
      </c>
      <c r="E52" s="2">
        <v>0.38461538461538464</v>
      </c>
      <c r="F52" s="2">
        <v>0.11538461538461539</v>
      </c>
      <c r="G52" s="2">
        <v>42.88461538461538</v>
      </c>
      <c r="H52" s="2">
        <v>52.807692307692307</v>
      </c>
      <c r="I52" s="2">
        <v>0.34615384615384615</v>
      </c>
      <c r="J52" s="2">
        <v>0</v>
      </c>
      <c r="K52" s="2">
        <v>2.0384615384615383</v>
      </c>
      <c r="L52" s="2">
        <v>1.1923076923076923</v>
      </c>
      <c r="M52" s="2">
        <v>1.3461538461538463</v>
      </c>
      <c r="N52" s="2">
        <v>1.5384615384615385</v>
      </c>
      <c r="O52" s="2">
        <v>7.6923076923076927E-2</v>
      </c>
      <c r="P52" s="2">
        <v>1.8846153846153846</v>
      </c>
      <c r="Q52" s="2">
        <v>2.4615384615384617</v>
      </c>
      <c r="R52" s="2">
        <f t="shared" si="0"/>
        <v>0.84615384615384603</v>
      </c>
      <c r="S52">
        <v>0.26923076923076927</v>
      </c>
      <c r="T52">
        <v>0</v>
      </c>
      <c r="U52">
        <v>0</v>
      </c>
    </row>
    <row r="53" spans="1:21" hidden="1" x14ac:dyDescent="0.25">
      <c r="A53" t="s">
        <v>158</v>
      </c>
      <c r="B53" t="s">
        <v>52</v>
      </c>
      <c r="C53" s="2">
        <v>0</v>
      </c>
      <c r="D53" s="2">
        <v>7.6988879384088965E-2</v>
      </c>
      <c r="E53" s="2">
        <v>0.15397775876817793</v>
      </c>
      <c r="F53" s="2">
        <v>7.6988879384088965E-2</v>
      </c>
      <c r="G53" s="2">
        <v>40.804106073567148</v>
      </c>
      <c r="H53" s="2">
        <v>54.970059880239525</v>
      </c>
      <c r="I53" s="2">
        <v>1.6937553464499571</v>
      </c>
      <c r="J53" s="2">
        <v>0.15397775876817793</v>
      </c>
      <c r="K53" s="2">
        <v>2.7715996578272026</v>
      </c>
      <c r="L53" s="2">
        <v>1.6167664670658681</v>
      </c>
      <c r="M53" s="2">
        <v>1.6937553464499571</v>
      </c>
      <c r="N53" s="2">
        <v>1.4627887082976905</v>
      </c>
      <c r="O53" s="2">
        <v>7.6988879384088965E-2</v>
      </c>
      <c r="P53" s="2">
        <v>0.61591103507271172</v>
      </c>
      <c r="Q53" s="2">
        <v>0.53892215568862278</v>
      </c>
      <c r="R53" s="2">
        <f t="shared" si="0"/>
        <v>1.1548331907613345</v>
      </c>
      <c r="S53">
        <v>0.15397775876817793</v>
      </c>
      <c r="T53">
        <v>0</v>
      </c>
      <c r="U53">
        <v>0</v>
      </c>
    </row>
    <row r="54" spans="1:21" hidden="1" x14ac:dyDescent="0.25">
      <c r="A54" t="s">
        <v>159</v>
      </c>
      <c r="B54" t="s">
        <v>52</v>
      </c>
      <c r="C54" s="2">
        <v>0</v>
      </c>
      <c r="D54" s="2">
        <v>0</v>
      </c>
      <c r="E54" s="2">
        <v>0.64963908939478066</v>
      </c>
      <c r="F54" s="2">
        <v>0.19988895058300946</v>
      </c>
      <c r="G54" s="2">
        <v>46.674069961132702</v>
      </c>
      <c r="H54" s="2">
        <v>59.616879511382564</v>
      </c>
      <c r="I54" s="2">
        <v>2.098833981121599</v>
      </c>
      <c r="J54" s="2">
        <v>0.2498611882287618</v>
      </c>
      <c r="K54" s="2">
        <v>2.74847307051638</v>
      </c>
      <c r="L54" s="2">
        <v>2.0488617434758467</v>
      </c>
      <c r="M54" s="2">
        <v>1.1993337034980567</v>
      </c>
      <c r="N54" s="2">
        <v>1.4491948917268185</v>
      </c>
      <c r="O54" s="2">
        <v>0</v>
      </c>
      <c r="P54" s="2">
        <v>1.4491948917268185</v>
      </c>
      <c r="Q54" s="2">
        <v>0.84952803997779014</v>
      </c>
      <c r="R54" s="2">
        <f t="shared" si="0"/>
        <v>0.6996113270405333</v>
      </c>
      <c r="S54">
        <v>0.19988895058300946</v>
      </c>
      <c r="T54">
        <v>0</v>
      </c>
      <c r="U54">
        <v>0</v>
      </c>
    </row>
    <row r="55" spans="1:21" hidden="1" x14ac:dyDescent="0.25">
      <c r="A55" t="s">
        <v>157</v>
      </c>
      <c r="B55" t="s">
        <v>52</v>
      </c>
      <c r="C55" s="2">
        <v>3.937007874015748E-2</v>
      </c>
      <c r="D55" s="2">
        <v>3.937007874015748E-2</v>
      </c>
      <c r="E55" s="2">
        <v>0.59055118110236215</v>
      </c>
      <c r="F55" s="2">
        <v>0.15748031496062992</v>
      </c>
      <c r="G55" s="2">
        <v>46.062992125984252</v>
      </c>
      <c r="H55" s="2">
        <v>57.086614173228348</v>
      </c>
      <c r="I55" s="2">
        <v>1.9685039370078738</v>
      </c>
      <c r="J55" s="2">
        <v>0.15748031496062992</v>
      </c>
      <c r="K55" s="2">
        <v>2.8346456692913384</v>
      </c>
      <c r="L55" s="2">
        <v>1.8503937007874014</v>
      </c>
      <c r="M55" s="2">
        <v>0.98425196850393692</v>
      </c>
      <c r="N55" s="2">
        <v>0.86614173228346447</v>
      </c>
      <c r="O55" s="2">
        <v>3.937007874015748E-2</v>
      </c>
      <c r="P55" s="2">
        <v>1.2992125984251968</v>
      </c>
      <c r="Q55" s="2">
        <v>1.6535433070866141</v>
      </c>
      <c r="R55" s="2">
        <f t="shared" si="0"/>
        <v>0.98425196850393704</v>
      </c>
      <c r="S55">
        <v>0.19685039370078741</v>
      </c>
      <c r="T55">
        <v>0</v>
      </c>
      <c r="U55">
        <v>0</v>
      </c>
    </row>
    <row r="56" spans="1:21" hidden="1" x14ac:dyDescent="0.25">
      <c r="A56" t="s">
        <v>161</v>
      </c>
      <c r="B56" t="s">
        <v>52</v>
      </c>
      <c r="C56" s="2">
        <v>0</v>
      </c>
      <c r="D56" s="2">
        <v>5.5079559363525085E-2</v>
      </c>
      <c r="E56" s="2">
        <v>0.33047735618115054</v>
      </c>
      <c r="F56" s="2">
        <v>5.5079559363525085E-2</v>
      </c>
      <c r="G56" s="2">
        <v>30.348837209302324</v>
      </c>
      <c r="H56" s="2">
        <v>42.962056303549573</v>
      </c>
      <c r="I56" s="2">
        <v>1.0465116279069768</v>
      </c>
      <c r="J56" s="2">
        <v>0.11015911872705017</v>
      </c>
      <c r="K56" s="2">
        <v>2.0379436964504283</v>
      </c>
      <c r="L56" s="2">
        <v>0.88127294981640136</v>
      </c>
      <c r="M56" s="2">
        <v>0.88127294981640136</v>
      </c>
      <c r="N56" s="2">
        <v>1.3769889840881273</v>
      </c>
      <c r="O56" s="2">
        <v>0</v>
      </c>
      <c r="P56" s="2">
        <v>1.2117503059975521</v>
      </c>
      <c r="Q56" s="2">
        <v>1.5973072215422277</v>
      </c>
      <c r="R56" s="2">
        <f t="shared" si="0"/>
        <v>1.1566707466340269</v>
      </c>
      <c r="S56">
        <v>0.2753977968176255</v>
      </c>
      <c r="T56">
        <v>0</v>
      </c>
      <c r="U56">
        <v>0</v>
      </c>
    </row>
    <row r="57" spans="1:21" hidden="1" x14ac:dyDescent="0.25">
      <c r="A57" t="s">
        <v>119</v>
      </c>
      <c r="B57" t="s">
        <v>52</v>
      </c>
      <c r="C57" s="2">
        <v>0</v>
      </c>
      <c r="D57" s="2">
        <v>0</v>
      </c>
      <c r="E57" s="2">
        <v>0.38098339303158579</v>
      </c>
      <c r="F57" s="2">
        <v>0.1172256593943341</v>
      </c>
      <c r="G57" s="2">
        <v>60.253988928687725</v>
      </c>
      <c r="H57" s="2">
        <v>68.606317160534033</v>
      </c>
      <c r="I57" s="2">
        <v>0.87919244545750563</v>
      </c>
      <c r="J57" s="2">
        <v>0.14653207424291761</v>
      </c>
      <c r="K57" s="2">
        <v>0.43959622272875282</v>
      </c>
      <c r="L57" s="2">
        <v>0.26375773363725169</v>
      </c>
      <c r="M57" s="2">
        <v>1.0843373493975905</v>
      </c>
      <c r="N57" s="2">
        <v>0.79127320091175524</v>
      </c>
      <c r="O57" s="2">
        <v>2.9306414848583526E-2</v>
      </c>
      <c r="P57" s="2">
        <v>2.0514490394008464</v>
      </c>
      <c r="Q57" s="2">
        <v>1.5825464018235105</v>
      </c>
      <c r="R57" s="2">
        <f t="shared" si="0"/>
        <v>0.17583848909150113</v>
      </c>
      <c r="S57">
        <v>2.9306414848583526E-2</v>
      </c>
      <c r="T57">
        <v>0</v>
      </c>
      <c r="U57">
        <v>2.9306414848583526E-2</v>
      </c>
    </row>
    <row r="58" spans="1:21" hidden="1" x14ac:dyDescent="0.25">
      <c r="A58" t="s">
        <v>117</v>
      </c>
      <c r="B58" t="s">
        <v>52</v>
      </c>
      <c r="C58" s="2">
        <v>3.3407572383073493E-2</v>
      </c>
      <c r="D58" s="2">
        <v>3.3407572383073493E-2</v>
      </c>
      <c r="E58" s="2">
        <v>0.53452115812917589</v>
      </c>
      <c r="F58" s="2">
        <v>0.26726057906458794</v>
      </c>
      <c r="G58" s="2">
        <v>40.690423162583521</v>
      </c>
      <c r="H58" s="2">
        <v>55.022271714922049</v>
      </c>
      <c r="I58" s="2">
        <v>1.0356347438752784</v>
      </c>
      <c r="J58" s="2">
        <v>0.13363028953229397</v>
      </c>
      <c r="K58" s="2">
        <v>1.7037861915367483</v>
      </c>
      <c r="L58" s="2">
        <v>1.1692650334075725</v>
      </c>
      <c r="M58" s="2">
        <v>1.0022271714922049</v>
      </c>
      <c r="N58" s="2">
        <v>1.4699331848552339</v>
      </c>
      <c r="O58" s="2">
        <v>3.3407572383073493E-2</v>
      </c>
      <c r="P58" s="2">
        <v>4.7438752783964366</v>
      </c>
      <c r="Q58" s="2">
        <v>2.3719376391982183</v>
      </c>
      <c r="R58" s="2">
        <f t="shared" si="0"/>
        <v>0.53452115812917578</v>
      </c>
      <c r="S58">
        <v>3.3407572383073493E-2</v>
      </c>
      <c r="T58">
        <v>0</v>
      </c>
      <c r="U58">
        <v>0</v>
      </c>
    </row>
    <row r="59" spans="1:21" hidden="1" x14ac:dyDescent="0.25">
      <c r="A59" t="s">
        <v>98</v>
      </c>
      <c r="B59" t="s">
        <v>52</v>
      </c>
      <c r="C59" s="2">
        <v>7.2668550666128373E-2</v>
      </c>
      <c r="D59" s="2">
        <v>0</v>
      </c>
      <c r="E59" s="2">
        <v>0.54501412999596288</v>
      </c>
      <c r="F59" s="2">
        <v>0.21800565199838515</v>
      </c>
      <c r="G59" s="2">
        <v>31.79249091643117</v>
      </c>
      <c r="H59" s="2">
        <v>36.806620912394024</v>
      </c>
      <c r="I59" s="2">
        <v>0.47234557932983451</v>
      </c>
      <c r="J59" s="2">
        <v>0</v>
      </c>
      <c r="K59" s="2">
        <v>0.90835688332660469</v>
      </c>
      <c r="L59" s="2">
        <v>0.54501412999596288</v>
      </c>
      <c r="M59" s="2">
        <v>1.12636253532499</v>
      </c>
      <c r="N59" s="2">
        <v>0.54501412999596288</v>
      </c>
      <c r="O59" s="2">
        <v>7.2668550666128373E-2</v>
      </c>
      <c r="P59" s="2">
        <v>2.1073879693177231</v>
      </c>
      <c r="Q59" s="2">
        <v>1.5260395639886959</v>
      </c>
      <c r="R59" s="2">
        <f t="shared" si="0"/>
        <v>0.36334275333064181</v>
      </c>
      <c r="S59">
        <v>0.21800565199838515</v>
      </c>
      <c r="T59">
        <v>7.2668550666128373E-2</v>
      </c>
      <c r="U59">
        <v>0</v>
      </c>
    </row>
    <row r="60" spans="1:21" hidden="1" x14ac:dyDescent="0.25">
      <c r="A60" t="s">
        <v>62</v>
      </c>
      <c r="B60" t="s">
        <v>52</v>
      </c>
      <c r="C60" s="2">
        <v>8.3410565338276177E-2</v>
      </c>
      <c r="D60" s="2">
        <v>8.3410565338276177E-2</v>
      </c>
      <c r="E60" s="2">
        <v>0.87581093605189997</v>
      </c>
      <c r="F60" s="2">
        <v>0.33364226135310471</v>
      </c>
      <c r="G60" s="2">
        <v>29.110287303058389</v>
      </c>
      <c r="H60" s="2">
        <v>42.205746061167751</v>
      </c>
      <c r="I60" s="2">
        <v>1.2928637627432806</v>
      </c>
      <c r="J60" s="2">
        <v>0.16682113067655235</v>
      </c>
      <c r="K60" s="2">
        <v>0.66728452270620942</v>
      </c>
      <c r="L60" s="2">
        <v>0.45875810936051897</v>
      </c>
      <c r="M60" s="2">
        <v>1.1260426320667285</v>
      </c>
      <c r="N60" s="2">
        <v>1.3345690454124188</v>
      </c>
      <c r="O60" s="2">
        <v>8.3410565338276177E-2</v>
      </c>
      <c r="P60" s="2">
        <v>1.8767377201112141</v>
      </c>
      <c r="Q60" s="2">
        <v>1.7516218721037999</v>
      </c>
      <c r="R60" s="2">
        <f t="shared" si="0"/>
        <v>0.20852641334569044</v>
      </c>
      <c r="S60">
        <v>0.16682113067655235</v>
      </c>
      <c r="T60">
        <v>0</v>
      </c>
      <c r="U60">
        <v>0</v>
      </c>
    </row>
    <row r="61" spans="1:21" hidden="1" x14ac:dyDescent="0.25">
      <c r="A61" t="s">
        <v>70</v>
      </c>
      <c r="B61" t="s">
        <v>52</v>
      </c>
      <c r="C61" s="2">
        <v>0.14691478942213515</v>
      </c>
      <c r="D61" s="2">
        <v>0</v>
      </c>
      <c r="E61" s="2">
        <v>0.85210577864838388</v>
      </c>
      <c r="F61" s="2">
        <v>0.35259549461312439</v>
      </c>
      <c r="G61" s="2">
        <v>53.712047012732619</v>
      </c>
      <c r="H61" s="2">
        <v>60.205680705190986</v>
      </c>
      <c r="I61" s="2">
        <v>0.64642507345739475</v>
      </c>
      <c r="J61" s="2">
        <v>2.9382957884427033E-2</v>
      </c>
      <c r="K61" s="2">
        <v>1.4691478942213516</v>
      </c>
      <c r="L61" s="2">
        <v>0.88148873653281101</v>
      </c>
      <c r="M61" s="2">
        <v>0.99902056807051909</v>
      </c>
      <c r="N61" s="2">
        <v>0.38197845249755141</v>
      </c>
      <c r="O61" s="2">
        <v>0.11753183153770813</v>
      </c>
      <c r="P61" s="2">
        <v>1.6160626836434866</v>
      </c>
      <c r="Q61" s="2">
        <v>1.1459353574926543</v>
      </c>
      <c r="R61" s="2">
        <f t="shared" si="0"/>
        <v>0.5876591576885406</v>
      </c>
      <c r="S61">
        <v>0.23506366307541626</v>
      </c>
      <c r="T61">
        <v>2.9382957884427033E-2</v>
      </c>
      <c r="U61">
        <v>0</v>
      </c>
    </row>
    <row r="62" spans="1:21" hidden="1" x14ac:dyDescent="0.25">
      <c r="A62" t="s">
        <v>66</v>
      </c>
      <c r="B62" t="s">
        <v>52</v>
      </c>
      <c r="C62" s="2">
        <v>3.1066620642043491E-2</v>
      </c>
      <c r="D62" s="2">
        <v>0</v>
      </c>
      <c r="E62" s="2">
        <v>0.62133241284086993</v>
      </c>
      <c r="F62" s="2">
        <v>0.12426648256817396</v>
      </c>
      <c r="G62" s="2">
        <v>33.831549879185367</v>
      </c>
      <c r="H62" s="2">
        <v>40.697273041076976</v>
      </c>
      <c r="I62" s="2">
        <v>0.43493268898860893</v>
      </c>
      <c r="J62" s="2">
        <v>0</v>
      </c>
      <c r="K62" s="2">
        <v>1.3669313082499137</v>
      </c>
      <c r="L62" s="2">
        <v>0.77666551605108725</v>
      </c>
      <c r="M62" s="2">
        <v>1.7397307559544357</v>
      </c>
      <c r="N62" s="2">
        <v>1.7397307559544357</v>
      </c>
      <c r="O62" s="2">
        <v>6.2133241284086982E-2</v>
      </c>
      <c r="P62" s="2">
        <v>3.1687953054884366</v>
      </c>
      <c r="Q62" s="2">
        <v>1.0251984811874353</v>
      </c>
      <c r="R62" s="2">
        <f t="shared" si="0"/>
        <v>0.59026579219882647</v>
      </c>
      <c r="S62">
        <v>6.2133241284086982E-2</v>
      </c>
      <c r="T62">
        <v>0</v>
      </c>
      <c r="U62">
        <v>0</v>
      </c>
    </row>
    <row r="63" spans="1:21" hidden="1" x14ac:dyDescent="0.25">
      <c r="A63" t="s">
        <v>53</v>
      </c>
      <c r="B63" t="s">
        <v>52</v>
      </c>
      <c r="C63" s="2">
        <v>3.5785288270377733E-2</v>
      </c>
      <c r="D63" s="2">
        <v>0</v>
      </c>
      <c r="E63" s="2">
        <v>0.82306163021868783</v>
      </c>
      <c r="F63" s="2">
        <v>0.3578528827037773</v>
      </c>
      <c r="G63" s="2">
        <v>48.417495029821076</v>
      </c>
      <c r="H63" s="2">
        <v>56.469184890656059</v>
      </c>
      <c r="I63" s="2">
        <v>0.85884691848906569</v>
      </c>
      <c r="J63" s="2">
        <v>0</v>
      </c>
      <c r="K63" s="2">
        <v>1.2166998011928429</v>
      </c>
      <c r="L63" s="2">
        <v>0.75149105367793245</v>
      </c>
      <c r="M63" s="2">
        <v>1.2882703777335984</v>
      </c>
      <c r="N63" s="2">
        <v>1.1451292246520874</v>
      </c>
      <c r="O63" s="2">
        <v>0.10735586481113321</v>
      </c>
      <c r="P63" s="2">
        <v>2.6838966202783299</v>
      </c>
      <c r="Q63" s="2">
        <v>1.0019880715705767</v>
      </c>
      <c r="R63" s="2">
        <f t="shared" si="0"/>
        <v>0.46520874751491048</v>
      </c>
      <c r="S63">
        <v>0.32206759443339961</v>
      </c>
      <c r="T63">
        <v>3.5785288270377733E-2</v>
      </c>
      <c r="U63">
        <v>3.5785288270377733E-2</v>
      </c>
    </row>
    <row r="64" spans="1:21" hidden="1" x14ac:dyDescent="0.25">
      <c r="A64" t="s">
        <v>56</v>
      </c>
      <c r="B64" t="s">
        <v>52</v>
      </c>
      <c r="C64" s="2">
        <v>5.545286506469501E-2</v>
      </c>
      <c r="D64" s="2">
        <v>0</v>
      </c>
      <c r="E64" s="2">
        <v>0.277264325323475</v>
      </c>
      <c r="F64" s="2">
        <v>5.545286506469501E-2</v>
      </c>
      <c r="G64" s="2">
        <v>35.323475046210724</v>
      </c>
      <c r="H64" s="2">
        <v>50.850277264325321</v>
      </c>
      <c r="I64" s="2">
        <v>0.99815157116451014</v>
      </c>
      <c r="J64" s="2">
        <v>0</v>
      </c>
      <c r="K64" s="2">
        <v>2.9390018484288358</v>
      </c>
      <c r="L64" s="2">
        <v>1.8853974121996304</v>
      </c>
      <c r="M64" s="2">
        <v>1.1090573012939</v>
      </c>
      <c r="N64" s="2">
        <v>3.8262476894639552</v>
      </c>
      <c r="O64" s="2">
        <v>0</v>
      </c>
      <c r="P64" s="2">
        <v>1.6635859519408505</v>
      </c>
      <c r="Q64" s="2">
        <v>0.83179297597042523</v>
      </c>
      <c r="R64" s="2">
        <f t="shared" si="0"/>
        <v>1.0536044362292054</v>
      </c>
      <c r="S64">
        <v>0.277264325323475</v>
      </c>
      <c r="T64">
        <v>5.545286506469501E-2</v>
      </c>
      <c r="U64">
        <v>0</v>
      </c>
    </row>
    <row r="65" spans="1:21" hidden="1" x14ac:dyDescent="0.25">
      <c r="A65" t="s">
        <v>69</v>
      </c>
      <c r="B65" t="s">
        <v>52</v>
      </c>
      <c r="C65" s="2">
        <v>4.3731778425655975E-2</v>
      </c>
      <c r="D65" s="2">
        <v>0</v>
      </c>
      <c r="E65" s="2">
        <v>0.7434402332361516</v>
      </c>
      <c r="F65" s="2">
        <v>0.1749271137026239</v>
      </c>
      <c r="G65" s="2">
        <v>22.565597667638485</v>
      </c>
      <c r="H65" s="2">
        <v>30.437317784256557</v>
      </c>
      <c r="I65" s="2">
        <v>0.43731778425655976</v>
      </c>
      <c r="J65" s="2">
        <v>4.3731778425655975E-2</v>
      </c>
      <c r="K65" s="2">
        <v>0.65597667638483959</v>
      </c>
      <c r="L65" s="2">
        <v>0.30612244897959184</v>
      </c>
      <c r="M65" s="2">
        <v>1.661807580174927</v>
      </c>
      <c r="N65" s="2">
        <v>0.96209912536443154</v>
      </c>
      <c r="O65" s="2">
        <v>4.3731778425655975E-2</v>
      </c>
      <c r="P65" s="2">
        <v>3.8921282798833823</v>
      </c>
      <c r="Q65" s="2">
        <v>1.3556851311953353</v>
      </c>
      <c r="R65" s="2">
        <f t="shared" si="0"/>
        <v>0.34985422740524774</v>
      </c>
      <c r="S65">
        <v>0.21865889212827988</v>
      </c>
      <c r="T65">
        <v>0</v>
      </c>
      <c r="U65">
        <v>8.7463556851311949E-2</v>
      </c>
    </row>
    <row r="66" spans="1:21" hidden="1" x14ac:dyDescent="0.25">
      <c r="A66" t="s">
        <v>65</v>
      </c>
      <c r="B66" t="s">
        <v>52</v>
      </c>
      <c r="C66" s="2">
        <v>2.8976175144880875E-2</v>
      </c>
      <c r="D66" s="2">
        <v>5.7952350289761749E-2</v>
      </c>
      <c r="E66" s="2">
        <v>0.63747585318737932</v>
      </c>
      <c r="F66" s="2">
        <v>0.17385705086928527</v>
      </c>
      <c r="G66" s="2">
        <v>23.644558918222796</v>
      </c>
      <c r="H66" s="2">
        <v>34.481648422408242</v>
      </c>
      <c r="I66" s="2">
        <v>0.81133290405666447</v>
      </c>
      <c r="J66" s="2">
        <v>5.7952350289761749E-2</v>
      </c>
      <c r="K66" s="2">
        <v>1.8834513844172571</v>
      </c>
      <c r="L66" s="2">
        <v>1.3039278815196393</v>
      </c>
      <c r="M66" s="2">
        <v>2.1732131358660656</v>
      </c>
      <c r="N66" s="2">
        <v>1.3908564069542821</v>
      </c>
      <c r="O66" s="2">
        <v>0.1159047005795235</v>
      </c>
      <c r="P66" s="2">
        <v>4.4333547971667739</v>
      </c>
      <c r="Q66" s="2">
        <v>1.7965228589826141</v>
      </c>
      <c r="R66" s="2">
        <f t="shared" si="0"/>
        <v>0.57952350289761778</v>
      </c>
      <c r="S66">
        <v>0.31873792659368966</v>
      </c>
      <c r="T66">
        <v>0</v>
      </c>
      <c r="U66">
        <v>2.8976175144880875E-2</v>
      </c>
    </row>
    <row r="67" spans="1:21" hidden="1" x14ac:dyDescent="0.25">
      <c r="A67" t="s">
        <v>68</v>
      </c>
      <c r="B67" t="s">
        <v>52</v>
      </c>
      <c r="C67" s="2">
        <v>0.13693419551160138</v>
      </c>
      <c r="D67" s="2">
        <v>0</v>
      </c>
      <c r="E67" s="2">
        <v>0.65043742868010657</v>
      </c>
      <c r="F67" s="2">
        <v>0.23963484214530237</v>
      </c>
      <c r="G67" s="2">
        <v>41.114492202358313</v>
      </c>
      <c r="H67" s="2">
        <v>51.007987828071506</v>
      </c>
      <c r="I67" s="2">
        <v>0.7531380753138075</v>
      </c>
      <c r="J67" s="2">
        <v>3.4233548877900345E-2</v>
      </c>
      <c r="K67" s="2">
        <v>1.095473564092811</v>
      </c>
      <c r="L67" s="2">
        <v>0.5135032331685051</v>
      </c>
      <c r="M67" s="2">
        <v>1.6432103461392165</v>
      </c>
      <c r="N67" s="2">
        <v>2.4648155192088246</v>
      </c>
      <c r="O67" s="2">
        <v>0</v>
      </c>
      <c r="P67" s="2">
        <v>3.1152529478889313</v>
      </c>
      <c r="Q67" s="2">
        <v>1.3008748573602131</v>
      </c>
      <c r="R67" s="2">
        <f t="shared" ref="R67:R130" si="1">K67-L67</f>
        <v>0.58197033092430595</v>
      </c>
      <c r="S67">
        <v>0.34233548877900338</v>
      </c>
      <c r="T67">
        <v>0</v>
      </c>
      <c r="U67">
        <v>3.4233548877900345E-2</v>
      </c>
    </row>
    <row r="68" spans="1:21" hidden="1" x14ac:dyDescent="0.25">
      <c r="A68" t="s">
        <v>73</v>
      </c>
      <c r="B68" t="s">
        <v>52</v>
      </c>
      <c r="C68" s="2">
        <v>7.1599045346062054E-2</v>
      </c>
      <c r="D68" s="2">
        <v>0.14319809069212411</v>
      </c>
      <c r="E68" s="2">
        <v>0.28639618138424822</v>
      </c>
      <c r="F68" s="2">
        <v>0.14319809069212411</v>
      </c>
      <c r="G68" s="2">
        <v>22.052505966587113</v>
      </c>
      <c r="H68" s="2">
        <v>30.35799522673031</v>
      </c>
      <c r="I68" s="2">
        <v>0.93078758949880669</v>
      </c>
      <c r="J68" s="2">
        <v>0.28639618138424822</v>
      </c>
      <c r="K68" s="2">
        <v>2.7923627684964201</v>
      </c>
      <c r="L68" s="2">
        <v>2.0763723150357993</v>
      </c>
      <c r="M68" s="2">
        <v>1.0739856801909307</v>
      </c>
      <c r="N68" s="2">
        <v>0.71599045346062051</v>
      </c>
      <c r="O68" s="2">
        <v>0</v>
      </c>
      <c r="P68" s="2">
        <v>1.1455847255369929</v>
      </c>
      <c r="Q68" s="2">
        <v>0.93078758949880669</v>
      </c>
      <c r="R68" s="2">
        <f t="shared" si="1"/>
        <v>0.71599045346062073</v>
      </c>
      <c r="S68">
        <v>0.35799522673031026</v>
      </c>
      <c r="T68">
        <v>0</v>
      </c>
      <c r="U68">
        <v>0</v>
      </c>
    </row>
    <row r="69" spans="1:21" hidden="1" x14ac:dyDescent="0.25">
      <c r="A69" t="s">
        <v>75</v>
      </c>
      <c r="B69" t="s">
        <v>52</v>
      </c>
      <c r="C69" s="2">
        <v>0</v>
      </c>
      <c r="D69" s="2">
        <v>0</v>
      </c>
      <c r="E69" s="2">
        <v>0.49833887043189373</v>
      </c>
      <c r="F69" s="2">
        <v>0</v>
      </c>
      <c r="G69" s="2">
        <v>32.093023255813954</v>
      </c>
      <c r="H69" s="2">
        <v>44.053156146179404</v>
      </c>
      <c r="I69" s="2">
        <v>1.5946843853820598</v>
      </c>
      <c r="J69" s="2">
        <v>0.19933554817275748</v>
      </c>
      <c r="K69" s="2">
        <v>3.0897009966777409</v>
      </c>
      <c r="L69" s="2">
        <v>1.7940199335548173</v>
      </c>
      <c r="M69" s="2">
        <v>1.0963455149501662</v>
      </c>
      <c r="N69" s="2">
        <v>1.1960132890365449</v>
      </c>
      <c r="O69" s="2">
        <v>0</v>
      </c>
      <c r="P69" s="2">
        <v>1.5946843853820598</v>
      </c>
      <c r="Q69" s="2">
        <v>1.7940199335548173</v>
      </c>
      <c r="R69" s="2">
        <f t="shared" si="1"/>
        <v>1.2956810631229236</v>
      </c>
      <c r="S69">
        <v>0</v>
      </c>
      <c r="T69">
        <v>0</v>
      </c>
      <c r="U69">
        <v>0</v>
      </c>
    </row>
    <row r="70" spans="1:21" hidden="1" x14ac:dyDescent="0.25">
      <c r="A70" t="s">
        <v>64</v>
      </c>
      <c r="B70" t="s">
        <v>52</v>
      </c>
      <c r="C70" s="2">
        <v>0</v>
      </c>
      <c r="D70" s="2">
        <v>9.2592592592592601E-2</v>
      </c>
      <c r="E70" s="2">
        <v>0.24691358024691357</v>
      </c>
      <c r="F70" s="2">
        <v>9.2592592592592601E-2</v>
      </c>
      <c r="G70" s="2">
        <v>58.981481481481481</v>
      </c>
      <c r="H70" s="2">
        <v>72.561728395061735</v>
      </c>
      <c r="I70" s="2">
        <v>1.0185185185185186</v>
      </c>
      <c r="J70" s="2">
        <v>0.12345679012345678</v>
      </c>
      <c r="K70" s="2">
        <v>0.92592592592592593</v>
      </c>
      <c r="L70" s="2">
        <v>0.70987654320987648</v>
      </c>
      <c r="M70" s="2">
        <v>0.89506172839506182</v>
      </c>
      <c r="N70" s="2">
        <v>1.1419753086419753</v>
      </c>
      <c r="O70" s="2">
        <v>9.2592592592592601E-2</v>
      </c>
      <c r="P70" s="2">
        <v>1.7283950617283952</v>
      </c>
      <c r="Q70" s="2">
        <v>1.4814814814814816</v>
      </c>
      <c r="R70" s="2">
        <f t="shared" si="1"/>
        <v>0.21604938271604945</v>
      </c>
      <c r="S70">
        <v>0.12345679012345678</v>
      </c>
      <c r="T70">
        <v>0</v>
      </c>
      <c r="U70">
        <v>3.0864197530864196E-2</v>
      </c>
    </row>
    <row r="71" spans="1:21" hidden="1" x14ac:dyDescent="0.25">
      <c r="A71" t="s">
        <v>57</v>
      </c>
      <c r="B71" t="s">
        <v>52</v>
      </c>
      <c r="C71" s="2">
        <v>2.7889680818097305E-2</v>
      </c>
      <c r="D71" s="2">
        <v>0.19522776572668113</v>
      </c>
      <c r="E71" s="2">
        <v>2.2590641462658816</v>
      </c>
      <c r="F71" s="2">
        <v>0.64146265881623798</v>
      </c>
      <c r="G71" s="2">
        <v>78.342113418035325</v>
      </c>
      <c r="H71" s="2">
        <v>93.848775952897427</v>
      </c>
      <c r="I71" s="2">
        <v>3.5140997830802605</v>
      </c>
      <c r="J71" s="2">
        <v>0.50201425472575156</v>
      </c>
      <c r="K71" s="2">
        <v>2.3148435079020762</v>
      </c>
      <c r="L71" s="2">
        <v>1.5060427641772542</v>
      </c>
      <c r="M71" s="2">
        <v>0.69724202045243255</v>
      </c>
      <c r="N71" s="2">
        <v>1.6454911682677409</v>
      </c>
      <c r="O71" s="2">
        <v>2.7889680818097305E-2</v>
      </c>
      <c r="P71" s="2">
        <v>1.5897118066315465</v>
      </c>
      <c r="Q71" s="2">
        <v>1.4223737217229624</v>
      </c>
      <c r="R71" s="2">
        <f t="shared" si="1"/>
        <v>0.80880074372482191</v>
      </c>
      <c r="S71">
        <v>0.19522776572668113</v>
      </c>
      <c r="T71">
        <v>0</v>
      </c>
      <c r="U71">
        <v>0</v>
      </c>
    </row>
    <row r="72" spans="1:21" hidden="1" x14ac:dyDescent="0.25">
      <c r="A72" t="s">
        <v>59</v>
      </c>
      <c r="B72" t="s">
        <v>52</v>
      </c>
      <c r="C72" s="2">
        <v>9.6774193548387094E-2</v>
      </c>
      <c r="D72" s="2">
        <v>9.6774193548387094E-2</v>
      </c>
      <c r="E72" s="2">
        <v>1.1290322580645162</v>
      </c>
      <c r="F72" s="2">
        <v>0.22580645161290322</v>
      </c>
      <c r="G72" s="2">
        <v>66.903225806451616</v>
      </c>
      <c r="H72" s="2">
        <v>75.612903225806448</v>
      </c>
      <c r="I72" s="2">
        <v>1.3548387096774195</v>
      </c>
      <c r="J72" s="2">
        <v>0.29032258064516131</v>
      </c>
      <c r="K72" s="2">
        <v>1.5161290322580645</v>
      </c>
      <c r="L72" s="2">
        <v>1.0967741935483872</v>
      </c>
      <c r="M72" s="2">
        <v>0.83870967741935487</v>
      </c>
      <c r="N72" s="2">
        <v>1.4193548387096775</v>
      </c>
      <c r="O72" s="2">
        <v>3.2258064516129031E-2</v>
      </c>
      <c r="P72" s="2">
        <v>3.4838709677419355</v>
      </c>
      <c r="Q72" s="2">
        <v>1.6129032258064515</v>
      </c>
      <c r="R72" s="2">
        <f t="shared" si="1"/>
        <v>0.41935483870967727</v>
      </c>
      <c r="S72">
        <v>6.4516129032258063E-2</v>
      </c>
      <c r="T72">
        <v>0</v>
      </c>
      <c r="U72">
        <v>0</v>
      </c>
    </row>
    <row r="73" spans="1:21" hidden="1" x14ac:dyDescent="0.25">
      <c r="A73" t="s">
        <v>60</v>
      </c>
      <c r="B73" t="s">
        <v>52</v>
      </c>
      <c r="C73" s="2">
        <v>3.1315240083507306E-2</v>
      </c>
      <c r="D73" s="2">
        <v>3.1315240083507306E-2</v>
      </c>
      <c r="E73" s="2">
        <v>0.37578288100208762</v>
      </c>
      <c r="F73" s="2">
        <v>6.2630480167014613E-2</v>
      </c>
      <c r="G73" s="2">
        <v>45.062630480167009</v>
      </c>
      <c r="H73" s="2">
        <v>58.528183716075155</v>
      </c>
      <c r="I73" s="2">
        <v>1.3778705636743216</v>
      </c>
      <c r="J73" s="2">
        <v>6.2630480167014613E-2</v>
      </c>
      <c r="K73" s="2">
        <v>2.3173277661795408</v>
      </c>
      <c r="L73" s="2">
        <v>1.5031315240083505</v>
      </c>
      <c r="M73" s="2">
        <v>1.4405010438413361</v>
      </c>
      <c r="N73" s="2">
        <v>1.4091858037578289</v>
      </c>
      <c r="O73" s="2">
        <v>0</v>
      </c>
      <c r="P73" s="2">
        <v>1.7223382045929017</v>
      </c>
      <c r="Q73" s="2">
        <v>0.90814196242171197</v>
      </c>
      <c r="R73" s="2">
        <f t="shared" si="1"/>
        <v>0.81419624217119035</v>
      </c>
      <c r="S73">
        <v>0.18789144050104381</v>
      </c>
      <c r="T73">
        <v>0</v>
      </c>
      <c r="U73">
        <v>0</v>
      </c>
    </row>
    <row r="74" spans="1:21" hidden="1" x14ac:dyDescent="0.25">
      <c r="A74" t="s">
        <v>51</v>
      </c>
      <c r="B74" t="s">
        <v>52</v>
      </c>
      <c r="C74" s="2">
        <v>0</v>
      </c>
      <c r="D74" s="2">
        <v>0</v>
      </c>
      <c r="E74" s="2">
        <v>0.36188178528347403</v>
      </c>
      <c r="F74" s="2">
        <v>3.6188178528347409E-2</v>
      </c>
      <c r="G74" s="2">
        <v>49.650180940892646</v>
      </c>
      <c r="H74" s="2">
        <v>63.003618817852839</v>
      </c>
      <c r="I74" s="2">
        <v>0.6513872135102533</v>
      </c>
      <c r="J74" s="2">
        <v>7.2376357056694818E-2</v>
      </c>
      <c r="K74" s="2">
        <v>1.5922798552472857</v>
      </c>
      <c r="L74" s="2">
        <v>0.94089264173703246</v>
      </c>
      <c r="M74" s="2">
        <v>0.8685162846803377</v>
      </c>
      <c r="N74" s="2">
        <v>1.1580217129071171</v>
      </c>
      <c r="O74" s="2">
        <v>3.6188178528347409E-2</v>
      </c>
      <c r="P74" s="2">
        <v>2.0989143546441498</v>
      </c>
      <c r="Q74" s="2">
        <v>1.4113389626055488</v>
      </c>
      <c r="R74" s="2">
        <f t="shared" si="1"/>
        <v>0.65138721351025319</v>
      </c>
      <c r="S74">
        <v>0.28950542822677927</v>
      </c>
      <c r="T74">
        <v>0</v>
      </c>
      <c r="U74">
        <v>0</v>
      </c>
    </row>
    <row r="75" spans="1:21" hidden="1" x14ac:dyDescent="0.25">
      <c r="A75" t="s">
        <v>54</v>
      </c>
      <c r="B75" t="s">
        <v>52</v>
      </c>
      <c r="C75" s="2">
        <v>6.6765578635014838E-2</v>
      </c>
      <c r="D75" s="2">
        <v>6.6765578635014838E-2</v>
      </c>
      <c r="E75" s="2">
        <v>0.20029673590504452</v>
      </c>
      <c r="F75" s="2">
        <v>0.13353115727002968</v>
      </c>
      <c r="G75" s="2">
        <v>56.483679525222549</v>
      </c>
      <c r="H75" s="2">
        <v>68.100890207715139</v>
      </c>
      <c r="I75" s="2">
        <v>0.66765578635014844</v>
      </c>
      <c r="J75" s="2">
        <v>0.13353115727002968</v>
      </c>
      <c r="K75" s="2">
        <v>1.6023738872403561</v>
      </c>
      <c r="L75" s="2">
        <v>0.93471810089020768</v>
      </c>
      <c r="M75" s="2">
        <v>1.1350148367952522</v>
      </c>
      <c r="N75" s="2">
        <v>1.3353115727002969</v>
      </c>
      <c r="O75" s="2">
        <v>0</v>
      </c>
      <c r="P75" s="2">
        <v>3.2047477744807122</v>
      </c>
      <c r="Q75" s="2">
        <v>1.1350148367952522</v>
      </c>
      <c r="R75" s="2">
        <f t="shared" si="1"/>
        <v>0.66765578635014844</v>
      </c>
      <c r="S75">
        <v>0.20029673590504452</v>
      </c>
      <c r="T75">
        <v>0</v>
      </c>
      <c r="U75">
        <v>0</v>
      </c>
    </row>
    <row r="76" spans="1:21" hidden="1" x14ac:dyDescent="0.25">
      <c r="A76" t="s">
        <v>61</v>
      </c>
      <c r="B76" t="s">
        <v>52</v>
      </c>
      <c r="C76" s="2">
        <v>0</v>
      </c>
      <c r="D76" s="2">
        <v>0.10520163646990063</v>
      </c>
      <c r="E76" s="2">
        <v>0.57860900058445353</v>
      </c>
      <c r="F76" s="2">
        <v>5.2600818234950317E-2</v>
      </c>
      <c r="G76" s="2">
        <v>40.397428404441847</v>
      </c>
      <c r="H76" s="2">
        <v>50.07597895967271</v>
      </c>
      <c r="I76" s="2">
        <v>2.7352425482174167</v>
      </c>
      <c r="J76" s="2">
        <v>0.21040327293980127</v>
      </c>
      <c r="K76" s="2">
        <v>3.2086499123319694</v>
      </c>
      <c r="L76" s="2">
        <v>1.5254237288135593</v>
      </c>
      <c r="M76" s="2">
        <v>1.1572180011689071</v>
      </c>
      <c r="N76" s="2">
        <v>1.2624196376388077</v>
      </c>
      <c r="O76" s="2">
        <v>0</v>
      </c>
      <c r="P76" s="2">
        <v>1.4202220923436588</v>
      </c>
      <c r="Q76" s="2">
        <v>0.99941554646405617</v>
      </c>
      <c r="R76" s="2">
        <f t="shared" si="1"/>
        <v>1.6832261835184101</v>
      </c>
      <c r="S76">
        <v>0.57860900058445353</v>
      </c>
      <c r="T76">
        <v>0</v>
      </c>
      <c r="U76">
        <v>5.2600818234950317E-2</v>
      </c>
    </row>
    <row r="77" spans="1:21" hidden="1" x14ac:dyDescent="0.25">
      <c r="A77" t="s">
        <v>97</v>
      </c>
      <c r="B77" t="s">
        <v>52</v>
      </c>
      <c r="C77" s="2">
        <v>4.6997389033942558E-2</v>
      </c>
      <c r="D77" s="2">
        <v>0.14099216710182769</v>
      </c>
      <c r="E77" s="2">
        <v>0.70496083550913835</v>
      </c>
      <c r="F77" s="2">
        <v>0.2349869451697128</v>
      </c>
      <c r="G77" s="2">
        <v>42.297650130548305</v>
      </c>
      <c r="H77" s="2">
        <v>54.751958224543088</v>
      </c>
      <c r="I77" s="2">
        <v>2.0678851174934727</v>
      </c>
      <c r="J77" s="2">
        <v>9.3994778067885115E-2</v>
      </c>
      <c r="K77" s="2">
        <v>0.84595300261096618</v>
      </c>
      <c r="L77" s="2">
        <v>0.65796344647519578</v>
      </c>
      <c r="M77" s="2">
        <v>1.0809399477806789</v>
      </c>
      <c r="N77" s="2">
        <v>0.70496083550913835</v>
      </c>
      <c r="O77" s="2">
        <v>0</v>
      </c>
      <c r="P77" s="2">
        <v>0.56396866840731075</v>
      </c>
      <c r="Q77" s="2">
        <v>1.0809399477806789</v>
      </c>
      <c r="R77" s="2">
        <f t="shared" si="1"/>
        <v>0.1879895561357704</v>
      </c>
      <c r="S77">
        <v>0</v>
      </c>
      <c r="T77">
        <v>0</v>
      </c>
      <c r="U77">
        <v>0</v>
      </c>
    </row>
    <row r="78" spans="1:21" hidden="1" x14ac:dyDescent="0.25">
      <c r="A78" t="s">
        <v>99</v>
      </c>
      <c r="B78" t="s">
        <v>52</v>
      </c>
      <c r="C78" s="2">
        <v>0</v>
      </c>
      <c r="D78" s="2">
        <v>0.21008403361344538</v>
      </c>
      <c r="E78" s="2">
        <v>0.12605042016806722</v>
      </c>
      <c r="F78" s="2">
        <v>4.2016806722689079E-2</v>
      </c>
      <c r="G78" s="2">
        <v>36.428571428571431</v>
      </c>
      <c r="H78" s="2">
        <v>51.596638655462179</v>
      </c>
      <c r="I78" s="2">
        <v>1.8907563025210086</v>
      </c>
      <c r="J78" s="2">
        <v>0.25210084033613445</v>
      </c>
      <c r="K78" s="2">
        <v>1.4705882352941178</v>
      </c>
      <c r="L78" s="2">
        <v>0.92436974789915971</v>
      </c>
      <c r="M78" s="2">
        <v>1.0084033613445378</v>
      </c>
      <c r="N78" s="2">
        <v>1.5546218487394958</v>
      </c>
      <c r="O78" s="2">
        <v>0</v>
      </c>
      <c r="P78" s="2">
        <v>0.50420168067226889</v>
      </c>
      <c r="Q78" s="2">
        <v>0.58823529411764708</v>
      </c>
      <c r="R78" s="2">
        <f t="shared" si="1"/>
        <v>0.54621848739495804</v>
      </c>
      <c r="S78">
        <v>8.4033613445378158E-2</v>
      </c>
      <c r="T78">
        <v>0</v>
      </c>
      <c r="U78">
        <v>0</v>
      </c>
    </row>
    <row r="79" spans="1:21" hidden="1" x14ac:dyDescent="0.25">
      <c r="A79" t="s">
        <v>100</v>
      </c>
      <c r="B79" t="s">
        <v>52</v>
      </c>
      <c r="C79" s="2">
        <v>4.5112781954887216E-2</v>
      </c>
      <c r="D79" s="2">
        <v>0.13533834586466167</v>
      </c>
      <c r="E79" s="2">
        <v>0.31578947368421051</v>
      </c>
      <c r="F79" s="2">
        <v>4.5112781954887216E-2</v>
      </c>
      <c r="G79" s="2">
        <v>28.285714285714285</v>
      </c>
      <c r="H79" s="2">
        <v>40.2406015037594</v>
      </c>
      <c r="I79" s="2">
        <v>1.488721804511278</v>
      </c>
      <c r="J79" s="2">
        <v>0.31578947368421051</v>
      </c>
      <c r="K79" s="2">
        <v>1.3082706766917294</v>
      </c>
      <c r="L79" s="2">
        <v>0.81203007518796999</v>
      </c>
      <c r="M79" s="2">
        <v>0.85714285714285721</v>
      </c>
      <c r="N79" s="2">
        <v>1.1729323308270676</v>
      </c>
      <c r="O79" s="2">
        <v>0</v>
      </c>
      <c r="P79" s="2">
        <v>2.2105263157894739</v>
      </c>
      <c r="Q79" s="2">
        <v>1.3984962406015038</v>
      </c>
      <c r="R79" s="2">
        <f t="shared" si="1"/>
        <v>0.49624060150375937</v>
      </c>
      <c r="S79">
        <v>0.22556390977443608</v>
      </c>
      <c r="T79">
        <v>0</v>
      </c>
      <c r="U79">
        <v>0</v>
      </c>
    </row>
    <row r="80" spans="1:21" hidden="1" x14ac:dyDescent="0.25">
      <c r="A80" t="s">
        <v>101</v>
      </c>
      <c r="B80" t="s">
        <v>52</v>
      </c>
      <c r="C80" s="2">
        <v>4.331087584215592E-2</v>
      </c>
      <c r="D80" s="2">
        <v>0</v>
      </c>
      <c r="E80" s="2">
        <v>0.25986525505293551</v>
      </c>
      <c r="F80" s="2">
        <v>8.662175168431184E-2</v>
      </c>
      <c r="G80" s="2">
        <v>37.897016361886429</v>
      </c>
      <c r="H80" s="2">
        <v>43.267564966313763</v>
      </c>
      <c r="I80" s="2">
        <v>0.38979788257940323</v>
      </c>
      <c r="J80" s="2">
        <v>0</v>
      </c>
      <c r="K80" s="2">
        <v>0.47641963426371509</v>
      </c>
      <c r="L80" s="2">
        <v>0.25986525505293551</v>
      </c>
      <c r="M80" s="2">
        <v>1.3426371511068336</v>
      </c>
      <c r="N80" s="2">
        <v>1.4725697786333012</v>
      </c>
      <c r="O80" s="2">
        <v>0</v>
      </c>
      <c r="P80" s="2">
        <v>2.1655437921077958</v>
      </c>
      <c r="Q80" s="2">
        <v>1.3426371511068336</v>
      </c>
      <c r="R80" s="2">
        <f t="shared" si="1"/>
        <v>0.21655437921077958</v>
      </c>
      <c r="S80">
        <v>4.331087584215592E-2</v>
      </c>
      <c r="T80">
        <v>0</v>
      </c>
      <c r="U80">
        <v>4.331087584215592E-2</v>
      </c>
    </row>
    <row r="81" spans="1:21" hidden="1" x14ac:dyDescent="0.25">
      <c r="A81" t="s">
        <v>102</v>
      </c>
      <c r="B81" t="s">
        <v>52</v>
      </c>
      <c r="C81" s="2">
        <v>0</v>
      </c>
      <c r="D81" s="2">
        <v>0.10256410256410256</v>
      </c>
      <c r="E81" s="2">
        <v>0.41025641025641024</v>
      </c>
      <c r="F81" s="2">
        <v>0.10256410256410256</v>
      </c>
      <c r="G81" s="2">
        <v>75.794871794871796</v>
      </c>
      <c r="H81" s="2">
        <v>85.538461538461533</v>
      </c>
      <c r="I81" s="2">
        <v>2.3076923076923075</v>
      </c>
      <c r="J81" s="2">
        <v>0.20512820512820512</v>
      </c>
      <c r="K81" s="2">
        <v>0.76923076923076927</v>
      </c>
      <c r="L81" s="2">
        <v>0.30769230769230771</v>
      </c>
      <c r="M81" s="2">
        <v>0.71794871794871795</v>
      </c>
      <c r="N81" s="2">
        <v>0.71794871794871795</v>
      </c>
      <c r="O81" s="2">
        <v>5.128205128205128E-2</v>
      </c>
      <c r="P81" s="2">
        <v>0.97435897435897434</v>
      </c>
      <c r="Q81" s="2">
        <v>0.82051282051282048</v>
      </c>
      <c r="R81" s="2">
        <f t="shared" si="1"/>
        <v>0.46153846153846156</v>
      </c>
      <c r="S81">
        <v>5.128205128205128E-2</v>
      </c>
      <c r="T81">
        <v>0</v>
      </c>
      <c r="U81">
        <v>0</v>
      </c>
    </row>
    <row r="82" spans="1:21" hidden="1" x14ac:dyDescent="0.25">
      <c r="A82" t="s">
        <v>103</v>
      </c>
      <c r="B82" t="s">
        <v>52</v>
      </c>
      <c r="C82" s="2">
        <v>3.4181541967337636E-2</v>
      </c>
      <c r="D82" s="2">
        <v>6.8363083934675273E-2</v>
      </c>
      <c r="E82" s="2">
        <v>0.88872009115077855</v>
      </c>
      <c r="F82" s="2">
        <v>0.23927079377136348</v>
      </c>
      <c r="G82" s="2">
        <v>36.60843144701861</v>
      </c>
      <c r="H82" s="2">
        <v>46.76034941131789</v>
      </c>
      <c r="I82" s="2">
        <v>2.3927079377136344</v>
      </c>
      <c r="J82" s="2">
        <v>0.30763387770603873</v>
      </c>
      <c r="K82" s="2">
        <v>1.9483478921382453</v>
      </c>
      <c r="L82" s="2">
        <v>1.1279908849221421</v>
      </c>
      <c r="M82" s="2">
        <v>0.9912647170527914</v>
      </c>
      <c r="N82" s="2">
        <v>1.2647170527914926</v>
      </c>
      <c r="O82" s="2">
        <v>3.4181541967337636E-2</v>
      </c>
      <c r="P82" s="2">
        <v>0.92290163311811624</v>
      </c>
      <c r="Q82" s="2">
        <v>0.95708317508545393</v>
      </c>
      <c r="R82" s="2">
        <f t="shared" si="1"/>
        <v>0.82035700721610327</v>
      </c>
      <c r="S82">
        <v>0.17090770983668818</v>
      </c>
      <c r="T82">
        <v>0</v>
      </c>
      <c r="U82">
        <v>0</v>
      </c>
    </row>
    <row r="83" spans="1:21" hidden="1" x14ac:dyDescent="0.25">
      <c r="A83" t="s">
        <v>104</v>
      </c>
      <c r="B83" t="s">
        <v>52</v>
      </c>
      <c r="C83" s="2">
        <v>3.4978624174115819E-2</v>
      </c>
      <c r="D83" s="2">
        <v>0</v>
      </c>
      <c r="E83" s="2">
        <v>0.66459385930820059</v>
      </c>
      <c r="F83" s="2">
        <v>0.2448503692188107</v>
      </c>
      <c r="G83" s="2">
        <v>60.373105324523905</v>
      </c>
      <c r="H83" s="2">
        <v>68.488146132918772</v>
      </c>
      <c r="I83" s="2">
        <v>0.69957248348231638</v>
      </c>
      <c r="J83" s="2">
        <v>0.10493587252234746</v>
      </c>
      <c r="K83" s="2">
        <v>0.34978624174115819</v>
      </c>
      <c r="L83" s="2">
        <v>0.27982899339292655</v>
      </c>
      <c r="M83" s="2">
        <v>1.1193159735717062</v>
      </c>
      <c r="N83" s="2">
        <v>0.94442285270112714</v>
      </c>
      <c r="O83" s="2">
        <v>0.10493587252234746</v>
      </c>
      <c r="P83" s="2">
        <v>2.8332685581033812</v>
      </c>
      <c r="Q83" s="2">
        <v>1.2942090944422853</v>
      </c>
      <c r="R83" s="2">
        <f t="shared" si="1"/>
        <v>6.9957248348231638E-2</v>
      </c>
      <c r="S83">
        <v>0.10493587252234746</v>
      </c>
      <c r="T83">
        <v>3.4978624174115819E-2</v>
      </c>
      <c r="U83">
        <v>0</v>
      </c>
    </row>
    <row r="84" spans="1:21" hidden="1" x14ac:dyDescent="0.25">
      <c r="A84" t="s">
        <v>105</v>
      </c>
      <c r="B84" t="s">
        <v>52</v>
      </c>
      <c r="C84" s="2">
        <v>0</v>
      </c>
      <c r="D84" s="2">
        <v>4.9614112458654908E-2</v>
      </c>
      <c r="E84" s="2">
        <v>0.29768467475192945</v>
      </c>
      <c r="F84" s="2">
        <v>4.9614112458654908E-2</v>
      </c>
      <c r="G84" s="2">
        <v>48.671444321940456</v>
      </c>
      <c r="H84" s="2">
        <v>58.693495038588757</v>
      </c>
      <c r="I84" s="2">
        <v>0.64498346196251377</v>
      </c>
      <c r="J84" s="2">
        <v>9.9228224917309815E-2</v>
      </c>
      <c r="K84" s="2">
        <v>2.034178610804851</v>
      </c>
      <c r="L84" s="2">
        <v>1.1411245865490627</v>
      </c>
      <c r="M84" s="2">
        <v>1.4388092613009924</v>
      </c>
      <c r="N84" s="2">
        <v>2.1334068357221607</v>
      </c>
      <c r="O84" s="2">
        <v>9.9228224917309815E-2</v>
      </c>
      <c r="P84" s="2">
        <v>4.0683572216097019</v>
      </c>
      <c r="Q84" s="2">
        <v>2.183020948180816</v>
      </c>
      <c r="R84" s="2">
        <f t="shared" si="1"/>
        <v>0.89305402425578828</v>
      </c>
      <c r="S84">
        <v>0.24807056229327451</v>
      </c>
      <c r="T84">
        <v>0</v>
      </c>
      <c r="U84">
        <v>0</v>
      </c>
    </row>
    <row r="85" spans="1:21" hidden="1" x14ac:dyDescent="0.25">
      <c r="A85" t="s">
        <v>106</v>
      </c>
      <c r="B85" t="s">
        <v>52</v>
      </c>
      <c r="C85" s="2">
        <v>0</v>
      </c>
      <c r="D85" s="2">
        <v>0.14760147601476015</v>
      </c>
      <c r="E85" s="2">
        <v>0.66420664206642066</v>
      </c>
      <c r="F85" s="2">
        <v>0.11070110701107011</v>
      </c>
      <c r="G85" s="2">
        <v>41.549815498154985</v>
      </c>
      <c r="H85" s="2">
        <v>56.82656826568266</v>
      </c>
      <c r="I85" s="2">
        <v>3.2472324723247228</v>
      </c>
      <c r="J85" s="2">
        <v>0.29520295202952029</v>
      </c>
      <c r="K85" s="2">
        <v>1.6974169741697418</v>
      </c>
      <c r="L85" s="2">
        <v>1.070110701107011</v>
      </c>
      <c r="M85" s="2">
        <v>1.1439114391143912</v>
      </c>
      <c r="N85" s="2">
        <v>1.3653136531365313</v>
      </c>
      <c r="O85" s="2">
        <v>0</v>
      </c>
      <c r="P85" s="2">
        <v>1.7343173431734316</v>
      </c>
      <c r="Q85" s="2">
        <v>1.3284132841328413</v>
      </c>
      <c r="R85" s="2">
        <f t="shared" si="1"/>
        <v>0.62730627306273079</v>
      </c>
      <c r="S85">
        <v>0.22140221402214022</v>
      </c>
      <c r="T85">
        <v>0</v>
      </c>
      <c r="U85">
        <v>3.6900369003690037E-2</v>
      </c>
    </row>
    <row r="86" spans="1:21" hidden="1" x14ac:dyDescent="0.25">
      <c r="A86" t="s">
        <v>107</v>
      </c>
      <c r="B86" t="s">
        <v>52</v>
      </c>
      <c r="C86" s="2">
        <v>7.9225352112676062E-2</v>
      </c>
      <c r="D86" s="2">
        <v>7.9225352112676062E-2</v>
      </c>
      <c r="E86" s="2">
        <v>0.7526408450704225</v>
      </c>
      <c r="F86" s="2">
        <v>0.11883802816901408</v>
      </c>
      <c r="G86" s="2">
        <v>48.485915492957744</v>
      </c>
      <c r="H86" s="2">
        <v>63.063380281690137</v>
      </c>
      <c r="I86" s="2">
        <v>1.307218309859155</v>
      </c>
      <c r="J86" s="2">
        <v>0.19806338028169015</v>
      </c>
      <c r="K86" s="2">
        <v>2.931338028169014</v>
      </c>
      <c r="L86" s="2">
        <v>1.6637323943661972</v>
      </c>
      <c r="M86" s="2">
        <v>1.8221830985915495</v>
      </c>
      <c r="N86" s="2">
        <v>1.1091549295774648</v>
      </c>
      <c r="O86" s="2">
        <v>3.9612676056338031E-2</v>
      </c>
      <c r="P86" s="2">
        <v>1.3468309859154928</v>
      </c>
      <c r="Q86" s="2">
        <v>1.9806338028169013</v>
      </c>
      <c r="R86" s="2">
        <f t="shared" si="1"/>
        <v>1.2676056338028168</v>
      </c>
      <c r="S86">
        <v>0.15845070422535212</v>
      </c>
      <c r="T86">
        <v>3.9612676056338031E-2</v>
      </c>
      <c r="U86">
        <v>0</v>
      </c>
    </row>
    <row r="87" spans="1:21" hidden="1" x14ac:dyDescent="0.25">
      <c r="A87" t="s">
        <v>108</v>
      </c>
      <c r="B87" t="s">
        <v>52</v>
      </c>
      <c r="C87" s="2">
        <v>0</v>
      </c>
      <c r="D87" s="2">
        <v>0.16864459712679578</v>
      </c>
      <c r="E87" s="2">
        <v>0.33728919425359155</v>
      </c>
      <c r="F87" s="2">
        <v>5.6214865708931916E-2</v>
      </c>
      <c r="G87" s="2">
        <v>53.066833229231726</v>
      </c>
      <c r="H87" s="2">
        <v>67.06433479075578</v>
      </c>
      <c r="I87" s="2">
        <v>3.8788257339163024</v>
      </c>
      <c r="J87" s="2">
        <v>0.33728919425359155</v>
      </c>
      <c r="K87" s="2">
        <v>1.1805121798875702</v>
      </c>
      <c r="L87" s="2">
        <v>0.73079325421611496</v>
      </c>
      <c r="M87" s="2">
        <v>1.236727045596502</v>
      </c>
      <c r="N87" s="2">
        <v>0.50593379138038719</v>
      </c>
      <c r="O87" s="2">
        <v>0.11242973141786383</v>
      </c>
      <c r="P87" s="2">
        <v>1.1242973141786383</v>
      </c>
      <c r="Q87" s="2">
        <v>0.84322298563397879</v>
      </c>
      <c r="R87" s="2">
        <f t="shared" si="1"/>
        <v>0.44971892567145522</v>
      </c>
      <c r="S87">
        <v>0.44971892567145533</v>
      </c>
      <c r="T87">
        <v>0</v>
      </c>
      <c r="U87">
        <v>0</v>
      </c>
    </row>
    <row r="88" spans="1:21" hidden="1" x14ac:dyDescent="0.25">
      <c r="A88" t="s">
        <v>109</v>
      </c>
      <c r="B88" t="s">
        <v>52</v>
      </c>
      <c r="C88" s="2">
        <v>0</v>
      </c>
      <c r="D88" s="2">
        <v>4.7071129707112969E-2</v>
      </c>
      <c r="E88" s="2">
        <v>0.18828451882845187</v>
      </c>
      <c r="F88" s="2">
        <v>0</v>
      </c>
      <c r="G88" s="2">
        <v>47.400627615062767</v>
      </c>
      <c r="H88" s="2">
        <v>59.8744769874477</v>
      </c>
      <c r="I88" s="2">
        <v>1.3179916317991631</v>
      </c>
      <c r="J88" s="2">
        <v>4.7071129707112969E-2</v>
      </c>
      <c r="K88" s="2">
        <v>2.3535564853556483</v>
      </c>
      <c r="L88" s="2">
        <v>1.4592050209205021</v>
      </c>
      <c r="M88" s="2">
        <v>1.647489539748954</v>
      </c>
      <c r="N88" s="2">
        <v>1.8828451882845187</v>
      </c>
      <c r="O88" s="2">
        <v>0</v>
      </c>
      <c r="P88" s="2">
        <v>1.1297071129707112</v>
      </c>
      <c r="Q88" s="2">
        <v>1.506276150627615</v>
      </c>
      <c r="R88" s="2">
        <f t="shared" si="1"/>
        <v>0.89435146443514624</v>
      </c>
      <c r="S88">
        <v>9.4142259414225937E-2</v>
      </c>
      <c r="T88">
        <v>0</v>
      </c>
      <c r="U88">
        <v>0</v>
      </c>
    </row>
    <row r="89" spans="1:21" hidden="1" x14ac:dyDescent="0.25">
      <c r="A89" t="s">
        <v>110</v>
      </c>
      <c r="B89" t="s">
        <v>52</v>
      </c>
      <c r="C89" s="2">
        <v>7.2580645161290328E-2</v>
      </c>
      <c r="D89" s="2">
        <v>7.2580645161290328E-2</v>
      </c>
      <c r="E89" s="2">
        <v>0.36290322580645162</v>
      </c>
      <c r="F89" s="2">
        <v>0.14516129032258066</v>
      </c>
      <c r="G89" s="2">
        <v>16.693548387096776</v>
      </c>
      <c r="H89" s="2">
        <v>25.983870967741936</v>
      </c>
      <c r="I89" s="2">
        <v>1.0887096774193548</v>
      </c>
      <c r="J89" s="2">
        <v>0.21774193548387097</v>
      </c>
      <c r="K89" s="2">
        <v>1.6693548387096773</v>
      </c>
      <c r="L89" s="2">
        <v>0.87096774193548387</v>
      </c>
      <c r="M89" s="2">
        <v>1.0161290322580645</v>
      </c>
      <c r="N89" s="2">
        <v>1.1612903225806452</v>
      </c>
      <c r="O89" s="2">
        <v>0</v>
      </c>
      <c r="P89" s="2">
        <v>0.87096774193548387</v>
      </c>
      <c r="Q89" s="2">
        <v>1.814516129032258</v>
      </c>
      <c r="R89" s="2">
        <f t="shared" si="1"/>
        <v>0.79838709677419339</v>
      </c>
      <c r="S89">
        <v>7.2580645161290328E-2</v>
      </c>
      <c r="T89">
        <v>0</v>
      </c>
      <c r="U89">
        <v>0</v>
      </c>
    </row>
    <row r="90" spans="1:21" hidden="1" x14ac:dyDescent="0.25">
      <c r="A90" t="s">
        <v>111</v>
      </c>
      <c r="B90" t="s">
        <v>52</v>
      </c>
      <c r="C90" s="2">
        <v>2.9135642602784072E-2</v>
      </c>
      <c r="D90" s="2">
        <v>2.9135642602784072E-2</v>
      </c>
      <c r="E90" s="2">
        <v>0.52444156685011334</v>
      </c>
      <c r="F90" s="2">
        <v>8.7406927808352214E-2</v>
      </c>
      <c r="G90" s="2">
        <v>55.066364519261896</v>
      </c>
      <c r="H90" s="2">
        <v>68.643573972159274</v>
      </c>
      <c r="I90" s="2">
        <v>2.9426999028811913</v>
      </c>
      <c r="J90" s="2">
        <v>8.7406927808352214E-2</v>
      </c>
      <c r="K90" s="2">
        <v>2.7096147620589188</v>
      </c>
      <c r="L90" s="2">
        <v>1.8064098413726126</v>
      </c>
      <c r="M90" s="2">
        <v>1.2236969893169312</v>
      </c>
      <c r="N90" s="2">
        <v>0.87406927808352219</v>
      </c>
      <c r="O90" s="2">
        <v>0</v>
      </c>
      <c r="P90" s="2">
        <v>1.1654257041113629</v>
      </c>
      <c r="Q90" s="2">
        <v>1.0488831337002267</v>
      </c>
      <c r="R90" s="2">
        <f t="shared" si="1"/>
        <v>0.9032049206863062</v>
      </c>
      <c r="S90">
        <v>0.17481385561670443</v>
      </c>
      <c r="T90">
        <v>0</v>
      </c>
      <c r="U90">
        <v>0</v>
      </c>
    </row>
    <row r="91" spans="1:21" hidden="1" x14ac:dyDescent="0.25">
      <c r="A91" t="s">
        <v>112</v>
      </c>
      <c r="B91" t="s">
        <v>52</v>
      </c>
      <c r="C91" s="2">
        <v>5.5865921787709494E-2</v>
      </c>
      <c r="D91" s="2">
        <v>2.7932960893854747E-2</v>
      </c>
      <c r="E91" s="2">
        <v>0.53072625698324016</v>
      </c>
      <c r="F91" s="2">
        <v>0.13966480446927376</v>
      </c>
      <c r="G91" s="2">
        <v>57.458100558659218</v>
      </c>
      <c r="H91" s="2">
        <v>65.92178770949721</v>
      </c>
      <c r="I91" s="2">
        <v>0.6983240223463687</v>
      </c>
      <c r="J91" s="2">
        <v>8.3798882681564241E-2</v>
      </c>
      <c r="K91" s="2">
        <v>0.97765363128491622</v>
      </c>
      <c r="L91" s="2">
        <v>0.47486033519553067</v>
      </c>
      <c r="M91" s="2">
        <v>0.94972067039106134</v>
      </c>
      <c r="N91" s="2">
        <v>0.83798882681564246</v>
      </c>
      <c r="O91" s="2">
        <v>0</v>
      </c>
      <c r="P91" s="2">
        <v>1.8994413407821227</v>
      </c>
      <c r="Q91" s="2">
        <v>1.5083798882681565</v>
      </c>
      <c r="R91" s="2">
        <f t="shared" si="1"/>
        <v>0.5027932960893855</v>
      </c>
      <c r="S91">
        <v>0.11173184357541899</v>
      </c>
      <c r="T91">
        <v>0</v>
      </c>
      <c r="U91">
        <v>0</v>
      </c>
    </row>
    <row r="92" spans="1:21" hidden="1" x14ac:dyDescent="0.25">
      <c r="A92" t="s">
        <v>113</v>
      </c>
      <c r="B92" t="s">
        <v>52</v>
      </c>
      <c r="C92" s="2">
        <v>0.16612828795569912</v>
      </c>
      <c r="D92" s="2">
        <v>0.16612828795569912</v>
      </c>
      <c r="E92" s="2">
        <v>1.7858790955237658</v>
      </c>
      <c r="F92" s="2">
        <v>0.41532071988924779</v>
      </c>
      <c r="G92" s="2">
        <v>47.429626211352101</v>
      </c>
      <c r="H92" s="2">
        <v>61.716658975542224</v>
      </c>
      <c r="I92" s="2">
        <v>3.8624826949700046</v>
      </c>
      <c r="J92" s="2">
        <v>0.41532071988924779</v>
      </c>
      <c r="K92" s="2">
        <v>1.7028149515459159</v>
      </c>
      <c r="L92" s="2">
        <v>1.2044300876788185</v>
      </c>
      <c r="M92" s="2">
        <v>1.2044300876788185</v>
      </c>
      <c r="N92" s="2">
        <v>1.7858790955237658</v>
      </c>
      <c r="O92" s="2">
        <v>0</v>
      </c>
      <c r="P92" s="2">
        <v>1.6612828795569912</v>
      </c>
      <c r="Q92" s="2">
        <v>1.1628980156898938</v>
      </c>
      <c r="R92" s="2">
        <f t="shared" si="1"/>
        <v>0.49838486386709735</v>
      </c>
      <c r="S92">
        <v>0.33225657591139823</v>
      </c>
      <c r="T92">
        <v>0</v>
      </c>
      <c r="U92">
        <v>0</v>
      </c>
    </row>
    <row r="93" spans="1:21" hidden="1" x14ac:dyDescent="0.25">
      <c r="A93" t="s">
        <v>115</v>
      </c>
      <c r="B93" t="s">
        <v>52</v>
      </c>
      <c r="C93" s="2">
        <v>8.4348641049671977E-2</v>
      </c>
      <c r="D93" s="2">
        <v>4.2174320524835988E-2</v>
      </c>
      <c r="E93" s="2">
        <v>0.29522024367385191</v>
      </c>
      <c r="F93" s="2">
        <v>8.4348641049671977E-2</v>
      </c>
      <c r="G93" s="2">
        <v>24.629803186504219</v>
      </c>
      <c r="H93" s="2">
        <v>36.944704779756329</v>
      </c>
      <c r="I93" s="2">
        <v>0.21087160262417992</v>
      </c>
      <c r="J93" s="2">
        <v>4.2174320524835988E-2</v>
      </c>
      <c r="K93" s="2">
        <v>1.4761012183692597</v>
      </c>
      <c r="L93" s="2">
        <v>0.75913776944704781</v>
      </c>
      <c r="M93" s="2">
        <v>1.0543580131208998</v>
      </c>
      <c r="N93" s="2">
        <v>1.0965323336457358</v>
      </c>
      <c r="O93" s="2">
        <v>4.2174320524835988E-2</v>
      </c>
      <c r="P93" s="2">
        <v>2.5726335520149952</v>
      </c>
      <c r="Q93" s="2">
        <v>1.3074039362699157</v>
      </c>
      <c r="R93" s="2">
        <f t="shared" si="1"/>
        <v>0.71696344892221187</v>
      </c>
      <c r="S93">
        <v>0.29522024367385191</v>
      </c>
      <c r="T93">
        <v>4.2174320524835988E-2</v>
      </c>
      <c r="U93">
        <v>4.2174320524835988E-2</v>
      </c>
    </row>
    <row r="94" spans="1:21" hidden="1" x14ac:dyDescent="0.25">
      <c r="A94" t="s">
        <v>95</v>
      </c>
      <c r="B94" t="s">
        <v>52</v>
      </c>
      <c r="C94" s="2">
        <v>0</v>
      </c>
      <c r="D94" s="2">
        <v>0.13462976813762154</v>
      </c>
      <c r="E94" s="2">
        <v>0.67314884068810765</v>
      </c>
      <c r="F94" s="2">
        <v>6.7314884068810768E-2</v>
      </c>
      <c r="G94" s="2">
        <v>34.330590875093492</v>
      </c>
      <c r="H94" s="2">
        <v>48.062827225130889</v>
      </c>
      <c r="I94" s="2">
        <v>3.1637995512341064</v>
      </c>
      <c r="J94" s="2">
        <v>0.20194465220643232</v>
      </c>
      <c r="K94" s="2">
        <v>1.4809274495138369</v>
      </c>
      <c r="L94" s="2">
        <v>1.0097232610321616</v>
      </c>
      <c r="M94" s="2">
        <v>0.67314884068810765</v>
      </c>
      <c r="N94" s="2">
        <v>0.87509349289453997</v>
      </c>
      <c r="O94" s="2">
        <v>0</v>
      </c>
      <c r="P94" s="2">
        <v>0.94240837696335089</v>
      </c>
      <c r="Q94" s="2">
        <v>1.144353029169783</v>
      </c>
      <c r="R94" s="2">
        <f t="shared" si="1"/>
        <v>0.47120418848167533</v>
      </c>
      <c r="S94">
        <v>0.33657442034405383</v>
      </c>
      <c r="T94">
        <v>0</v>
      </c>
      <c r="U94">
        <v>0</v>
      </c>
    </row>
    <row r="95" spans="1:21" hidden="1" x14ac:dyDescent="0.25">
      <c r="A95" t="s">
        <v>94</v>
      </c>
      <c r="B95" t="s">
        <v>52</v>
      </c>
      <c r="C95" s="2">
        <v>3.1347962382445145E-2</v>
      </c>
      <c r="D95" s="2">
        <v>3.1347962382445145E-2</v>
      </c>
      <c r="E95" s="2">
        <v>0.4075235109717868</v>
      </c>
      <c r="F95" s="2">
        <v>0.15673981191222572</v>
      </c>
      <c r="G95" s="2">
        <v>36.300940438871471</v>
      </c>
      <c r="H95" s="2">
        <v>50.532915360501569</v>
      </c>
      <c r="I95" s="2">
        <v>2.5078369905956115</v>
      </c>
      <c r="J95" s="2">
        <v>0.12539184952978058</v>
      </c>
      <c r="K95" s="2">
        <v>2.3510971786833856</v>
      </c>
      <c r="L95" s="2">
        <v>1.3793103448275861</v>
      </c>
      <c r="M95" s="2">
        <v>0.97178683385579934</v>
      </c>
      <c r="N95" s="2">
        <v>1.5047021943573669</v>
      </c>
      <c r="O95" s="2">
        <v>3.1347962382445145E-2</v>
      </c>
      <c r="P95" s="2">
        <v>1.5987460815047023</v>
      </c>
      <c r="Q95" s="2">
        <v>0.81504702194357359</v>
      </c>
      <c r="R95" s="2">
        <f t="shared" si="1"/>
        <v>0.97178683385579956</v>
      </c>
      <c r="S95">
        <v>9.4043887147335428E-2</v>
      </c>
      <c r="T95">
        <v>0</v>
      </c>
      <c r="U95">
        <v>3.1347962382445145E-2</v>
      </c>
    </row>
    <row r="96" spans="1:21" hidden="1" x14ac:dyDescent="0.25">
      <c r="A96" t="s">
        <v>85</v>
      </c>
      <c r="B96" t="s">
        <v>52</v>
      </c>
      <c r="C96" s="2">
        <v>5.0790067720090287E-2</v>
      </c>
      <c r="D96" s="2">
        <v>0.10158013544018057</v>
      </c>
      <c r="E96" s="2">
        <v>0.50790067720090293</v>
      </c>
      <c r="F96" s="2">
        <v>0.10158013544018057</v>
      </c>
      <c r="G96" s="2">
        <v>30.423250564334086</v>
      </c>
      <c r="H96" s="2">
        <v>45.050790067720094</v>
      </c>
      <c r="I96" s="2">
        <v>1.7268623024830698</v>
      </c>
      <c r="J96" s="2">
        <v>0.10158013544018057</v>
      </c>
      <c r="K96" s="2">
        <v>1.9300225733634311</v>
      </c>
      <c r="L96" s="2">
        <v>1.2189616252821671</v>
      </c>
      <c r="M96" s="2">
        <v>1.2697516930022574</v>
      </c>
      <c r="N96" s="2">
        <v>1.3205417607223477</v>
      </c>
      <c r="O96" s="2">
        <v>0</v>
      </c>
      <c r="P96" s="2">
        <v>1.2697516930022574</v>
      </c>
      <c r="Q96" s="2">
        <v>0.8126410835214446</v>
      </c>
      <c r="R96" s="2">
        <f t="shared" si="1"/>
        <v>0.71106094808126397</v>
      </c>
      <c r="S96">
        <v>0.15237020316027089</v>
      </c>
      <c r="T96">
        <v>5.0790067720090287E-2</v>
      </c>
      <c r="U96">
        <v>0</v>
      </c>
    </row>
    <row r="97" spans="1:21" hidden="1" x14ac:dyDescent="0.25">
      <c r="A97" t="s">
        <v>77</v>
      </c>
      <c r="B97" t="s">
        <v>52</v>
      </c>
      <c r="C97" s="2">
        <v>0.10660349422564405</v>
      </c>
      <c r="D97" s="2">
        <v>7.9952620669233046E-2</v>
      </c>
      <c r="E97" s="2">
        <v>0.98608232158720754</v>
      </c>
      <c r="F97" s="2">
        <v>0.34646135623334323</v>
      </c>
      <c r="G97" s="2">
        <v>29.662422268285461</v>
      </c>
      <c r="H97" s="2">
        <v>43.360971276280722</v>
      </c>
      <c r="I97" s="2">
        <v>1.7323067811667159</v>
      </c>
      <c r="J97" s="2">
        <v>0.18655611489487711</v>
      </c>
      <c r="K97" s="2">
        <v>2.3719277465205804</v>
      </c>
      <c r="L97" s="2">
        <v>1.3325436778205508</v>
      </c>
      <c r="M97" s="2">
        <v>1.4391471720461948</v>
      </c>
      <c r="N97" s="2">
        <v>1.3058928042641398</v>
      </c>
      <c r="O97" s="2">
        <v>5.3301747112822026E-2</v>
      </c>
      <c r="P97" s="2">
        <v>1.1193366893692627</v>
      </c>
      <c r="Q97" s="2">
        <v>1.1992893100384958</v>
      </c>
      <c r="R97" s="2">
        <f t="shared" si="1"/>
        <v>1.0393840687000295</v>
      </c>
      <c r="S97">
        <v>0.2132069884512881</v>
      </c>
      <c r="T97">
        <v>0</v>
      </c>
      <c r="U97">
        <v>0</v>
      </c>
    </row>
    <row r="98" spans="1:21" hidden="1" x14ac:dyDescent="0.25">
      <c r="A98" t="s">
        <v>78</v>
      </c>
      <c r="B98" t="s">
        <v>52</v>
      </c>
      <c r="C98" s="2">
        <v>0</v>
      </c>
      <c r="D98" s="2">
        <v>6.2478306143700105E-2</v>
      </c>
      <c r="E98" s="2">
        <v>0.4061089899340507</v>
      </c>
      <c r="F98" s="2">
        <v>6.2478306143700105E-2</v>
      </c>
      <c r="G98" s="2">
        <v>34.581742450538009</v>
      </c>
      <c r="H98" s="2">
        <v>45.890315862547723</v>
      </c>
      <c r="I98" s="2">
        <v>1.4370010413051024</v>
      </c>
      <c r="J98" s="2">
        <v>9.371745921555015E-2</v>
      </c>
      <c r="K98" s="2">
        <v>1.9993057965984034</v>
      </c>
      <c r="L98" s="2">
        <v>1.3745227351614024</v>
      </c>
      <c r="M98" s="2">
        <v>1.2183269698021522</v>
      </c>
      <c r="N98" s="2">
        <v>0.87469628601180149</v>
      </c>
      <c r="O98" s="2">
        <v>3.1239153071850052E-2</v>
      </c>
      <c r="P98" s="2">
        <v>0.4061089899340507</v>
      </c>
      <c r="Q98" s="2">
        <v>1.5619576535925024</v>
      </c>
      <c r="R98" s="2">
        <f t="shared" si="1"/>
        <v>0.62478306143700091</v>
      </c>
      <c r="S98">
        <v>0.24991322457480042</v>
      </c>
      <c r="T98">
        <v>0</v>
      </c>
      <c r="U98">
        <v>3.1239153071850052E-2</v>
      </c>
    </row>
    <row r="99" spans="1:21" hidden="1" x14ac:dyDescent="0.25">
      <c r="A99" t="s">
        <v>79</v>
      </c>
      <c r="B99" t="s">
        <v>52</v>
      </c>
      <c r="C99" s="2">
        <v>3.3494603647190174E-2</v>
      </c>
      <c r="D99" s="2">
        <v>0</v>
      </c>
      <c r="E99" s="2">
        <v>0.43542984741347224</v>
      </c>
      <c r="F99" s="2">
        <v>0.1339784145887607</v>
      </c>
      <c r="G99" s="2">
        <v>43.9784145887607</v>
      </c>
      <c r="H99" s="2">
        <v>51.414216598436923</v>
      </c>
      <c r="I99" s="2">
        <v>0.33494603647190174</v>
      </c>
      <c r="J99" s="2">
        <v>6.6989207294380348E-2</v>
      </c>
      <c r="K99" s="2">
        <v>1.6747301823595087</v>
      </c>
      <c r="L99" s="2">
        <v>0.87085969482694447</v>
      </c>
      <c r="M99" s="2">
        <v>1.2058057312988462</v>
      </c>
      <c r="N99" s="2">
        <v>1.5072571641235579</v>
      </c>
      <c r="O99" s="2">
        <v>0.10048381094157052</v>
      </c>
      <c r="P99" s="2">
        <v>2.2106438407145514</v>
      </c>
      <c r="Q99" s="2">
        <v>1.3062895422404168</v>
      </c>
      <c r="R99" s="2">
        <f t="shared" si="1"/>
        <v>0.80387048753256418</v>
      </c>
      <c r="S99">
        <v>0.10048381094157052</v>
      </c>
      <c r="T99">
        <v>0</v>
      </c>
      <c r="U99">
        <v>0</v>
      </c>
    </row>
    <row r="100" spans="1:21" hidden="1" x14ac:dyDescent="0.25">
      <c r="A100" t="s">
        <v>80</v>
      </c>
      <c r="B100" t="s">
        <v>52</v>
      </c>
      <c r="C100" s="2">
        <v>9.6704871060171921E-2</v>
      </c>
      <c r="D100" s="2">
        <v>6.4469914040114609E-2</v>
      </c>
      <c r="E100" s="2">
        <v>0.64469914040114618</v>
      </c>
      <c r="F100" s="2">
        <v>0.19340974212034384</v>
      </c>
      <c r="G100" s="2">
        <v>29.881805157593121</v>
      </c>
      <c r="H100" s="2">
        <v>39.133237822349571</v>
      </c>
      <c r="I100" s="2">
        <v>0.61246418338108888</v>
      </c>
      <c r="J100" s="2">
        <v>3.2234957020057305E-2</v>
      </c>
      <c r="K100" s="2">
        <v>1.4828080229226359</v>
      </c>
      <c r="L100" s="2">
        <v>0.80587392550143266</v>
      </c>
      <c r="M100" s="2">
        <v>1.0637535816618913</v>
      </c>
      <c r="N100" s="2">
        <v>1.9985673352435531</v>
      </c>
      <c r="O100" s="2">
        <v>6.4469914040114609E-2</v>
      </c>
      <c r="P100" s="2">
        <v>3.0945558739255015</v>
      </c>
      <c r="Q100" s="2">
        <v>1.901862464183381</v>
      </c>
      <c r="R100" s="2">
        <f t="shared" si="1"/>
        <v>0.67693409742120325</v>
      </c>
      <c r="S100">
        <v>0.12893982808022922</v>
      </c>
      <c r="T100">
        <v>3.2234957020057305E-2</v>
      </c>
      <c r="U100">
        <v>6.4469914040114609E-2</v>
      </c>
    </row>
    <row r="101" spans="1:21" hidden="1" x14ac:dyDescent="0.25">
      <c r="A101" t="s">
        <v>82</v>
      </c>
      <c r="B101" t="s">
        <v>52</v>
      </c>
      <c r="C101" s="2">
        <v>0</v>
      </c>
      <c r="D101" s="2">
        <v>0</v>
      </c>
      <c r="E101" s="2">
        <v>0.72678331090174964</v>
      </c>
      <c r="F101" s="2">
        <v>0.27254374158815614</v>
      </c>
      <c r="G101" s="2">
        <v>42.03230148048452</v>
      </c>
      <c r="H101" s="2">
        <v>56.053162853297444</v>
      </c>
      <c r="I101" s="2">
        <v>1.0296096904441452</v>
      </c>
      <c r="J101" s="2">
        <v>0.15141318977119786</v>
      </c>
      <c r="K101" s="2">
        <v>2.4226110363391657</v>
      </c>
      <c r="L101" s="2">
        <v>1.4232839838492599</v>
      </c>
      <c r="M101" s="2">
        <v>1.4838492597577388</v>
      </c>
      <c r="N101" s="2">
        <v>2.3620457604306861</v>
      </c>
      <c r="O101" s="2">
        <v>0.12113055181695828</v>
      </c>
      <c r="P101" s="2">
        <v>3.0585464333781966</v>
      </c>
      <c r="Q101" s="2">
        <v>1.816958277254374</v>
      </c>
      <c r="R101" s="2">
        <f t="shared" si="1"/>
        <v>0.99932705248990583</v>
      </c>
      <c r="S101">
        <v>0.30282637954239572</v>
      </c>
      <c r="T101">
        <v>3.028263795423957E-2</v>
      </c>
      <c r="U101">
        <v>3.028263795423957E-2</v>
      </c>
    </row>
    <row r="102" spans="1:21" hidden="1" x14ac:dyDescent="0.25">
      <c r="A102" t="s">
        <v>83</v>
      </c>
      <c r="B102" t="s">
        <v>52</v>
      </c>
      <c r="C102" s="2">
        <v>0.10778443113772455</v>
      </c>
      <c r="D102" s="2">
        <v>0</v>
      </c>
      <c r="E102" s="2">
        <v>0.80838323353293406</v>
      </c>
      <c r="F102" s="2">
        <v>0.26946107784431139</v>
      </c>
      <c r="G102" s="2">
        <v>24.143712574850298</v>
      </c>
      <c r="H102" s="2">
        <v>35.137724550898206</v>
      </c>
      <c r="I102" s="2">
        <v>0.97005988023952094</v>
      </c>
      <c r="J102" s="2">
        <v>5.3892215568862277E-2</v>
      </c>
      <c r="K102" s="2">
        <v>1.994011976047904</v>
      </c>
      <c r="L102" s="2">
        <v>0.80838323353293406</v>
      </c>
      <c r="M102" s="2">
        <v>2.0479041916167664</v>
      </c>
      <c r="N102" s="2">
        <v>1.2934131736526946</v>
      </c>
      <c r="O102" s="2">
        <v>0.10778443113772455</v>
      </c>
      <c r="P102" s="2">
        <v>3.0718562874251498</v>
      </c>
      <c r="Q102" s="2">
        <v>1.6706586826347307</v>
      </c>
      <c r="R102" s="2">
        <f t="shared" si="1"/>
        <v>1.1856287425149699</v>
      </c>
      <c r="S102">
        <v>0.10778443113772455</v>
      </c>
      <c r="T102">
        <v>5.3892215568862277E-2</v>
      </c>
      <c r="U102">
        <v>0</v>
      </c>
    </row>
    <row r="103" spans="1:21" hidden="1" x14ac:dyDescent="0.25">
      <c r="A103" t="s">
        <v>84</v>
      </c>
      <c r="B103" t="s">
        <v>52</v>
      </c>
      <c r="C103" s="2">
        <v>0</v>
      </c>
      <c r="D103" s="2">
        <v>6.6617320503330857E-2</v>
      </c>
      <c r="E103" s="2">
        <v>0.1998519615099926</v>
      </c>
      <c r="F103" s="2">
        <v>0.13323464100666171</v>
      </c>
      <c r="G103" s="2">
        <v>37.372316802368616</v>
      </c>
      <c r="H103" s="2">
        <v>48.430792005921532</v>
      </c>
      <c r="I103" s="2">
        <v>0.79940784603997039</v>
      </c>
      <c r="J103" s="2">
        <v>0.13323464100666171</v>
      </c>
      <c r="K103" s="2">
        <v>1.3989637305699483</v>
      </c>
      <c r="L103" s="2">
        <v>0.66617320503330868</v>
      </c>
      <c r="M103" s="2">
        <v>0.46632124352331605</v>
      </c>
      <c r="N103" s="2">
        <v>0.99925980754996302</v>
      </c>
      <c r="O103" s="2">
        <v>0</v>
      </c>
      <c r="P103" s="2">
        <v>0.66617320503330868</v>
      </c>
      <c r="Q103" s="2">
        <v>0.46632124352331605</v>
      </c>
      <c r="R103" s="2">
        <f t="shared" si="1"/>
        <v>0.73279052553663959</v>
      </c>
      <c r="S103">
        <v>6.6617320503330857E-2</v>
      </c>
      <c r="T103">
        <v>0</v>
      </c>
      <c r="U103">
        <v>0</v>
      </c>
    </row>
    <row r="104" spans="1:21" hidden="1" x14ac:dyDescent="0.25">
      <c r="A104" t="s">
        <v>86</v>
      </c>
      <c r="B104" t="s">
        <v>52</v>
      </c>
      <c r="C104" s="2">
        <v>7.6530612244897961E-2</v>
      </c>
      <c r="D104" s="2">
        <v>7.6530612244897961E-2</v>
      </c>
      <c r="E104" s="2">
        <v>1.7602040816326532</v>
      </c>
      <c r="F104" s="2">
        <v>0.15306122448979592</v>
      </c>
      <c r="G104" s="2">
        <v>44.464285714285715</v>
      </c>
      <c r="H104" s="2">
        <v>55.637755102040813</v>
      </c>
      <c r="I104" s="2">
        <v>2.0663265306122449</v>
      </c>
      <c r="J104" s="2">
        <v>0.22959183673469385</v>
      </c>
      <c r="K104" s="2">
        <v>1.607142857142857</v>
      </c>
      <c r="L104" s="2">
        <v>1.0714285714285714</v>
      </c>
      <c r="M104" s="2">
        <v>1.1479591836734695</v>
      </c>
      <c r="N104" s="2">
        <v>0.68877551020408156</v>
      </c>
      <c r="O104" s="2">
        <v>7.6530612244897961E-2</v>
      </c>
      <c r="P104" s="2">
        <v>1.7602040816326532</v>
      </c>
      <c r="Q104" s="2">
        <v>1.6836734693877551</v>
      </c>
      <c r="R104" s="2">
        <f t="shared" si="1"/>
        <v>0.53571428571428559</v>
      </c>
      <c r="S104">
        <v>0.15306122448979592</v>
      </c>
      <c r="T104">
        <v>0</v>
      </c>
      <c r="U104">
        <v>0</v>
      </c>
    </row>
    <row r="105" spans="1:21" hidden="1" x14ac:dyDescent="0.25">
      <c r="A105" t="s">
        <v>87</v>
      </c>
      <c r="B105" t="s">
        <v>52</v>
      </c>
      <c r="C105" s="2">
        <v>4.3795620437956206E-2</v>
      </c>
      <c r="D105" s="2">
        <v>0</v>
      </c>
      <c r="E105" s="2">
        <v>0.48175182481751821</v>
      </c>
      <c r="F105" s="2">
        <v>0.13138686131386859</v>
      </c>
      <c r="G105" s="2">
        <v>47.693430656934311</v>
      </c>
      <c r="H105" s="2">
        <v>55.970802919708028</v>
      </c>
      <c r="I105" s="2">
        <v>0.91970802919708028</v>
      </c>
      <c r="J105" s="2">
        <v>4.3795620437956206E-2</v>
      </c>
      <c r="K105" s="2">
        <v>2.6715328467153285</v>
      </c>
      <c r="L105" s="2">
        <v>1.7080291970802919</v>
      </c>
      <c r="M105" s="2">
        <v>1.5328467153284671</v>
      </c>
      <c r="N105" s="2">
        <v>1.4452554744525548</v>
      </c>
      <c r="O105" s="2">
        <v>8.7591240875912413E-2</v>
      </c>
      <c r="P105" s="2">
        <v>1.7518248175182483</v>
      </c>
      <c r="Q105" s="2">
        <v>1.7080291970802919</v>
      </c>
      <c r="R105" s="2">
        <f t="shared" si="1"/>
        <v>0.96350364963503665</v>
      </c>
      <c r="S105">
        <v>0.26277372262773718</v>
      </c>
      <c r="T105">
        <v>4.3795620437956206E-2</v>
      </c>
      <c r="U105">
        <v>0</v>
      </c>
    </row>
    <row r="106" spans="1:21" hidden="1" x14ac:dyDescent="0.25">
      <c r="A106" t="s">
        <v>90</v>
      </c>
      <c r="B106" t="s">
        <v>52</v>
      </c>
      <c r="C106" s="2">
        <v>8.1300813008130079E-2</v>
      </c>
      <c r="D106" s="2">
        <v>2.7100271002710029E-2</v>
      </c>
      <c r="E106" s="2">
        <v>0.59620596205962062</v>
      </c>
      <c r="F106" s="2">
        <v>0.27100271002710025</v>
      </c>
      <c r="G106" s="2">
        <v>33.008130081300813</v>
      </c>
      <c r="H106" s="2">
        <v>40.840108401084009</v>
      </c>
      <c r="I106" s="2">
        <v>0.37940379403794039</v>
      </c>
      <c r="J106" s="2">
        <v>0.10840108401084012</v>
      </c>
      <c r="K106" s="2">
        <v>1.084010840108401</v>
      </c>
      <c r="L106" s="2">
        <v>0.56910569105691056</v>
      </c>
      <c r="M106" s="2">
        <v>1.0027100271002709</v>
      </c>
      <c r="N106" s="2">
        <v>1.4092140921409213</v>
      </c>
      <c r="O106" s="2">
        <v>0</v>
      </c>
      <c r="P106" s="2">
        <v>2.7642276422764227</v>
      </c>
      <c r="Q106" s="2">
        <v>2.1951219512195124</v>
      </c>
      <c r="R106" s="2">
        <f t="shared" si="1"/>
        <v>0.51490514905149043</v>
      </c>
      <c r="S106">
        <v>0.18970189701897019</v>
      </c>
      <c r="T106">
        <v>0</v>
      </c>
      <c r="U106">
        <v>0</v>
      </c>
    </row>
    <row r="107" spans="1:21" hidden="1" x14ac:dyDescent="0.25">
      <c r="A107" t="s">
        <v>91</v>
      </c>
      <c r="B107" t="s">
        <v>52</v>
      </c>
      <c r="C107" s="2">
        <v>4.9153468050245765E-2</v>
      </c>
      <c r="D107" s="2">
        <v>4.9153468050245765E-2</v>
      </c>
      <c r="E107" s="2">
        <v>0.4423812124522119</v>
      </c>
      <c r="F107" s="2">
        <v>4.9153468050245765E-2</v>
      </c>
      <c r="G107" s="2">
        <v>49.841616602949209</v>
      </c>
      <c r="H107" s="2">
        <v>56.821409066084108</v>
      </c>
      <c r="I107" s="2">
        <v>0.4423812124522119</v>
      </c>
      <c r="J107" s="2">
        <v>9.8306936100491529E-2</v>
      </c>
      <c r="K107" s="2">
        <v>1.3762971054068815</v>
      </c>
      <c r="L107" s="2">
        <v>0.93391589295466959</v>
      </c>
      <c r="M107" s="2">
        <v>0.88476242490442381</v>
      </c>
      <c r="N107" s="2">
        <v>0.88476242490442381</v>
      </c>
      <c r="O107" s="2">
        <v>4.9153468050245765E-2</v>
      </c>
      <c r="P107" s="2">
        <v>2.7034407427635174</v>
      </c>
      <c r="Q107" s="2">
        <v>0.98306936100491538</v>
      </c>
      <c r="R107" s="2">
        <f t="shared" si="1"/>
        <v>0.44238121245221196</v>
      </c>
      <c r="S107">
        <v>0</v>
      </c>
      <c r="T107">
        <v>0</v>
      </c>
      <c r="U107">
        <v>0</v>
      </c>
    </row>
    <row r="108" spans="1:21" hidden="1" x14ac:dyDescent="0.25">
      <c r="A108" t="s">
        <v>92</v>
      </c>
      <c r="B108" t="s">
        <v>52</v>
      </c>
      <c r="C108" s="2">
        <v>4.923413566739606E-2</v>
      </c>
      <c r="D108" s="2">
        <v>9.8468271334792121E-2</v>
      </c>
      <c r="E108" s="2">
        <v>0.64004376367614879</v>
      </c>
      <c r="F108" s="2">
        <v>0.19693654266958424</v>
      </c>
      <c r="G108" s="2">
        <v>37.565645514223199</v>
      </c>
      <c r="H108" s="2">
        <v>50.464989059080963</v>
      </c>
      <c r="I108" s="2">
        <v>2.2155361050328226</v>
      </c>
      <c r="J108" s="2">
        <v>0.29540481400437635</v>
      </c>
      <c r="K108" s="2">
        <v>3.1509846827133479</v>
      </c>
      <c r="L108" s="2">
        <v>1.7724288840262583</v>
      </c>
      <c r="M108" s="2">
        <v>1.1816192560175054</v>
      </c>
      <c r="N108" s="2">
        <v>1.0831509846827134</v>
      </c>
      <c r="O108" s="2">
        <v>4.923413566739606E-2</v>
      </c>
      <c r="P108" s="2">
        <v>0.83698030634573306</v>
      </c>
      <c r="Q108" s="2">
        <v>0.64004376367614879</v>
      </c>
      <c r="R108" s="2">
        <f t="shared" si="1"/>
        <v>1.3785557986870896</v>
      </c>
      <c r="S108">
        <v>0.19693654266958424</v>
      </c>
      <c r="T108">
        <v>0</v>
      </c>
      <c r="U108">
        <v>0</v>
      </c>
    </row>
    <row r="109" spans="1:21" hidden="1" x14ac:dyDescent="0.25">
      <c r="A109" t="s">
        <v>93</v>
      </c>
      <c r="B109" t="s">
        <v>52</v>
      </c>
      <c r="C109" s="2">
        <v>0.24141630901287553</v>
      </c>
      <c r="D109" s="2">
        <v>0.43454935622317603</v>
      </c>
      <c r="E109" s="2">
        <v>1.7864806866952789</v>
      </c>
      <c r="F109" s="2">
        <v>0.48283261802575106</v>
      </c>
      <c r="G109" s="2">
        <v>70.010729613733901</v>
      </c>
      <c r="H109" s="2">
        <v>81.45386266094421</v>
      </c>
      <c r="I109" s="2">
        <v>4.2489270386266096</v>
      </c>
      <c r="J109" s="2">
        <v>0.5311158798283262</v>
      </c>
      <c r="K109" s="2">
        <v>1.5933476394849786</v>
      </c>
      <c r="L109" s="2">
        <v>1.2070815450643777</v>
      </c>
      <c r="M109" s="2">
        <v>0.96566523605150212</v>
      </c>
      <c r="N109" s="2">
        <v>0.82081545064377681</v>
      </c>
      <c r="O109" s="2">
        <v>0</v>
      </c>
      <c r="P109" s="2">
        <v>0.82081545064377681</v>
      </c>
      <c r="Q109" s="2">
        <v>1.0139484978540774</v>
      </c>
      <c r="R109" s="2">
        <f t="shared" si="1"/>
        <v>0.38626609442060089</v>
      </c>
      <c r="S109">
        <v>0.19313304721030042</v>
      </c>
      <c r="T109">
        <v>4.8283261802575105E-2</v>
      </c>
      <c r="U109">
        <v>4.8283261802575105E-2</v>
      </c>
    </row>
    <row r="110" spans="1:21" hidden="1" x14ac:dyDescent="0.25">
      <c r="A110" t="s">
        <v>118</v>
      </c>
      <c r="B110" t="s">
        <v>52</v>
      </c>
      <c r="C110" s="2">
        <v>9.7262247838616728E-2</v>
      </c>
      <c r="D110" s="2">
        <v>0</v>
      </c>
      <c r="E110" s="2">
        <v>0.45389048991354469</v>
      </c>
      <c r="F110" s="2">
        <v>0.16210374639769451</v>
      </c>
      <c r="G110" s="2">
        <v>28.400576368876081</v>
      </c>
      <c r="H110" s="2">
        <v>39.391210374639769</v>
      </c>
      <c r="I110" s="2">
        <v>1.6210374639769454</v>
      </c>
      <c r="J110" s="2">
        <v>0.12968299711815562</v>
      </c>
      <c r="K110" s="2">
        <v>0.90778097982708938</v>
      </c>
      <c r="L110" s="2">
        <v>0.64841498559077804</v>
      </c>
      <c r="M110" s="2">
        <v>1.005043227665706</v>
      </c>
      <c r="N110" s="2">
        <v>0.84293948126801144</v>
      </c>
      <c r="O110" s="2">
        <v>3.2420749279538905E-2</v>
      </c>
      <c r="P110" s="2">
        <v>0.87536023054755052</v>
      </c>
      <c r="Q110" s="2">
        <v>1.2968299711815561</v>
      </c>
      <c r="R110" s="2">
        <f t="shared" si="1"/>
        <v>0.25936599423631135</v>
      </c>
      <c r="S110">
        <v>6.4841498559077809E-2</v>
      </c>
      <c r="T110">
        <v>0</v>
      </c>
      <c r="U110">
        <v>0</v>
      </c>
    </row>
    <row r="111" spans="1:21" hidden="1" x14ac:dyDescent="0.25">
      <c r="A111" t="s">
        <v>89</v>
      </c>
      <c r="B111" t="s">
        <v>52</v>
      </c>
      <c r="C111" s="2">
        <v>0</v>
      </c>
      <c r="D111" s="2">
        <v>5.545286506469501E-2</v>
      </c>
      <c r="E111" s="2">
        <v>1.0536044362292052</v>
      </c>
      <c r="F111" s="2">
        <v>0.16635859519408502</v>
      </c>
      <c r="G111" s="2">
        <v>26.506469500924215</v>
      </c>
      <c r="H111" s="2">
        <v>41.534195933456559</v>
      </c>
      <c r="I111" s="2">
        <v>1.3308687615526802</v>
      </c>
      <c r="J111" s="2">
        <v>0.16635859519408502</v>
      </c>
      <c r="K111" s="2">
        <v>1.8853974121996304</v>
      </c>
      <c r="L111" s="2">
        <v>1.2199630314232903</v>
      </c>
      <c r="M111" s="2">
        <v>1.3308687615526802</v>
      </c>
      <c r="N111" s="2">
        <v>0.94269870609981521</v>
      </c>
      <c r="O111" s="2">
        <v>0</v>
      </c>
      <c r="P111" s="2">
        <v>0.88724584103512016</v>
      </c>
      <c r="Q111" s="2">
        <v>1.3308687615526802</v>
      </c>
      <c r="R111" s="2">
        <f t="shared" si="1"/>
        <v>0.6654343807763401</v>
      </c>
      <c r="S111">
        <v>0.16635859519408502</v>
      </c>
      <c r="T111">
        <v>0</v>
      </c>
      <c r="U111">
        <v>0</v>
      </c>
    </row>
    <row r="112" spans="1:21" hidden="1" x14ac:dyDescent="0.25">
      <c r="A112" t="s">
        <v>88</v>
      </c>
      <c r="B112" t="s">
        <v>52</v>
      </c>
      <c r="C112" s="2">
        <v>6.6543438077634007E-2</v>
      </c>
      <c r="D112" s="2">
        <v>0</v>
      </c>
      <c r="E112" s="2">
        <v>0.59889094269870613</v>
      </c>
      <c r="F112" s="2">
        <v>0.19963031423290201</v>
      </c>
      <c r="G112" s="2">
        <v>47.811460258780038</v>
      </c>
      <c r="H112" s="2">
        <v>60.15526802218114</v>
      </c>
      <c r="I112" s="2">
        <v>0.53234750462107205</v>
      </c>
      <c r="J112" s="2">
        <v>0</v>
      </c>
      <c r="K112" s="2">
        <v>1.3308687615526802</v>
      </c>
      <c r="L112" s="2">
        <v>0.8983364140480592</v>
      </c>
      <c r="M112" s="2">
        <v>1.3641404805914972</v>
      </c>
      <c r="N112" s="2">
        <v>1.9297597042513863</v>
      </c>
      <c r="O112" s="2">
        <v>6.6543438077634007E-2</v>
      </c>
      <c r="P112" s="2">
        <v>2.3955637707948245</v>
      </c>
      <c r="Q112" s="2">
        <v>1.6635859519408505</v>
      </c>
      <c r="R112" s="2">
        <f t="shared" si="1"/>
        <v>0.432532347504621</v>
      </c>
      <c r="S112">
        <v>0.19963031423290201</v>
      </c>
      <c r="T112">
        <v>0</v>
      </c>
      <c r="U112">
        <v>0</v>
      </c>
    </row>
    <row r="113" spans="1:21" hidden="1" x14ac:dyDescent="0.25">
      <c r="A113" t="s">
        <v>81</v>
      </c>
      <c r="B113" t="s">
        <v>52</v>
      </c>
      <c r="C113" s="2">
        <v>7.4937552039966701E-2</v>
      </c>
      <c r="D113" s="2">
        <v>0.1498751040799334</v>
      </c>
      <c r="E113" s="2">
        <v>0.67443796835970027</v>
      </c>
      <c r="F113" s="2">
        <v>0.11240632805995004</v>
      </c>
      <c r="G113" s="2">
        <v>79.920899250624473</v>
      </c>
      <c r="H113" s="2">
        <v>85.691090757701915</v>
      </c>
      <c r="I113" s="2">
        <v>1.3488759367194005</v>
      </c>
      <c r="J113" s="2">
        <v>0.26228143213988342</v>
      </c>
      <c r="K113" s="2">
        <v>0.97418817651956713</v>
      </c>
      <c r="L113" s="2">
        <v>0.71190674437968371</v>
      </c>
      <c r="M113" s="2">
        <v>0.71190674437968371</v>
      </c>
      <c r="N113" s="2">
        <v>0.86178184845961692</v>
      </c>
      <c r="O113" s="2">
        <v>0</v>
      </c>
      <c r="P113" s="2">
        <v>1.8734388009991674</v>
      </c>
      <c r="Q113" s="2">
        <v>1.3863447127393838</v>
      </c>
      <c r="R113" s="2">
        <f t="shared" si="1"/>
        <v>0.26228143213988342</v>
      </c>
      <c r="S113">
        <v>0.18734388009991673</v>
      </c>
      <c r="T113">
        <v>0</v>
      </c>
      <c r="U113">
        <v>0</v>
      </c>
    </row>
    <row r="114" spans="1:21" hidden="1" x14ac:dyDescent="0.25">
      <c r="A114" t="s">
        <v>114</v>
      </c>
      <c r="B114" t="s">
        <v>52</v>
      </c>
      <c r="C114" s="2">
        <v>0</v>
      </c>
      <c r="D114" s="2">
        <v>0</v>
      </c>
      <c r="E114" s="2">
        <v>0.43036461446503282</v>
      </c>
      <c r="F114" s="2">
        <v>0.10759115361625821</v>
      </c>
      <c r="G114" s="2">
        <v>28.942020322773459</v>
      </c>
      <c r="H114" s="2">
        <v>35.989240884638377</v>
      </c>
      <c r="I114" s="2">
        <v>0.37656903765690375</v>
      </c>
      <c r="J114" s="2">
        <v>0</v>
      </c>
      <c r="K114" s="2">
        <v>1.2910938433950987</v>
      </c>
      <c r="L114" s="2">
        <v>0.59175134488942027</v>
      </c>
      <c r="M114" s="2">
        <v>1.1297071129707112</v>
      </c>
      <c r="N114" s="2">
        <v>2.3132098027495518</v>
      </c>
      <c r="O114" s="2">
        <v>0.16138673042438734</v>
      </c>
      <c r="P114" s="2">
        <v>2.5283921099820681</v>
      </c>
      <c r="Q114" s="2">
        <v>1.8290496114763897</v>
      </c>
      <c r="R114" s="2">
        <f t="shared" si="1"/>
        <v>0.69934249850567842</v>
      </c>
      <c r="S114">
        <v>0.21518230723251641</v>
      </c>
      <c r="T114">
        <v>0</v>
      </c>
      <c r="U114">
        <v>0</v>
      </c>
    </row>
    <row r="115" spans="1:21" hidden="1" x14ac:dyDescent="0.25">
      <c r="A115" t="s">
        <v>76</v>
      </c>
      <c r="B115" t="s">
        <v>52</v>
      </c>
      <c r="C115" s="2">
        <v>3.3885542168674704E-2</v>
      </c>
      <c r="D115" s="2">
        <v>0</v>
      </c>
      <c r="E115" s="2">
        <v>0.27108433734939763</v>
      </c>
      <c r="F115" s="2">
        <v>3.3885542168674704E-2</v>
      </c>
      <c r="G115" s="2">
        <v>30.971385542168676</v>
      </c>
      <c r="H115" s="2">
        <v>42.526355421686745</v>
      </c>
      <c r="I115" s="2">
        <v>1.592620481927711</v>
      </c>
      <c r="J115" s="2">
        <v>0.16942771084337349</v>
      </c>
      <c r="K115" s="2">
        <v>2.0670180722891569</v>
      </c>
      <c r="L115" s="2">
        <v>1.2198795180722892</v>
      </c>
      <c r="M115" s="2">
        <v>1.0165662650602409</v>
      </c>
      <c r="N115" s="2">
        <v>1.0843373493975905</v>
      </c>
      <c r="O115" s="2">
        <v>6.7771084337349408E-2</v>
      </c>
      <c r="P115" s="2">
        <v>0.84713855421686757</v>
      </c>
      <c r="Q115" s="2">
        <v>0.7793674698795181</v>
      </c>
      <c r="R115" s="2">
        <f t="shared" si="1"/>
        <v>0.84713855421686768</v>
      </c>
      <c r="S115">
        <v>0.13554216867469882</v>
      </c>
      <c r="T115">
        <v>0</v>
      </c>
      <c r="U115">
        <v>3.3885542168674704E-2</v>
      </c>
    </row>
    <row r="116" spans="1:21" hidden="1" x14ac:dyDescent="0.25">
      <c r="A116" t="s">
        <v>96</v>
      </c>
      <c r="B116" t="s">
        <v>52</v>
      </c>
      <c r="C116" s="2">
        <v>0.12962073931829093</v>
      </c>
      <c r="D116" s="2">
        <v>8.6413826212193942E-2</v>
      </c>
      <c r="E116" s="2">
        <v>1.4258281325012001</v>
      </c>
      <c r="F116" s="2">
        <v>0.51848295727316374</v>
      </c>
      <c r="G116" s="2">
        <v>19.399903984637543</v>
      </c>
      <c r="H116" s="2">
        <v>33.442150744119061</v>
      </c>
      <c r="I116" s="2">
        <v>1.5986557849255882</v>
      </c>
      <c r="J116" s="2">
        <v>0.21603456553048489</v>
      </c>
      <c r="K116" s="2">
        <v>2.4195871339414308</v>
      </c>
      <c r="L116" s="2">
        <v>1.0801728276524243</v>
      </c>
      <c r="M116" s="2">
        <v>1.3826212193951031</v>
      </c>
      <c r="N116" s="2">
        <v>0.95055208833413352</v>
      </c>
      <c r="O116" s="2">
        <v>0</v>
      </c>
      <c r="P116" s="2">
        <v>0.38886221795487275</v>
      </c>
      <c r="Q116" s="2">
        <v>1.1665866538646184</v>
      </c>
      <c r="R116" s="2">
        <f t="shared" si="1"/>
        <v>1.3394143062890065</v>
      </c>
      <c r="S116">
        <v>0.34565530484877577</v>
      </c>
      <c r="T116">
        <v>4.3206913106096971E-2</v>
      </c>
      <c r="U116">
        <v>4.3206913106096971E-2</v>
      </c>
    </row>
    <row r="117" spans="1:21" hidden="1" x14ac:dyDescent="0.25">
      <c r="A117" t="s">
        <v>116</v>
      </c>
      <c r="B117" t="s">
        <v>52</v>
      </c>
      <c r="C117" s="2">
        <v>9.3945720250521905E-2</v>
      </c>
      <c r="D117" s="2">
        <v>0.14091858037578289</v>
      </c>
      <c r="E117" s="2">
        <v>0.98643006263048028</v>
      </c>
      <c r="F117" s="2">
        <v>0.42275574112734859</v>
      </c>
      <c r="G117" s="2">
        <v>35.22964509394572</v>
      </c>
      <c r="H117" s="2">
        <v>46.691022964509393</v>
      </c>
      <c r="I117" s="2">
        <v>2.7244258872651357</v>
      </c>
      <c r="J117" s="2">
        <v>0.23486430062630481</v>
      </c>
      <c r="K117" s="2">
        <v>1.8789144050104385</v>
      </c>
      <c r="L117" s="2">
        <v>1.1273486430062631</v>
      </c>
      <c r="M117" s="2">
        <v>0.93945720250521925</v>
      </c>
      <c r="N117" s="2">
        <v>1.4561586638830897</v>
      </c>
      <c r="O117" s="2">
        <v>4.6972860125260953E-2</v>
      </c>
      <c r="P117" s="2">
        <v>1.4561586638830897</v>
      </c>
      <c r="Q117" s="2">
        <v>1.0334029227557411</v>
      </c>
      <c r="R117" s="2">
        <f t="shared" si="1"/>
        <v>0.75156576200417535</v>
      </c>
      <c r="S117">
        <v>0.18789144050104381</v>
      </c>
      <c r="T117">
        <v>0</v>
      </c>
      <c r="U117">
        <v>0</v>
      </c>
    </row>
    <row r="118" spans="1:21" hidden="1" x14ac:dyDescent="0.25">
      <c r="A118" t="s">
        <v>58</v>
      </c>
      <c r="B118" t="s">
        <v>52</v>
      </c>
      <c r="C118" s="2">
        <v>6.2674094707520889E-2</v>
      </c>
      <c r="D118" s="2">
        <v>0</v>
      </c>
      <c r="E118" s="2">
        <v>1.3788300835654597</v>
      </c>
      <c r="F118" s="2">
        <v>0.31337047353760444</v>
      </c>
      <c r="G118" s="2">
        <v>56.782729805013929</v>
      </c>
      <c r="H118" s="2">
        <v>65.118384401114199</v>
      </c>
      <c r="I118" s="2">
        <v>0.56406685236768805</v>
      </c>
      <c r="J118" s="2">
        <v>6.2674094707520889E-2</v>
      </c>
      <c r="K118" s="2">
        <v>0.94011142061281339</v>
      </c>
      <c r="L118" s="2">
        <v>0.75208913649025078</v>
      </c>
      <c r="M118" s="2">
        <v>1.5041782729805016</v>
      </c>
      <c r="N118" s="2">
        <v>1.0027855153203342</v>
      </c>
      <c r="O118" s="2">
        <v>6.2674094707520889E-2</v>
      </c>
      <c r="P118" s="2">
        <v>4.0738161559888573</v>
      </c>
      <c r="Q118" s="2">
        <v>1.6295264623955432</v>
      </c>
      <c r="R118" s="2">
        <f t="shared" si="1"/>
        <v>0.18802228412256261</v>
      </c>
      <c r="S118">
        <v>0.43871866295264628</v>
      </c>
      <c r="T118">
        <v>0</v>
      </c>
      <c r="U118">
        <v>0</v>
      </c>
    </row>
    <row r="119" spans="1:21" hidden="1" x14ac:dyDescent="0.25">
      <c r="A119" t="s">
        <v>55</v>
      </c>
      <c r="B119" t="s">
        <v>52</v>
      </c>
      <c r="C119" s="2">
        <v>0</v>
      </c>
      <c r="D119" s="2">
        <v>0.10309278350515465</v>
      </c>
      <c r="E119" s="2">
        <v>1.0309278350515463</v>
      </c>
      <c r="F119" s="2">
        <v>0.51546391752577314</v>
      </c>
      <c r="G119" s="2">
        <v>28.659793814432987</v>
      </c>
      <c r="H119" s="2">
        <v>39.742268041237111</v>
      </c>
      <c r="I119" s="2">
        <v>3.65979381443299</v>
      </c>
      <c r="J119" s="2">
        <v>0.15463917525773196</v>
      </c>
      <c r="K119" s="2">
        <v>1.5463917525773196</v>
      </c>
      <c r="L119" s="2">
        <v>0.87628865979381443</v>
      </c>
      <c r="M119" s="2">
        <v>1.134020618556701</v>
      </c>
      <c r="N119" s="2">
        <v>0.87628865979381443</v>
      </c>
      <c r="O119" s="2">
        <v>0</v>
      </c>
      <c r="P119" s="2">
        <v>0.87628865979381443</v>
      </c>
      <c r="Q119" s="2">
        <v>1.3402061855670102</v>
      </c>
      <c r="R119" s="2">
        <f t="shared" si="1"/>
        <v>0.67010309278350522</v>
      </c>
      <c r="S119">
        <v>5.1546391752577324E-2</v>
      </c>
      <c r="T119">
        <v>0</v>
      </c>
      <c r="U119">
        <v>0</v>
      </c>
    </row>
    <row r="120" spans="1:21" hidden="1" x14ac:dyDescent="0.25">
      <c r="A120" t="s">
        <v>74</v>
      </c>
      <c r="B120" t="s">
        <v>52</v>
      </c>
      <c r="C120" s="2">
        <v>3.0832476875642344E-2</v>
      </c>
      <c r="D120" s="2">
        <v>3.0832476875642344E-2</v>
      </c>
      <c r="E120" s="2">
        <v>0.92497430626927024</v>
      </c>
      <c r="F120" s="2">
        <v>0.24665981500513876</v>
      </c>
      <c r="G120" s="2">
        <v>40.267214799588899</v>
      </c>
      <c r="H120" s="2">
        <v>51.952723535457345</v>
      </c>
      <c r="I120" s="2">
        <v>2.2816032887975335</v>
      </c>
      <c r="J120" s="2">
        <v>9.249743062692703E-2</v>
      </c>
      <c r="K120" s="2">
        <v>2.8674203494347377</v>
      </c>
      <c r="L120" s="2">
        <v>1.6957862281603289</v>
      </c>
      <c r="M120" s="2">
        <v>1.3874614594039054</v>
      </c>
      <c r="N120" s="2">
        <v>1.7574511819116136</v>
      </c>
      <c r="O120" s="2">
        <v>6.1664953751284689E-2</v>
      </c>
      <c r="P120" s="2">
        <v>0.98663926002055502</v>
      </c>
      <c r="Q120" s="2">
        <v>1.0483042137718397</v>
      </c>
      <c r="R120" s="2">
        <f t="shared" si="1"/>
        <v>1.1716341212744088</v>
      </c>
      <c r="S120">
        <v>0.15416238437821173</v>
      </c>
      <c r="T120">
        <v>0</v>
      </c>
      <c r="U120">
        <v>0</v>
      </c>
    </row>
    <row r="121" spans="1:21" hidden="1" x14ac:dyDescent="0.25">
      <c r="A121" t="s">
        <v>67</v>
      </c>
      <c r="B121" t="s">
        <v>52</v>
      </c>
      <c r="C121" s="2">
        <v>0</v>
      </c>
      <c r="D121" s="2">
        <v>5.3603335318642052E-2</v>
      </c>
      <c r="E121" s="2">
        <v>0.58963668850506257</v>
      </c>
      <c r="F121" s="2">
        <v>0.1072066706372841</v>
      </c>
      <c r="G121" s="2">
        <v>47.599761762954138</v>
      </c>
      <c r="H121" s="2">
        <v>58.85646217986897</v>
      </c>
      <c r="I121" s="2">
        <v>1.8225134008338295</v>
      </c>
      <c r="J121" s="2">
        <v>0.21441334127456821</v>
      </c>
      <c r="K121" s="2">
        <v>1.8761167361524715</v>
      </c>
      <c r="L121" s="2">
        <v>0.91125670041691476</v>
      </c>
      <c r="M121" s="2">
        <v>1.1792733770101251</v>
      </c>
      <c r="N121" s="2">
        <v>1.2864800476474092</v>
      </c>
      <c r="O121" s="2">
        <v>0.1072066706372841</v>
      </c>
      <c r="P121" s="2">
        <v>2.5729600952948184</v>
      </c>
      <c r="Q121" s="2">
        <v>2.0905300774270401</v>
      </c>
      <c r="R121" s="2">
        <f t="shared" si="1"/>
        <v>0.96486003573555679</v>
      </c>
      <c r="S121">
        <v>0.1072066706372841</v>
      </c>
      <c r="T121">
        <v>0</v>
      </c>
      <c r="U121">
        <v>0</v>
      </c>
    </row>
    <row r="122" spans="1:21" hidden="1" x14ac:dyDescent="0.25">
      <c r="A122" t="s">
        <v>63</v>
      </c>
      <c r="B122" t="s">
        <v>52</v>
      </c>
      <c r="C122" s="2">
        <v>0</v>
      </c>
      <c r="D122" s="2">
        <v>0.11531069827033952</v>
      </c>
      <c r="E122" s="2">
        <v>1.0954516335682254</v>
      </c>
      <c r="F122" s="2">
        <v>0.23062139654067904</v>
      </c>
      <c r="G122" s="2">
        <v>34.189622037155665</v>
      </c>
      <c r="H122" s="2">
        <v>44.394618834080717</v>
      </c>
      <c r="I122" s="2">
        <v>3.1133888532991674</v>
      </c>
      <c r="J122" s="2">
        <v>0.1729660474055093</v>
      </c>
      <c r="K122" s="2">
        <v>2.0755925688661114</v>
      </c>
      <c r="L122" s="2">
        <v>1.4413837283792441</v>
      </c>
      <c r="M122" s="2">
        <v>0.74951953875720689</v>
      </c>
      <c r="N122" s="2">
        <v>1.2107623318385652</v>
      </c>
      <c r="O122" s="2">
        <v>0</v>
      </c>
      <c r="P122" s="2">
        <v>0.40358744394618834</v>
      </c>
      <c r="Q122" s="2">
        <v>1.5566944266495837</v>
      </c>
      <c r="R122" s="2">
        <f t="shared" si="1"/>
        <v>0.63420884048686732</v>
      </c>
      <c r="S122">
        <v>0.23062139654067904</v>
      </c>
      <c r="T122">
        <v>0</v>
      </c>
      <c r="U122">
        <v>0</v>
      </c>
    </row>
    <row r="123" spans="1:21" hidden="1" x14ac:dyDescent="0.25">
      <c r="A123" t="s">
        <v>72</v>
      </c>
      <c r="B123" t="s">
        <v>52</v>
      </c>
      <c r="C123" s="2">
        <v>0.10188679245283019</v>
      </c>
      <c r="D123" s="2">
        <v>0</v>
      </c>
      <c r="E123" s="2">
        <v>0.61132075471698111</v>
      </c>
      <c r="F123" s="2">
        <v>0.16981132075471697</v>
      </c>
      <c r="G123" s="2">
        <v>82.73207547169811</v>
      </c>
      <c r="H123" s="2">
        <v>89.456603773584902</v>
      </c>
      <c r="I123" s="2">
        <v>1.120754716981132</v>
      </c>
      <c r="J123" s="2">
        <v>3.3962264150943396E-2</v>
      </c>
      <c r="K123" s="2">
        <v>1.0867924528301887</v>
      </c>
      <c r="L123" s="2">
        <v>0.71320754716981127</v>
      </c>
      <c r="M123" s="2">
        <v>1.8339622641509434</v>
      </c>
      <c r="N123" s="2">
        <v>1.4943396226415095</v>
      </c>
      <c r="O123" s="2">
        <v>0</v>
      </c>
      <c r="P123" s="2">
        <v>1.9018867924528304</v>
      </c>
      <c r="Q123" s="2">
        <v>1.0528301886792453</v>
      </c>
      <c r="R123" s="2">
        <f t="shared" si="1"/>
        <v>0.37358490566037739</v>
      </c>
      <c r="S123">
        <v>6.7924528301886791E-2</v>
      </c>
      <c r="T123">
        <v>0</v>
      </c>
      <c r="U123">
        <v>0</v>
      </c>
    </row>
    <row r="124" spans="1:21" hidden="1" x14ac:dyDescent="0.25">
      <c r="A124" t="s">
        <v>71</v>
      </c>
      <c r="B124" t="s">
        <v>52</v>
      </c>
      <c r="C124" s="2">
        <v>4.2313117066290547E-2</v>
      </c>
      <c r="D124" s="2">
        <v>0</v>
      </c>
      <c r="E124" s="2">
        <v>0.29619181946403383</v>
      </c>
      <c r="F124" s="2">
        <v>0.12693935119887165</v>
      </c>
      <c r="G124" s="2">
        <v>45.57122708039492</v>
      </c>
      <c r="H124" s="2">
        <v>56.276445698166434</v>
      </c>
      <c r="I124" s="2">
        <v>1.1424541607898449</v>
      </c>
      <c r="J124" s="2">
        <v>4.2313117066290547E-2</v>
      </c>
      <c r="K124" s="2">
        <v>2.8349788434414669</v>
      </c>
      <c r="L124" s="2">
        <v>1.311706629055007</v>
      </c>
      <c r="M124" s="2">
        <v>1.1847672778561353</v>
      </c>
      <c r="N124" s="2">
        <v>1.2270803949224258</v>
      </c>
      <c r="O124" s="2">
        <v>4.2313117066290547E-2</v>
      </c>
      <c r="P124" s="2">
        <v>1.6502115655853313</v>
      </c>
      <c r="Q124" s="2">
        <v>1.6078984485190408</v>
      </c>
      <c r="R124" s="2">
        <f t="shared" si="1"/>
        <v>1.5232722143864599</v>
      </c>
      <c r="S124">
        <v>4.2313117066290547E-2</v>
      </c>
      <c r="T124">
        <v>0</v>
      </c>
      <c r="U124">
        <v>0</v>
      </c>
    </row>
    <row r="125" spans="1:21" hidden="1" x14ac:dyDescent="0.25">
      <c r="A125" t="s">
        <v>162</v>
      </c>
      <c r="B125" t="s">
        <v>52</v>
      </c>
      <c r="C125" s="2">
        <v>6.3091482649842281E-2</v>
      </c>
      <c r="D125" s="2">
        <v>0.37854889589905361</v>
      </c>
      <c r="E125" s="2">
        <v>1.6088328075709779</v>
      </c>
      <c r="F125" s="2">
        <v>0.47318611987381703</v>
      </c>
      <c r="G125" s="2">
        <v>64.321766561514195</v>
      </c>
      <c r="H125" s="2">
        <v>86.971608832807576</v>
      </c>
      <c r="I125" s="2">
        <v>5.0473186119873814</v>
      </c>
      <c r="J125" s="2">
        <v>0.56782334384858046</v>
      </c>
      <c r="K125" s="2">
        <v>1.2618296529968454</v>
      </c>
      <c r="L125" s="2">
        <v>0.72555205047318605</v>
      </c>
      <c r="M125" s="2">
        <v>0.694006309148265</v>
      </c>
      <c r="N125" s="2">
        <v>1.3564668769716088</v>
      </c>
      <c r="O125" s="2">
        <v>0</v>
      </c>
      <c r="P125" s="2">
        <v>0.47318611987381703</v>
      </c>
      <c r="Q125" s="2">
        <v>0.41009463722397477</v>
      </c>
      <c r="R125" s="2">
        <f t="shared" si="1"/>
        <v>0.5362776025236593</v>
      </c>
      <c r="S125">
        <v>6.3091482649842281E-2</v>
      </c>
      <c r="T125">
        <v>0</v>
      </c>
      <c r="U125">
        <v>0</v>
      </c>
    </row>
    <row r="126" spans="1:21" hidden="1" x14ac:dyDescent="0.25">
      <c r="A126" t="s">
        <v>160</v>
      </c>
      <c r="B126" t="s">
        <v>52</v>
      </c>
      <c r="C126" s="2">
        <v>0.18633540372670809</v>
      </c>
      <c r="D126" s="2">
        <v>6.2111801242236024E-2</v>
      </c>
      <c r="E126" s="2">
        <v>0.55900621118012417</v>
      </c>
      <c r="F126" s="2">
        <v>0.43478260869565216</v>
      </c>
      <c r="G126" s="2">
        <v>71.925465838509325</v>
      </c>
      <c r="H126" s="2">
        <v>79.689440993788821</v>
      </c>
      <c r="I126" s="2">
        <v>0.86956521739130432</v>
      </c>
      <c r="J126" s="2">
        <v>0.12422360248447205</v>
      </c>
      <c r="K126" s="2">
        <v>2.4844720496894408</v>
      </c>
      <c r="L126" s="2">
        <v>1.6770186335403727</v>
      </c>
      <c r="M126" s="2">
        <v>0.99378881987577639</v>
      </c>
      <c r="N126" s="2">
        <v>1.1801242236024845</v>
      </c>
      <c r="O126" s="2">
        <v>0.12422360248447205</v>
      </c>
      <c r="P126" s="2">
        <v>1.9875776397515528</v>
      </c>
      <c r="Q126" s="2">
        <v>1.7391304347826086</v>
      </c>
      <c r="R126" s="2">
        <f t="shared" si="1"/>
        <v>0.80745341614906807</v>
      </c>
      <c r="S126">
        <v>0.12422360248447205</v>
      </c>
      <c r="T126">
        <v>0</v>
      </c>
      <c r="U126">
        <v>0</v>
      </c>
    </row>
    <row r="127" spans="1:21" hidden="1" x14ac:dyDescent="0.25">
      <c r="A127" t="s">
        <v>135</v>
      </c>
      <c r="B127" t="s">
        <v>52</v>
      </c>
      <c r="C127" s="2">
        <v>0</v>
      </c>
      <c r="D127" s="2">
        <v>5.8045791680103188E-2</v>
      </c>
      <c r="E127" s="2">
        <v>0.11609158336020638</v>
      </c>
      <c r="F127" s="2">
        <v>0</v>
      </c>
      <c r="G127" s="2">
        <v>40.42889390519187</v>
      </c>
      <c r="H127" s="2">
        <v>56.014188971299582</v>
      </c>
      <c r="I127" s="2">
        <v>1.4801676878426313</v>
      </c>
      <c r="J127" s="2">
        <v>0.20316027088036115</v>
      </c>
      <c r="K127" s="2">
        <v>3.0183811673653658</v>
      </c>
      <c r="L127" s="2">
        <v>1.654305062882941</v>
      </c>
      <c r="M127" s="2">
        <v>1.364076104482425</v>
      </c>
      <c r="N127" s="2">
        <v>1.1899387294421155</v>
      </c>
      <c r="O127" s="2">
        <v>0</v>
      </c>
      <c r="P127" s="2">
        <v>0.84166397936149628</v>
      </c>
      <c r="Q127" s="2">
        <v>0.92873266688165101</v>
      </c>
      <c r="R127" s="2">
        <f t="shared" si="1"/>
        <v>1.3640761044824248</v>
      </c>
      <c r="S127">
        <v>2.9022895840051594E-2</v>
      </c>
      <c r="T127">
        <v>0</v>
      </c>
      <c r="U127">
        <v>0</v>
      </c>
    </row>
    <row r="128" spans="1:21" hidden="1" x14ac:dyDescent="0.25">
      <c r="A128" t="s">
        <v>134</v>
      </c>
      <c r="B128" t="s">
        <v>52</v>
      </c>
      <c r="C128" s="2">
        <v>2.822201317027281E-2</v>
      </c>
      <c r="D128" s="2">
        <v>8.4666039510818442E-2</v>
      </c>
      <c r="E128" s="2">
        <v>0.59266227657572912</v>
      </c>
      <c r="F128" s="2">
        <v>0.14111006585136407</v>
      </c>
      <c r="G128" s="2">
        <v>37.704609595484477</v>
      </c>
      <c r="H128" s="2">
        <v>47.525870178739417</v>
      </c>
      <c r="I128" s="2">
        <v>0.84666039510818436</v>
      </c>
      <c r="J128" s="2">
        <v>0.14111006585136407</v>
      </c>
      <c r="K128" s="2">
        <v>0.64910630291627469</v>
      </c>
      <c r="L128" s="2">
        <v>0.33866415804327377</v>
      </c>
      <c r="M128" s="2">
        <v>1.3264346190028222</v>
      </c>
      <c r="N128" s="2">
        <v>1.2982126058325494</v>
      </c>
      <c r="O128" s="2">
        <v>5.6444026340545621E-2</v>
      </c>
      <c r="P128" s="2">
        <v>2.285983066792098</v>
      </c>
      <c r="Q128" s="2">
        <v>1.3264346190028222</v>
      </c>
      <c r="R128" s="2">
        <f t="shared" si="1"/>
        <v>0.31044214487300092</v>
      </c>
      <c r="S128">
        <v>0.31044214487300092</v>
      </c>
      <c r="T128">
        <v>0</v>
      </c>
      <c r="U128">
        <v>0</v>
      </c>
    </row>
    <row r="129" spans="1:21" hidden="1" x14ac:dyDescent="0.25">
      <c r="A129" t="s">
        <v>133</v>
      </c>
      <c r="B129" t="s">
        <v>52</v>
      </c>
      <c r="C129" s="2">
        <v>4.0871934604904632E-2</v>
      </c>
      <c r="D129" s="2">
        <v>4.0871934604904632E-2</v>
      </c>
      <c r="E129" s="2">
        <v>0.49046321525885556</v>
      </c>
      <c r="F129" s="2">
        <v>0.12261580381471389</v>
      </c>
      <c r="G129" s="2">
        <v>35.313351498637601</v>
      </c>
      <c r="H129" s="2">
        <v>47.656675749318808</v>
      </c>
      <c r="I129" s="2">
        <v>1.7983651226158037</v>
      </c>
      <c r="J129" s="2">
        <v>0.12261580381471389</v>
      </c>
      <c r="K129" s="2">
        <v>2.2070844686648501</v>
      </c>
      <c r="L129" s="2">
        <v>1.1444141689373297</v>
      </c>
      <c r="M129" s="2">
        <v>0.94005449591280654</v>
      </c>
      <c r="N129" s="2">
        <v>1.9209809264305178</v>
      </c>
      <c r="O129" s="2">
        <v>4.0871934604904632E-2</v>
      </c>
      <c r="P129" s="2">
        <v>0.98092643051771111</v>
      </c>
      <c r="Q129" s="2">
        <v>1.0217983651226157</v>
      </c>
      <c r="R129" s="2">
        <f t="shared" si="1"/>
        <v>1.0626702997275204</v>
      </c>
      <c r="S129">
        <v>8.1743869209809264E-2</v>
      </c>
      <c r="T129">
        <v>0</v>
      </c>
      <c r="U129">
        <v>0</v>
      </c>
    </row>
    <row r="130" spans="1:21" hidden="1" x14ac:dyDescent="0.25">
      <c r="A130" t="s">
        <v>128</v>
      </c>
      <c r="B130" t="s">
        <v>52</v>
      </c>
      <c r="C130" s="2">
        <v>0</v>
      </c>
      <c r="D130" s="2">
        <v>7.6433121019108277E-2</v>
      </c>
      <c r="E130" s="2">
        <v>0.11464968152866241</v>
      </c>
      <c r="F130" s="2">
        <v>7.6433121019108277E-2</v>
      </c>
      <c r="G130" s="2">
        <v>46.433121019108277</v>
      </c>
      <c r="H130" s="2">
        <v>52.929936305732483</v>
      </c>
      <c r="I130" s="2">
        <v>0.49681528662420377</v>
      </c>
      <c r="J130" s="2">
        <v>0.15286624203821655</v>
      </c>
      <c r="K130" s="2">
        <v>0.61146496815286622</v>
      </c>
      <c r="L130" s="2">
        <v>0.4203821656050955</v>
      </c>
      <c r="M130" s="2">
        <v>0.99363057324840753</v>
      </c>
      <c r="N130" s="2">
        <v>0.9554140127388534</v>
      </c>
      <c r="O130" s="2">
        <v>0</v>
      </c>
      <c r="P130" s="2">
        <v>1.9872611464968151</v>
      </c>
      <c r="Q130" s="2">
        <v>1.2611464968152866</v>
      </c>
      <c r="R130" s="2">
        <f t="shared" si="1"/>
        <v>0.19108280254777071</v>
      </c>
      <c r="S130">
        <v>0.15286624203821655</v>
      </c>
      <c r="T130">
        <v>0</v>
      </c>
      <c r="U130">
        <v>0</v>
      </c>
    </row>
    <row r="131" spans="1:21" hidden="1" x14ac:dyDescent="0.25">
      <c r="A131" t="s">
        <v>123</v>
      </c>
      <c r="B131" t="s">
        <v>52</v>
      </c>
      <c r="C131" s="2">
        <v>8.8235294117647051E-2</v>
      </c>
      <c r="D131" s="2">
        <v>2.9411764705882353E-2</v>
      </c>
      <c r="E131" s="2">
        <v>1.0294117647058822</v>
      </c>
      <c r="F131" s="2">
        <v>0.41176470588235298</v>
      </c>
      <c r="G131" s="2">
        <v>69.882352941176478</v>
      </c>
      <c r="H131" s="2">
        <v>78.088235294117652</v>
      </c>
      <c r="I131" s="2">
        <v>0.91176470588235303</v>
      </c>
      <c r="J131" s="2">
        <v>0.1764705882352941</v>
      </c>
      <c r="K131" s="2">
        <v>0.47058823529411764</v>
      </c>
      <c r="L131" s="2">
        <v>0.29411764705882354</v>
      </c>
      <c r="M131" s="2">
        <v>0.61764705882352944</v>
      </c>
      <c r="N131" s="2">
        <v>0.91176470588235303</v>
      </c>
      <c r="O131" s="2">
        <v>0</v>
      </c>
      <c r="P131" s="2">
        <v>3.4411764705882355</v>
      </c>
      <c r="Q131" s="2">
        <v>1</v>
      </c>
      <c r="R131" s="2">
        <f t="shared" ref="R131:R194" si="2">K131-L131</f>
        <v>0.1764705882352941</v>
      </c>
      <c r="S131">
        <v>8.8235294117647051E-2</v>
      </c>
      <c r="T131">
        <v>0</v>
      </c>
      <c r="U131">
        <v>0</v>
      </c>
    </row>
    <row r="132" spans="1:21" hidden="1" x14ac:dyDescent="0.25">
      <c r="A132" t="s">
        <v>121</v>
      </c>
      <c r="B132" t="s">
        <v>52</v>
      </c>
      <c r="C132" s="2">
        <v>0</v>
      </c>
      <c r="D132" s="2">
        <v>0.16296966953372566</v>
      </c>
      <c r="E132" s="2">
        <v>0.4481665912177456</v>
      </c>
      <c r="F132" s="2">
        <v>0.16296966953372566</v>
      </c>
      <c r="G132" s="2">
        <v>40.334993209597101</v>
      </c>
      <c r="H132" s="2">
        <v>58.628338614757801</v>
      </c>
      <c r="I132" s="2">
        <v>2.0778632865550022</v>
      </c>
      <c r="J132" s="2">
        <v>0.28519692168401994</v>
      </c>
      <c r="K132" s="2">
        <v>1.8334087822544136</v>
      </c>
      <c r="L132" s="2">
        <v>1.0185604345857853</v>
      </c>
      <c r="M132" s="2">
        <v>1.2630149388863738</v>
      </c>
      <c r="N132" s="2">
        <v>0.8963331824354912</v>
      </c>
      <c r="O132" s="2">
        <v>4.0742417383431415E-2</v>
      </c>
      <c r="P132" s="2">
        <v>1.3444997736532367</v>
      </c>
      <c r="Q132" s="2">
        <v>1.3852421910366681</v>
      </c>
      <c r="R132" s="2">
        <f t="shared" si="2"/>
        <v>0.81484834766862835</v>
      </c>
      <c r="S132">
        <v>0.20371208691715709</v>
      </c>
      <c r="T132">
        <v>4.0742417383431415E-2</v>
      </c>
      <c r="U132">
        <v>4.0742417383431415E-2</v>
      </c>
    </row>
    <row r="133" spans="1:21" hidden="1" x14ac:dyDescent="0.25">
      <c r="A133" t="s">
        <v>147</v>
      </c>
      <c r="B133" t="s">
        <v>52</v>
      </c>
      <c r="C133" s="2">
        <v>0</v>
      </c>
      <c r="D133" s="2">
        <v>0</v>
      </c>
      <c r="E133" s="2">
        <v>0.12949640287769784</v>
      </c>
      <c r="F133" s="2">
        <v>0</v>
      </c>
      <c r="G133" s="2">
        <v>30.172661870503596</v>
      </c>
      <c r="H133" s="2">
        <v>39.10791366906475</v>
      </c>
      <c r="I133" s="2">
        <v>0.3884892086330935</v>
      </c>
      <c r="J133" s="2">
        <v>0</v>
      </c>
      <c r="K133" s="2">
        <v>1.1654676258992804</v>
      </c>
      <c r="L133" s="2">
        <v>0.58273381294964022</v>
      </c>
      <c r="M133" s="2">
        <v>1.553956834532374</v>
      </c>
      <c r="N133" s="2">
        <v>0.4532374100719424</v>
      </c>
      <c r="O133" s="2">
        <v>6.4748201438848921E-2</v>
      </c>
      <c r="P133" s="2">
        <v>1.553956834532374</v>
      </c>
      <c r="Q133" s="2">
        <v>1.4892086330935252</v>
      </c>
      <c r="R133" s="2">
        <f t="shared" si="2"/>
        <v>0.58273381294964022</v>
      </c>
      <c r="S133">
        <v>0.19424460431654675</v>
      </c>
      <c r="T133">
        <v>0</v>
      </c>
      <c r="U133">
        <v>0</v>
      </c>
    </row>
    <row r="134" spans="1:21" hidden="1" x14ac:dyDescent="0.25">
      <c r="A134" t="s">
        <v>205</v>
      </c>
      <c r="B134" t="s">
        <v>164</v>
      </c>
      <c r="C134" s="2">
        <v>0.11605415860735009</v>
      </c>
      <c r="D134" s="2">
        <v>0</v>
      </c>
      <c r="E134" s="2">
        <v>0.69632495164410058</v>
      </c>
      <c r="F134" s="2">
        <v>0.23210831721470018</v>
      </c>
      <c r="G134" s="2">
        <v>14.622823984526111</v>
      </c>
      <c r="H134" s="2">
        <v>22.166344294003871</v>
      </c>
      <c r="I134" s="2">
        <v>1.9148936170212765</v>
      </c>
      <c r="J134" s="2">
        <v>0.23210831721470018</v>
      </c>
      <c r="K134" s="2">
        <v>1.9148936170212765</v>
      </c>
      <c r="L134" s="2">
        <v>0.98646034816247574</v>
      </c>
      <c r="M134" s="2">
        <v>1.5087040618955514</v>
      </c>
      <c r="N134" s="2">
        <v>0.52224371373307543</v>
      </c>
      <c r="O134" s="2">
        <v>0</v>
      </c>
      <c r="P134" s="2">
        <v>0.4061895551257253</v>
      </c>
      <c r="Q134" s="2">
        <v>1.2185686653771761</v>
      </c>
      <c r="R134" s="2">
        <f t="shared" si="2"/>
        <v>0.92843326885880073</v>
      </c>
      <c r="S134">
        <v>0.11605415860735009</v>
      </c>
      <c r="T134">
        <v>0</v>
      </c>
      <c r="U134">
        <v>0</v>
      </c>
    </row>
    <row r="135" spans="1:21" hidden="1" x14ac:dyDescent="0.25">
      <c r="A135" t="s">
        <v>204</v>
      </c>
      <c r="B135" t="s">
        <v>164</v>
      </c>
      <c r="C135" s="2">
        <v>7.0949940875049272E-2</v>
      </c>
      <c r="D135" s="2">
        <v>0.14189988175009854</v>
      </c>
      <c r="E135" s="2">
        <v>1.2061489948758375</v>
      </c>
      <c r="F135" s="2">
        <v>0.39022467481277096</v>
      </c>
      <c r="G135" s="2">
        <v>30.650374458021286</v>
      </c>
      <c r="H135" s="2">
        <v>38.916042569964524</v>
      </c>
      <c r="I135" s="2">
        <v>2.0220733149389041</v>
      </c>
      <c r="J135" s="2">
        <v>0.24832479306267247</v>
      </c>
      <c r="K135" s="2">
        <v>2.6606227828143476</v>
      </c>
      <c r="L135" s="2">
        <v>1.5254237288135593</v>
      </c>
      <c r="M135" s="2">
        <v>1.1706740244383129</v>
      </c>
      <c r="N135" s="2">
        <v>0.99329917225068987</v>
      </c>
      <c r="O135" s="2">
        <v>0</v>
      </c>
      <c r="P135" s="2">
        <v>1.2416239653133623</v>
      </c>
      <c r="Q135" s="2">
        <v>1.3125739061884116</v>
      </c>
      <c r="R135" s="2">
        <f t="shared" si="2"/>
        <v>1.1351990540007884</v>
      </c>
      <c r="S135">
        <v>0.21284982262514782</v>
      </c>
      <c r="T135">
        <v>0</v>
      </c>
      <c r="U135">
        <v>0</v>
      </c>
    </row>
    <row r="136" spans="1:21" hidden="1" x14ac:dyDescent="0.25">
      <c r="A136" t="s">
        <v>200</v>
      </c>
      <c r="B136" t="s">
        <v>164</v>
      </c>
      <c r="C136" s="2">
        <v>0</v>
      </c>
      <c r="D136" s="2">
        <v>5.8823529411764705E-2</v>
      </c>
      <c r="E136" s="2">
        <v>0.82352941176470595</v>
      </c>
      <c r="F136" s="2">
        <v>0.23529411764705882</v>
      </c>
      <c r="G136" s="2">
        <v>40.882352941176471</v>
      </c>
      <c r="H136" s="2">
        <v>49.529411764705884</v>
      </c>
      <c r="I136" s="2">
        <v>2.0588235294117645</v>
      </c>
      <c r="J136" s="2">
        <v>0.11764705882352941</v>
      </c>
      <c r="K136" s="2">
        <v>3.1176470588235294</v>
      </c>
      <c r="L136" s="2">
        <v>1.3529411764705883</v>
      </c>
      <c r="M136" s="2">
        <v>1</v>
      </c>
      <c r="N136" s="2">
        <v>1.1176470588235294</v>
      </c>
      <c r="O136" s="2">
        <v>0.11764705882352941</v>
      </c>
      <c r="P136" s="2">
        <v>0.64705882352941169</v>
      </c>
      <c r="Q136" s="2">
        <v>0.64705882352941169</v>
      </c>
      <c r="R136" s="2">
        <f t="shared" si="2"/>
        <v>1.7647058823529411</v>
      </c>
      <c r="S136">
        <v>0.29411764705882354</v>
      </c>
      <c r="T136">
        <v>0</v>
      </c>
      <c r="U136">
        <v>0</v>
      </c>
    </row>
    <row r="137" spans="1:21" hidden="1" x14ac:dyDescent="0.25">
      <c r="A137" t="s">
        <v>195</v>
      </c>
      <c r="B137" t="s">
        <v>164</v>
      </c>
      <c r="C137" s="2">
        <v>0</v>
      </c>
      <c r="D137" s="2">
        <v>5.7655349135169759E-2</v>
      </c>
      <c r="E137" s="2">
        <v>1.0954516335682254</v>
      </c>
      <c r="F137" s="2">
        <v>0.23062139654067904</v>
      </c>
      <c r="G137" s="2">
        <v>48.199871877001918</v>
      </c>
      <c r="H137" s="2">
        <v>55.464445868033309</v>
      </c>
      <c r="I137" s="2">
        <v>1.6143497757847534</v>
      </c>
      <c r="J137" s="2">
        <v>0.23062139654067904</v>
      </c>
      <c r="K137" s="2">
        <v>1.9602818705957719</v>
      </c>
      <c r="L137" s="2">
        <v>0.98014093529788593</v>
      </c>
      <c r="M137" s="2">
        <v>0.92248558616271614</v>
      </c>
      <c r="N137" s="2">
        <v>0.92248558616271614</v>
      </c>
      <c r="O137" s="2">
        <v>5.7655349135169759E-2</v>
      </c>
      <c r="P137" s="2">
        <v>0.86483023702754647</v>
      </c>
      <c r="Q137" s="2">
        <v>0.46124279308135807</v>
      </c>
      <c r="R137" s="2">
        <f t="shared" si="2"/>
        <v>0.98014093529788593</v>
      </c>
      <c r="S137">
        <v>0.23062139654067904</v>
      </c>
      <c r="T137">
        <v>0</v>
      </c>
      <c r="U137">
        <v>0</v>
      </c>
    </row>
    <row r="138" spans="1:21" hidden="1" x14ac:dyDescent="0.25">
      <c r="A138" t="s">
        <v>220</v>
      </c>
      <c r="B138" t="s">
        <v>164</v>
      </c>
      <c r="C138" s="2">
        <v>0</v>
      </c>
      <c r="D138" s="2">
        <v>0</v>
      </c>
      <c r="E138" s="2">
        <v>1.5873015873015872</v>
      </c>
      <c r="F138" s="2">
        <v>0.63492063492063489</v>
      </c>
      <c r="G138" s="2">
        <v>57.698412698412696</v>
      </c>
      <c r="H138" s="2">
        <v>65.396825396825392</v>
      </c>
      <c r="I138" s="2">
        <v>3.0952380952380949</v>
      </c>
      <c r="J138" s="2">
        <v>0</v>
      </c>
      <c r="K138" s="2">
        <v>1.746031746031746</v>
      </c>
      <c r="L138" s="2">
        <v>1.4285714285714284</v>
      </c>
      <c r="M138" s="2">
        <v>0.95238095238095233</v>
      </c>
      <c r="N138" s="2">
        <v>1.0317460317460316</v>
      </c>
      <c r="O138" s="2">
        <v>0.31746031746031744</v>
      </c>
      <c r="P138" s="2">
        <v>1.1904761904761905</v>
      </c>
      <c r="Q138" s="2">
        <v>1.5873015873015872</v>
      </c>
      <c r="R138" s="2">
        <f t="shared" si="2"/>
        <v>0.31746031746031766</v>
      </c>
      <c r="S138">
        <v>0.3968253968253968</v>
      </c>
      <c r="T138">
        <v>0</v>
      </c>
      <c r="U138">
        <v>0</v>
      </c>
    </row>
    <row r="139" spans="1:21" hidden="1" x14ac:dyDescent="0.25">
      <c r="A139" t="s">
        <v>216</v>
      </c>
      <c r="B139" t="s">
        <v>164</v>
      </c>
      <c r="C139" s="2">
        <v>8.8452088452088448E-2</v>
      </c>
      <c r="D139" s="2">
        <v>8.8452088452088448E-2</v>
      </c>
      <c r="E139" s="2">
        <v>1.0614250614250613</v>
      </c>
      <c r="F139" s="2">
        <v>0.26535626535626533</v>
      </c>
      <c r="G139" s="2">
        <v>26.491400491400491</v>
      </c>
      <c r="H139" s="2">
        <v>34.584766584766584</v>
      </c>
      <c r="I139" s="2">
        <v>2.9189189189189193</v>
      </c>
      <c r="J139" s="2">
        <v>0.30958230958230959</v>
      </c>
      <c r="K139" s="2">
        <v>1.769041769041769</v>
      </c>
      <c r="L139" s="2">
        <v>0.84029484029484036</v>
      </c>
      <c r="M139" s="2">
        <v>1.724815724815725</v>
      </c>
      <c r="N139" s="2">
        <v>0.88452088452088451</v>
      </c>
      <c r="O139" s="2">
        <v>8.8452088452088448E-2</v>
      </c>
      <c r="P139" s="2">
        <v>0.39803439803439805</v>
      </c>
      <c r="Q139" s="2">
        <v>0.92874692874692866</v>
      </c>
      <c r="R139" s="2">
        <f t="shared" si="2"/>
        <v>0.92874692874692866</v>
      </c>
      <c r="S139">
        <v>4.4226044226044224E-2</v>
      </c>
      <c r="T139">
        <v>0</v>
      </c>
      <c r="U139">
        <v>0</v>
      </c>
    </row>
    <row r="140" spans="1:21" hidden="1" x14ac:dyDescent="0.25">
      <c r="A140" t="s">
        <v>215</v>
      </c>
      <c r="B140" t="s">
        <v>164</v>
      </c>
      <c r="C140" s="2">
        <v>0.22929936305732482</v>
      </c>
      <c r="D140" s="2">
        <v>0.11464968152866241</v>
      </c>
      <c r="E140" s="2">
        <v>2.4076433121019107</v>
      </c>
      <c r="F140" s="2">
        <v>0.34394904458598724</v>
      </c>
      <c r="G140" s="2">
        <v>36.229299363057329</v>
      </c>
      <c r="H140" s="2">
        <v>46.662420382165607</v>
      </c>
      <c r="I140" s="2">
        <v>2.8662420382165603</v>
      </c>
      <c r="J140" s="2">
        <v>0.11464968152866241</v>
      </c>
      <c r="K140" s="2">
        <v>1.7197452229299361</v>
      </c>
      <c r="L140" s="2">
        <v>1.2611464968152866</v>
      </c>
      <c r="M140" s="2">
        <v>1.375796178343949</v>
      </c>
      <c r="N140" s="2">
        <v>0.68789808917197448</v>
      </c>
      <c r="O140" s="2">
        <v>0</v>
      </c>
      <c r="P140" s="2">
        <v>0.57324840764331209</v>
      </c>
      <c r="Q140" s="2">
        <v>1.375796178343949</v>
      </c>
      <c r="R140" s="2">
        <f t="shared" si="2"/>
        <v>0.45859872611464958</v>
      </c>
      <c r="S140">
        <v>0</v>
      </c>
      <c r="T140">
        <v>0</v>
      </c>
      <c r="U140">
        <v>0</v>
      </c>
    </row>
    <row r="141" spans="1:21" hidden="1" x14ac:dyDescent="0.25">
      <c r="A141" t="s">
        <v>212</v>
      </c>
      <c r="B141" t="s">
        <v>164</v>
      </c>
      <c r="C141" s="2">
        <v>0.21196420160150731</v>
      </c>
      <c r="D141" s="2">
        <v>8.478568064060292E-2</v>
      </c>
      <c r="E141" s="2">
        <v>2.4163918982571833</v>
      </c>
      <c r="F141" s="2">
        <v>0.38153556288271318</v>
      </c>
      <c r="G141" s="2">
        <v>36.373056994818654</v>
      </c>
      <c r="H141" s="2">
        <v>45.190767781441359</v>
      </c>
      <c r="I141" s="2">
        <v>3.5186057465850209</v>
      </c>
      <c r="J141" s="2">
        <v>0.21196420160150731</v>
      </c>
      <c r="K141" s="2">
        <v>2.7555346208195948</v>
      </c>
      <c r="L141" s="2">
        <v>1.6957136128120585</v>
      </c>
      <c r="M141" s="2">
        <v>1.568535091851154</v>
      </c>
      <c r="N141" s="2">
        <v>0.55110692416391904</v>
      </c>
      <c r="O141" s="2">
        <v>0</v>
      </c>
      <c r="P141" s="2">
        <v>1.017428167687235</v>
      </c>
      <c r="Q141" s="2">
        <v>0.97503532736693355</v>
      </c>
      <c r="R141" s="2">
        <f t="shared" si="2"/>
        <v>1.0598210080075363</v>
      </c>
      <c r="S141">
        <v>0.16957136128120584</v>
      </c>
      <c r="T141">
        <v>0</v>
      </c>
      <c r="U141">
        <v>0</v>
      </c>
    </row>
    <row r="142" spans="1:21" hidden="1" x14ac:dyDescent="0.25">
      <c r="A142" t="s">
        <v>211</v>
      </c>
      <c r="B142" t="s">
        <v>164</v>
      </c>
      <c r="C142" s="2">
        <v>0</v>
      </c>
      <c r="D142" s="2">
        <v>8.2455336692624823E-2</v>
      </c>
      <c r="E142" s="2">
        <v>0.28859367842418693</v>
      </c>
      <c r="F142" s="2">
        <v>0.12368300503893724</v>
      </c>
      <c r="G142" s="2">
        <v>32.075125973431057</v>
      </c>
      <c r="H142" s="2">
        <v>40.485570316078793</v>
      </c>
      <c r="I142" s="2">
        <v>1.5666513971598717</v>
      </c>
      <c r="J142" s="2">
        <v>0.28859367842418693</v>
      </c>
      <c r="K142" s="2">
        <v>3.0508474576271185</v>
      </c>
      <c r="L142" s="2">
        <v>1.8140174072377462</v>
      </c>
      <c r="M142" s="2">
        <v>1.6491067338524965</v>
      </c>
      <c r="N142" s="2">
        <v>0.94823637196518562</v>
      </c>
      <c r="O142" s="2">
        <v>4.1227668346312411E-2</v>
      </c>
      <c r="P142" s="2">
        <v>0.45350435180943655</v>
      </c>
      <c r="Q142" s="2">
        <v>0.61841502519468627</v>
      </c>
      <c r="R142" s="2">
        <f t="shared" si="2"/>
        <v>1.2368300503893723</v>
      </c>
      <c r="S142">
        <v>0.28859367842418693</v>
      </c>
      <c r="T142">
        <v>4.1227668346312411E-2</v>
      </c>
      <c r="U142">
        <v>0</v>
      </c>
    </row>
    <row r="143" spans="1:21" hidden="1" x14ac:dyDescent="0.25">
      <c r="A143" t="s">
        <v>165</v>
      </c>
      <c r="B143" t="s">
        <v>164</v>
      </c>
      <c r="C143" s="2">
        <v>0.18556701030927836</v>
      </c>
      <c r="D143" s="2">
        <v>0.12371134020618557</v>
      </c>
      <c r="E143" s="2">
        <v>1.2371134020618557</v>
      </c>
      <c r="F143" s="2">
        <v>0.55670103092783507</v>
      </c>
      <c r="G143" s="2">
        <v>21.154639175257731</v>
      </c>
      <c r="H143" s="2">
        <v>30.742268041237114</v>
      </c>
      <c r="I143" s="2">
        <v>3.402061855670103</v>
      </c>
      <c r="J143" s="2">
        <v>0.24742268041237114</v>
      </c>
      <c r="K143" s="2">
        <v>1.9175257731958764</v>
      </c>
      <c r="L143" s="2">
        <v>1.0515463917525774</v>
      </c>
      <c r="M143" s="2">
        <v>1.731958762886598</v>
      </c>
      <c r="N143" s="2">
        <v>0.865979381443299</v>
      </c>
      <c r="O143" s="2">
        <v>6.1855670103092786E-2</v>
      </c>
      <c r="P143" s="2">
        <v>0.4329896907216495</v>
      </c>
      <c r="Q143" s="2">
        <v>1.1134020618556701</v>
      </c>
      <c r="R143" s="2">
        <f t="shared" si="2"/>
        <v>0.865979381443299</v>
      </c>
      <c r="S143">
        <v>0.18556701030927836</v>
      </c>
      <c r="T143">
        <v>0</v>
      </c>
      <c r="U143">
        <v>0</v>
      </c>
    </row>
    <row r="144" spans="1:21" hidden="1" x14ac:dyDescent="0.25">
      <c r="A144" t="s">
        <v>171</v>
      </c>
      <c r="B144" t="s">
        <v>164</v>
      </c>
      <c r="C144" s="2">
        <v>0.1575492341356674</v>
      </c>
      <c r="D144" s="2">
        <v>7.8774617067833702E-2</v>
      </c>
      <c r="E144" s="2">
        <v>1.7330415754923414</v>
      </c>
      <c r="F144" s="2">
        <v>0.70897155361050335</v>
      </c>
      <c r="G144" s="2">
        <v>18.984682713347922</v>
      </c>
      <c r="H144" s="2">
        <v>29.264770240700219</v>
      </c>
      <c r="I144" s="2">
        <v>3.0328227571115978</v>
      </c>
      <c r="J144" s="2">
        <v>0.19693654266958424</v>
      </c>
      <c r="K144" s="2">
        <v>2.1269146608315102</v>
      </c>
      <c r="L144" s="2">
        <v>1.2603938730853392</v>
      </c>
      <c r="M144" s="2">
        <v>1.9299781181619255</v>
      </c>
      <c r="N144" s="2">
        <v>0.8665207877461707</v>
      </c>
      <c r="O144" s="2">
        <v>0</v>
      </c>
      <c r="P144" s="2">
        <v>0.66958424507658643</v>
      </c>
      <c r="Q144" s="2">
        <v>1.4967177242888403</v>
      </c>
      <c r="R144" s="2">
        <f t="shared" si="2"/>
        <v>0.86652078774617092</v>
      </c>
      <c r="S144">
        <v>0.1575492341356674</v>
      </c>
      <c r="T144">
        <v>0</v>
      </c>
      <c r="U144">
        <v>0</v>
      </c>
    </row>
    <row r="145" spans="1:21" hidden="1" x14ac:dyDescent="0.25">
      <c r="A145" t="s">
        <v>185</v>
      </c>
      <c r="B145" t="s">
        <v>164</v>
      </c>
      <c r="C145" s="2">
        <v>0</v>
      </c>
      <c r="D145" s="2">
        <v>0.1180585920419764</v>
      </c>
      <c r="E145" s="2">
        <v>0.55094009619588979</v>
      </c>
      <c r="F145" s="2">
        <v>3.9352864013992128E-2</v>
      </c>
      <c r="G145" s="2">
        <v>34.276344556187148</v>
      </c>
      <c r="H145" s="2">
        <v>49.348491473546126</v>
      </c>
      <c r="I145" s="2">
        <v>2.5185832968954962</v>
      </c>
      <c r="J145" s="2">
        <v>0.31482291211193703</v>
      </c>
      <c r="K145" s="2">
        <v>0.82641014429383475</v>
      </c>
      <c r="L145" s="2">
        <v>0.47223436816790559</v>
      </c>
      <c r="M145" s="2">
        <v>0.82641014429383475</v>
      </c>
      <c r="N145" s="2">
        <v>1.1805859204197637</v>
      </c>
      <c r="O145" s="2">
        <v>3.9352864013992128E-2</v>
      </c>
      <c r="P145" s="2">
        <v>0.35417577612592915</v>
      </c>
      <c r="Q145" s="2">
        <v>0.51158723218189772</v>
      </c>
      <c r="R145" s="2">
        <f t="shared" si="2"/>
        <v>0.35417577612592915</v>
      </c>
      <c r="S145">
        <v>0.2754700480979449</v>
      </c>
      <c r="T145">
        <v>0</v>
      </c>
      <c r="U145">
        <v>0</v>
      </c>
    </row>
    <row r="146" spans="1:21" hidden="1" x14ac:dyDescent="0.25">
      <c r="A146" t="s">
        <v>273</v>
      </c>
      <c r="B146" t="s">
        <v>164</v>
      </c>
      <c r="C146" s="2">
        <v>0.2520126006300315</v>
      </c>
      <c r="D146" s="2">
        <v>0.12600630031501575</v>
      </c>
      <c r="E146" s="2">
        <v>1.4805740287014351</v>
      </c>
      <c r="F146" s="2">
        <v>0.59852992649632486</v>
      </c>
      <c r="G146" s="2">
        <v>54.434721736086807</v>
      </c>
      <c r="H146" s="2">
        <v>62.27861393069653</v>
      </c>
      <c r="I146" s="2">
        <v>4.3157157857892896</v>
      </c>
      <c r="J146" s="2">
        <v>0.53552677633881696</v>
      </c>
      <c r="K146" s="2">
        <v>1.7955897794889744</v>
      </c>
      <c r="L146" s="2">
        <v>0.91354567728386415</v>
      </c>
      <c r="M146" s="2">
        <v>0.75603780189009451</v>
      </c>
      <c r="N146" s="2">
        <v>0.6300315015750787</v>
      </c>
      <c r="O146" s="2">
        <v>0</v>
      </c>
      <c r="P146" s="2">
        <v>0.22051102555127755</v>
      </c>
      <c r="Q146" s="2">
        <v>0.47252362618130905</v>
      </c>
      <c r="R146" s="2">
        <f t="shared" si="2"/>
        <v>0.8820441022051102</v>
      </c>
      <c r="S146">
        <v>0.18900945047252363</v>
      </c>
      <c r="T146">
        <v>0</v>
      </c>
      <c r="U146">
        <v>0</v>
      </c>
    </row>
    <row r="147" spans="1:21" hidden="1" x14ac:dyDescent="0.25">
      <c r="A147" t="s">
        <v>258</v>
      </c>
      <c r="B147" t="s">
        <v>164</v>
      </c>
      <c r="C147" s="2">
        <v>0</v>
      </c>
      <c r="D147" s="2">
        <v>4.8517520215633429E-2</v>
      </c>
      <c r="E147" s="2">
        <v>0.87331536388140163</v>
      </c>
      <c r="F147" s="2">
        <v>0.14555256064690028</v>
      </c>
      <c r="G147" s="2">
        <v>48.080862533692724</v>
      </c>
      <c r="H147" s="2">
        <v>60.307277628032345</v>
      </c>
      <c r="I147" s="2">
        <v>2.6684636118598384</v>
      </c>
      <c r="J147" s="2">
        <v>9.7035040431266859E-2</v>
      </c>
      <c r="K147" s="2">
        <v>1.9892183288409704</v>
      </c>
      <c r="L147" s="2">
        <v>1.0188679245283019</v>
      </c>
      <c r="M147" s="2">
        <v>1.0188679245283019</v>
      </c>
      <c r="N147" s="2">
        <v>0.82479784366576814</v>
      </c>
      <c r="O147" s="2">
        <v>0</v>
      </c>
      <c r="P147" s="2">
        <v>0.6307277628032345</v>
      </c>
      <c r="Q147" s="2">
        <v>0.9703504043126685</v>
      </c>
      <c r="R147" s="2">
        <f t="shared" si="2"/>
        <v>0.9703504043126685</v>
      </c>
      <c r="S147">
        <v>9.7035040431266859E-2</v>
      </c>
      <c r="T147">
        <v>0</v>
      </c>
      <c r="U147">
        <v>0</v>
      </c>
    </row>
    <row r="148" spans="1:21" hidden="1" x14ac:dyDescent="0.25">
      <c r="A148" t="s">
        <v>274</v>
      </c>
      <c r="B148" t="s">
        <v>164</v>
      </c>
      <c r="C148" s="2">
        <v>0</v>
      </c>
      <c r="D148" s="2">
        <v>8.1669691470054442E-2</v>
      </c>
      <c r="E148" s="2">
        <v>0.49001814882032668</v>
      </c>
      <c r="F148" s="2">
        <v>0.16333938294010888</v>
      </c>
      <c r="G148" s="2">
        <v>36.261343012704174</v>
      </c>
      <c r="H148" s="2">
        <v>44.264972776769511</v>
      </c>
      <c r="I148" s="2">
        <v>1.4700544464609799</v>
      </c>
      <c r="J148" s="2">
        <v>0.16333938294010888</v>
      </c>
      <c r="K148" s="2">
        <v>1.5517241379310345</v>
      </c>
      <c r="L148" s="2">
        <v>1.0617059891107079</v>
      </c>
      <c r="M148" s="2">
        <v>1.0617059891107079</v>
      </c>
      <c r="N148" s="2">
        <v>1.1433756805807622</v>
      </c>
      <c r="O148" s="2">
        <v>0</v>
      </c>
      <c r="P148" s="2">
        <v>2.2050816696914701</v>
      </c>
      <c r="Q148" s="2">
        <v>0.89836660617059894</v>
      </c>
      <c r="R148" s="2">
        <f t="shared" si="2"/>
        <v>0.49001814882032657</v>
      </c>
      <c r="S148">
        <v>0</v>
      </c>
      <c r="T148">
        <v>0</v>
      </c>
      <c r="U148">
        <v>0</v>
      </c>
    </row>
    <row r="149" spans="1:21" hidden="1" x14ac:dyDescent="0.25">
      <c r="A149" t="s">
        <v>262</v>
      </c>
      <c r="B149" t="s">
        <v>164</v>
      </c>
      <c r="C149" s="2">
        <v>0.28929604628736744</v>
      </c>
      <c r="D149" s="2">
        <v>0.17357762777242045</v>
      </c>
      <c r="E149" s="2">
        <v>2.5168756027000967</v>
      </c>
      <c r="F149" s="2">
        <v>0.83895853423336553</v>
      </c>
      <c r="G149" s="2">
        <v>44.811957569913211</v>
      </c>
      <c r="H149" s="2">
        <v>60.549662487945994</v>
      </c>
      <c r="I149" s="2">
        <v>4.4840887174541946</v>
      </c>
      <c r="J149" s="2">
        <v>0.31822565091610416</v>
      </c>
      <c r="K149" s="2">
        <v>1.5621986499517839</v>
      </c>
      <c r="L149" s="2">
        <v>0.81002892960462869</v>
      </c>
      <c r="M149" s="2">
        <v>1.0414657666345228</v>
      </c>
      <c r="N149" s="2">
        <v>0.49180327868852458</v>
      </c>
      <c r="O149" s="2">
        <v>5.7859209257473475E-2</v>
      </c>
      <c r="P149" s="2">
        <v>0.54966248794599804</v>
      </c>
      <c r="Q149" s="2">
        <v>0.86788813886210225</v>
      </c>
      <c r="R149" s="2">
        <f t="shared" si="2"/>
        <v>0.75216972034715524</v>
      </c>
      <c r="S149">
        <v>0.28929604628736744</v>
      </c>
      <c r="T149">
        <v>0</v>
      </c>
      <c r="U149">
        <v>0</v>
      </c>
    </row>
    <row r="150" spans="1:21" hidden="1" x14ac:dyDescent="0.25">
      <c r="A150" t="s">
        <v>260</v>
      </c>
      <c r="B150" t="s">
        <v>164</v>
      </c>
      <c r="C150" s="2">
        <v>0.43520309477756292</v>
      </c>
      <c r="D150" s="2">
        <v>8.7040618955512572E-2</v>
      </c>
      <c r="E150" s="2">
        <v>2.0019342359767891</v>
      </c>
      <c r="F150" s="2">
        <v>1.0444874274661509</v>
      </c>
      <c r="G150" s="2">
        <v>38.384912959381047</v>
      </c>
      <c r="H150" s="2">
        <v>45.43520309477757</v>
      </c>
      <c r="I150" s="2">
        <v>2.6982591876208897</v>
      </c>
      <c r="J150" s="2">
        <v>0.34816247582205029</v>
      </c>
      <c r="K150" s="2">
        <v>3.8297872340425529</v>
      </c>
      <c r="L150" s="2">
        <v>2.0019342359767891</v>
      </c>
      <c r="M150" s="2">
        <v>2.1760154738878144</v>
      </c>
      <c r="N150" s="2">
        <v>0.7833655705996132</v>
      </c>
      <c r="O150" s="2">
        <v>0</v>
      </c>
      <c r="P150" s="2">
        <v>0.34816247582205029</v>
      </c>
      <c r="Q150" s="2">
        <v>0.7833655705996132</v>
      </c>
      <c r="R150" s="2">
        <f t="shared" si="2"/>
        <v>1.8278529980657638</v>
      </c>
      <c r="S150">
        <v>0.34816247582205029</v>
      </c>
      <c r="T150">
        <v>0</v>
      </c>
      <c r="U150">
        <v>0</v>
      </c>
    </row>
    <row r="151" spans="1:21" hidden="1" x14ac:dyDescent="0.25">
      <c r="A151" t="s">
        <v>271</v>
      </c>
      <c r="B151" t="s">
        <v>164</v>
      </c>
      <c r="C151" s="2">
        <v>0</v>
      </c>
      <c r="D151" s="2">
        <v>4.5592705167173259E-2</v>
      </c>
      <c r="E151" s="2">
        <v>0.31914893617021278</v>
      </c>
      <c r="F151" s="2">
        <v>0</v>
      </c>
      <c r="G151" s="2">
        <v>29.908814589665656</v>
      </c>
      <c r="H151" s="2">
        <v>36.656534954407292</v>
      </c>
      <c r="I151" s="2">
        <v>0.68389057750759885</v>
      </c>
      <c r="J151" s="2">
        <v>4.5592705167173259E-2</v>
      </c>
      <c r="K151" s="2">
        <v>2.3708206686930091</v>
      </c>
      <c r="L151" s="2">
        <v>1.7325227963525838</v>
      </c>
      <c r="M151" s="2">
        <v>1.8237082066869301</v>
      </c>
      <c r="N151" s="2">
        <v>1.7325227963525838</v>
      </c>
      <c r="O151" s="2">
        <v>0</v>
      </c>
      <c r="P151" s="2">
        <v>2.2796352583586623</v>
      </c>
      <c r="Q151" s="2">
        <v>1.3221884498480243</v>
      </c>
      <c r="R151" s="2">
        <f t="shared" si="2"/>
        <v>0.63829787234042534</v>
      </c>
      <c r="S151">
        <v>0.13677811550151975</v>
      </c>
      <c r="T151">
        <v>0</v>
      </c>
      <c r="U151">
        <v>0</v>
      </c>
    </row>
    <row r="152" spans="1:21" hidden="1" x14ac:dyDescent="0.25">
      <c r="A152" t="s">
        <v>251</v>
      </c>
      <c r="B152" t="s">
        <v>164</v>
      </c>
      <c r="C152" s="2">
        <v>8.8408644400785844E-2</v>
      </c>
      <c r="D152" s="2">
        <v>0.11787819253438114</v>
      </c>
      <c r="E152" s="2">
        <v>0.79567779960707263</v>
      </c>
      <c r="F152" s="2">
        <v>0.23575638506876229</v>
      </c>
      <c r="G152" s="2">
        <v>39.400785854616892</v>
      </c>
      <c r="H152" s="2">
        <v>49.656188605108056</v>
      </c>
      <c r="I152" s="2">
        <v>1.7092337917485265</v>
      </c>
      <c r="J152" s="2">
        <v>0.17681728880157169</v>
      </c>
      <c r="K152" s="2">
        <v>3.2121807465618861</v>
      </c>
      <c r="L152" s="2">
        <v>1.768172888015717</v>
      </c>
      <c r="M152" s="2">
        <v>1.4145383104125735</v>
      </c>
      <c r="N152" s="2">
        <v>1.8860510805500983</v>
      </c>
      <c r="O152" s="2">
        <v>2.9469548133595286E-2</v>
      </c>
      <c r="P152" s="2">
        <v>1.4734774066797645</v>
      </c>
      <c r="Q152" s="2">
        <v>2.0039292730844793</v>
      </c>
      <c r="R152" s="2">
        <f t="shared" si="2"/>
        <v>1.4440078585461691</v>
      </c>
      <c r="S152">
        <v>0.23575638506876229</v>
      </c>
      <c r="T152">
        <v>0</v>
      </c>
      <c r="U152">
        <v>0</v>
      </c>
    </row>
    <row r="153" spans="1:21" hidden="1" x14ac:dyDescent="0.25">
      <c r="A153" t="s">
        <v>233</v>
      </c>
      <c r="B153" t="s">
        <v>164</v>
      </c>
      <c r="C153" s="2">
        <v>0.41860465116279066</v>
      </c>
      <c r="D153" s="2">
        <v>0.13953488372093023</v>
      </c>
      <c r="E153" s="2">
        <v>1.9534883720930232</v>
      </c>
      <c r="F153" s="2">
        <v>0.76744186046511631</v>
      </c>
      <c r="G153" s="2">
        <v>25.255813953488374</v>
      </c>
      <c r="H153" s="2">
        <v>32.372093023255815</v>
      </c>
      <c r="I153" s="2">
        <v>2.5116279069767442</v>
      </c>
      <c r="J153" s="2">
        <v>0.34883720930232559</v>
      </c>
      <c r="K153" s="2">
        <v>0.69767441860465118</v>
      </c>
      <c r="L153" s="2">
        <v>0.48837209302325579</v>
      </c>
      <c r="M153" s="2">
        <v>0.83720930232558133</v>
      </c>
      <c r="N153" s="2">
        <v>0.34883720930232559</v>
      </c>
      <c r="O153" s="2">
        <v>0</v>
      </c>
      <c r="P153" s="2">
        <v>0.83720930232558133</v>
      </c>
      <c r="Q153" s="2">
        <v>1.9534883720930232</v>
      </c>
      <c r="R153" s="2">
        <f t="shared" si="2"/>
        <v>0.20930232558139539</v>
      </c>
      <c r="S153">
        <v>0.13953488372093023</v>
      </c>
      <c r="T153">
        <v>0</v>
      </c>
      <c r="U153">
        <v>0</v>
      </c>
    </row>
    <row r="154" spans="1:21" hidden="1" x14ac:dyDescent="0.25">
      <c r="A154" t="s">
        <v>225</v>
      </c>
      <c r="B154" t="s">
        <v>164</v>
      </c>
      <c r="C154" s="2">
        <v>0.2530755711775044</v>
      </c>
      <c r="D154" s="2">
        <v>9.4903339191564157E-2</v>
      </c>
      <c r="E154" s="2">
        <v>1.6449912126537785</v>
      </c>
      <c r="F154" s="2">
        <v>0.69595782073813706</v>
      </c>
      <c r="G154" s="2">
        <v>28.154657293497365</v>
      </c>
      <c r="H154" s="2">
        <v>37.581722319859402</v>
      </c>
      <c r="I154" s="2">
        <v>2.8787346221441124</v>
      </c>
      <c r="J154" s="2">
        <v>0.31634446397188049</v>
      </c>
      <c r="K154" s="2">
        <v>2.1827768014059754</v>
      </c>
      <c r="L154" s="2">
        <v>1.2021089630931459</v>
      </c>
      <c r="M154" s="2">
        <v>1.8347978910369069</v>
      </c>
      <c r="N154" s="2">
        <v>0.91739894551845347</v>
      </c>
      <c r="O154" s="2">
        <v>0</v>
      </c>
      <c r="P154" s="2">
        <v>0.72759226713532521</v>
      </c>
      <c r="Q154" s="2">
        <v>1.1704745166959578</v>
      </c>
      <c r="R154" s="2">
        <f t="shared" si="2"/>
        <v>0.98066783831282955</v>
      </c>
      <c r="S154">
        <v>0.31634446397188049</v>
      </c>
      <c r="T154">
        <v>0</v>
      </c>
      <c r="U154">
        <v>0</v>
      </c>
    </row>
    <row r="155" spans="1:21" hidden="1" x14ac:dyDescent="0.25">
      <c r="A155" t="s">
        <v>174</v>
      </c>
      <c r="B155" t="s">
        <v>164</v>
      </c>
      <c r="C155" s="2">
        <v>2.8310789556464294E-2</v>
      </c>
      <c r="D155" s="2">
        <v>0.11324315822585718</v>
      </c>
      <c r="E155" s="2">
        <v>0.7360805284680717</v>
      </c>
      <c r="F155" s="2">
        <v>0.22648631645171435</v>
      </c>
      <c r="G155" s="2">
        <v>56.22522805913809</v>
      </c>
      <c r="H155" s="2">
        <v>62.19880465555206</v>
      </c>
      <c r="I155" s="2">
        <v>2.2082415854042154</v>
      </c>
      <c r="J155" s="2">
        <v>0.25479710600817868</v>
      </c>
      <c r="K155" s="2">
        <v>2.264863164517144</v>
      </c>
      <c r="L155" s="2">
        <v>1.1890531613715005</v>
      </c>
      <c r="M155" s="2">
        <v>1.2739855300408933</v>
      </c>
      <c r="N155" s="2">
        <v>1.7835797420572508</v>
      </c>
      <c r="O155" s="2">
        <v>2.8310789556464294E-2</v>
      </c>
      <c r="P155" s="2">
        <v>1.1890531613715005</v>
      </c>
      <c r="Q155" s="2">
        <v>0.76439131802453597</v>
      </c>
      <c r="R155" s="2">
        <f t="shared" si="2"/>
        <v>1.0758100031456435</v>
      </c>
      <c r="S155">
        <v>0.22648631645171435</v>
      </c>
      <c r="T155">
        <v>0</v>
      </c>
      <c r="U155">
        <v>0</v>
      </c>
    </row>
    <row r="156" spans="1:21" hidden="1" x14ac:dyDescent="0.25">
      <c r="A156" t="s">
        <v>242</v>
      </c>
      <c r="B156" t="s">
        <v>164</v>
      </c>
      <c r="C156" s="2">
        <v>0.35685963521015063</v>
      </c>
      <c r="D156" s="2">
        <v>0.57097541633624105</v>
      </c>
      <c r="E156" s="2">
        <v>1.8556701030927836</v>
      </c>
      <c r="F156" s="2">
        <v>0.64234734337827115</v>
      </c>
      <c r="G156" s="2">
        <v>28.834258524980179</v>
      </c>
      <c r="H156" s="2">
        <v>34.68675654242665</v>
      </c>
      <c r="I156" s="2">
        <v>3.6399682791435373</v>
      </c>
      <c r="J156" s="2">
        <v>0.92783505154639179</v>
      </c>
      <c r="K156" s="2">
        <v>1.3560666137985726</v>
      </c>
      <c r="L156" s="2">
        <v>0.92783505154639179</v>
      </c>
      <c r="M156" s="2">
        <v>0.99920697858842189</v>
      </c>
      <c r="N156" s="2">
        <v>0.92783505154639179</v>
      </c>
      <c r="O156" s="2">
        <v>0</v>
      </c>
      <c r="P156" s="2">
        <v>0.21411578112609039</v>
      </c>
      <c r="Q156" s="2">
        <v>0.57097541633624105</v>
      </c>
      <c r="R156" s="2">
        <f t="shared" si="2"/>
        <v>0.42823156225218084</v>
      </c>
      <c r="S156">
        <v>0.21411578112609039</v>
      </c>
      <c r="T156">
        <v>0</v>
      </c>
      <c r="U156">
        <v>0</v>
      </c>
    </row>
    <row r="157" spans="1:21" hidden="1" x14ac:dyDescent="0.25">
      <c r="A157" t="s">
        <v>243</v>
      </c>
      <c r="B157" t="s">
        <v>164</v>
      </c>
      <c r="C157" s="2">
        <v>9.0452261306532666E-2</v>
      </c>
      <c r="D157" s="2">
        <v>0</v>
      </c>
      <c r="E157" s="2">
        <v>0.542713567839196</v>
      </c>
      <c r="F157" s="2">
        <v>0.18090452261306533</v>
      </c>
      <c r="G157" s="2">
        <v>26.321608040201006</v>
      </c>
      <c r="H157" s="2">
        <v>34.824120603015075</v>
      </c>
      <c r="I157" s="2">
        <v>1.8090452261306533</v>
      </c>
      <c r="J157" s="2">
        <v>0.18090452261306533</v>
      </c>
      <c r="K157" s="2">
        <v>1.8994974874371859</v>
      </c>
      <c r="L157" s="2">
        <v>0.90452261306532666</v>
      </c>
      <c r="M157" s="2">
        <v>2.6231155778894473</v>
      </c>
      <c r="N157" s="2">
        <v>1.085427135678392</v>
      </c>
      <c r="O157" s="2">
        <v>0</v>
      </c>
      <c r="P157" s="2">
        <v>1.4472361809045227</v>
      </c>
      <c r="Q157" s="2">
        <v>1.7185929648241207</v>
      </c>
      <c r="R157" s="2">
        <f t="shared" si="2"/>
        <v>0.99497487437185927</v>
      </c>
      <c r="S157">
        <v>0.36180904522613067</v>
      </c>
      <c r="T157">
        <v>0</v>
      </c>
      <c r="U157">
        <v>0</v>
      </c>
    </row>
    <row r="158" spans="1:21" hidden="1" x14ac:dyDescent="0.25">
      <c r="A158" t="s">
        <v>244</v>
      </c>
      <c r="B158" t="s">
        <v>164</v>
      </c>
      <c r="C158" s="2">
        <v>0.1924721984602224</v>
      </c>
      <c r="D158" s="2">
        <v>0.15397775876817793</v>
      </c>
      <c r="E158" s="2">
        <v>2.5021385799828915</v>
      </c>
      <c r="F158" s="2">
        <v>0.65440547476475619</v>
      </c>
      <c r="G158" s="2">
        <v>21.364414029084688</v>
      </c>
      <c r="H158" s="2">
        <v>29.602224123182207</v>
      </c>
      <c r="I158" s="2">
        <v>3.3875106928999141</v>
      </c>
      <c r="J158" s="2">
        <v>0.1924721984602224</v>
      </c>
      <c r="K158" s="2">
        <v>1.1548331907613345</v>
      </c>
      <c r="L158" s="2">
        <v>0.73139435414884524</v>
      </c>
      <c r="M158" s="2">
        <v>1.1548331907613345</v>
      </c>
      <c r="N158" s="2">
        <v>0.57741659538066725</v>
      </c>
      <c r="O158" s="2">
        <v>3.8494439692044483E-2</v>
      </c>
      <c r="P158" s="2">
        <v>0.15397775876817793</v>
      </c>
      <c r="Q158" s="2">
        <v>1.1933276304533789</v>
      </c>
      <c r="R158" s="2">
        <f t="shared" si="2"/>
        <v>0.42343883661248927</v>
      </c>
      <c r="S158">
        <v>0.11548331907613345</v>
      </c>
      <c r="T158">
        <v>0</v>
      </c>
      <c r="U158">
        <v>0</v>
      </c>
    </row>
    <row r="159" spans="1:21" hidden="1" x14ac:dyDescent="0.25">
      <c r="A159" t="s">
        <v>252</v>
      </c>
      <c r="B159" t="s">
        <v>164</v>
      </c>
      <c r="C159" s="2">
        <v>6.6298342541436461E-2</v>
      </c>
      <c r="D159" s="2">
        <v>9.9447513812154706E-2</v>
      </c>
      <c r="E159" s="2">
        <v>0.76243093922651939</v>
      </c>
      <c r="F159" s="2">
        <v>0.26519337016574585</v>
      </c>
      <c r="G159" s="2">
        <v>42.762430939226519</v>
      </c>
      <c r="H159" s="2">
        <v>51.381215469613259</v>
      </c>
      <c r="I159" s="2">
        <v>2.9502762430939224</v>
      </c>
      <c r="J159" s="2">
        <v>0.2983425414364641</v>
      </c>
      <c r="K159" s="2">
        <v>1.9558011049723758</v>
      </c>
      <c r="L159" s="2">
        <v>1.2928176795580111</v>
      </c>
      <c r="M159" s="2">
        <v>0.99447513812154686</v>
      </c>
      <c r="N159" s="2">
        <v>1.1270718232044199</v>
      </c>
      <c r="O159" s="2">
        <v>3.3149171270718231E-2</v>
      </c>
      <c r="P159" s="2">
        <v>0.86187845303867394</v>
      </c>
      <c r="Q159" s="2">
        <v>1.0607734806629834</v>
      </c>
      <c r="R159" s="2">
        <f t="shared" si="2"/>
        <v>0.66298342541436472</v>
      </c>
      <c r="S159">
        <v>0.23204419889502761</v>
      </c>
      <c r="T159">
        <v>0</v>
      </c>
      <c r="U159">
        <v>0</v>
      </c>
    </row>
    <row r="160" spans="1:21" hidden="1" x14ac:dyDescent="0.25">
      <c r="A160" t="s">
        <v>253</v>
      </c>
      <c r="B160" t="s">
        <v>164</v>
      </c>
      <c r="C160" s="2">
        <v>0</v>
      </c>
      <c r="D160" s="2">
        <v>2.8966849050531061E-2</v>
      </c>
      <c r="E160" s="2">
        <v>1.506276150627615</v>
      </c>
      <c r="F160" s="2">
        <v>0.43450273575796589</v>
      </c>
      <c r="G160" s="2">
        <v>22.65207595751529</v>
      </c>
      <c r="H160" s="2">
        <v>33.427743804312847</v>
      </c>
      <c r="I160" s="2">
        <v>3.2442870936594783</v>
      </c>
      <c r="J160" s="2">
        <v>0.17380109430318635</v>
      </c>
      <c r="K160" s="2">
        <v>2.2594142259414225</v>
      </c>
      <c r="L160" s="2">
        <v>1.4193756034760219</v>
      </c>
      <c r="M160" s="2">
        <v>1.8538783392339879</v>
      </c>
      <c r="N160" s="2">
        <v>1.0138397167685871</v>
      </c>
      <c r="O160" s="2">
        <v>2.8966849050531061E-2</v>
      </c>
      <c r="P160" s="2">
        <v>0.37656903765690375</v>
      </c>
      <c r="Q160" s="2">
        <v>0.46346958480849698</v>
      </c>
      <c r="R160" s="2">
        <f t="shared" si="2"/>
        <v>0.84003862246540062</v>
      </c>
      <c r="S160">
        <v>2.8966849050531061E-2</v>
      </c>
      <c r="T160">
        <v>0</v>
      </c>
      <c r="U160">
        <v>0</v>
      </c>
    </row>
    <row r="161" spans="1:21" hidden="1" x14ac:dyDescent="0.25">
      <c r="A161" t="s">
        <v>173</v>
      </c>
      <c r="B161" t="s">
        <v>164</v>
      </c>
      <c r="C161" s="2">
        <v>0.1895734597156398</v>
      </c>
      <c r="D161" s="2">
        <v>0.28436018957345971</v>
      </c>
      <c r="E161" s="2">
        <v>2.0853080568720381</v>
      </c>
      <c r="F161" s="2">
        <v>0.61611374407582931</v>
      </c>
      <c r="G161" s="2">
        <v>33.696682464454973</v>
      </c>
      <c r="H161" s="2">
        <v>42.748815165876778</v>
      </c>
      <c r="I161" s="2">
        <v>3.933649289099526</v>
      </c>
      <c r="J161" s="2">
        <v>0.47393364928909953</v>
      </c>
      <c r="K161" s="2">
        <v>1.8009478672985784</v>
      </c>
      <c r="L161" s="2">
        <v>0.85308056872037918</v>
      </c>
      <c r="M161" s="2">
        <v>0.99526066350710907</v>
      </c>
      <c r="N161" s="2">
        <v>0.42654028436018959</v>
      </c>
      <c r="O161" s="2">
        <v>0</v>
      </c>
      <c r="P161" s="2">
        <v>0.90047393364928918</v>
      </c>
      <c r="Q161" s="2">
        <v>1.6587677725118484</v>
      </c>
      <c r="R161" s="2">
        <f t="shared" si="2"/>
        <v>0.94786729857819918</v>
      </c>
      <c r="S161">
        <v>4.7393364928909949E-2</v>
      </c>
      <c r="T161">
        <v>0</v>
      </c>
      <c r="U161">
        <v>0</v>
      </c>
    </row>
    <row r="162" spans="1:21" hidden="1" x14ac:dyDescent="0.25">
      <c r="A162" t="s">
        <v>163</v>
      </c>
      <c r="B162" t="s">
        <v>164</v>
      </c>
      <c r="C162" s="2">
        <v>0.46850598646538261</v>
      </c>
      <c r="D162" s="2">
        <v>9.3701197293076521E-2</v>
      </c>
      <c r="E162" s="2">
        <v>1.8740239458615304</v>
      </c>
      <c r="F162" s="2">
        <v>1.0775637688703801</v>
      </c>
      <c r="G162" s="2">
        <v>31.952108276939096</v>
      </c>
      <c r="H162" s="2">
        <v>38.55804268610099</v>
      </c>
      <c r="I162" s="2">
        <v>3.1389901093180637</v>
      </c>
      <c r="J162" s="2">
        <v>0.28110359187922956</v>
      </c>
      <c r="K162" s="2">
        <v>0.65590838105153559</v>
      </c>
      <c r="L162" s="2">
        <v>0.3279541905257678</v>
      </c>
      <c r="M162" s="2">
        <v>0.84331077563768875</v>
      </c>
      <c r="N162" s="2">
        <v>0.70275897969807388</v>
      </c>
      <c r="O162" s="2">
        <v>4.6850598646538261E-2</v>
      </c>
      <c r="P162" s="2">
        <v>0.3279541905257678</v>
      </c>
      <c r="Q162" s="2">
        <v>0.84331077563768875</v>
      </c>
      <c r="R162" s="2">
        <f t="shared" si="2"/>
        <v>0.3279541905257678</v>
      </c>
      <c r="S162">
        <v>4.6850598646538261E-2</v>
      </c>
      <c r="T162">
        <v>0</v>
      </c>
      <c r="U162">
        <v>0</v>
      </c>
    </row>
    <row r="163" spans="1:21" hidden="1" x14ac:dyDescent="0.25">
      <c r="A163" t="s">
        <v>193</v>
      </c>
      <c r="B163" t="s">
        <v>164</v>
      </c>
      <c r="C163" s="2">
        <v>0.18072289156626503</v>
      </c>
      <c r="D163" s="2">
        <v>0.36144578313253006</v>
      </c>
      <c r="E163" s="2">
        <v>1.7168674698795181</v>
      </c>
      <c r="F163" s="2">
        <v>0.72289156626506013</v>
      </c>
      <c r="G163" s="2">
        <v>26.1144578313253</v>
      </c>
      <c r="H163" s="2">
        <v>35.51204819277109</v>
      </c>
      <c r="I163" s="2">
        <v>2.3493975903614457</v>
      </c>
      <c r="J163" s="2">
        <v>0.63253012048192769</v>
      </c>
      <c r="K163" s="2">
        <v>1.9879518072289157</v>
      </c>
      <c r="L163" s="2">
        <v>1.0843373493975905</v>
      </c>
      <c r="M163" s="2">
        <v>1.8072289156626506</v>
      </c>
      <c r="N163" s="2">
        <v>1.0843373493975905</v>
      </c>
      <c r="O163" s="2">
        <v>0</v>
      </c>
      <c r="P163" s="2">
        <v>0.81325301204819278</v>
      </c>
      <c r="Q163" s="2">
        <v>2.6204819277108435</v>
      </c>
      <c r="R163" s="2">
        <f t="shared" si="2"/>
        <v>0.90361445783132521</v>
      </c>
      <c r="S163">
        <v>0.18072289156626503</v>
      </c>
      <c r="T163">
        <v>0</v>
      </c>
      <c r="U163">
        <v>0</v>
      </c>
    </row>
    <row r="164" spans="1:21" hidden="1" x14ac:dyDescent="0.25">
      <c r="A164" t="s">
        <v>203</v>
      </c>
      <c r="B164" t="s">
        <v>164</v>
      </c>
      <c r="C164" s="2">
        <v>0.1944684528954192</v>
      </c>
      <c r="D164" s="2">
        <v>3.8893690579083838E-2</v>
      </c>
      <c r="E164" s="2">
        <v>0.73898012100259292</v>
      </c>
      <c r="F164" s="2">
        <v>0.27225583405358689</v>
      </c>
      <c r="G164" s="2">
        <v>52.506482281763176</v>
      </c>
      <c r="H164" s="2">
        <v>60.285220397579948</v>
      </c>
      <c r="I164" s="2">
        <v>2.0613656006914436</v>
      </c>
      <c r="J164" s="2">
        <v>0.1944684528954192</v>
      </c>
      <c r="K164" s="2">
        <v>1.7891097666378564</v>
      </c>
      <c r="L164" s="2">
        <v>0.97234226447709593</v>
      </c>
      <c r="M164" s="2">
        <v>1.2834917891097666</v>
      </c>
      <c r="N164" s="2">
        <v>1.5168539325842696</v>
      </c>
      <c r="O164" s="2">
        <v>3.8893690579083838E-2</v>
      </c>
      <c r="P164" s="2">
        <v>1.6724286949006051</v>
      </c>
      <c r="Q164" s="2">
        <v>0.93344857389801206</v>
      </c>
      <c r="R164" s="2">
        <f t="shared" si="2"/>
        <v>0.81676750216076044</v>
      </c>
      <c r="S164">
        <v>0.27225583405358689</v>
      </c>
      <c r="T164">
        <v>0</v>
      </c>
      <c r="U164">
        <v>0</v>
      </c>
    </row>
    <row r="165" spans="1:21" hidden="1" x14ac:dyDescent="0.25">
      <c r="A165" t="s">
        <v>191</v>
      </c>
      <c r="B165" t="s">
        <v>164</v>
      </c>
      <c r="C165" s="2">
        <v>0.18672199170124482</v>
      </c>
      <c r="D165" s="2">
        <v>9.3360995850622408E-2</v>
      </c>
      <c r="E165" s="2">
        <v>1.6804979253112033</v>
      </c>
      <c r="F165" s="2">
        <v>0.28008298755186722</v>
      </c>
      <c r="G165" s="2">
        <v>69.647302904564313</v>
      </c>
      <c r="H165" s="2">
        <v>78.609958506224061</v>
      </c>
      <c r="I165" s="2">
        <v>2.800829875518672</v>
      </c>
      <c r="J165" s="2">
        <v>0.37344398340248963</v>
      </c>
      <c r="K165" s="2">
        <v>1.9605809128630705</v>
      </c>
      <c r="L165" s="2">
        <v>0.93360995850622408</v>
      </c>
      <c r="M165" s="2">
        <v>0.74688796680497926</v>
      </c>
      <c r="N165" s="2">
        <v>0.74688796680497926</v>
      </c>
      <c r="O165" s="2">
        <v>9.3360995850622408E-2</v>
      </c>
      <c r="P165" s="2">
        <v>2.0539419087136928</v>
      </c>
      <c r="Q165" s="2">
        <v>1.400414937759336</v>
      </c>
      <c r="R165" s="2">
        <f t="shared" si="2"/>
        <v>1.0269709543568464</v>
      </c>
      <c r="S165">
        <v>9.3360995850622408E-2</v>
      </c>
      <c r="T165">
        <v>0</v>
      </c>
      <c r="U165">
        <v>0</v>
      </c>
    </row>
    <row r="166" spans="1:21" hidden="1" x14ac:dyDescent="0.25">
      <c r="A166" t="s">
        <v>213</v>
      </c>
      <c r="B166" t="s">
        <v>164</v>
      </c>
      <c r="C166" s="2">
        <v>0</v>
      </c>
      <c r="D166" s="2">
        <v>0</v>
      </c>
      <c r="E166" s="2">
        <v>0.68322981366459634</v>
      </c>
      <c r="F166" s="2">
        <v>6.2111801242236024E-2</v>
      </c>
      <c r="G166" s="2">
        <v>41.552795031055901</v>
      </c>
      <c r="H166" s="2">
        <v>55.093167701863351</v>
      </c>
      <c r="I166" s="2">
        <v>1.3664596273291927</v>
      </c>
      <c r="J166" s="2">
        <v>0.12422360248447205</v>
      </c>
      <c r="K166" s="2">
        <v>2.6086956521739131</v>
      </c>
      <c r="L166" s="2">
        <v>1.3664596273291927</v>
      </c>
      <c r="M166" s="2">
        <v>1.5527950310559007</v>
      </c>
      <c r="N166" s="2">
        <v>1.7391304347826086</v>
      </c>
      <c r="O166" s="2">
        <v>0</v>
      </c>
      <c r="P166" s="2">
        <v>1.6149068322981366</v>
      </c>
      <c r="Q166" s="2">
        <v>1.1180124223602483</v>
      </c>
      <c r="R166" s="2">
        <f t="shared" si="2"/>
        <v>1.2422360248447204</v>
      </c>
      <c r="S166">
        <v>0.18633540372670809</v>
      </c>
      <c r="T166">
        <v>0</v>
      </c>
      <c r="U166">
        <v>0</v>
      </c>
    </row>
    <row r="167" spans="1:21" hidden="1" x14ac:dyDescent="0.25">
      <c r="A167" t="s">
        <v>189</v>
      </c>
      <c r="B167" t="s">
        <v>164</v>
      </c>
      <c r="C167" s="2">
        <v>0</v>
      </c>
      <c r="D167" s="2">
        <v>0</v>
      </c>
      <c r="E167" s="2">
        <v>1.3779904306220097</v>
      </c>
      <c r="F167" s="2">
        <v>0.43062200956937796</v>
      </c>
      <c r="G167" s="2">
        <v>22.306220095693782</v>
      </c>
      <c r="H167" s="2">
        <v>28.593301435406698</v>
      </c>
      <c r="I167" s="2">
        <v>1.464114832535885</v>
      </c>
      <c r="J167" s="2">
        <v>8.6124401913875603E-2</v>
      </c>
      <c r="K167" s="2">
        <v>2.1531100478468899</v>
      </c>
      <c r="L167" s="2">
        <v>1.464114832535885</v>
      </c>
      <c r="M167" s="2">
        <v>1.3779904306220097</v>
      </c>
      <c r="N167" s="2">
        <v>1.2057416267942584</v>
      </c>
      <c r="O167" s="2">
        <v>0</v>
      </c>
      <c r="P167" s="2">
        <v>1.2918660287081341</v>
      </c>
      <c r="Q167" s="2">
        <v>1.8086124401913874</v>
      </c>
      <c r="R167" s="2">
        <f t="shared" si="2"/>
        <v>0.68899521531100483</v>
      </c>
      <c r="S167">
        <v>0.34449760765550241</v>
      </c>
      <c r="T167">
        <v>0</v>
      </c>
      <c r="U167">
        <v>0</v>
      </c>
    </row>
    <row r="168" spans="1:21" hidden="1" x14ac:dyDescent="0.25">
      <c r="A168" t="s">
        <v>169</v>
      </c>
      <c r="B168" t="s">
        <v>164</v>
      </c>
      <c r="C168" s="2">
        <v>0.1775147928994083</v>
      </c>
      <c r="D168" s="2">
        <v>0.1775147928994083</v>
      </c>
      <c r="E168" s="2">
        <v>0.66568047337278102</v>
      </c>
      <c r="F168" s="2">
        <v>0.39940828402366862</v>
      </c>
      <c r="G168" s="2">
        <v>50.45857988165681</v>
      </c>
      <c r="H168" s="2">
        <v>60.26627218934911</v>
      </c>
      <c r="I168" s="2">
        <v>2.4852071005917158</v>
      </c>
      <c r="J168" s="2">
        <v>0.39940828402366862</v>
      </c>
      <c r="K168" s="2">
        <v>2.7958579881656802</v>
      </c>
      <c r="L168" s="2">
        <v>1.1982248520710059</v>
      </c>
      <c r="M168" s="2">
        <v>1.6863905325443787</v>
      </c>
      <c r="N168" s="2">
        <v>1.4201183431952664</v>
      </c>
      <c r="O168" s="2">
        <v>0</v>
      </c>
      <c r="P168" s="2">
        <v>0.66568047337278102</v>
      </c>
      <c r="Q168" s="2">
        <v>0.57692307692307687</v>
      </c>
      <c r="R168" s="2">
        <f t="shared" si="2"/>
        <v>1.5976331360946743</v>
      </c>
      <c r="S168">
        <v>0.22189349112426035</v>
      </c>
      <c r="T168">
        <v>0</v>
      </c>
      <c r="U168">
        <v>4.4378698224852076E-2</v>
      </c>
    </row>
    <row r="169" spans="1:21" hidden="1" x14ac:dyDescent="0.25">
      <c r="A169" t="s">
        <v>177</v>
      </c>
      <c r="B169" t="s">
        <v>164</v>
      </c>
      <c r="C169" s="2">
        <v>3.867640739149119E-2</v>
      </c>
      <c r="D169" s="2">
        <v>7.7352814782982379E-2</v>
      </c>
      <c r="E169" s="2">
        <v>1.0442629995702621</v>
      </c>
      <c r="F169" s="2">
        <v>0.19338203695745596</v>
      </c>
      <c r="G169" s="2">
        <v>52.870648904168455</v>
      </c>
      <c r="H169" s="2">
        <v>61.456811345079501</v>
      </c>
      <c r="I169" s="2">
        <v>3.3648474430597339</v>
      </c>
      <c r="J169" s="2">
        <v>0.19338203695745596</v>
      </c>
      <c r="K169" s="2">
        <v>1.2376450365277181</v>
      </c>
      <c r="L169" s="2">
        <v>0.69617533304684143</v>
      </c>
      <c r="M169" s="2">
        <v>0.81220455522131496</v>
      </c>
      <c r="N169" s="2">
        <v>0.81220455522131496</v>
      </c>
      <c r="O169" s="2">
        <v>0</v>
      </c>
      <c r="P169" s="2">
        <v>1.0442629995702621</v>
      </c>
      <c r="Q169" s="2">
        <v>1.1216158143532446</v>
      </c>
      <c r="R169" s="2">
        <f t="shared" si="2"/>
        <v>0.54146970348087664</v>
      </c>
      <c r="S169">
        <v>0.38676407391491191</v>
      </c>
      <c r="T169">
        <v>3.867640739149119E-2</v>
      </c>
      <c r="U169">
        <v>0</v>
      </c>
    </row>
    <row r="170" spans="1:21" hidden="1" x14ac:dyDescent="0.25">
      <c r="A170" t="s">
        <v>175</v>
      </c>
      <c r="B170" t="s">
        <v>164</v>
      </c>
      <c r="C170" s="2">
        <v>0.27293404094010615</v>
      </c>
      <c r="D170" s="2">
        <v>0.2047005307050796</v>
      </c>
      <c r="E170" s="2">
        <v>3.5481425322213798</v>
      </c>
      <c r="F170" s="2">
        <v>1.2964366944655041</v>
      </c>
      <c r="G170" s="2">
        <v>37.119029567854433</v>
      </c>
      <c r="H170" s="2">
        <v>51.516300227445036</v>
      </c>
      <c r="I170" s="2">
        <v>4.5716451857467781</v>
      </c>
      <c r="J170" s="2">
        <v>0.40940106141015919</v>
      </c>
      <c r="K170" s="2">
        <v>1.2964366944655041</v>
      </c>
      <c r="L170" s="2">
        <v>0.6823351023502654</v>
      </c>
      <c r="M170" s="2">
        <v>0.75056861258529195</v>
      </c>
      <c r="N170" s="2">
        <v>0.6823351023502654</v>
      </c>
      <c r="O170" s="2">
        <v>0</v>
      </c>
      <c r="P170" s="2">
        <v>0.81880212282031839</v>
      </c>
      <c r="Q170" s="2">
        <v>0.9552691432903716</v>
      </c>
      <c r="R170" s="2">
        <f t="shared" si="2"/>
        <v>0.61410159211523874</v>
      </c>
      <c r="S170">
        <v>0.2047005307050796</v>
      </c>
      <c r="T170">
        <v>0</v>
      </c>
      <c r="U170">
        <v>0</v>
      </c>
    </row>
    <row r="171" spans="1:21" hidden="1" x14ac:dyDescent="0.25">
      <c r="A171" t="s">
        <v>222</v>
      </c>
      <c r="B171" t="s">
        <v>164</v>
      </c>
      <c r="C171" s="2">
        <v>0</v>
      </c>
      <c r="D171" s="2">
        <v>9.8684210526315791E-2</v>
      </c>
      <c r="E171" s="2">
        <v>0.29605263157894735</v>
      </c>
      <c r="F171" s="2">
        <v>9.8684210526315791E-2</v>
      </c>
      <c r="G171" s="2">
        <v>57.73026315789474</v>
      </c>
      <c r="H171" s="2">
        <v>67.401315789473685</v>
      </c>
      <c r="I171" s="2">
        <v>2.861842105263158</v>
      </c>
      <c r="J171" s="2">
        <v>0.39473684210526316</v>
      </c>
      <c r="K171" s="2">
        <v>1.4802631578947367</v>
      </c>
      <c r="L171" s="2">
        <v>0.98684210526315785</v>
      </c>
      <c r="M171" s="2">
        <v>1.381578947368421</v>
      </c>
      <c r="N171" s="2">
        <v>1.5789473684210527</v>
      </c>
      <c r="O171" s="2">
        <v>0.19736842105263158</v>
      </c>
      <c r="P171" s="2">
        <v>0.39473684210526316</v>
      </c>
      <c r="Q171" s="2">
        <v>0.39473684210526316</v>
      </c>
      <c r="R171" s="2">
        <f t="shared" si="2"/>
        <v>0.49342105263157887</v>
      </c>
      <c r="S171">
        <v>0.19736842105263158</v>
      </c>
      <c r="T171">
        <v>0</v>
      </c>
      <c r="U171">
        <v>0</v>
      </c>
    </row>
    <row r="172" spans="1:21" hidden="1" x14ac:dyDescent="0.25">
      <c r="A172" t="s">
        <v>272</v>
      </c>
      <c r="B172" t="s">
        <v>164</v>
      </c>
      <c r="C172" s="2">
        <v>0</v>
      </c>
      <c r="D172" s="2">
        <v>0.17595307917888564</v>
      </c>
      <c r="E172" s="2">
        <v>0.70381231671554256</v>
      </c>
      <c r="F172" s="2">
        <v>0.35190615835777128</v>
      </c>
      <c r="G172" s="2">
        <v>31.759530791788858</v>
      </c>
      <c r="H172" s="2">
        <v>39.853372434017594</v>
      </c>
      <c r="I172" s="2">
        <v>2.6392961876832848</v>
      </c>
      <c r="J172" s="2">
        <v>0.26392961876832843</v>
      </c>
      <c r="K172" s="2">
        <v>1.935483870967742</v>
      </c>
      <c r="L172" s="2">
        <v>0.967741935483871</v>
      </c>
      <c r="M172" s="2">
        <v>0.61583577712609971</v>
      </c>
      <c r="N172" s="2">
        <v>0.79178885630498541</v>
      </c>
      <c r="O172" s="2">
        <v>0</v>
      </c>
      <c r="P172" s="2">
        <v>0.967741935483871</v>
      </c>
      <c r="Q172" s="2">
        <v>1.0557184750733137</v>
      </c>
      <c r="R172" s="2">
        <f t="shared" si="2"/>
        <v>0.967741935483871</v>
      </c>
      <c r="S172">
        <v>8.797653958944282E-2</v>
      </c>
      <c r="T172">
        <v>0</v>
      </c>
      <c r="U172">
        <v>0</v>
      </c>
    </row>
    <row r="173" spans="1:21" hidden="1" x14ac:dyDescent="0.25">
      <c r="A173" t="s">
        <v>230</v>
      </c>
      <c r="B173" t="s">
        <v>164</v>
      </c>
      <c r="C173" s="2">
        <v>0.3877221324717286</v>
      </c>
      <c r="D173" s="2">
        <v>0.1938610662358643</v>
      </c>
      <c r="E173" s="2">
        <v>2.6655896607431342</v>
      </c>
      <c r="F173" s="2">
        <v>0.87237479806138929</v>
      </c>
      <c r="G173" s="2">
        <v>56.946688206785133</v>
      </c>
      <c r="H173" s="2">
        <v>64.943457189014538</v>
      </c>
      <c r="I173" s="2">
        <v>4.0710823909531504</v>
      </c>
      <c r="J173" s="2">
        <v>0.43618739903069464</v>
      </c>
      <c r="K173" s="2">
        <v>1.1147011308562196</v>
      </c>
      <c r="L173" s="2">
        <v>0.43618739903069464</v>
      </c>
      <c r="M173" s="2">
        <v>0.53311793214862679</v>
      </c>
      <c r="N173" s="2">
        <v>0.72697899838449109</v>
      </c>
      <c r="O173" s="2">
        <v>0</v>
      </c>
      <c r="P173" s="2">
        <v>0.53311793214862679</v>
      </c>
      <c r="Q173" s="2">
        <v>0.5815831987075929</v>
      </c>
      <c r="R173" s="2">
        <f t="shared" si="2"/>
        <v>0.67851373182552499</v>
      </c>
      <c r="S173">
        <v>4.8465266558966075E-2</v>
      </c>
      <c r="T173">
        <v>0</v>
      </c>
      <c r="U173">
        <v>0</v>
      </c>
    </row>
    <row r="174" spans="1:21" hidden="1" x14ac:dyDescent="0.25">
      <c r="A174" t="s">
        <v>269</v>
      </c>
      <c r="B174" t="s">
        <v>164</v>
      </c>
      <c r="C174" s="2">
        <v>0</v>
      </c>
      <c r="D174" s="2">
        <v>0</v>
      </c>
      <c r="E174" s="2">
        <v>1.0805084745762712</v>
      </c>
      <c r="F174" s="2">
        <v>0.25423728813559321</v>
      </c>
      <c r="G174" s="2">
        <v>33.114406779661017</v>
      </c>
      <c r="H174" s="2">
        <v>45.190677966101696</v>
      </c>
      <c r="I174" s="2">
        <v>2.1610169491525424</v>
      </c>
      <c r="J174" s="2">
        <v>0.1271186440677966</v>
      </c>
      <c r="K174" s="2">
        <v>2.6059322033898304</v>
      </c>
      <c r="L174" s="2">
        <v>1.3347457627118644</v>
      </c>
      <c r="M174" s="2">
        <v>1.7796610169491527</v>
      </c>
      <c r="N174" s="2">
        <v>2.6694915254237288</v>
      </c>
      <c r="O174" s="2">
        <v>6.3559322033898302E-2</v>
      </c>
      <c r="P174" s="2">
        <v>0.76271186440677963</v>
      </c>
      <c r="Q174" s="2">
        <v>1.2076271186440677</v>
      </c>
      <c r="R174" s="2">
        <f t="shared" si="2"/>
        <v>1.271186440677966</v>
      </c>
      <c r="S174">
        <v>0.38135593220338981</v>
      </c>
      <c r="T174">
        <v>0</v>
      </c>
      <c r="U174">
        <v>0</v>
      </c>
    </row>
    <row r="175" spans="1:21" hidden="1" x14ac:dyDescent="0.25">
      <c r="A175" t="s">
        <v>227</v>
      </c>
      <c r="B175" t="s">
        <v>164</v>
      </c>
      <c r="C175" s="2">
        <v>5.3892215568862277E-2</v>
      </c>
      <c r="D175" s="2">
        <v>0</v>
      </c>
      <c r="E175" s="2">
        <v>0.3772455089820359</v>
      </c>
      <c r="F175" s="2">
        <v>5.3892215568862277E-2</v>
      </c>
      <c r="G175" s="2">
        <v>22.796407185628741</v>
      </c>
      <c r="H175" s="2">
        <v>31.095808383233535</v>
      </c>
      <c r="I175" s="2">
        <v>0.59281437125748504</v>
      </c>
      <c r="J175" s="2">
        <v>0</v>
      </c>
      <c r="K175" s="2">
        <v>1.0778443113772456</v>
      </c>
      <c r="L175" s="2">
        <v>0.32335329341317365</v>
      </c>
      <c r="M175" s="2">
        <v>0.91616766467065869</v>
      </c>
      <c r="N175" s="2">
        <v>0.91616766467065869</v>
      </c>
      <c r="O175" s="2">
        <v>5.3892215568862277E-2</v>
      </c>
      <c r="P175" s="2">
        <v>1.4011976047904191</v>
      </c>
      <c r="Q175" s="2">
        <v>1.1317365269461077</v>
      </c>
      <c r="R175" s="2">
        <f t="shared" si="2"/>
        <v>0.75449101796407192</v>
      </c>
      <c r="S175">
        <v>0.21556886227544911</v>
      </c>
      <c r="T175">
        <v>0</v>
      </c>
      <c r="U175">
        <v>0</v>
      </c>
    </row>
    <row r="176" spans="1:21" hidden="1" x14ac:dyDescent="0.25">
      <c r="A176" t="s">
        <v>235</v>
      </c>
      <c r="B176" t="s">
        <v>164</v>
      </c>
      <c r="C176" s="2">
        <v>0.2188893392784759</v>
      </c>
      <c r="D176" s="2">
        <v>3.648155654641265E-2</v>
      </c>
      <c r="E176" s="2">
        <v>1.24037292257803</v>
      </c>
      <c r="F176" s="2">
        <v>0.40129712201053913</v>
      </c>
      <c r="G176" s="2">
        <v>32.432103769760843</v>
      </c>
      <c r="H176" s="2">
        <v>38.123226591001213</v>
      </c>
      <c r="I176" s="2">
        <v>2.7361167409809486</v>
      </c>
      <c r="J176" s="2">
        <v>0.2188893392784759</v>
      </c>
      <c r="K176" s="2">
        <v>2.4442642886096473</v>
      </c>
      <c r="L176" s="2">
        <v>1.6051884880421565</v>
      </c>
      <c r="M176" s="2">
        <v>1.3133360356708552</v>
      </c>
      <c r="N176" s="2">
        <v>0.87555735711390359</v>
      </c>
      <c r="O176" s="2">
        <v>0</v>
      </c>
      <c r="P176" s="2">
        <v>0.58370490474260239</v>
      </c>
      <c r="Q176" s="2">
        <v>1.24037292257803</v>
      </c>
      <c r="R176" s="2">
        <f t="shared" si="2"/>
        <v>0.83907580056749076</v>
      </c>
      <c r="S176">
        <v>0.2188893392784759</v>
      </c>
      <c r="T176">
        <v>0</v>
      </c>
      <c r="U176">
        <v>0</v>
      </c>
    </row>
    <row r="177" spans="1:21" hidden="1" x14ac:dyDescent="0.25">
      <c r="A177" t="s">
        <v>247</v>
      </c>
      <c r="B177" t="s">
        <v>164</v>
      </c>
      <c r="C177" s="2">
        <v>0</v>
      </c>
      <c r="D177" s="2">
        <v>0.15873015873015872</v>
      </c>
      <c r="E177" s="2">
        <v>1.4814814814814816</v>
      </c>
      <c r="F177" s="2">
        <v>0.31746031746031744</v>
      </c>
      <c r="G177" s="2">
        <v>30.74074074074074</v>
      </c>
      <c r="H177" s="2">
        <v>43.06878306878307</v>
      </c>
      <c r="I177" s="2">
        <v>2.1693121693121693</v>
      </c>
      <c r="J177" s="2">
        <v>0.21164021164021163</v>
      </c>
      <c r="K177" s="2">
        <v>2.2222222222222223</v>
      </c>
      <c r="L177" s="2">
        <v>1.3227513227513228</v>
      </c>
      <c r="M177" s="2">
        <v>1.3227513227513228</v>
      </c>
      <c r="N177" s="2">
        <v>0.52910052910052907</v>
      </c>
      <c r="O177" s="2">
        <v>5.2910052910052907E-2</v>
      </c>
      <c r="P177" s="2">
        <v>1.3227513227513228</v>
      </c>
      <c r="Q177" s="2">
        <v>1.9576719576719577</v>
      </c>
      <c r="R177" s="2">
        <f t="shared" si="2"/>
        <v>0.89947089947089953</v>
      </c>
      <c r="S177">
        <v>5.2910052910052907E-2</v>
      </c>
      <c r="T177">
        <v>0</v>
      </c>
      <c r="U177">
        <v>0</v>
      </c>
    </row>
    <row r="178" spans="1:21" hidden="1" x14ac:dyDescent="0.25">
      <c r="A178" t="s">
        <v>241</v>
      </c>
      <c r="B178" t="s">
        <v>164</v>
      </c>
      <c r="C178" s="2">
        <v>0.4392029280195201</v>
      </c>
      <c r="D178" s="2">
        <v>0.2928019520130134</v>
      </c>
      <c r="E178" s="2">
        <v>2.6352175681171208</v>
      </c>
      <c r="F178" s="2">
        <v>1.2078080520536802</v>
      </c>
      <c r="G178" s="2">
        <v>29.133794225294835</v>
      </c>
      <c r="H178" s="2">
        <v>39.857665717771454</v>
      </c>
      <c r="I178" s="2">
        <v>3.8796258641724277</v>
      </c>
      <c r="J178" s="2">
        <v>0.65880439202928021</v>
      </c>
      <c r="K178" s="2">
        <v>1.464009760065067</v>
      </c>
      <c r="L178" s="2">
        <v>0.7320048800325335</v>
      </c>
      <c r="M178" s="2">
        <v>0.65880439202928021</v>
      </c>
      <c r="N178" s="2">
        <v>0.4026026840178934</v>
      </c>
      <c r="O178" s="2">
        <v>0</v>
      </c>
      <c r="P178" s="2">
        <v>0.18300122000813338</v>
      </c>
      <c r="Q178" s="2">
        <v>0.4392029280195201</v>
      </c>
      <c r="R178" s="2">
        <f t="shared" si="2"/>
        <v>0.7320048800325335</v>
      </c>
      <c r="S178">
        <v>0.10980073200488003</v>
      </c>
      <c r="T178">
        <v>0</v>
      </c>
      <c r="U178">
        <v>0</v>
      </c>
    </row>
    <row r="179" spans="1:21" hidden="1" x14ac:dyDescent="0.25">
      <c r="A179" t="s">
        <v>240</v>
      </c>
      <c r="B179" t="s">
        <v>164</v>
      </c>
      <c r="C179" s="2">
        <v>0</v>
      </c>
      <c r="D179" s="2">
        <v>0.18763029881862403</v>
      </c>
      <c r="E179" s="2">
        <v>0.5628908964558722</v>
      </c>
      <c r="F179" s="2">
        <v>0.18763029881862403</v>
      </c>
      <c r="G179" s="2">
        <v>48.346073662265468</v>
      </c>
      <c r="H179" s="2">
        <v>58.790826963168868</v>
      </c>
      <c r="I179" s="2">
        <v>2.189020152883947</v>
      </c>
      <c r="J179" s="2">
        <v>0.25017373175816537</v>
      </c>
      <c r="K179" s="2">
        <v>2.0639332870048643</v>
      </c>
      <c r="L179" s="2">
        <v>1.4384989576094509</v>
      </c>
      <c r="M179" s="2">
        <v>1.4384989576094509</v>
      </c>
      <c r="N179" s="2">
        <v>1.8763029881862403</v>
      </c>
      <c r="O179" s="2">
        <v>0</v>
      </c>
      <c r="P179" s="2">
        <v>1.3759555246699096</v>
      </c>
      <c r="Q179" s="2">
        <v>1.9388464211257819</v>
      </c>
      <c r="R179" s="2">
        <f t="shared" si="2"/>
        <v>0.62543432939541344</v>
      </c>
      <c r="S179">
        <v>0.25017373175816537</v>
      </c>
      <c r="T179">
        <v>0</v>
      </c>
      <c r="U179">
        <v>0</v>
      </c>
    </row>
    <row r="180" spans="1:21" hidden="1" x14ac:dyDescent="0.25">
      <c r="A180" t="s">
        <v>239</v>
      </c>
      <c r="B180" t="s">
        <v>164</v>
      </c>
      <c r="C180" s="2">
        <v>0</v>
      </c>
      <c r="D180" s="2">
        <v>0.10550996483001171</v>
      </c>
      <c r="E180" s="2">
        <v>1.0550996483001172</v>
      </c>
      <c r="F180" s="2">
        <v>0.21101992966002342</v>
      </c>
      <c r="G180" s="2">
        <v>68.159437280187575</v>
      </c>
      <c r="H180" s="2">
        <v>81.981242672919109</v>
      </c>
      <c r="I180" s="2">
        <v>4.2203985932004686</v>
      </c>
      <c r="J180" s="2">
        <v>0.21101992966002342</v>
      </c>
      <c r="K180" s="2">
        <v>2.9542790152403287</v>
      </c>
      <c r="L180" s="2">
        <v>1.6881594372801874</v>
      </c>
      <c r="M180" s="2">
        <v>2.0046893317702228</v>
      </c>
      <c r="N180" s="2">
        <v>1.7936694021101993</v>
      </c>
      <c r="O180" s="2">
        <v>0</v>
      </c>
      <c r="P180" s="2">
        <v>1.3716295427901524</v>
      </c>
      <c r="Q180" s="2">
        <v>1.0550996483001172</v>
      </c>
      <c r="R180" s="2">
        <f t="shared" si="2"/>
        <v>1.2661195779601413</v>
      </c>
      <c r="S180">
        <v>0.21101992966002342</v>
      </c>
      <c r="T180">
        <v>0</v>
      </c>
      <c r="U180">
        <v>0</v>
      </c>
    </row>
    <row r="181" spans="1:21" hidden="1" x14ac:dyDescent="0.25">
      <c r="A181" t="s">
        <v>172</v>
      </c>
      <c r="B181" t="s">
        <v>164</v>
      </c>
      <c r="C181" s="2">
        <v>0.27993779160186627</v>
      </c>
      <c r="D181" s="2">
        <v>0.13996889580093314</v>
      </c>
      <c r="E181" s="2">
        <v>1.4276827371695178</v>
      </c>
      <c r="F181" s="2">
        <v>0.55987558320373254</v>
      </c>
      <c r="G181" s="2">
        <v>46.385692068429236</v>
      </c>
      <c r="H181" s="2">
        <v>59.822706065318819</v>
      </c>
      <c r="I181" s="2">
        <v>3.6951788491446345</v>
      </c>
      <c r="J181" s="2">
        <v>0.19595645412130638</v>
      </c>
      <c r="K181" s="2">
        <v>1.1477449455676516</v>
      </c>
      <c r="L181" s="2">
        <v>0.67185069984447898</v>
      </c>
      <c r="M181" s="2">
        <v>1.2037325038880249</v>
      </c>
      <c r="N181" s="2">
        <v>1.1197511664074651</v>
      </c>
      <c r="O181" s="2">
        <v>2.7993779160186624E-2</v>
      </c>
      <c r="P181" s="2">
        <v>0.7558320373250389</v>
      </c>
      <c r="Q181" s="2">
        <v>0.95178849144634525</v>
      </c>
      <c r="R181" s="2">
        <f t="shared" si="2"/>
        <v>0.47589424572317263</v>
      </c>
      <c r="S181">
        <v>8.3981337480559873E-2</v>
      </c>
      <c r="T181">
        <v>2.7993779160186624E-2</v>
      </c>
      <c r="U181">
        <v>0</v>
      </c>
    </row>
    <row r="182" spans="1:21" hidden="1" x14ac:dyDescent="0.25">
      <c r="A182" t="s">
        <v>246</v>
      </c>
      <c r="B182" t="s">
        <v>164</v>
      </c>
      <c r="C182" s="2">
        <v>0.19448946515397084</v>
      </c>
      <c r="D182" s="2">
        <v>4.8622366288492709E-2</v>
      </c>
      <c r="E182" s="2">
        <v>1.6045380875202593</v>
      </c>
      <c r="F182" s="2">
        <v>0.43760129659643437</v>
      </c>
      <c r="G182" s="2">
        <v>23.970826580226902</v>
      </c>
      <c r="H182" s="2">
        <v>32.479740680713128</v>
      </c>
      <c r="I182" s="2">
        <v>2.2366288492706645</v>
      </c>
      <c r="J182" s="2">
        <v>0.34035656401944897</v>
      </c>
      <c r="K182" s="2">
        <v>2.2366288492706645</v>
      </c>
      <c r="L182" s="2">
        <v>1.2155591572123177</v>
      </c>
      <c r="M182" s="2">
        <v>1.8962722852512155</v>
      </c>
      <c r="N182" s="2">
        <v>0.87520259319286875</v>
      </c>
      <c r="O182" s="2">
        <v>0</v>
      </c>
      <c r="P182" s="2">
        <v>1.5072933549432739</v>
      </c>
      <c r="Q182" s="2">
        <v>1.8962722852512155</v>
      </c>
      <c r="R182" s="2">
        <f t="shared" si="2"/>
        <v>1.0210696920583469</v>
      </c>
      <c r="S182">
        <v>4.8622366288492709E-2</v>
      </c>
      <c r="T182">
        <v>0</v>
      </c>
      <c r="U182">
        <v>0</v>
      </c>
    </row>
    <row r="183" spans="1:21" hidden="1" x14ac:dyDescent="0.25">
      <c r="A183" t="s">
        <v>231</v>
      </c>
      <c r="B183" t="s">
        <v>164</v>
      </c>
      <c r="C183" s="2">
        <v>6.0606060606060608E-2</v>
      </c>
      <c r="D183" s="2">
        <v>3.0303030303030304E-2</v>
      </c>
      <c r="E183" s="2">
        <v>0.60606060606060608</v>
      </c>
      <c r="F183" s="2">
        <v>0.2121212121212121</v>
      </c>
      <c r="G183" s="2">
        <v>51.515151515151508</v>
      </c>
      <c r="H183" s="2">
        <v>61.787878787878789</v>
      </c>
      <c r="I183" s="2">
        <v>2.4848484848484849</v>
      </c>
      <c r="J183" s="2">
        <v>0.12121212121212122</v>
      </c>
      <c r="K183" s="2">
        <v>2.2424242424242422</v>
      </c>
      <c r="L183" s="2">
        <v>1.1818181818181819</v>
      </c>
      <c r="M183" s="2">
        <v>1.4545454545454546</v>
      </c>
      <c r="N183" s="2">
        <v>1.0303030303030303</v>
      </c>
      <c r="O183" s="2">
        <v>6.0606060606060608E-2</v>
      </c>
      <c r="P183" s="2">
        <v>0.45454545454545459</v>
      </c>
      <c r="Q183" s="2">
        <v>0.69696969696969702</v>
      </c>
      <c r="R183" s="2">
        <f t="shared" si="2"/>
        <v>1.0606060606060603</v>
      </c>
      <c r="S183">
        <v>0.12121212121212122</v>
      </c>
      <c r="T183">
        <v>0</v>
      </c>
      <c r="U183">
        <v>0</v>
      </c>
    </row>
    <row r="184" spans="1:21" hidden="1" x14ac:dyDescent="0.25">
      <c r="A184" t="s">
        <v>248</v>
      </c>
      <c r="B184" t="s">
        <v>164</v>
      </c>
      <c r="C184" s="2">
        <v>8.8321884200196266E-2</v>
      </c>
      <c r="D184" s="2">
        <v>0</v>
      </c>
      <c r="E184" s="2">
        <v>1.5456329735034346</v>
      </c>
      <c r="F184" s="2">
        <v>0.48577036310107952</v>
      </c>
      <c r="G184" s="2">
        <v>19.872423945044162</v>
      </c>
      <c r="H184" s="2">
        <v>24.950932286555449</v>
      </c>
      <c r="I184" s="2">
        <v>2.2522080471050052</v>
      </c>
      <c r="J184" s="2">
        <v>0.17664376840039253</v>
      </c>
      <c r="K184" s="2">
        <v>2.8263002944062805</v>
      </c>
      <c r="L184" s="2">
        <v>1.6339548577036309</v>
      </c>
      <c r="M184" s="2">
        <v>1.6339548577036309</v>
      </c>
      <c r="N184" s="2">
        <v>0.9273797841020609</v>
      </c>
      <c r="O184" s="2">
        <v>4.4160942100098133E-2</v>
      </c>
      <c r="P184" s="2">
        <v>0.70657507360157012</v>
      </c>
      <c r="Q184" s="2">
        <v>1.0598626104023552</v>
      </c>
      <c r="R184" s="2">
        <f t="shared" si="2"/>
        <v>1.1923454367026496</v>
      </c>
      <c r="S184">
        <v>0</v>
      </c>
      <c r="T184">
        <v>0</v>
      </c>
      <c r="U184">
        <v>0</v>
      </c>
    </row>
    <row r="185" spans="1:21" hidden="1" x14ac:dyDescent="0.25">
      <c r="A185" t="s">
        <v>249</v>
      </c>
      <c r="B185" t="s">
        <v>164</v>
      </c>
      <c r="C185" s="2">
        <v>0.14073494917904614</v>
      </c>
      <c r="D185" s="2">
        <v>3.5183737294761534E-2</v>
      </c>
      <c r="E185" s="2">
        <v>1.583268178264269</v>
      </c>
      <c r="F185" s="2">
        <v>0.49257232212666147</v>
      </c>
      <c r="G185" s="2">
        <v>25.261923377638777</v>
      </c>
      <c r="H185" s="2">
        <v>33.213448006254886</v>
      </c>
      <c r="I185" s="2">
        <v>2.3573103987490227</v>
      </c>
      <c r="J185" s="2">
        <v>0.17591868647380765</v>
      </c>
      <c r="K185" s="2">
        <v>2.5332290852228301</v>
      </c>
      <c r="L185" s="2">
        <v>1.3369820172009383</v>
      </c>
      <c r="M185" s="2">
        <v>1.6184519155590305</v>
      </c>
      <c r="N185" s="2">
        <v>1.196247068021892</v>
      </c>
      <c r="O185" s="2">
        <v>7.0367474589523069E-2</v>
      </c>
      <c r="P185" s="2">
        <v>3.4831899921813916</v>
      </c>
      <c r="Q185" s="2">
        <v>3.4128225175918687</v>
      </c>
      <c r="R185" s="2">
        <f t="shared" si="2"/>
        <v>1.1962470680218917</v>
      </c>
      <c r="S185">
        <v>0.28146989835809227</v>
      </c>
      <c r="T185">
        <v>0</v>
      </c>
      <c r="U185">
        <v>0</v>
      </c>
    </row>
    <row r="186" spans="1:21" hidden="1" x14ac:dyDescent="0.25">
      <c r="A186" t="s">
        <v>236</v>
      </c>
      <c r="B186" t="s">
        <v>164</v>
      </c>
      <c r="C186" s="2">
        <v>0</v>
      </c>
      <c r="D186" s="2">
        <v>8.1669691470054442E-2</v>
      </c>
      <c r="E186" s="2">
        <v>1.5517241379310345</v>
      </c>
      <c r="F186" s="2">
        <v>0.40834845735027225</v>
      </c>
      <c r="G186" s="2">
        <v>17.068965517241377</v>
      </c>
      <c r="H186" s="2">
        <v>27.849364791288565</v>
      </c>
      <c r="I186" s="2">
        <v>1.8784029038112524</v>
      </c>
      <c r="J186" s="2">
        <v>0.16333938294010888</v>
      </c>
      <c r="K186" s="2">
        <v>1.3067150635208711</v>
      </c>
      <c r="L186" s="2">
        <v>0.49001814882032668</v>
      </c>
      <c r="M186" s="2">
        <v>0.89836660617059894</v>
      </c>
      <c r="N186" s="2">
        <v>0.98003629764065336</v>
      </c>
      <c r="O186" s="2">
        <v>0</v>
      </c>
      <c r="P186" s="2">
        <v>1.2250453720508168</v>
      </c>
      <c r="Q186" s="2">
        <v>1.633393829401089</v>
      </c>
      <c r="R186" s="2">
        <f t="shared" si="2"/>
        <v>0.8166969147005444</v>
      </c>
      <c r="S186">
        <v>0.16333938294010888</v>
      </c>
      <c r="T186">
        <v>0</v>
      </c>
      <c r="U186">
        <v>0</v>
      </c>
    </row>
    <row r="187" spans="1:21" hidden="1" x14ac:dyDescent="0.25">
      <c r="A187" t="s">
        <v>237</v>
      </c>
      <c r="B187" t="s">
        <v>164</v>
      </c>
      <c r="C187" s="2">
        <v>8.7378640776699032E-2</v>
      </c>
      <c r="D187" s="2">
        <v>0.11650485436893204</v>
      </c>
      <c r="E187" s="2">
        <v>1.2524271844660193</v>
      </c>
      <c r="F187" s="2">
        <v>0.46601941747572817</v>
      </c>
      <c r="G187" s="2">
        <v>29.796116504854371</v>
      </c>
      <c r="H187" s="2">
        <v>39.757281553398059</v>
      </c>
      <c r="I187" s="2">
        <v>3</v>
      </c>
      <c r="J187" s="2">
        <v>0.17475728155339806</v>
      </c>
      <c r="K187" s="2">
        <v>3.087378640776699</v>
      </c>
      <c r="L187" s="2">
        <v>1.8640776699029127</v>
      </c>
      <c r="M187" s="2">
        <v>1.5436893203883495</v>
      </c>
      <c r="N187" s="2">
        <v>1.0194174757281553</v>
      </c>
      <c r="O187" s="2">
        <v>0</v>
      </c>
      <c r="P187" s="2">
        <v>0.64077669902912626</v>
      </c>
      <c r="Q187" s="2">
        <v>0.49514563106796111</v>
      </c>
      <c r="R187" s="2">
        <f t="shared" si="2"/>
        <v>1.2233009708737863</v>
      </c>
      <c r="S187">
        <v>0.23300970873786409</v>
      </c>
      <c r="T187">
        <v>0</v>
      </c>
      <c r="U187">
        <v>0</v>
      </c>
    </row>
    <row r="188" spans="1:21" hidden="1" x14ac:dyDescent="0.25">
      <c r="A188" t="s">
        <v>224</v>
      </c>
      <c r="B188" t="s">
        <v>164</v>
      </c>
      <c r="C188" s="2">
        <v>9.077155824508322E-2</v>
      </c>
      <c r="D188" s="2">
        <v>4.538577912254161E-2</v>
      </c>
      <c r="E188" s="2">
        <v>1.3615733736762481</v>
      </c>
      <c r="F188" s="2">
        <v>0.63540090771558244</v>
      </c>
      <c r="G188" s="2">
        <v>33.721633888048409</v>
      </c>
      <c r="H188" s="2">
        <v>43.025718608169441</v>
      </c>
      <c r="I188" s="2">
        <v>1.9515885022692889</v>
      </c>
      <c r="J188" s="2">
        <v>4.538577912254161E-2</v>
      </c>
      <c r="K188" s="2">
        <v>1.3615733736762481</v>
      </c>
      <c r="L188" s="2">
        <v>0.77155824508320725</v>
      </c>
      <c r="M188" s="2">
        <v>0.99848714069591538</v>
      </c>
      <c r="N188" s="2">
        <v>0.99848714069591538</v>
      </c>
      <c r="O188" s="2">
        <v>9.077155824508322E-2</v>
      </c>
      <c r="P188" s="2">
        <v>0.45385779122541603</v>
      </c>
      <c r="Q188" s="2">
        <v>0.45385779122541603</v>
      </c>
      <c r="R188" s="2">
        <f t="shared" si="2"/>
        <v>0.59001512859304084</v>
      </c>
      <c r="S188">
        <v>0.31770045385779122</v>
      </c>
      <c r="T188">
        <v>4.538577912254161E-2</v>
      </c>
      <c r="U188">
        <v>0</v>
      </c>
    </row>
    <row r="189" spans="1:21" hidden="1" x14ac:dyDescent="0.25">
      <c r="A189" t="s">
        <v>226</v>
      </c>
      <c r="B189" t="s">
        <v>164</v>
      </c>
      <c r="C189" s="2">
        <v>6.9310743165190605E-2</v>
      </c>
      <c r="D189" s="2">
        <v>0.17327685791297651</v>
      </c>
      <c r="E189" s="2">
        <v>1.0743165190604544</v>
      </c>
      <c r="F189" s="2">
        <v>0.2079322294955718</v>
      </c>
      <c r="G189" s="2">
        <v>65.360030804774738</v>
      </c>
      <c r="H189" s="2">
        <v>77.835964574509049</v>
      </c>
      <c r="I189" s="2">
        <v>3.3269156719291488</v>
      </c>
      <c r="J189" s="2">
        <v>0.48517520215633425</v>
      </c>
      <c r="K189" s="2">
        <v>1.2475933769734309</v>
      </c>
      <c r="L189" s="2">
        <v>0.69310743165190603</v>
      </c>
      <c r="M189" s="2">
        <v>0.86638428956488256</v>
      </c>
      <c r="N189" s="2">
        <v>0.79707354639969197</v>
      </c>
      <c r="O189" s="2">
        <v>0</v>
      </c>
      <c r="P189" s="2">
        <v>0.62379668848671543</v>
      </c>
      <c r="Q189" s="2">
        <v>0.4505198305737389</v>
      </c>
      <c r="R189" s="2">
        <f t="shared" si="2"/>
        <v>0.55448594532152484</v>
      </c>
      <c r="S189">
        <v>0.1039661147477859</v>
      </c>
      <c r="T189">
        <v>0</v>
      </c>
      <c r="U189">
        <v>0</v>
      </c>
    </row>
    <row r="190" spans="1:21" hidden="1" x14ac:dyDescent="0.25">
      <c r="A190" t="s">
        <v>228</v>
      </c>
      <c r="B190" t="s">
        <v>164</v>
      </c>
      <c r="C190" s="2">
        <v>0.23757149142102946</v>
      </c>
      <c r="D190" s="2">
        <v>7.9190497140343166E-2</v>
      </c>
      <c r="E190" s="2">
        <v>0.35635723713154421</v>
      </c>
      <c r="F190" s="2">
        <v>7.9190497140343166E-2</v>
      </c>
      <c r="G190" s="2">
        <v>66.559612846458421</v>
      </c>
      <c r="H190" s="2">
        <v>74.716234051913773</v>
      </c>
      <c r="I190" s="2">
        <v>2.7716673999120105</v>
      </c>
      <c r="J190" s="2">
        <v>0.31676198856137266</v>
      </c>
      <c r="K190" s="2">
        <v>2.5340959084909813</v>
      </c>
      <c r="L190" s="2">
        <v>1.306643202815662</v>
      </c>
      <c r="M190" s="2">
        <v>1.0690717113946326</v>
      </c>
      <c r="N190" s="2">
        <v>1.4254289485261769</v>
      </c>
      <c r="O190" s="2">
        <v>3.9595248570171583E-2</v>
      </c>
      <c r="P190" s="2">
        <v>0.51473823141223052</v>
      </c>
      <c r="Q190" s="2">
        <v>1.029476462824461</v>
      </c>
      <c r="R190" s="2">
        <f t="shared" si="2"/>
        <v>1.2274527056753193</v>
      </c>
      <c r="S190">
        <v>0.19797624285085791</v>
      </c>
      <c r="T190">
        <v>0</v>
      </c>
      <c r="U190">
        <v>0</v>
      </c>
    </row>
    <row r="191" spans="1:21" hidden="1" x14ac:dyDescent="0.25">
      <c r="A191" t="s">
        <v>229</v>
      </c>
      <c r="B191" t="s">
        <v>164</v>
      </c>
      <c r="C191" s="2">
        <v>6.0913705583756347E-2</v>
      </c>
      <c r="D191" s="2">
        <v>9.1370558375634528E-2</v>
      </c>
      <c r="E191" s="2">
        <v>0.88324873096446699</v>
      </c>
      <c r="F191" s="2">
        <v>0.27411167512690354</v>
      </c>
      <c r="G191" s="2">
        <v>27.137055837563452</v>
      </c>
      <c r="H191" s="2">
        <v>36.426395939086291</v>
      </c>
      <c r="I191" s="2">
        <v>2.2842639593908629</v>
      </c>
      <c r="J191" s="2">
        <v>9.1370558375634528E-2</v>
      </c>
      <c r="K191" s="2">
        <v>2.2233502538071068</v>
      </c>
      <c r="L191" s="2">
        <v>1.1269035532994922</v>
      </c>
      <c r="M191" s="2">
        <v>1.1269035532994922</v>
      </c>
      <c r="N191" s="2">
        <v>2.0710659898477157</v>
      </c>
      <c r="O191" s="2">
        <v>3.0456852791878174E-2</v>
      </c>
      <c r="P191" s="2">
        <v>1.4314720812182742</v>
      </c>
      <c r="Q191" s="2">
        <v>0.97461928934010156</v>
      </c>
      <c r="R191" s="2">
        <f t="shared" si="2"/>
        <v>1.0964467005076146</v>
      </c>
      <c r="S191">
        <v>0.3045685279187817</v>
      </c>
      <c r="T191">
        <v>0</v>
      </c>
      <c r="U191">
        <v>0</v>
      </c>
    </row>
    <row r="192" spans="1:21" hidden="1" x14ac:dyDescent="0.25">
      <c r="A192" t="s">
        <v>234</v>
      </c>
      <c r="B192" t="s">
        <v>164</v>
      </c>
      <c r="C192" s="2">
        <v>4.6875E-2</v>
      </c>
      <c r="D192" s="2">
        <v>4.6875E-2</v>
      </c>
      <c r="E192" s="2">
        <v>2.15625</v>
      </c>
      <c r="F192" s="2">
        <v>0.515625</v>
      </c>
      <c r="G192" s="2">
        <v>22.734375</v>
      </c>
      <c r="H192" s="2">
        <v>33.421875</v>
      </c>
      <c r="I192" s="2">
        <v>1.9687499999999998</v>
      </c>
      <c r="J192" s="2">
        <v>9.375E-2</v>
      </c>
      <c r="K192" s="2">
        <v>2.765625</v>
      </c>
      <c r="L192" s="2">
        <v>1.828125</v>
      </c>
      <c r="M192" s="2">
        <v>1.40625</v>
      </c>
      <c r="N192" s="2">
        <v>1.265625</v>
      </c>
      <c r="O192" s="2">
        <v>9.375E-2</v>
      </c>
      <c r="P192" s="2">
        <v>2.625</v>
      </c>
      <c r="Q192" s="2">
        <v>2.203125</v>
      </c>
      <c r="R192" s="2">
        <f t="shared" si="2"/>
        <v>0.9375</v>
      </c>
      <c r="S192">
        <v>0.234375</v>
      </c>
      <c r="T192">
        <v>4.6875E-2</v>
      </c>
      <c r="U192">
        <v>4.6875E-2</v>
      </c>
    </row>
    <row r="193" spans="1:21" hidden="1" x14ac:dyDescent="0.25">
      <c r="A193" t="s">
        <v>255</v>
      </c>
      <c r="B193" t="s">
        <v>164</v>
      </c>
      <c r="C193" s="2">
        <v>0</v>
      </c>
      <c r="D193" s="2">
        <v>5.6390977443609019E-2</v>
      </c>
      <c r="E193" s="2">
        <v>0.84586466165413532</v>
      </c>
      <c r="F193" s="2">
        <v>0.16917293233082706</v>
      </c>
      <c r="G193" s="2">
        <v>44.323308270676691</v>
      </c>
      <c r="H193" s="2">
        <v>54.755639097744364</v>
      </c>
      <c r="I193" s="2">
        <v>1.6917293233082706</v>
      </c>
      <c r="J193" s="2">
        <v>0.22556390977443608</v>
      </c>
      <c r="K193" s="2">
        <v>3.0451127819548871</v>
      </c>
      <c r="L193" s="2">
        <v>1.4097744360902256</v>
      </c>
      <c r="M193" s="2">
        <v>2.0864661654135337</v>
      </c>
      <c r="N193" s="2">
        <v>1.3533834586466165</v>
      </c>
      <c r="O193" s="2">
        <v>0</v>
      </c>
      <c r="P193" s="2">
        <v>0.9586466165413533</v>
      </c>
      <c r="Q193" s="2">
        <v>1.6353383458646615</v>
      </c>
      <c r="R193" s="2">
        <f t="shared" si="2"/>
        <v>1.6353383458646615</v>
      </c>
      <c r="S193">
        <v>0.22556390977443608</v>
      </c>
      <c r="T193">
        <v>0</v>
      </c>
      <c r="U193">
        <v>0</v>
      </c>
    </row>
    <row r="194" spans="1:21" hidden="1" x14ac:dyDescent="0.25">
      <c r="A194" t="s">
        <v>266</v>
      </c>
      <c r="B194" t="s">
        <v>164</v>
      </c>
      <c r="C194" s="2">
        <v>0</v>
      </c>
      <c r="D194" s="2">
        <v>0</v>
      </c>
      <c r="E194" s="2">
        <v>0.31690140845070425</v>
      </c>
      <c r="F194" s="2">
        <v>0.10563380281690141</v>
      </c>
      <c r="G194" s="2">
        <v>14.788732394366198</v>
      </c>
      <c r="H194" s="2">
        <v>23.661971830985916</v>
      </c>
      <c r="I194" s="2">
        <v>2.323943661971831</v>
      </c>
      <c r="J194" s="2">
        <v>0.10563380281690141</v>
      </c>
      <c r="K194" s="2">
        <v>1.6901408450704225</v>
      </c>
      <c r="L194" s="2">
        <v>0.63380281690140849</v>
      </c>
      <c r="M194" s="2">
        <v>1.056338028169014</v>
      </c>
      <c r="N194" s="2">
        <v>0.528169014084507</v>
      </c>
      <c r="O194" s="2">
        <v>0</v>
      </c>
      <c r="P194" s="2">
        <v>1.267605633802817</v>
      </c>
      <c r="Q194" s="2">
        <v>2.4295774647887325</v>
      </c>
      <c r="R194" s="2">
        <f t="shared" si="2"/>
        <v>1.056338028169014</v>
      </c>
      <c r="S194">
        <v>0.10563380281690141</v>
      </c>
      <c r="T194">
        <v>0</v>
      </c>
      <c r="U194">
        <v>0</v>
      </c>
    </row>
    <row r="195" spans="1:21" hidden="1" x14ac:dyDescent="0.25">
      <c r="A195" t="s">
        <v>268</v>
      </c>
      <c r="B195" t="s">
        <v>164</v>
      </c>
      <c r="C195" s="2">
        <v>3.325942350332594E-2</v>
      </c>
      <c r="D195" s="2">
        <v>0</v>
      </c>
      <c r="E195" s="2">
        <v>1.0975609756097562</v>
      </c>
      <c r="F195" s="2">
        <v>0.19955654101995565</v>
      </c>
      <c r="G195" s="2">
        <v>26.14190687361419</v>
      </c>
      <c r="H195" s="2">
        <v>36.252771618625282</v>
      </c>
      <c r="I195" s="2">
        <v>1.3636363636363638</v>
      </c>
      <c r="J195" s="2">
        <v>6.6518847006651879E-2</v>
      </c>
      <c r="K195" s="2">
        <v>1.3968957871396896</v>
      </c>
      <c r="L195" s="2">
        <v>0.73170731707317083</v>
      </c>
      <c r="M195" s="2">
        <v>0.9645232815964524</v>
      </c>
      <c r="N195" s="2">
        <v>1.1308203991130821</v>
      </c>
      <c r="O195" s="2">
        <v>0</v>
      </c>
      <c r="P195" s="2">
        <v>2.2616407982261642</v>
      </c>
      <c r="Q195" s="2">
        <v>2.3946784922394677</v>
      </c>
      <c r="R195" s="2">
        <f t="shared" ref="R195:R258" si="3">K195-L195</f>
        <v>0.66518847006651882</v>
      </c>
      <c r="S195">
        <v>9.9778270509977826E-2</v>
      </c>
      <c r="T195">
        <v>0</v>
      </c>
      <c r="U195">
        <v>0</v>
      </c>
    </row>
    <row r="196" spans="1:21" hidden="1" x14ac:dyDescent="0.25">
      <c r="A196" t="s">
        <v>270</v>
      </c>
      <c r="B196" t="s">
        <v>164</v>
      </c>
      <c r="C196" s="2">
        <v>0.6133575647432985</v>
      </c>
      <c r="D196" s="2">
        <v>0.32712403452975919</v>
      </c>
      <c r="E196" s="2">
        <v>3.1894593366651525</v>
      </c>
      <c r="F196" s="2">
        <v>1.267605633802817</v>
      </c>
      <c r="G196" s="2">
        <v>47.841890049977287</v>
      </c>
      <c r="H196" s="2">
        <v>64.1163107678328</v>
      </c>
      <c r="I196" s="2">
        <v>6.2153566560654241</v>
      </c>
      <c r="J196" s="2">
        <v>0.57246706042707862</v>
      </c>
      <c r="K196" s="2">
        <v>1.3084961381190368</v>
      </c>
      <c r="L196" s="2">
        <v>0.65424806905951838</v>
      </c>
      <c r="M196" s="2">
        <v>1.3084961381190368</v>
      </c>
      <c r="N196" s="2">
        <v>0.24534302589731941</v>
      </c>
      <c r="O196" s="2">
        <v>0</v>
      </c>
      <c r="P196" s="2">
        <v>0.44979554747841888</v>
      </c>
      <c r="Q196" s="2">
        <v>0.73602907769195824</v>
      </c>
      <c r="R196" s="2">
        <f t="shared" si="3"/>
        <v>0.65424806905951838</v>
      </c>
      <c r="S196">
        <v>8.1781008632439797E-2</v>
      </c>
      <c r="T196">
        <v>0</v>
      </c>
      <c r="U196">
        <v>0</v>
      </c>
    </row>
    <row r="197" spans="1:21" hidden="1" x14ac:dyDescent="0.25">
      <c r="A197" t="s">
        <v>264</v>
      </c>
      <c r="B197" t="s">
        <v>164</v>
      </c>
      <c r="C197" s="2">
        <v>4.2755344418052253E-2</v>
      </c>
      <c r="D197" s="2">
        <v>8.5510688836104506E-2</v>
      </c>
      <c r="E197" s="2">
        <v>0.89786223277909727</v>
      </c>
      <c r="F197" s="2">
        <v>0.12826603325415678</v>
      </c>
      <c r="G197" s="2">
        <v>40.617577197149643</v>
      </c>
      <c r="H197" s="2">
        <v>53.444180522565318</v>
      </c>
      <c r="I197" s="2">
        <v>3.2921615201900236</v>
      </c>
      <c r="J197" s="2">
        <v>0.25653206650831356</v>
      </c>
      <c r="K197" s="2">
        <v>1.6674584323040378</v>
      </c>
      <c r="L197" s="2">
        <v>1.0261282660332542</v>
      </c>
      <c r="M197" s="2">
        <v>1.5819477434679337</v>
      </c>
      <c r="N197" s="2">
        <v>0.89786223277909727</v>
      </c>
      <c r="O197" s="2">
        <v>4.2755344418052253E-2</v>
      </c>
      <c r="P197" s="2">
        <v>0.68408551068883605</v>
      </c>
      <c r="Q197" s="2">
        <v>0.98337292161520196</v>
      </c>
      <c r="R197" s="2">
        <f t="shared" si="3"/>
        <v>0.64133016627078354</v>
      </c>
      <c r="S197">
        <v>0.17102137767220901</v>
      </c>
      <c r="T197">
        <v>0</v>
      </c>
      <c r="U197">
        <v>0</v>
      </c>
    </row>
    <row r="198" spans="1:21" hidden="1" x14ac:dyDescent="0.25">
      <c r="A198" t="s">
        <v>257</v>
      </c>
      <c r="B198" t="s">
        <v>164</v>
      </c>
      <c r="C198" s="2">
        <v>9.2307692307692313E-2</v>
      </c>
      <c r="D198" s="2">
        <v>9.2307692307692313E-2</v>
      </c>
      <c r="E198" s="2">
        <v>1.0615384615384615</v>
      </c>
      <c r="F198" s="2">
        <v>0.46153846153846156</v>
      </c>
      <c r="G198" s="2">
        <v>32.723076923076924</v>
      </c>
      <c r="H198" s="2">
        <v>37.938461538461539</v>
      </c>
      <c r="I198" s="2">
        <v>1.2461538461538462</v>
      </c>
      <c r="J198" s="2">
        <v>0.32307692307692309</v>
      </c>
      <c r="K198" s="2">
        <v>1.9384615384615385</v>
      </c>
      <c r="L198" s="2">
        <v>0.7846153846153846</v>
      </c>
      <c r="M198" s="2">
        <v>1.7076923076923078</v>
      </c>
      <c r="N198" s="2">
        <v>0.41538461538461541</v>
      </c>
      <c r="O198" s="2">
        <v>4.6153846153846156E-2</v>
      </c>
      <c r="P198" s="2">
        <v>1.3846153846153846</v>
      </c>
      <c r="Q198" s="2">
        <v>1.523076923076923</v>
      </c>
      <c r="R198" s="2">
        <f t="shared" si="3"/>
        <v>1.1538461538461537</v>
      </c>
      <c r="S198">
        <v>0.18461538461538463</v>
      </c>
      <c r="T198">
        <v>0</v>
      </c>
      <c r="U198">
        <v>0</v>
      </c>
    </row>
    <row r="199" spans="1:21" hidden="1" x14ac:dyDescent="0.25">
      <c r="A199" t="s">
        <v>263</v>
      </c>
      <c r="B199" t="s">
        <v>164</v>
      </c>
      <c r="C199" s="2">
        <v>0</v>
      </c>
      <c r="D199" s="2">
        <v>0</v>
      </c>
      <c r="E199" s="2">
        <v>1.4044213263979195</v>
      </c>
      <c r="F199" s="2">
        <v>0.23407022106631989</v>
      </c>
      <c r="G199" s="2">
        <v>37.685305591677505</v>
      </c>
      <c r="H199" s="2">
        <v>45.760728218465545</v>
      </c>
      <c r="I199" s="2">
        <v>2.925877763328999</v>
      </c>
      <c r="J199" s="2">
        <v>0.11703511053315994</v>
      </c>
      <c r="K199" s="2">
        <v>1.0533159947984396</v>
      </c>
      <c r="L199" s="2">
        <v>0.46814044213263978</v>
      </c>
      <c r="M199" s="2">
        <v>1.2873862158647593</v>
      </c>
      <c r="N199" s="2">
        <v>1.0533159947984396</v>
      </c>
      <c r="O199" s="2">
        <v>0</v>
      </c>
      <c r="P199" s="2">
        <v>0.58517555266579968</v>
      </c>
      <c r="Q199" s="2">
        <v>1.1703511053315994</v>
      </c>
      <c r="R199" s="2">
        <f t="shared" si="3"/>
        <v>0.58517555266579979</v>
      </c>
      <c r="S199">
        <v>0</v>
      </c>
      <c r="T199">
        <v>0</v>
      </c>
      <c r="U199">
        <v>0</v>
      </c>
    </row>
    <row r="200" spans="1:21" hidden="1" x14ac:dyDescent="0.25">
      <c r="A200" t="s">
        <v>221</v>
      </c>
      <c r="B200" t="s">
        <v>164</v>
      </c>
      <c r="C200" s="2">
        <v>0.25195968645016797</v>
      </c>
      <c r="D200" s="2">
        <v>0.15117581187010076</v>
      </c>
      <c r="E200" s="2">
        <v>0.65509518477043671</v>
      </c>
      <c r="F200" s="2">
        <v>0.20156774916013437</v>
      </c>
      <c r="G200" s="2">
        <v>56.338185890257556</v>
      </c>
      <c r="H200" s="2">
        <v>62.334826427771553</v>
      </c>
      <c r="I200" s="2">
        <v>3.0235162374020157</v>
      </c>
      <c r="J200" s="2">
        <v>0.45352743561030234</v>
      </c>
      <c r="K200" s="2">
        <v>1.4109742441209407</v>
      </c>
      <c r="L200" s="2">
        <v>0.75587905935050392</v>
      </c>
      <c r="M200" s="2">
        <v>0.80627099664053747</v>
      </c>
      <c r="N200" s="2">
        <v>0.95744680851063824</v>
      </c>
      <c r="O200" s="2">
        <v>0</v>
      </c>
      <c r="P200" s="2">
        <v>0.25195968645016797</v>
      </c>
      <c r="Q200" s="2">
        <v>0.85666293393057114</v>
      </c>
      <c r="R200" s="2">
        <f t="shared" si="3"/>
        <v>0.65509518477043682</v>
      </c>
      <c r="S200">
        <v>0.10078387458006718</v>
      </c>
      <c r="T200">
        <v>0</v>
      </c>
      <c r="U200">
        <v>0</v>
      </c>
    </row>
    <row r="201" spans="1:21" hidden="1" x14ac:dyDescent="0.25">
      <c r="A201" t="s">
        <v>178</v>
      </c>
      <c r="B201" t="s">
        <v>164</v>
      </c>
      <c r="C201" s="2">
        <v>0.22621184919210055</v>
      </c>
      <c r="D201" s="2">
        <v>0.12926391382405747</v>
      </c>
      <c r="E201" s="2">
        <v>1.7127468581687613</v>
      </c>
      <c r="F201" s="2">
        <v>0.67863554757630162</v>
      </c>
      <c r="G201" s="2">
        <v>44.208258527827645</v>
      </c>
      <c r="H201" s="2">
        <v>52.771992818671457</v>
      </c>
      <c r="I201" s="2">
        <v>5.138240574506284</v>
      </c>
      <c r="J201" s="2">
        <v>0.48473967684021546</v>
      </c>
      <c r="K201" s="2">
        <v>1.5834829443447038</v>
      </c>
      <c r="L201" s="2">
        <v>0.67863554757630162</v>
      </c>
      <c r="M201" s="2">
        <v>0.58168761220825849</v>
      </c>
      <c r="N201" s="2">
        <v>0.35547576301615802</v>
      </c>
      <c r="O201" s="2">
        <v>3.2315978456014367E-2</v>
      </c>
      <c r="P201" s="2">
        <v>0.4524236983842011</v>
      </c>
      <c r="Q201" s="2">
        <v>0.74326750448833034</v>
      </c>
      <c r="R201" s="2">
        <f t="shared" si="3"/>
        <v>0.9048473967684022</v>
      </c>
      <c r="S201">
        <v>0.12926391382405747</v>
      </c>
      <c r="T201">
        <v>0</v>
      </c>
      <c r="U201">
        <v>0</v>
      </c>
    </row>
    <row r="202" spans="1:21" hidden="1" x14ac:dyDescent="0.25">
      <c r="A202" t="s">
        <v>180</v>
      </c>
      <c r="B202" t="s">
        <v>164</v>
      </c>
      <c r="C202" s="2">
        <v>0</v>
      </c>
      <c r="D202" s="2">
        <v>0</v>
      </c>
      <c r="E202" s="2">
        <v>0</v>
      </c>
      <c r="F202" s="2">
        <v>0</v>
      </c>
      <c r="G202" s="2">
        <v>32.555309734513273</v>
      </c>
      <c r="H202" s="2">
        <v>38.329646017699119</v>
      </c>
      <c r="I202" s="2">
        <v>0.99557522123893805</v>
      </c>
      <c r="J202" s="2">
        <v>0</v>
      </c>
      <c r="K202" s="2">
        <v>3.1858407079646018</v>
      </c>
      <c r="L202" s="2">
        <v>1.8915929203539825</v>
      </c>
      <c r="M202" s="2">
        <v>1.3938053097345133</v>
      </c>
      <c r="N202" s="2">
        <v>1.1946902654867257</v>
      </c>
      <c r="O202" s="2">
        <v>9.9557522123893807E-2</v>
      </c>
      <c r="P202" s="2">
        <v>0.99557522123893805</v>
      </c>
      <c r="Q202" s="2">
        <v>1.1946902654867257</v>
      </c>
      <c r="R202" s="2">
        <f t="shared" si="3"/>
        <v>1.2942477876106193</v>
      </c>
      <c r="S202">
        <v>0.49778761061946902</v>
      </c>
      <c r="T202">
        <v>0</v>
      </c>
      <c r="U202">
        <v>0</v>
      </c>
    </row>
    <row r="203" spans="1:21" hidden="1" x14ac:dyDescent="0.25">
      <c r="A203" t="s">
        <v>181</v>
      </c>
      <c r="B203" t="s">
        <v>164</v>
      </c>
      <c r="C203" s="2">
        <v>0.41895895048666948</v>
      </c>
      <c r="D203" s="2">
        <v>0.38087177316969956</v>
      </c>
      <c r="E203" s="2">
        <v>2.8565382987727466</v>
      </c>
      <c r="F203" s="2">
        <v>1.0283537875581887</v>
      </c>
      <c r="G203" s="2">
        <v>38.011002962336015</v>
      </c>
      <c r="H203" s="2">
        <v>48.675412611087602</v>
      </c>
      <c r="I203" s="2">
        <v>4.5323741007194247</v>
      </c>
      <c r="J203" s="2">
        <v>0.72365636902242914</v>
      </c>
      <c r="K203" s="2">
        <v>1.5615742699957682</v>
      </c>
      <c r="L203" s="2">
        <v>0.60939483707151931</v>
      </c>
      <c r="M203" s="2">
        <v>0.68556919170545916</v>
      </c>
      <c r="N203" s="2">
        <v>0.49513330512060938</v>
      </c>
      <c r="O203" s="2">
        <v>0</v>
      </c>
      <c r="P203" s="2">
        <v>0.22852306390181973</v>
      </c>
      <c r="Q203" s="2">
        <v>1.1807024968260684</v>
      </c>
      <c r="R203" s="2">
        <f t="shared" si="3"/>
        <v>0.95217943292424889</v>
      </c>
      <c r="S203">
        <v>0.15234870926787983</v>
      </c>
      <c r="T203">
        <v>0</v>
      </c>
      <c r="U203">
        <v>0</v>
      </c>
    </row>
    <row r="204" spans="1:21" hidden="1" x14ac:dyDescent="0.25">
      <c r="A204" t="s">
        <v>182</v>
      </c>
      <c r="B204" t="s">
        <v>164</v>
      </c>
      <c r="C204" s="2">
        <v>0.11553273427471115</v>
      </c>
      <c r="D204" s="2">
        <v>0.28883183568677795</v>
      </c>
      <c r="E204" s="2">
        <v>1.2708600770218228</v>
      </c>
      <c r="F204" s="2">
        <v>0.34659820282413351</v>
      </c>
      <c r="G204" s="2">
        <v>61.290115532734276</v>
      </c>
      <c r="H204" s="2">
        <v>69.492939666238769</v>
      </c>
      <c r="I204" s="2">
        <v>3.9858793324775355</v>
      </c>
      <c r="J204" s="2">
        <v>0.46213093709884462</v>
      </c>
      <c r="K204" s="2">
        <v>2.9460847240051349</v>
      </c>
      <c r="L204" s="2">
        <v>1.7907573812580233</v>
      </c>
      <c r="M204" s="2">
        <v>1.0975609756097562</v>
      </c>
      <c r="N204" s="2">
        <v>0.40436456996148912</v>
      </c>
      <c r="O204" s="2">
        <v>5.7766367137355577E-2</v>
      </c>
      <c r="P204" s="2">
        <v>0.28883183568677795</v>
      </c>
      <c r="Q204" s="2">
        <v>0.28883183568677795</v>
      </c>
      <c r="R204" s="2">
        <f t="shared" si="3"/>
        <v>1.1553273427471116</v>
      </c>
      <c r="S204">
        <v>0.23106546854942231</v>
      </c>
      <c r="T204">
        <v>0</v>
      </c>
      <c r="U204">
        <v>0</v>
      </c>
    </row>
    <row r="205" spans="1:21" hidden="1" x14ac:dyDescent="0.25">
      <c r="A205" t="s">
        <v>183</v>
      </c>
      <c r="B205" t="s">
        <v>164</v>
      </c>
      <c r="C205" s="2">
        <v>4.3415340086830685E-2</v>
      </c>
      <c r="D205" s="2">
        <v>8.683068017366137E-2</v>
      </c>
      <c r="E205" s="2">
        <v>1.8234442836468885</v>
      </c>
      <c r="F205" s="2">
        <v>0.78147612156295232</v>
      </c>
      <c r="G205" s="2">
        <v>34.732272069464543</v>
      </c>
      <c r="H205" s="2">
        <v>44.544138929088277</v>
      </c>
      <c r="I205" s="2">
        <v>3.3429811866859622</v>
      </c>
      <c r="J205" s="2">
        <v>0.34732272069464548</v>
      </c>
      <c r="K205" s="2">
        <v>2.0405209840810419</v>
      </c>
      <c r="L205" s="2">
        <v>1.085383502170767</v>
      </c>
      <c r="M205" s="2">
        <v>0.95513748191027492</v>
      </c>
      <c r="N205" s="2">
        <v>0.47756874095513746</v>
      </c>
      <c r="O205" s="2">
        <v>0</v>
      </c>
      <c r="P205" s="2">
        <v>0.30390738060781475</v>
      </c>
      <c r="Q205" s="2">
        <v>0.56439942112879882</v>
      </c>
      <c r="R205" s="2">
        <f t="shared" si="3"/>
        <v>0.95513748191027492</v>
      </c>
      <c r="S205">
        <v>0.21707670043415339</v>
      </c>
      <c r="T205">
        <v>0</v>
      </c>
      <c r="U205">
        <v>0</v>
      </c>
    </row>
    <row r="206" spans="1:21" hidden="1" x14ac:dyDescent="0.25">
      <c r="A206" t="s">
        <v>184</v>
      </c>
      <c r="B206" t="s">
        <v>164</v>
      </c>
      <c r="C206" s="2">
        <v>0</v>
      </c>
      <c r="D206" s="2">
        <v>5.6214865708931916E-2</v>
      </c>
      <c r="E206" s="2">
        <v>1.0680824484697065</v>
      </c>
      <c r="F206" s="2">
        <v>0.28107432854465958</v>
      </c>
      <c r="G206" s="2">
        <v>32.267332916926925</v>
      </c>
      <c r="H206" s="2">
        <v>44.690818238600869</v>
      </c>
      <c r="I206" s="2">
        <v>3.7101811367895063</v>
      </c>
      <c r="J206" s="2">
        <v>0.16864459712679578</v>
      </c>
      <c r="K206" s="2">
        <v>1.8550905683947532</v>
      </c>
      <c r="L206" s="2">
        <v>1.0118675827607744</v>
      </c>
      <c r="M206" s="2">
        <v>1.7988757026858213</v>
      </c>
      <c r="N206" s="2">
        <v>1.236727045596502</v>
      </c>
      <c r="O206" s="2">
        <v>0</v>
      </c>
      <c r="P206" s="2">
        <v>0.39350405996252341</v>
      </c>
      <c r="Q206" s="2">
        <v>0.89943785134291065</v>
      </c>
      <c r="R206" s="2">
        <f t="shared" si="3"/>
        <v>0.84322298563397879</v>
      </c>
      <c r="S206">
        <v>0</v>
      </c>
      <c r="T206">
        <v>0</v>
      </c>
      <c r="U206">
        <v>0</v>
      </c>
    </row>
    <row r="207" spans="1:21" hidden="1" x14ac:dyDescent="0.25">
      <c r="A207" t="s">
        <v>186</v>
      </c>
      <c r="B207" t="s">
        <v>164</v>
      </c>
      <c r="C207" s="2">
        <v>5.4711246200607903E-2</v>
      </c>
      <c r="D207" s="2">
        <v>0.10942249240121581</v>
      </c>
      <c r="E207" s="2">
        <v>1.4224924012158056</v>
      </c>
      <c r="F207" s="2">
        <v>0.2735562310030395</v>
      </c>
      <c r="G207" s="2">
        <v>29.872340425531913</v>
      </c>
      <c r="H207" s="2">
        <v>43.495440729483278</v>
      </c>
      <c r="I207" s="2">
        <v>2.0243161094224926</v>
      </c>
      <c r="J207" s="2">
        <v>0.1641337386018237</v>
      </c>
      <c r="K207" s="2">
        <v>1.8601823708206686</v>
      </c>
      <c r="L207" s="2">
        <v>1.1489361702127658</v>
      </c>
      <c r="M207" s="2">
        <v>0.93009118541033431</v>
      </c>
      <c r="N207" s="2">
        <v>1.0395136778115501</v>
      </c>
      <c r="O207" s="2">
        <v>5.4711246200607903E-2</v>
      </c>
      <c r="P207" s="2">
        <v>1.4772036474164134</v>
      </c>
      <c r="Q207" s="2">
        <v>0.82066869300911849</v>
      </c>
      <c r="R207" s="2">
        <f t="shared" si="3"/>
        <v>0.71124620060790278</v>
      </c>
      <c r="S207">
        <v>0.32826747720364741</v>
      </c>
      <c r="T207">
        <v>0</v>
      </c>
      <c r="U207">
        <v>0</v>
      </c>
    </row>
    <row r="208" spans="1:21" hidden="1" x14ac:dyDescent="0.25">
      <c r="A208" t="s">
        <v>168</v>
      </c>
      <c r="B208" t="s">
        <v>164</v>
      </c>
      <c r="C208" s="2">
        <v>5.2447552447552448E-2</v>
      </c>
      <c r="D208" s="2">
        <v>0</v>
      </c>
      <c r="E208" s="2">
        <v>1.6783216783216783</v>
      </c>
      <c r="F208" s="2">
        <v>0.36713286713286714</v>
      </c>
      <c r="G208" s="2">
        <v>21.083916083916083</v>
      </c>
      <c r="H208" s="2">
        <v>26.8006993006993</v>
      </c>
      <c r="I208" s="2">
        <v>2.56993006993007</v>
      </c>
      <c r="J208" s="2">
        <v>0.20979020979020979</v>
      </c>
      <c r="K208" s="2">
        <v>2.465034965034965</v>
      </c>
      <c r="L208" s="2">
        <v>1.520979020979021</v>
      </c>
      <c r="M208" s="2">
        <v>0.73426573426573427</v>
      </c>
      <c r="N208" s="2">
        <v>1.048951048951049</v>
      </c>
      <c r="O208" s="2">
        <v>0</v>
      </c>
      <c r="P208" s="2">
        <v>0.26223776223776224</v>
      </c>
      <c r="Q208" s="2">
        <v>0.73426573426573427</v>
      </c>
      <c r="R208" s="2">
        <f t="shared" si="3"/>
        <v>0.94405594405594395</v>
      </c>
      <c r="S208">
        <v>0.1048951048951049</v>
      </c>
      <c r="T208">
        <v>0</v>
      </c>
      <c r="U208">
        <v>0</v>
      </c>
    </row>
    <row r="209" spans="1:21" hidden="1" x14ac:dyDescent="0.25">
      <c r="A209" t="s">
        <v>166</v>
      </c>
      <c r="B209" t="s">
        <v>164</v>
      </c>
      <c r="C209" s="2">
        <v>0.1762977473065622</v>
      </c>
      <c r="D209" s="2">
        <v>8.8148873653281098E-2</v>
      </c>
      <c r="E209" s="2">
        <v>1.8952007835455436</v>
      </c>
      <c r="F209" s="2">
        <v>0.74926542605288937</v>
      </c>
      <c r="G209" s="2">
        <v>19.040156709108718</v>
      </c>
      <c r="H209" s="2">
        <v>28.119490695396671</v>
      </c>
      <c r="I209" s="2">
        <v>2.5122428991185113</v>
      </c>
      <c r="J209" s="2">
        <v>0.26444662095984328</v>
      </c>
      <c r="K209" s="2">
        <v>1.5866797257590599</v>
      </c>
      <c r="L209" s="2">
        <v>0.74926542605288937</v>
      </c>
      <c r="M209" s="2">
        <v>1.0137120470127325</v>
      </c>
      <c r="N209" s="2">
        <v>0.52889324191968656</v>
      </c>
      <c r="O209" s="2">
        <v>0</v>
      </c>
      <c r="P209" s="2">
        <v>1.6748285994123409</v>
      </c>
      <c r="Q209" s="2">
        <v>2.0274240940254651</v>
      </c>
      <c r="R209" s="2">
        <f t="shared" si="3"/>
        <v>0.83741429970617054</v>
      </c>
      <c r="S209">
        <v>0.1762977473065622</v>
      </c>
      <c r="T209">
        <v>0</v>
      </c>
      <c r="U209">
        <v>0</v>
      </c>
    </row>
    <row r="210" spans="1:21" hidden="1" x14ac:dyDescent="0.25">
      <c r="A210" t="s">
        <v>170</v>
      </c>
      <c r="B210" t="s">
        <v>164</v>
      </c>
      <c r="C210" s="2">
        <v>5.5900621118012424E-2</v>
      </c>
      <c r="D210" s="2">
        <v>2.7950310559006212E-2</v>
      </c>
      <c r="E210" s="2">
        <v>0.69875776397515532</v>
      </c>
      <c r="F210" s="2">
        <v>0.2236024844720497</v>
      </c>
      <c r="G210" s="2">
        <v>25.770186335403725</v>
      </c>
      <c r="H210" s="2">
        <v>33.204968944099377</v>
      </c>
      <c r="I210" s="2">
        <v>2.0962732919254656</v>
      </c>
      <c r="J210" s="2">
        <v>8.3850931677018625E-2</v>
      </c>
      <c r="K210" s="2">
        <v>1.481366459627329</v>
      </c>
      <c r="L210" s="2">
        <v>0.75465838509316763</v>
      </c>
      <c r="M210" s="2">
        <v>1.1739130434782608</v>
      </c>
      <c r="N210" s="2">
        <v>0.83850931677018636</v>
      </c>
      <c r="O210" s="2">
        <v>0</v>
      </c>
      <c r="P210" s="2">
        <v>1.7888198757763976</v>
      </c>
      <c r="Q210" s="2">
        <v>1.4534161490683231</v>
      </c>
      <c r="R210" s="2">
        <f t="shared" si="3"/>
        <v>0.72670807453416142</v>
      </c>
      <c r="S210">
        <v>0.13975155279503104</v>
      </c>
      <c r="T210">
        <v>0</v>
      </c>
      <c r="U210">
        <v>0</v>
      </c>
    </row>
    <row r="211" spans="1:21" hidden="1" x14ac:dyDescent="0.25">
      <c r="A211" t="s">
        <v>188</v>
      </c>
      <c r="B211" t="s">
        <v>164</v>
      </c>
      <c r="C211" s="2">
        <v>0.23017902813299235</v>
      </c>
      <c r="D211" s="2">
        <v>7.6726342710997444E-2</v>
      </c>
      <c r="E211" s="2">
        <v>1.9948849104859334</v>
      </c>
      <c r="F211" s="2">
        <v>0.53708439897698212</v>
      </c>
      <c r="G211" s="2">
        <v>49.33503836317135</v>
      </c>
      <c r="H211" s="2">
        <v>58.081841432225062</v>
      </c>
      <c r="I211" s="2">
        <v>3.5294117647058822</v>
      </c>
      <c r="J211" s="2">
        <v>0.46035805626598469</v>
      </c>
      <c r="K211" s="2">
        <v>3.5294117647058822</v>
      </c>
      <c r="L211" s="2">
        <v>1.7647058823529411</v>
      </c>
      <c r="M211" s="2">
        <v>2.5319693094629154</v>
      </c>
      <c r="N211" s="2">
        <v>1.0741687979539642</v>
      </c>
      <c r="O211" s="2">
        <v>0</v>
      </c>
      <c r="P211" s="2">
        <v>0.46035805626598469</v>
      </c>
      <c r="Q211" s="2">
        <v>1.1508951406649617</v>
      </c>
      <c r="R211" s="2">
        <f t="shared" si="3"/>
        <v>1.7647058823529411</v>
      </c>
      <c r="S211">
        <v>0.23017902813299235</v>
      </c>
      <c r="T211">
        <v>0</v>
      </c>
      <c r="U211">
        <v>0</v>
      </c>
    </row>
    <row r="212" spans="1:21" hidden="1" x14ac:dyDescent="0.25">
      <c r="A212" t="s">
        <v>208</v>
      </c>
      <c r="B212" t="s">
        <v>164</v>
      </c>
      <c r="C212" s="2">
        <v>4.9099836333878884E-2</v>
      </c>
      <c r="D212" s="2">
        <v>0.24549918166939444</v>
      </c>
      <c r="E212" s="2">
        <v>1.2765957446808511</v>
      </c>
      <c r="F212" s="2">
        <v>0.44189852700491</v>
      </c>
      <c r="G212" s="2">
        <v>25.040916530278231</v>
      </c>
      <c r="H212" s="2">
        <v>36.088379705400982</v>
      </c>
      <c r="I212" s="2">
        <v>3.5842880523731586</v>
      </c>
      <c r="J212" s="2">
        <v>0.39279869067103107</v>
      </c>
      <c r="K212" s="2">
        <v>1.0801963993453354</v>
      </c>
      <c r="L212" s="2">
        <v>0.68739770867430439</v>
      </c>
      <c r="M212" s="2">
        <v>1.0310965630114566</v>
      </c>
      <c r="N212" s="2">
        <v>0.39279869067103107</v>
      </c>
      <c r="O212" s="2">
        <v>0</v>
      </c>
      <c r="P212" s="2">
        <v>0.63829787234042556</v>
      </c>
      <c r="Q212" s="2">
        <v>1.5711947626841243</v>
      </c>
      <c r="R212" s="2">
        <f t="shared" si="3"/>
        <v>0.39279869067103101</v>
      </c>
      <c r="S212">
        <v>0</v>
      </c>
      <c r="T212">
        <v>0</v>
      </c>
      <c r="U212">
        <v>0</v>
      </c>
    </row>
    <row r="213" spans="1:21" hidden="1" x14ac:dyDescent="0.25">
      <c r="A213" t="s">
        <v>214</v>
      </c>
      <c r="B213" t="s">
        <v>164</v>
      </c>
      <c r="C213" s="2">
        <v>0</v>
      </c>
      <c r="D213" s="2">
        <v>4.2233693101830123E-2</v>
      </c>
      <c r="E213" s="2">
        <v>0.80244016893477244</v>
      </c>
      <c r="F213" s="2">
        <v>0.16893477240732049</v>
      </c>
      <c r="G213" s="2">
        <v>38.686062881276399</v>
      </c>
      <c r="H213" s="2">
        <v>49.371187236039418</v>
      </c>
      <c r="I213" s="2">
        <v>1.8582824964805256</v>
      </c>
      <c r="J213" s="2">
        <v>4.2233693101830123E-2</v>
      </c>
      <c r="K213" s="2">
        <v>2.4495541999061472</v>
      </c>
      <c r="L213" s="2">
        <v>1.6471140309713748</v>
      </c>
      <c r="M213" s="2">
        <v>0.9713749413420929</v>
      </c>
      <c r="N213" s="2">
        <v>0.88690755513843256</v>
      </c>
      <c r="O213" s="2">
        <v>4.2233693101830123E-2</v>
      </c>
      <c r="P213" s="2">
        <v>0.63350539652745197</v>
      </c>
      <c r="Q213" s="2">
        <v>1.1403097137494136</v>
      </c>
      <c r="R213" s="2">
        <f t="shared" si="3"/>
        <v>0.80244016893477244</v>
      </c>
      <c r="S213">
        <v>4.2233693101830123E-2</v>
      </c>
      <c r="T213">
        <v>0</v>
      </c>
      <c r="U213">
        <v>0</v>
      </c>
    </row>
    <row r="214" spans="1:21" hidden="1" x14ac:dyDescent="0.25">
      <c r="A214" t="s">
        <v>210</v>
      </c>
      <c r="B214" t="s">
        <v>164</v>
      </c>
      <c r="C214" s="2">
        <v>0</v>
      </c>
      <c r="D214" s="2">
        <v>0.26049204052098407</v>
      </c>
      <c r="E214" s="2">
        <v>0.39073806078147616</v>
      </c>
      <c r="F214" s="2">
        <v>6.5123010130246017E-2</v>
      </c>
      <c r="G214" s="2">
        <v>59.327062228654121</v>
      </c>
      <c r="H214" s="2">
        <v>68.574529667149065</v>
      </c>
      <c r="I214" s="2">
        <v>1.9536903039073805</v>
      </c>
      <c r="J214" s="2">
        <v>0.39073806078147616</v>
      </c>
      <c r="K214" s="2">
        <v>2.0188133140376268</v>
      </c>
      <c r="L214" s="2">
        <v>1.1722141823444283</v>
      </c>
      <c r="M214" s="2">
        <v>1.3675832127351666</v>
      </c>
      <c r="N214" s="2">
        <v>2.0188133140376268</v>
      </c>
      <c r="O214" s="2">
        <v>0.19536903039073808</v>
      </c>
      <c r="P214" s="2">
        <v>1.8234442836468885</v>
      </c>
      <c r="Q214" s="2">
        <v>1.1070911722141823</v>
      </c>
      <c r="R214" s="2">
        <f t="shared" si="3"/>
        <v>0.84659913169319845</v>
      </c>
      <c r="S214">
        <v>0.19536903039073808</v>
      </c>
      <c r="T214">
        <v>0</v>
      </c>
      <c r="U214">
        <v>0</v>
      </c>
    </row>
    <row r="215" spans="1:21" hidden="1" x14ac:dyDescent="0.25">
      <c r="A215" t="s">
        <v>179</v>
      </c>
      <c r="B215" t="s">
        <v>164</v>
      </c>
      <c r="C215" s="2">
        <v>0.10152284263959392</v>
      </c>
      <c r="D215" s="2">
        <v>0.20304568527918784</v>
      </c>
      <c r="E215" s="2">
        <v>0.86294416243654826</v>
      </c>
      <c r="F215" s="2">
        <v>0.45685279187817257</v>
      </c>
      <c r="G215" s="2">
        <v>56.903553299492387</v>
      </c>
      <c r="H215" s="2">
        <v>66.395939086294419</v>
      </c>
      <c r="I215" s="2">
        <v>3.5025380710659899</v>
      </c>
      <c r="J215" s="2">
        <v>0.81218274111675137</v>
      </c>
      <c r="K215" s="2">
        <v>2.9949238578680202</v>
      </c>
      <c r="L215" s="2">
        <v>1.5736040609137056</v>
      </c>
      <c r="M215" s="2">
        <v>1.8781725888324872</v>
      </c>
      <c r="N215" s="2">
        <v>1.5736040609137056</v>
      </c>
      <c r="O215" s="2">
        <v>0</v>
      </c>
      <c r="P215" s="2">
        <v>0.71065989847715738</v>
      </c>
      <c r="Q215" s="2">
        <v>0.71065989847715738</v>
      </c>
      <c r="R215" s="2">
        <f t="shared" si="3"/>
        <v>1.4213197969543145</v>
      </c>
      <c r="S215">
        <v>0.10152284263959392</v>
      </c>
      <c r="T215">
        <v>0</v>
      </c>
      <c r="U215">
        <v>0</v>
      </c>
    </row>
    <row r="216" spans="1:21" hidden="1" x14ac:dyDescent="0.25">
      <c r="A216" t="s">
        <v>217</v>
      </c>
      <c r="B216" t="s">
        <v>164</v>
      </c>
      <c r="C216" s="2">
        <v>0</v>
      </c>
      <c r="D216" s="2">
        <v>0</v>
      </c>
      <c r="E216" s="2">
        <v>0.26666666666666666</v>
      </c>
      <c r="F216" s="2">
        <v>6.6666666666666666E-2</v>
      </c>
      <c r="G216" s="2">
        <v>50.866666666666674</v>
      </c>
      <c r="H216" s="2">
        <v>56.733333333333334</v>
      </c>
      <c r="I216" s="2">
        <v>1.6</v>
      </c>
      <c r="J216" s="2">
        <v>0.2</v>
      </c>
      <c r="K216" s="2">
        <v>2.2000000000000002</v>
      </c>
      <c r="L216" s="2">
        <v>1.2666666666666666</v>
      </c>
      <c r="M216" s="2">
        <v>1.2666666666666666</v>
      </c>
      <c r="N216" s="2">
        <v>0.8</v>
      </c>
      <c r="O216" s="2">
        <v>6.6666666666666666E-2</v>
      </c>
      <c r="P216" s="2">
        <v>0.8</v>
      </c>
      <c r="Q216" s="2">
        <v>0.66666666666666674</v>
      </c>
      <c r="R216" s="2">
        <f t="shared" si="3"/>
        <v>0.93333333333333357</v>
      </c>
      <c r="S216">
        <v>0.4</v>
      </c>
      <c r="T216">
        <v>0</v>
      </c>
      <c r="U216">
        <v>0</v>
      </c>
    </row>
    <row r="217" spans="1:21" hidden="1" x14ac:dyDescent="0.25">
      <c r="A217" t="s">
        <v>219</v>
      </c>
      <c r="B217" t="s">
        <v>164</v>
      </c>
      <c r="C217" s="2">
        <v>6.230529595015577E-2</v>
      </c>
      <c r="D217" s="2">
        <v>6.230529595015577E-2</v>
      </c>
      <c r="E217" s="2">
        <v>0.74766355140186913</v>
      </c>
      <c r="F217" s="2">
        <v>0.12461059190031154</v>
      </c>
      <c r="G217" s="2">
        <v>42.89719626168224</v>
      </c>
      <c r="H217" s="2">
        <v>52.679127725856695</v>
      </c>
      <c r="I217" s="2">
        <v>2.3052959501557635</v>
      </c>
      <c r="J217" s="2">
        <v>0.12461059190031154</v>
      </c>
      <c r="K217" s="2">
        <v>2.3987538940809969</v>
      </c>
      <c r="L217" s="2">
        <v>1.2149532710280373</v>
      </c>
      <c r="M217" s="2">
        <v>1.2149532710280373</v>
      </c>
      <c r="N217" s="2">
        <v>1.5887850467289721</v>
      </c>
      <c r="O217" s="2">
        <v>0</v>
      </c>
      <c r="P217" s="2">
        <v>2.0872274143302181</v>
      </c>
      <c r="Q217" s="2">
        <v>1.4641744548286604</v>
      </c>
      <c r="R217" s="2">
        <f t="shared" si="3"/>
        <v>1.1838006230529596</v>
      </c>
      <c r="S217">
        <v>0.28037383177570091</v>
      </c>
      <c r="T217">
        <v>0</v>
      </c>
      <c r="U217">
        <v>0</v>
      </c>
    </row>
    <row r="218" spans="1:21" hidden="1" x14ac:dyDescent="0.25">
      <c r="A218" t="s">
        <v>207</v>
      </c>
      <c r="B218" t="s">
        <v>164</v>
      </c>
      <c r="C218" s="2">
        <v>8.8321884200196266E-2</v>
      </c>
      <c r="D218" s="2">
        <v>0.17664376840039253</v>
      </c>
      <c r="E218" s="2">
        <v>1.0157016683022571</v>
      </c>
      <c r="F218" s="2">
        <v>0.30912659470068693</v>
      </c>
      <c r="G218" s="2">
        <v>44.690873405299314</v>
      </c>
      <c r="H218" s="2">
        <v>59.39646712463199</v>
      </c>
      <c r="I218" s="2">
        <v>4.4160942100098133</v>
      </c>
      <c r="J218" s="2">
        <v>0.30912659470068693</v>
      </c>
      <c r="K218" s="2">
        <v>1.2365063788027477</v>
      </c>
      <c r="L218" s="2">
        <v>0.6624141315014721</v>
      </c>
      <c r="M218" s="2">
        <v>1.5014720314033365</v>
      </c>
      <c r="N218" s="2">
        <v>0.7948969578017665</v>
      </c>
      <c r="O218" s="2">
        <v>0</v>
      </c>
      <c r="P218" s="2">
        <v>0.6624141315014721</v>
      </c>
      <c r="Q218" s="2">
        <v>0.9273797841020609</v>
      </c>
      <c r="R218" s="2">
        <f t="shared" si="3"/>
        <v>0.57409224730127562</v>
      </c>
      <c r="S218">
        <v>4.4160942100098133E-2</v>
      </c>
      <c r="T218">
        <v>0</v>
      </c>
      <c r="U218">
        <v>0</v>
      </c>
    </row>
    <row r="219" spans="1:21" hidden="1" x14ac:dyDescent="0.25">
      <c r="A219" t="s">
        <v>192</v>
      </c>
      <c r="B219" t="s">
        <v>164</v>
      </c>
      <c r="C219" s="2">
        <v>6.6716085989621934E-2</v>
      </c>
      <c r="D219" s="2">
        <v>0.60044477390659745</v>
      </c>
      <c r="E219" s="2">
        <v>2.1349147516679019</v>
      </c>
      <c r="F219" s="2">
        <v>0.53372868791697547</v>
      </c>
      <c r="G219" s="2">
        <v>49.103039288361742</v>
      </c>
      <c r="H219" s="2">
        <v>59.577464788732392</v>
      </c>
      <c r="I219" s="2">
        <v>3.8028169014084505</v>
      </c>
      <c r="J219" s="2">
        <v>0.7338769458858414</v>
      </c>
      <c r="K219" s="2">
        <v>0.86730911786508524</v>
      </c>
      <c r="L219" s="2">
        <v>0.60044477390659745</v>
      </c>
      <c r="M219" s="2">
        <v>0.7338769458858414</v>
      </c>
      <c r="N219" s="2">
        <v>0.86730911786508524</v>
      </c>
      <c r="O219" s="2">
        <v>0</v>
      </c>
      <c r="P219" s="2">
        <v>2.3350630096367682</v>
      </c>
      <c r="Q219" s="2">
        <v>1.3343217197924389</v>
      </c>
      <c r="R219" s="2">
        <f t="shared" si="3"/>
        <v>0.26686434395848779</v>
      </c>
      <c r="S219">
        <v>0.46701260192735355</v>
      </c>
      <c r="T219">
        <v>6.6716085989621934E-2</v>
      </c>
      <c r="U219">
        <v>0</v>
      </c>
    </row>
    <row r="220" spans="1:21" hidden="1" x14ac:dyDescent="0.25">
      <c r="A220" t="s">
        <v>196</v>
      </c>
      <c r="B220" t="s">
        <v>164</v>
      </c>
      <c r="C220" s="2">
        <v>0.33860045146726864</v>
      </c>
      <c r="D220" s="2">
        <v>0.20316027088036115</v>
      </c>
      <c r="E220" s="2">
        <v>2.9119638826185099</v>
      </c>
      <c r="F220" s="2">
        <v>1.0835214446952595</v>
      </c>
      <c r="G220" s="2">
        <v>35.959367945823928</v>
      </c>
      <c r="H220" s="2">
        <v>44.356659142212187</v>
      </c>
      <c r="I220" s="2">
        <v>4.1986455981941306</v>
      </c>
      <c r="J220" s="2">
        <v>0.54176072234762973</v>
      </c>
      <c r="K220" s="2">
        <v>1.1512415349887133</v>
      </c>
      <c r="L220" s="2">
        <v>0.8126410835214446</v>
      </c>
      <c r="M220" s="2">
        <v>0.74492099322799099</v>
      </c>
      <c r="N220" s="2">
        <v>0.47404063205417607</v>
      </c>
      <c r="O220" s="2">
        <v>0</v>
      </c>
      <c r="P220" s="2">
        <v>0.33860045146726864</v>
      </c>
      <c r="Q220" s="2">
        <v>1.1512415349887133</v>
      </c>
      <c r="R220" s="2">
        <f t="shared" si="3"/>
        <v>0.33860045146726869</v>
      </c>
      <c r="S220">
        <v>0</v>
      </c>
      <c r="T220">
        <v>0</v>
      </c>
      <c r="U220">
        <v>0</v>
      </c>
    </row>
    <row r="221" spans="1:21" hidden="1" x14ac:dyDescent="0.25">
      <c r="A221" t="s">
        <v>197</v>
      </c>
      <c r="B221" t="s">
        <v>164</v>
      </c>
      <c r="C221" s="2">
        <v>5.6320400500625784E-2</v>
      </c>
      <c r="D221" s="2">
        <v>5.6320400500625784E-2</v>
      </c>
      <c r="E221" s="2">
        <v>0.87296620775969969</v>
      </c>
      <c r="F221" s="2">
        <v>0.28160200250312889</v>
      </c>
      <c r="G221" s="2">
        <v>64.402377972465587</v>
      </c>
      <c r="H221" s="2">
        <v>72.371714643304131</v>
      </c>
      <c r="I221" s="2">
        <v>2.4217772215269089</v>
      </c>
      <c r="J221" s="2">
        <v>0.19712140175219023</v>
      </c>
      <c r="K221" s="2">
        <v>2.1964956195244056</v>
      </c>
      <c r="L221" s="2">
        <v>1.2672090112640801</v>
      </c>
      <c r="M221" s="2">
        <v>1.7177722152690864</v>
      </c>
      <c r="N221" s="2">
        <v>1.3516896120150188</v>
      </c>
      <c r="O221" s="2">
        <v>0</v>
      </c>
      <c r="P221" s="2">
        <v>0.64768460575719655</v>
      </c>
      <c r="Q221" s="2">
        <v>0.53504380475594493</v>
      </c>
      <c r="R221" s="2">
        <f t="shared" si="3"/>
        <v>0.9292866082603255</v>
      </c>
      <c r="S221">
        <v>8.4480600750938675E-2</v>
      </c>
      <c r="T221">
        <v>0</v>
      </c>
      <c r="U221">
        <v>0</v>
      </c>
    </row>
    <row r="222" spans="1:21" hidden="1" x14ac:dyDescent="0.25">
      <c r="A222" t="s">
        <v>198</v>
      </c>
      <c r="B222" t="s">
        <v>164</v>
      </c>
      <c r="C222" s="2">
        <v>3.9735099337748346E-2</v>
      </c>
      <c r="D222" s="2">
        <v>0</v>
      </c>
      <c r="E222" s="2">
        <v>1.3112582781456954</v>
      </c>
      <c r="F222" s="2">
        <v>0.35761589403973509</v>
      </c>
      <c r="G222" s="2">
        <v>32.066225165562912</v>
      </c>
      <c r="H222" s="2">
        <v>41.046357615894038</v>
      </c>
      <c r="I222" s="2">
        <v>2.185430463576159</v>
      </c>
      <c r="J222" s="2">
        <v>7.9470198675496692E-2</v>
      </c>
      <c r="K222" s="2">
        <v>2.3046357615894042</v>
      </c>
      <c r="L222" s="2">
        <v>1.4304635761589404</v>
      </c>
      <c r="M222" s="2">
        <v>1.4701986754966889</v>
      </c>
      <c r="N222" s="2">
        <v>0.99337748344370869</v>
      </c>
      <c r="O222" s="2">
        <v>0</v>
      </c>
      <c r="P222" s="2">
        <v>0.55629139072847678</v>
      </c>
      <c r="Q222" s="2">
        <v>0.59602649006622521</v>
      </c>
      <c r="R222" s="2">
        <f t="shared" si="3"/>
        <v>0.87417218543046382</v>
      </c>
      <c r="S222">
        <v>0.19867549668874171</v>
      </c>
      <c r="T222">
        <v>0</v>
      </c>
      <c r="U222">
        <v>0</v>
      </c>
    </row>
    <row r="223" spans="1:21" hidden="1" x14ac:dyDescent="0.25">
      <c r="A223" t="s">
        <v>202</v>
      </c>
      <c r="B223" t="s">
        <v>164</v>
      </c>
      <c r="C223" s="2">
        <v>0</v>
      </c>
      <c r="D223" s="2">
        <v>0</v>
      </c>
      <c r="E223" s="2">
        <v>0.74332909783989831</v>
      </c>
      <c r="F223" s="2">
        <v>5.7179161372299878E-2</v>
      </c>
      <c r="G223" s="2">
        <v>31.734434561626429</v>
      </c>
      <c r="H223" s="2">
        <v>41.054637865311307</v>
      </c>
      <c r="I223" s="2">
        <v>1.372299872935197</v>
      </c>
      <c r="J223" s="2">
        <v>0.11435832274459976</v>
      </c>
      <c r="K223" s="2">
        <v>1.2007623888182972</v>
      </c>
      <c r="L223" s="2">
        <v>0.74332909783989831</v>
      </c>
      <c r="M223" s="2">
        <v>1.4866581956797966</v>
      </c>
      <c r="N223" s="2">
        <v>1.1435832274459974</v>
      </c>
      <c r="O223" s="2">
        <v>0</v>
      </c>
      <c r="P223" s="2">
        <v>2.5730622617534942</v>
      </c>
      <c r="Q223" s="2">
        <v>2.5158831003811946</v>
      </c>
      <c r="R223" s="2">
        <f t="shared" si="3"/>
        <v>0.45743329097839891</v>
      </c>
      <c r="S223">
        <v>0.17153748411689962</v>
      </c>
      <c r="T223">
        <v>0</v>
      </c>
      <c r="U223">
        <v>0</v>
      </c>
    </row>
    <row r="224" spans="1:21" hidden="1" x14ac:dyDescent="0.25">
      <c r="A224" t="s">
        <v>201</v>
      </c>
      <c r="B224" t="s">
        <v>164</v>
      </c>
      <c r="C224" s="2">
        <v>0.21844660194174756</v>
      </c>
      <c r="D224" s="2">
        <v>6.2413314840499307E-2</v>
      </c>
      <c r="E224" s="2">
        <v>1.4042995839112344</v>
      </c>
      <c r="F224" s="2">
        <v>0.43689320388349512</v>
      </c>
      <c r="G224" s="2">
        <v>82.385575589459094</v>
      </c>
      <c r="H224" s="2">
        <v>90.093619972260754</v>
      </c>
      <c r="I224" s="2">
        <v>2.9022191400832176</v>
      </c>
      <c r="J224" s="2">
        <v>0.18723994452149792</v>
      </c>
      <c r="K224" s="2">
        <v>2.2468793342579749</v>
      </c>
      <c r="L224" s="2">
        <v>1.3418862690707352</v>
      </c>
      <c r="M224" s="2">
        <v>0.87378640776699024</v>
      </c>
      <c r="N224" s="2">
        <v>0.87378640776699024</v>
      </c>
      <c r="O224" s="2">
        <v>0</v>
      </c>
      <c r="P224" s="2">
        <v>2.6525658807212205</v>
      </c>
      <c r="Q224" s="2">
        <v>1.0298196948682385</v>
      </c>
      <c r="R224" s="2">
        <f t="shared" si="3"/>
        <v>0.90499306518723976</v>
      </c>
      <c r="S224">
        <v>0.15603328710124828</v>
      </c>
      <c r="T224">
        <v>0</v>
      </c>
      <c r="U224">
        <v>0</v>
      </c>
    </row>
    <row r="225" spans="1:21" hidden="1" x14ac:dyDescent="0.25">
      <c r="A225" t="s">
        <v>199</v>
      </c>
      <c r="B225" t="s">
        <v>164</v>
      </c>
      <c r="C225" s="2">
        <v>0.23841059602649006</v>
      </c>
      <c r="D225" s="2">
        <v>3.9735099337748346E-2</v>
      </c>
      <c r="E225" s="2">
        <v>1.8278145695364241</v>
      </c>
      <c r="F225" s="2">
        <v>0.67549668874172186</v>
      </c>
      <c r="G225" s="2">
        <v>27.099337748344372</v>
      </c>
      <c r="H225" s="2">
        <v>36.317880794701985</v>
      </c>
      <c r="I225" s="2">
        <v>3.1788079470198674</v>
      </c>
      <c r="J225" s="2">
        <v>0.15894039735099338</v>
      </c>
      <c r="K225" s="2">
        <v>0.79470198675496684</v>
      </c>
      <c r="L225" s="2">
        <v>0.35761589403973509</v>
      </c>
      <c r="M225" s="2">
        <v>0.47682119205298013</v>
      </c>
      <c r="N225" s="2">
        <v>0.4370860927152318</v>
      </c>
      <c r="O225" s="2">
        <v>3.9735099337748346E-2</v>
      </c>
      <c r="P225" s="2">
        <v>0.67549668874172186</v>
      </c>
      <c r="Q225" s="2">
        <v>1.9072847682119205</v>
      </c>
      <c r="R225" s="2">
        <f t="shared" si="3"/>
        <v>0.43708609271523174</v>
      </c>
      <c r="S225">
        <v>0.35761589403973509</v>
      </c>
      <c r="T225">
        <v>0</v>
      </c>
      <c r="U225">
        <v>0</v>
      </c>
    </row>
    <row r="226" spans="1:21" hidden="1" x14ac:dyDescent="0.25">
      <c r="A226" t="s">
        <v>194</v>
      </c>
      <c r="B226" t="s">
        <v>164</v>
      </c>
      <c r="C226" s="2">
        <v>0</v>
      </c>
      <c r="D226" s="2">
        <v>0.26451138868479057</v>
      </c>
      <c r="E226" s="2">
        <v>0.92578986039676714</v>
      </c>
      <c r="F226" s="2">
        <v>0.13225569434239529</v>
      </c>
      <c r="G226" s="2">
        <v>60.308596620132256</v>
      </c>
      <c r="H226" s="2">
        <v>67.384276267450403</v>
      </c>
      <c r="I226" s="2">
        <v>2.5128581925055107</v>
      </c>
      <c r="J226" s="2">
        <v>0.46289493019838357</v>
      </c>
      <c r="K226" s="2">
        <v>2.3806024981631153</v>
      </c>
      <c r="L226" s="2">
        <v>1.1903012490815577</v>
      </c>
      <c r="M226" s="2">
        <v>1.5870683321087435</v>
      </c>
      <c r="N226" s="2">
        <v>1.322556943423953</v>
      </c>
      <c r="O226" s="2">
        <v>0</v>
      </c>
      <c r="P226" s="2">
        <v>1.3886847905951507</v>
      </c>
      <c r="Q226" s="2">
        <v>1.1903012490815577</v>
      </c>
      <c r="R226" s="2">
        <f t="shared" si="3"/>
        <v>1.1903012490815577</v>
      </c>
      <c r="S226">
        <v>0.33063923585598826</v>
      </c>
      <c r="T226">
        <v>0</v>
      </c>
      <c r="U226">
        <v>0</v>
      </c>
    </row>
    <row r="227" spans="1:21" hidden="1" x14ac:dyDescent="0.25">
      <c r="A227" t="s">
        <v>218</v>
      </c>
      <c r="B227" t="s">
        <v>164</v>
      </c>
      <c r="C227" s="2">
        <v>0</v>
      </c>
      <c r="D227" s="2">
        <v>0.1291248206599713</v>
      </c>
      <c r="E227" s="2">
        <v>1.2266857962697275</v>
      </c>
      <c r="F227" s="2">
        <v>0.38737446197991388</v>
      </c>
      <c r="G227" s="2">
        <v>56.55667144906743</v>
      </c>
      <c r="H227" s="2">
        <v>63.335724533715926</v>
      </c>
      <c r="I227" s="2">
        <v>3.6154949784791963</v>
      </c>
      <c r="J227" s="2">
        <v>0.38737446197991388</v>
      </c>
      <c r="K227" s="2">
        <v>1.8723098995695837</v>
      </c>
      <c r="L227" s="2">
        <v>0.64562410329985653</v>
      </c>
      <c r="M227" s="2">
        <v>0.96843615494978486</v>
      </c>
      <c r="N227" s="2">
        <v>0.7101865136298422</v>
      </c>
      <c r="O227" s="2">
        <v>0</v>
      </c>
      <c r="P227" s="2">
        <v>2.3242467718794835</v>
      </c>
      <c r="Q227" s="2">
        <v>1.1621233859397417</v>
      </c>
      <c r="R227" s="2">
        <f t="shared" si="3"/>
        <v>1.2266857962697273</v>
      </c>
      <c r="S227">
        <v>6.4562410329985651E-2</v>
      </c>
      <c r="T227">
        <v>0</v>
      </c>
      <c r="U227">
        <v>0</v>
      </c>
    </row>
    <row r="228" spans="1:21" hidden="1" x14ac:dyDescent="0.25">
      <c r="A228" t="s">
        <v>167</v>
      </c>
      <c r="B228" t="s">
        <v>164</v>
      </c>
      <c r="C228" s="2">
        <v>0.13528748590755355</v>
      </c>
      <c r="D228" s="2">
        <v>6.7643742953776773E-2</v>
      </c>
      <c r="E228" s="2">
        <v>1.4205186020293121</v>
      </c>
      <c r="F228" s="2">
        <v>0.54114994363021418</v>
      </c>
      <c r="G228" s="2">
        <v>55.298759864712508</v>
      </c>
      <c r="H228" s="2">
        <v>67.373167981961672</v>
      </c>
      <c r="I228" s="2">
        <v>2.2660653889515219</v>
      </c>
      <c r="J228" s="2">
        <v>0.13528748590755355</v>
      </c>
      <c r="K228" s="2">
        <v>2.2998872604284104</v>
      </c>
      <c r="L228" s="2">
        <v>1.2514092446448704</v>
      </c>
      <c r="M228" s="2">
        <v>1.319052987598647</v>
      </c>
      <c r="N228" s="2">
        <v>1.3866967305524238</v>
      </c>
      <c r="O228" s="2">
        <v>0.10146561443066515</v>
      </c>
      <c r="P228" s="2">
        <v>0.64261555806087933</v>
      </c>
      <c r="Q228" s="2">
        <v>0.87936865839909806</v>
      </c>
      <c r="R228" s="2">
        <f t="shared" si="3"/>
        <v>1.0484780157835401</v>
      </c>
      <c r="S228">
        <v>0.30439684329199546</v>
      </c>
      <c r="T228">
        <v>0</v>
      </c>
      <c r="U228">
        <v>0</v>
      </c>
    </row>
    <row r="229" spans="1:21" hidden="1" x14ac:dyDescent="0.25">
      <c r="A229" t="s">
        <v>187</v>
      </c>
      <c r="B229" t="s">
        <v>164</v>
      </c>
      <c r="C229" s="2">
        <v>0.16791044776119401</v>
      </c>
      <c r="D229" s="2">
        <v>0.16791044776119401</v>
      </c>
      <c r="E229" s="2">
        <v>1.3432835820895521</v>
      </c>
      <c r="F229" s="2">
        <v>0.50373134328358204</v>
      </c>
      <c r="G229" s="2">
        <v>24.011194029850749</v>
      </c>
      <c r="H229" s="2">
        <v>36.268656716417908</v>
      </c>
      <c r="I229" s="2">
        <v>4.5335820895522385</v>
      </c>
      <c r="J229" s="2">
        <v>0.33582089552238803</v>
      </c>
      <c r="K229" s="2">
        <v>2.8544776119402986</v>
      </c>
      <c r="L229" s="2">
        <v>1.6791044776119401</v>
      </c>
      <c r="M229" s="2">
        <v>0.33582089552238803</v>
      </c>
      <c r="N229" s="2">
        <v>0.50373134328358204</v>
      </c>
      <c r="O229" s="2">
        <v>0</v>
      </c>
      <c r="P229" s="2">
        <v>1.8470149253731343</v>
      </c>
      <c r="Q229" s="2">
        <v>2.5186567164179103</v>
      </c>
      <c r="R229" s="2">
        <f t="shared" si="3"/>
        <v>1.1753731343283584</v>
      </c>
      <c r="S229">
        <v>0.33582089552238803</v>
      </c>
      <c r="T229">
        <v>0</v>
      </c>
      <c r="U229">
        <v>0</v>
      </c>
    </row>
    <row r="230" spans="1:21" hidden="1" x14ac:dyDescent="0.25">
      <c r="A230" t="s">
        <v>261</v>
      </c>
      <c r="B230" t="s">
        <v>164</v>
      </c>
      <c r="C230" s="2">
        <v>3.7704231252618348E-2</v>
      </c>
      <c r="D230" s="2">
        <v>3.7704231252618348E-2</v>
      </c>
      <c r="E230" s="2">
        <v>1.0180142438206956</v>
      </c>
      <c r="F230" s="2">
        <v>0.26392961876832843</v>
      </c>
      <c r="G230" s="2">
        <v>39.966485127775449</v>
      </c>
      <c r="H230" s="2">
        <v>47.281105990783402</v>
      </c>
      <c r="I230" s="2">
        <v>1.922915793883536</v>
      </c>
      <c r="J230" s="2">
        <v>0.22622538751571009</v>
      </c>
      <c r="K230" s="2">
        <v>2.4507750314201928</v>
      </c>
      <c r="L230" s="2">
        <v>1.2442396313364057</v>
      </c>
      <c r="M230" s="2">
        <v>1.6966904063678256</v>
      </c>
      <c r="N230" s="2">
        <v>1.168831168831169</v>
      </c>
      <c r="O230" s="2">
        <v>3.7704231252618348E-2</v>
      </c>
      <c r="P230" s="2">
        <v>2.5261834939254295</v>
      </c>
      <c r="Q230" s="2">
        <v>1.2819438625890238</v>
      </c>
      <c r="R230" s="2">
        <f t="shared" si="3"/>
        <v>1.2065354000837871</v>
      </c>
      <c r="S230">
        <v>0.33933808127356513</v>
      </c>
      <c r="T230">
        <v>0</v>
      </c>
      <c r="U230">
        <v>0</v>
      </c>
    </row>
    <row r="231" spans="1:21" hidden="1" x14ac:dyDescent="0.25">
      <c r="A231" t="s">
        <v>259</v>
      </c>
      <c r="B231" t="s">
        <v>164</v>
      </c>
      <c r="C231" s="2">
        <v>6.1475409836065573E-2</v>
      </c>
      <c r="D231" s="2">
        <v>6.1475409836065573E-2</v>
      </c>
      <c r="E231" s="2">
        <v>0.92213114754098358</v>
      </c>
      <c r="F231" s="2">
        <v>0.12295081967213115</v>
      </c>
      <c r="G231" s="2">
        <v>29.569672131147541</v>
      </c>
      <c r="H231" s="2">
        <v>37.131147540983605</v>
      </c>
      <c r="I231" s="2">
        <v>1.5983606557377048</v>
      </c>
      <c r="J231" s="2">
        <v>0.18442622950819673</v>
      </c>
      <c r="K231" s="2">
        <v>3.319672131147541</v>
      </c>
      <c r="L231" s="2">
        <v>2.0901639344262297</v>
      </c>
      <c r="M231" s="2">
        <v>1.1065573770491803</v>
      </c>
      <c r="N231" s="2">
        <v>0.55327868852459017</v>
      </c>
      <c r="O231" s="2">
        <v>0</v>
      </c>
      <c r="P231" s="2">
        <v>0.7991803278688524</v>
      </c>
      <c r="Q231" s="2">
        <v>1.1065573770491803</v>
      </c>
      <c r="R231" s="2">
        <f t="shared" si="3"/>
        <v>1.2295081967213113</v>
      </c>
      <c r="S231">
        <v>6.1475409836065573E-2</v>
      </c>
      <c r="T231">
        <v>0</v>
      </c>
      <c r="U231">
        <v>0</v>
      </c>
    </row>
    <row r="232" spans="1:21" hidden="1" x14ac:dyDescent="0.25">
      <c r="A232" t="s">
        <v>250</v>
      </c>
      <c r="B232" t="s">
        <v>164</v>
      </c>
      <c r="C232" s="2">
        <v>9.8901098901098897E-2</v>
      </c>
      <c r="D232" s="2">
        <v>0</v>
      </c>
      <c r="E232" s="2">
        <v>1.1868131868131868</v>
      </c>
      <c r="F232" s="2">
        <v>0.39560439560439559</v>
      </c>
      <c r="G232" s="2">
        <v>25.417582417582416</v>
      </c>
      <c r="H232" s="2">
        <v>30.461538461538463</v>
      </c>
      <c r="I232" s="2">
        <v>2.0769230769230771</v>
      </c>
      <c r="J232" s="2">
        <v>9.8901098901098897E-2</v>
      </c>
      <c r="K232" s="2">
        <v>1.3846153846153846</v>
      </c>
      <c r="L232" s="2">
        <v>0.39560439560439559</v>
      </c>
      <c r="M232" s="2">
        <v>0.98901098901098905</v>
      </c>
      <c r="N232" s="2">
        <v>1.087912087912088</v>
      </c>
      <c r="O232" s="2">
        <v>0</v>
      </c>
      <c r="P232" s="2">
        <v>0.69230769230769229</v>
      </c>
      <c r="Q232" s="2">
        <v>1.7802197802197801</v>
      </c>
      <c r="R232" s="2">
        <f t="shared" si="3"/>
        <v>0.98901098901098905</v>
      </c>
      <c r="S232">
        <v>0.19780219780219779</v>
      </c>
      <c r="T232">
        <v>9.8901098901098897E-2</v>
      </c>
      <c r="U232">
        <v>0</v>
      </c>
    </row>
    <row r="233" spans="1:21" hidden="1" x14ac:dyDescent="0.25">
      <c r="A233" t="s">
        <v>223</v>
      </c>
      <c r="B233" t="s">
        <v>164</v>
      </c>
      <c r="C233" s="2">
        <v>0.68862275449101795</v>
      </c>
      <c r="D233" s="2">
        <v>0.20958083832335328</v>
      </c>
      <c r="E233" s="2">
        <v>2.5748502994011977</v>
      </c>
      <c r="F233" s="2">
        <v>1.4371257485029938</v>
      </c>
      <c r="G233" s="2">
        <v>27.78443113772455</v>
      </c>
      <c r="H233" s="2">
        <v>36.49700598802395</v>
      </c>
      <c r="I233" s="2">
        <v>4.0419161676646711</v>
      </c>
      <c r="J233" s="2">
        <v>0.3892215568862275</v>
      </c>
      <c r="K233" s="2">
        <v>0.44910179640718562</v>
      </c>
      <c r="L233" s="2">
        <v>0.17964071856287422</v>
      </c>
      <c r="M233" s="2">
        <v>0.80838323353293406</v>
      </c>
      <c r="N233" s="2">
        <v>0.3892215568862275</v>
      </c>
      <c r="O233" s="2">
        <v>0</v>
      </c>
      <c r="P233" s="2">
        <v>0.47904191616766467</v>
      </c>
      <c r="Q233" s="2">
        <v>1.0479041916167666</v>
      </c>
      <c r="R233" s="2">
        <f t="shared" si="3"/>
        <v>0.26946107784431139</v>
      </c>
      <c r="S233">
        <v>5.9880239520958084E-2</v>
      </c>
      <c r="T233">
        <v>0</v>
      </c>
      <c r="U233">
        <v>0</v>
      </c>
    </row>
    <row r="234" spans="1:21" hidden="1" x14ac:dyDescent="0.25">
      <c r="A234" t="s">
        <v>245</v>
      </c>
      <c r="B234" t="s">
        <v>164</v>
      </c>
      <c r="C234" s="2">
        <v>0.12219959266802444</v>
      </c>
      <c r="D234" s="2">
        <v>0</v>
      </c>
      <c r="E234" s="2">
        <v>2.3217922606924644</v>
      </c>
      <c r="F234" s="2">
        <v>0.54989816700610994</v>
      </c>
      <c r="G234" s="2">
        <v>36.048879837067211</v>
      </c>
      <c r="H234" s="2">
        <v>45.45824847250509</v>
      </c>
      <c r="I234" s="2">
        <v>3.2993890020366599</v>
      </c>
      <c r="J234" s="2">
        <v>0.18329938900203666</v>
      </c>
      <c r="K234" s="2">
        <v>1.6496945010183299</v>
      </c>
      <c r="L234" s="2">
        <v>1.1608961303462322</v>
      </c>
      <c r="M234" s="2">
        <v>0.61099796334012224</v>
      </c>
      <c r="N234" s="2">
        <v>0.48879837067209775</v>
      </c>
      <c r="O234" s="2">
        <v>0</v>
      </c>
      <c r="P234" s="2">
        <v>0.18329938900203666</v>
      </c>
      <c r="Q234" s="2">
        <v>0.67209775967413443</v>
      </c>
      <c r="R234" s="2">
        <f t="shared" si="3"/>
        <v>0.48879837067209775</v>
      </c>
      <c r="S234">
        <v>6.1099796334012219E-2</v>
      </c>
      <c r="T234">
        <v>0</v>
      </c>
      <c r="U234">
        <v>0</v>
      </c>
    </row>
    <row r="235" spans="1:21" hidden="1" x14ac:dyDescent="0.25">
      <c r="A235" t="s">
        <v>232</v>
      </c>
      <c r="B235" t="s">
        <v>164</v>
      </c>
      <c r="C235" s="2">
        <v>5.8670143415906123E-2</v>
      </c>
      <c r="D235" s="2">
        <v>0.23468057366362449</v>
      </c>
      <c r="E235" s="2">
        <v>1.4667535853976532</v>
      </c>
      <c r="F235" s="2">
        <v>0.35202086049543679</v>
      </c>
      <c r="G235" s="2">
        <v>78.617992177314221</v>
      </c>
      <c r="H235" s="2">
        <v>88.47457627118645</v>
      </c>
      <c r="I235" s="2">
        <v>3.9308996088657104</v>
      </c>
      <c r="J235" s="2">
        <v>0.35202086049543679</v>
      </c>
      <c r="K235" s="2">
        <v>2.8161668839634943</v>
      </c>
      <c r="L235" s="2">
        <v>1.7014341590612778</v>
      </c>
      <c r="M235" s="2">
        <v>1.2907431551499347</v>
      </c>
      <c r="N235" s="2">
        <v>1.5254237288135593</v>
      </c>
      <c r="O235" s="2">
        <v>0.11734028683181225</v>
      </c>
      <c r="P235" s="2">
        <v>1.8187744458930899</v>
      </c>
      <c r="Q235" s="2">
        <v>0.70404172099087359</v>
      </c>
      <c r="R235" s="2">
        <f t="shared" si="3"/>
        <v>1.1147327249022165</v>
      </c>
      <c r="S235">
        <v>0.11734028683181225</v>
      </c>
      <c r="T235">
        <v>0</v>
      </c>
      <c r="U235">
        <v>0</v>
      </c>
    </row>
    <row r="236" spans="1:21" hidden="1" x14ac:dyDescent="0.25">
      <c r="A236" t="s">
        <v>267</v>
      </c>
      <c r="B236" t="s">
        <v>164</v>
      </c>
      <c r="C236" s="2">
        <v>8.8757396449704151E-2</v>
      </c>
      <c r="D236" s="2">
        <v>4.4378698224852076E-2</v>
      </c>
      <c r="E236" s="2">
        <v>1.9526627218934911</v>
      </c>
      <c r="F236" s="2">
        <v>0.39940828402366862</v>
      </c>
      <c r="G236" s="2">
        <v>45.798816568047343</v>
      </c>
      <c r="H236" s="2">
        <v>53.875739644970409</v>
      </c>
      <c r="I236" s="2">
        <v>2.7071005917159763</v>
      </c>
      <c r="J236" s="2">
        <v>0.1775147928994083</v>
      </c>
      <c r="K236" s="2">
        <v>1.9082840236686391</v>
      </c>
      <c r="L236" s="2">
        <v>1.2869822485207101</v>
      </c>
      <c r="M236" s="2">
        <v>0.97633136094674555</v>
      </c>
      <c r="N236" s="2">
        <v>1.0207100591715976</v>
      </c>
      <c r="O236" s="2">
        <v>8.8757396449704151E-2</v>
      </c>
      <c r="P236" s="2">
        <v>1.0207100591715976</v>
      </c>
      <c r="Q236" s="2">
        <v>1.1094674556213018</v>
      </c>
      <c r="R236" s="2">
        <f t="shared" si="3"/>
        <v>0.62130177514792906</v>
      </c>
      <c r="S236">
        <v>0.2662721893491124</v>
      </c>
      <c r="T236">
        <v>0</v>
      </c>
      <c r="U236">
        <v>0</v>
      </c>
    </row>
    <row r="237" spans="1:21" hidden="1" x14ac:dyDescent="0.25">
      <c r="A237" t="s">
        <v>209</v>
      </c>
      <c r="B237" t="s">
        <v>164</v>
      </c>
      <c r="C237" s="2">
        <v>0</v>
      </c>
      <c r="D237" s="2">
        <v>0.11138613861386139</v>
      </c>
      <c r="E237" s="2">
        <v>0.66831683168316824</v>
      </c>
      <c r="F237" s="2">
        <v>0.38985148514851486</v>
      </c>
      <c r="G237" s="2">
        <v>26.676980198019802</v>
      </c>
      <c r="H237" s="2">
        <v>36.646039603960396</v>
      </c>
      <c r="I237" s="2">
        <v>2.004950495049505</v>
      </c>
      <c r="J237" s="2">
        <v>0.16707920792079206</v>
      </c>
      <c r="K237" s="2">
        <v>2.0606435643564356</v>
      </c>
      <c r="L237" s="2">
        <v>1.113861386138614</v>
      </c>
      <c r="M237" s="2">
        <v>1.2809405940594061</v>
      </c>
      <c r="N237" s="2">
        <v>1.0024752475247525</v>
      </c>
      <c r="O237" s="2">
        <v>0.16707920792079206</v>
      </c>
      <c r="P237" s="2">
        <v>0.77970297029702973</v>
      </c>
      <c r="Q237" s="2">
        <v>1.6150990099009899</v>
      </c>
      <c r="R237" s="2">
        <f t="shared" si="3"/>
        <v>0.94678217821782162</v>
      </c>
      <c r="S237">
        <v>0.11138613861386139</v>
      </c>
      <c r="T237">
        <v>0</v>
      </c>
      <c r="U237">
        <v>0</v>
      </c>
    </row>
    <row r="238" spans="1:21" hidden="1" x14ac:dyDescent="0.25">
      <c r="A238" t="s">
        <v>176</v>
      </c>
      <c r="B238" t="s">
        <v>164</v>
      </c>
      <c r="C238" s="2">
        <v>0.14696276943174397</v>
      </c>
      <c r="D238" s="2">
        <v>2.9392553886348791E-2</v>
      </c>
      <c r="E238" s="2">
        <v>1.3226649248856956</v>
      </c>
      <c r="F238" s="2">
        <v>0.32331809274983669</v>
      </c>
      <c r="G238" s="2">
        <v>30.450685826257349</v>
      </c>
      <c r="H238" s="2">
        <v>40.003265839320704</v>
      </c>
      <c r="I238" s="2">
        <v>1.2344872632266493</v>
      </c>
      <c r="J238" s="2">
        <v>0.11757021554539517</v>
      </c>
      <c r="K238" s="2">
        <v>1.9399085564990204</v>
      </c>
      <c r="L238" s="2">
        <v>0.94056172436316132</v>
      </c>
      <c r="M238" s="2">
        <v>0.99934683213585895</v>
      </c>
      <c r="N238" s="2">
        <v>1.5284128020901373</v>
      </c>
      <c r="O238" s="2">
        <v>2.9392553886348791E-2</v>
      </c>
      <c r="P238" s="2">
        <v>3.9092096668843892</v>
      </c>
      <c r="Q238" s="2">
        <v>4.1443500979751793</v>
      </c>
      <c r="R238" s="2">
        <f t="shared" si="3"/>
        <v>0.99934683213585906</v>
      </c>
      <c r="S238">
        <v>8.8177661659046377E-2</v>
      </c>
      <c r="T238">
        <v>0</v>
      </c>
      <c r="U238">
        <v>0</v>
      </c>
    </row>
    <row r="239" spans="1:21" hidden="1" x14ac:dyDescent="0.25">
      <c r="A239" t="s">
        <v>238</v>
      </c>
      <c r="B239" t="s">
        <v>164</v>
      </c>
      <c r="C239" s="2">
        <v>9.1185410334346517E-2</v>
      </c>
      <c r="D239" s="2">
        <v>9.1185410334346517E-2</v>
      </c>
      <c r="E239" s="2">
        <v>2.7355623100303954</v>
      </c>
      <c r="F239" s="2">
        <v>1.094224924012158</v>
      </c>
      <c r="G239" s="2">
        <v>19.513677811550153</v>
      </c>
      <c r="H239" s="2">
        <v>27.355623100303951</v>
      </c>
      <c r="I239" s="2">
        <v>2.7355623100303954</v>
      </c>
      <c r="J239" s="2">
        <v>9.1185410334346517E-2</v>
      </c>
      <c r="K239" s="2">
        <v>1.4589665653495443</v>
      </c>
      <c r="L239" s="2">
        <v>0.63829787234042556</v>
      </c>
      <c r="M239" s="2">
        <v>1.0030395136778114</v>
      </c>
      <c r="N239" s="2">
        <v>0.45592705167173253</v>
      </c>
      <c r="O239" s="2">
        <v>0</v>
      </c>
      <c r="P239" s="2">
        <v>0.72948328267477214</v>
      </c>
      <c r="Q239" s="2">
        <v>2.0972644376899696</v>
      </c>
      <c r="R239" s="2">
        <f t="shared" si="3"/>
        <v>0.82066869300911871</v>
      </c>
      <c r="S239">
        <v>0.45592705167173253</v>
      </c>
      <c r="T239">
        <v>0</v>
      </c>
      <c r="U239">
        <v>0</v>
      </c>
    </row>
    <row r="240" spans="1:21" hidden="1" x14ac:dyDescent="0.25">
      <c r="A240" t="s">
        <v>265</v>
      </c>
      <c r="B240" t="s">
        <v>164</v>
      </c>
      <c r="C240" s="2">
        <v>0.1566579634464752</v>
      </c>
      <c r="D240" s="2">
        <v>0</v>
      </c>
      <c r="E240" s="2">
        <v>1.1749347258485638</v>
      </c>
      <c r="F240" s="2">
        <v>0.4699738903394256</v>
      </c>
      <c r="G240" s="2">
        <v>29.569190600522191</v>
      </c>
      <c r="H240" s="2">
        <v>39.360313315926895</v>
      </c>
      <c r="I240" s="2">
        <v>2.2323759791122715</v>
      </c>
      <c r="J240" s="2">
        <v>0.1174934725848564</v>
      </c>
      <c r="K240" s="2">
        <v>2.3890339425587466</v>
      </c>
      <c r="L240" s="2">
        <v>1.2532637075718016</v>
      </c>
      <c r="M240" s="2">
        <v>0.90078328981723244</v>
      </c>
      <c r="N240" s="2">
        <v>1.0966057441253265</v>
      </c>
      <c r="O240" s="2">
        <v>0</v>
      </c>
      <c r="P240" s="2">
        <v>1.2924281984334205</v>
      </c>
      <c r="Q240" s="2">
        <v>0.97911227154046987</v>
      </c>
      <c r="R240" s="2">
        <f t="shared" si="3"/>
        <v>1.135770234986945</v>
      </c>
      <c r="S240">
        <v>0.1174934725848564</v>
      </c>
      <c r="T240">
        <v>0</v>
      </c>
      <c r="U240">
        <v>0</v>
      </c>
    </row>
    <row r="241" spans="1:21" hidden="1" x14ac:dyDescent="0.25">
      <c r="A241" t="s">
        <v>254</v>
      </c>
      <c r="B241" t="s">
        <v>164</v>
      </c>
      <c r="C241" s="2">
        <v>0</v>
      </c>
      <c r="D241" s="2">
        <v>0</v>
      </c>
      <c r="E241" s="2">
        <v>0.77873918417799748</v>
      </c>
      <c r="F241" s="2">
        <v>0.22249690976514214</v>
      </c>
      <c r="G241" s="2">
        <v>41.495673671199008</v>
      </c>
      <c r="H241" s="2">
        <v>52.008652657601978</v>
      </c>
      <c r="I241" s="2">
        <v>1.0012360939431397</v>
      </c>
      <c r="J241" s="2">
        <v>0.11124845488257107</v>
      </c>
      <c r="K241" s="2">
        <v>3.3374536464771323</v>
      </c>
      <c r="L241" s="2">
        <v>1.7799752781211371</v>
      </c>
      <c r="M241" s="2">
        <v>2.0024721878862795</v>
      </c>
      <c r="N241" s="2">
        <v>2.3362175525339923</v>
      </c>
      <c r="O241" s="2">
        <v>5.5624227441285534E-2</v>
      </c>
      <c r="P241" s="2">
        <v>2.3362175525339923</v>
      </c>
      <c r="Q241" s="2">
        <v>1.7799752781211371</v>
      </c>
      <c r="R241" s="2">
        <f t="shared" si="3"/>
        <v>1.5574783683559952</v>
      </c>
      <c r="S241">
        <v>0.22249690976514214</v>
      </c>
      <c r="T241">
        <v>0</v>
      </c>
      <c r="U241">
        <v>0</v>
      </c>
    </row>
    <row r="242" spans="1:21" hidden="1" x14ac:dyDescent="0.25">
      <c r="A242" t="s">
        <v>256</v>
      </c>
      <c r="B242" t="s">
        <v>164</v>
      </c>
      <c r="C242" s="2">
        <v>0</v>
      </c>
      <c r="D242" s="2">
        <v>8.5470085470085472E-2</v>
      </c>
      <c r="E242" s="2">
        <v>0.51282051282051289</v>
      </c>
      <c r="F242" s="2">
        <v>0</v>
      </c>
      <c r="G242" s="2">
        <v>37.264957264957268</v>
      </c>
      <c r="H242" s="2">
        <v>45.897435897435898</v>
      </c>
      <c r="I242" s="2">
        <v>1.9658119658119659</v>
      </c>
      <c r="J242" s="2">
        <v>0.34188034188034189</v>
      </c>
      <c r="K242" s="2">
        <v>2.4786324786324787</v>
      </c>
      <c r="L242" s="2">
        <v>1.1965811965811965</v>
      </c>
      <c r="M242" s="2">
        <v>1.1111111111111112</v>
      </c>
      <c r="N242" s="2">
        <v>0.68376068376068377</v>
      </c>
      <c r="O242" s="2">
        <v>0</v>
      </c>
      <c r="P242" s="2">
        <v>0.94017094017094016</v>
      </c>
      <c r="Q242" s="2">
        <v>1.7094017094017093</v>
      </c>
      <c r="R242" s="2">
        <f t="shared" si="3"/>
        <v>1.2820512820512822</v>
      </c>
      <c r="S242">
        <v>0.51282051282051289</v>
      </c>
      <c r="T242">
        <v>0</v>
      </c>
      <c r="U242">
        <v>0</v>
      </c>
    </row>
    <row r="243" spans="1:21" hidden="1" x14ac:dyDescent="0.25">
      <c r="A243" t="s">
        <v>206</v>
      </c>
      <c r="B243" t="s">
        <v>164</v>
      </c>
      <c r="C243" s="2">
        <v>0.20524515393386544</v>
      </c>
      <c r="D243" s="2">
        <v>0.13683010262257697</v>
      </c>
      <c r="E243" s="2">
        <v>1.9498289623717218</v>
      </c>
      <c r="F243" s="2">
        <v>0.51311288483466366</v>
      </c>
      <c r="G243" s="2">
        <v>49.635119726339795</v>
      </c>
      <c r="H243" s="2">
        <v>61.060433295324977</v>
      </c>
      <c r="I243" s="2">
        <v>3.4549600912200686</v>
      </c>
      <c r="J243" s="2">
        <v>0.51311288483466366</v>
      </c>
      <c r="K243" s="2">
        <v>2.5313568985176738</v>
      </c>
      <c r="L243" s="2">
        <v>1.2998859749144811</v>
      </c>
      <c r="M243" s="2">
        <v>1.6077537058152795</v>
      </c>
      <c r="N243" s="2">
        <v>0.71835803876852911</v>
      </c>
      <c r="O243" s="2">
        <v>0.10262257696693272</v>
      </c>
      <c r="P243" s="2">
        <v>0.82098061573546177</v>
      </c>
      <c r="Q243" s="2">
        <v>0.64994298745724055</v>
      </c>
      <c r="R243" s="2">
        <f t="shared" si="3"/>
        <v>1.2314709236031927</v>
      </c>
      <c r="S243">
        <v>0.10262257696693272</v>
      </c>
      <c r="T243">
        <v>0</v>
      </c>
      <c r="U243">
        <v>0</v>
      </c>
    </row>
    <row r="244" spans="1:21" hidden="1" x14ac:dyDescent="0.25">
      <c r="A244" t="s">
        <v>190</v>
      </c>
      <c r="B244" t="s">
        <v>164</v>
      </c>
      <c r="C244" s="2">
        <v>4.2633822832780673E-2</v>
      </c>
      <c r="D244" s="2">
        <v>8.5267645665561345E-2</v>
      </c>
      <c r="E244" s="2">
        <v>0.89531027948839403</v>
      </c>
      <c r="F244" s="2">
        <v>0.21316911416390338</v>
      </c>
      <c r="G244" s="2">
        <v>45.234486025580296</v>
      </c>
      <c r="H244" s="2">
        <v>50.862150639507341</v>
      </c>
      <c r="I244" s="2">
        <v>1.3216485078162008</v>
      </c>
      <c r="J244" s="2">
        <v>0.17053529133112269</v>
      </c>
      <c r="K244" s="2">
        <v>3.2401705352913313</v>
      </c>
      <c r="L244" s="2">
        <v>2.0890573188062529</v>
      </c>
      <c r="M244" s="2">
        <v>1.406916153481762</v>
      </c>
      <c r="N244" s="2">
        <v>2.1316911416390334</v>
      </c>
      <c r="O244" s="2">
        <v>0</v>
      </c>
      <c r="P244" s="2">
        <v>0.68214116532449076</v>
      </c>
      <c r="Q244" s="2">
        <v>0.63950734249171004</v>
      </c>
      <c r="R244" s="2">
        <f t="shared" si="3"/>
        <v>1.1511132164850784</v>
      </c>
      <c r="S244">
        <v>0.42633822832780677</v>
      </c>
      <c r="T244">
        <v>0</v>
      </c>
      <c r="U244">
        <v>0</v>
      </c>
    </row>
    <row r="245" spans="1:21" hidden="1" x14ac:dyDescent="0.25">
      <c r="A245" t="s">
        <v>308</v>
      </c>
      <c r="B245" t="s">
        <v>276</v>
      </c>
      <c r="C245" s="2">
        <v>0.12738853503184713</v>
      </c>
      <c r="D245" s="2">
        <v>0.12738853503184713</v>
      </c>
      <c r="E245" s="2">
        <v>2.9936305732484079</v>
      </c>
      <c r="F245" s="2">
        <v>0.89171974522292996</v>
      </c>
      <c r="G245" s="2">
        <v>14.585987261146498</v>
      </c>
      <c r="H245" s="2">
        <v>20.636942675159236</v>
      </c>
      <c r="I245" s="2">
        <v>2.2929936305732483</v>
      </c>
      <c r="J245" s="2">
        <v>0.19108280254777069</v>
      </c>
      <c r="K245" s="2">
        <v>0.63694267515923564</v>
      </c>
      <c r="L245" s="2">
        <v>0.25477707006369427</v>
      </c>
      <c r="M245" s="2">
        <v>0.82802547770700641</v>
      </c>
      <c r="N245" s="2">
        <v>0.19108280254777069</v>
      </c>
      <c r="O245" s="2">
        <v>0</v>
      </c>
      <c r="P245" s="2">
        <v>0.82802547770700641</v>
      </c>
      <c r="Q245" s="2">
        <v>1.4649681528662419</v>
      </c>
      <c r="R245" s="2">
        <f t="shared" si="3"/>
        <v>0.38216560509554137</v>
      </c>
      <c r="S245">
        <v>6.3694267515923567E-2</v>
      </c>
      <c r="T245">
        <v>0</v>
      </c>
      <c r="U245">
        <v>0</v>
      </c>
    </row>
    <row r="246" spans="1:21" hidden="1" x14ac:dyDescent="0.25">
      <c r="A246" t="s">
        <v>309</v>
      </c>
      <c r="B246" t="s">
        <v>276</v>
      </c>
      <c r="C246" s="2">
        <v>0.14400000000000002</v>
      </c>
      <c r="D246" s="2">
        <v>0.14400000000000002</v>
      </c>
      <c r="E246" s="2">
        <v>2.016</v>
      </c>
      <c r="F246" s="2">
        <v>0.57600000000000007</v>
      </c>
      <c r="G246" s="2">
        <v>13.68</v>
      </c>
      <c r="H246" s="2">
        <v>21.599999999999998</v>
      </c>
      <c r="I246" s="2">
        <v>2.448</v>
      </c>
      <c r="J246" s="2">
        <v>0.14400000000000002</v>
      </c>
      <c r="K246" s="2">
        <v>1.296</v>
      </c>
      <c r="L246" s="2">
        <v>0.86399999999999988</v>
      </c>
      <c r="M246" s="2">
        <v>0.57600000000000007</v>
      </c>
      <c r="N246" s="2">
        <v>0.43199999999999994</v>
      </c>
      <c r="O246" s="2">
        <v>0</v>
      </c>
      <c r="P246" s="2">
        <v>2.3040000000000003</v>
      </c>
      <c r="Q246" s="2">
        <v>3.8880000000000003</v>
      </c>
      <c r="R246" s="2">
        <f t="shared" si="3"/>
        <v>0.43200000000000016</v>
      </c>
      <c r="S246">
        <v>0</v>
      </c>
      <c r="T246">
        <v>0</v>
      </c>
      <c r="U246">
        <v>0</v>
      </c>
    </row>
    <row r="247" spans="1:21" hidden="1" x14ac:dyDescent="0.25">
      <c r="A247" t="s">
        <v>310</v>
      </c>
      <c r="B247" t="s">
        <v>276</v>
      </c>
      <c r="C247" s="2">
        <v>8.4348641049671977E-2</v>
      </c>
      <c r="D247" s="2">
        <v>0</v>
      </c>
      <c r="E247" s="2">
        <v>1.9400187441424555</v>
      </c>
      <c r="F247" s="2">
        <v>0.42174320524835984</v>
      </c>
      <c r="G247" s="2">
        <v>20.412371134020617</v>
      </c>
      <c r="H247" s="2">
        <v>28.594189315838801</v>
      </c>
      <c r="I247" s="2">
        <v>5.060918462980319</v>
      </c>
      <c r="J247" s="2">
        <v>0.16869728209934395</v>
      </c>
      <c r="K247" s="2">
        <v>0.67478912839737581</v>
      </c>
      <c r="L247" s="2">
        <v>0.25304592314901592</v>
      </c>
      <c r="M247" s="2">
        <v>0.33739456419868791</v>
      </c>
      <c r="N247" s="2">
        <v>0.16869728209934395</v>
      </c>
      <c r="O247" s="2">
        <v>0</v>
      </c>
      <c r="P247" s="2">
        <v>1.2652296157450797</v>
      </c>
      <c r="Q247" s="2">
        <v>1.3495782567947516</v>
      </c>
      <c r="R247" s="2">
        <f t="shared" si="3"/>
        <v>0.4217432052483599</v>
      </c>
      <c r="S247">
        <v>0</v>
      </c>
      <c r="T247">
        <v>0</v>
      </c>
      <c r="U247">
        <v>0</v>
      </c>
    </row>
    <row r="248" spans="1:21" hidden="1" x14ac:dyDescent="0.25">
      <c r="A248" t="s">
        <v>311</v>
      </c>
      <c r="B248" t="s">
        <v>276</v>
      </c>
      <c r="C248" s="2">
        <v>0.37164487267721957</v>
      </c>
      <c r="D248" s="2">
        <v>0</v>
      </c>
      <c r="E248" s="2">
        <v>1.6104611149346182</v>
      </c>
      <c r="F248" s="2">
        <v>0.74328974535443915</v>
      </c>
      <c r="G248" s="2">
        <v>25.086028905712318</v>
      </c>
      <c r="H248" s="2">
        <v>33.200275292498283</v>
      </c>
      <c r="I248" s="2">
        <v>2.8492773571920162</v>
      </c>
      <c r="J248" s="2">
        <v>0.18582243633860979</v>
      </c>
      <c r="K248" s="2">
        <v>1.9821059876118374</v>
      </c>
      <c r="L248" s="2">
        <v>0.86717136958017893</v>
      </c>
      <c r="M248" s="2">
        <v>1.1768754301445286</v>
      </c>
      <c r="N248" s="2">
        <v>0.61940812112869925</v>
      </c>
      <c r="O248" s="2">
        <v>0</v>
      </c>
      <c r="P248" s="2">
        <v>0.18582243633860979</v>
      </c>
      <c r="Q248" s="2">
        <v>0.6813489332415692</v>
      </c>
      <c r="R248" s="2">
        <f t="shared" si="3"/>
        <v>1.1149346180316586</v>
      </c>
      <c r="S248">
        <v>0.12388162422573984</v>
      </c>
      <c r="T248">
        <v>0</v>
      </c>
      <c r="U248">
        <v>0</v>
      </c>
    </row>
    <row r="249" spans="1:21" hidden="1" x14ac:dyDescent="0.25">
      <c r="A249" t="s">
        <v>312</v>
      </c>
      <c r="B249" t="s">
        <v>276</v>
      </c>
      <c r="C249" s="2">
        <v>0.20202020202020204</v>
      </c>
      <c r="D249" s="2">
        <v>0.35353535353535359</v>
      </c>
      <c r="E249" s="2">
        <v>2.1717171717171717</v>
      </c>
      <c r="F249" s="2">
        <v>0.60606060606060608</v>
      </c>
      <c r="G249" s="2">
        <v>17.323232323232325</v>
      </c>
      <c r="H249" s="2">
        <v>22.979797979797979</v>
      </c>
      <c r="I249" s="2">
        <v>3.5858585858585856</v>
      </c>
      <c r="J249" s="2">
        <v>0.45454545454545459</v>
      </c>
      <c r="K249" s="2">
        <v>1.3636363636363638</v>
      </c>
      <c r="L249" s="2">
        <v>0.50505050505050497</v>
      </c>
      <c r="M249" s="2">
        <v>0.60606060606060608</v>
      </c>
      <c r="N249" s="2">
        <v>0.25252525252525249</v>
      </c>
      <c r="O249" s="2">
        <v>0</v>
      </c>
      <c r="P249" s="2">
        <v>1.0606060606060606</v>
      </c>
      <c r="Q249" s="2">
        <v>2.3737373737373737</v>
      </c>
      <c r="R249" s="2">
        <f t="shared" si="3"/>
        <v>0.85858585858585879</v>
      </c>
      <c r="S249">
        <v>0</v>
      </c>
      <c r="T249">
        <v>0</v>
      </c>
      <c r="U249">
        <v>0</v>
      </c>
    </row>
    <row r="250" spans="1:21" hidden="1" x14ac:dyDescent="0.25">
      <c r="A250" t="s">
        <v>313</v>
      </c>
      <c r="B250" t="s">
        <v>276</v>
      </c>
      <c r="C250" s="2">
        <v>0.16048502139800286</v>
      </c>
      <c r="D250" s="2">
        <v>0.16048502139800286</v>
      </c>
      <c r="E250" s="2">
        <v>2.0542082738944365</v>
      </c>
      <c r="F250" s="2">
        <v>0.83452211126961495</v>
      </c>
      <c r="G250" s="2">
        <v>16.979315263908703</v>
      </c>
      <c r="H250" s="2">
        <v>23.976462196861625</v>
      </c>
      <c r="I250" s="2">
        <v>4.172610556348074</v>
      </c>
      <c r="J250" s="2">
        <v>0.35306704707560627</v>
      </c>
      <c r="K250" s="2">
        <v>0.41726105563480748</v>
      </c>
      <c r="L250" s="2">
        <v>0.25677603423680456</v>
      </c>
      <c r="M250" s="2">
        <v>0.41726105563480748</v>
      </c>
      <c r="N250" s="2">
        <v>0.35306704707560627</v>
      </c>
      <c r="O250" s="2">
        <v>0</v>
      </c>
      <c r="P250" s="2">
        <v>0.57774607703281022</v>
      </c>
      <c r="Q250" s="2">
        <v>0.57774607703281022</v>
      </c>
      <c r="R250" s="2">
        <f t="shared" si="3"/>
        <v>0.16048502139800291</v>
      </c>
      <c r="S250">
        <v>0.19258202567760344</v>
      </c>
      <c r="T250">
        <v>0</v>
      </c>
      <c r="U250">
        <v>0</v>
      </c>
    </row>
    <row r="251" spans="1:21" hidden="1" x14ac:dyDescent="0.25">
      <c r="A251" t="s">
        <v>314</v>
      </c>
      <c r="B251" t="s">
        <v>276</v>
      </c>
      <c r="C251" s="2">
        <v>0.2848101265822785</v>
      </c>
      <c r="D251" s="2">
        <v>0</v>
      </c>
      <c r="E251" s="2">
        <v>3.1329113924050631</v>
      </c>
      <c r="F251" s="2">
        <v>1.4240506329113924</v>
      </c>
      <c r="G251" s="2">
        <v>22.784810126582279</v>
      </c>
      <c r="H251" s="2">
        <v>31.044303797468356</v>
      </c>
      <c r="I251" s="2">
        <v>2.5632911392405062</v>
      </c>
      <c r="J251" s="2">
        <v>0</v>
      </c>
      <c r="K251" s="2">
        <v>1.139240506329114</v>
      </c>
      <c r="L251" s="2">
        <v>0.569620253164557</v>
      </c>
      <c r="M251" s="2">
        <v>1.139240506329114</v>
      </c>
      <c r="N251" s="2">
        <v>0</v>
      </c>
      <c r="O251" s="2">
        <v>0</v>
      </c>
      <c r="P251" s="2">
        <v>1.4240506329113924</v>
      </c>
      <c r="Q251" s="2">
        <v>2.278481012658228</v>
      </c>
      <c r="R251" s="2">
        <f t="shared" si="3"/>
        <v>0.569620253164557</v>
      </c>
      <c r="S251">
        <v>0.2848101265822785</v>
      </c>
      <c r="T251">
        <v>0</v>
      </c>
      <c r="U251">
        <v>0</v>
      </c>
    </row>
    <row r="252" spans="1:21" hidden="1" x14ac:dyDescent="0.25">
      <c r="A252" t="s">
        <v>315</v>
      </c>
      <c r="B252" t="s">
        <v>276</v>
      </c>
      <c r="C252" s="2">
        <v>0.14827018121911037</v>
      </c>
      <c r="D252" s="2">
        <v>0.14827018121911037</v>
      </c>
      <c r="E252" s="2">
        <v>1.556836902800659</v>
      </c>
      <c r="F252" s="2">
        <v>0.51894563426688634</v>
      </c>
      <c r="G252" s="2">
        <v>25.205930807248762</v>
      </c>
      <c r="H252" s="2">
        <v>33.360790774299836</v>
      </c>
      <c r="I252" s="2">
        <v>1.556836902800659</v>
      </c>
      <c r="J252" s="2">
        <v>0.37067545304777594</v>
      </c>
      <c r="K252" s="2">
        <v>1.9275123558484351</v>
      </c>
      <c r="L252" s="2">
        <v>1.4827018121911038</v>
      </c>
      <c r="M252" s="2">
        <v>1.2602965403624382</v>
      </c>
      <c r="N252" s="2">
        <v>0.66721581548599673</v>
      </c>
      <c r="O252" s="2">
        <v>0</v>
      </c>
      <c r="P252" s="2">
        <v>1.7792421746293243</v>
      </c>
      <c r="Q252" s="2">
        <v>1.3344316309719935</v>
      </c>
      <c r="R252" s="2">
        <f t="shared" si="3"/>
        <v>0.4448105436573313</v>
      </c>
      <c r="S252">
        <v>0</v>
      </c>
      <c r="T252">
        <v>0</v>
      </c>
      <c r="U252">
        <v>0</v>
      </c>
    </row>
    <row r="253" spans="1:21" hidden="1" x14ac:dyDescent="0.25">
      <c r="A253" t="s">
        <v>316</v>
      </c>
      <c r="B253" t="s">
        <v>276</v>
      </c>
      <c r="C253" s="2">
        <v>0.27341772151898736</v>
      </c>
      <c r="D253" s="2">
        <v>0</v>
      </c>
      <c r="E253" s="2">
        <v>2.0506329113924049</v>
      </c>
      <c r="F253" s="2">
        <v>0.86582278481012664</v>
      </c>
      <c r="G253" s="2">
        <v>11.073417721518988</v>
      </c>
      <c r="H253" s="2">
        <v>18.41012658227848</v>
      </c>
      <c r="I253" s="2">
        <v>1.7316455696202533</v>
      </c>
      <c r="J253" s="2">
        <v>0.18227848101265823</v>
      </c>
      <c r="K253" s="2">
        <v>0.54683544303797471</v>
      </c>
      <c r="L253" s="2">
        <v>0.22784810126582278</v>
      </c>
      <c r="M253" s="2">
        <v>0.77468354430379749</v>
      </c>
      <c r="N253" s="2">
        <v>0.13670886075949368</v>
      </c>
      <c r="O253" s="2">
        <v>0</v>
      </c>
      <c r="P253" s="2">
        <v>4.0101265822784811</v>
      </c>
      <c r="Q253" s="2">
        <v>7.5645569620253168</v>
      </c>
      <c r="R253" s="2">
        <f t="shared" si="3"/>
        <v>0.31898734177215193</v>
      </c>
      <c r="S253">
        <v>9.1139240506329114E-2</v>
      </c>
      <c r="T253">
        <v>0</v>
      </c>
      <c r="U253">
        <v>0</v>
      </c>
    </row>
    <row r="254" spans="1:21" hidden="1" x14ac:dyDescent="0.25">
      <c r="A254" t="s">
        <v>317</v>
      </c>
      <c r="B254" t="s">
        <v>276</v>
      </c>
      <c r="C254" s="2">
        <v>0.11138613861386139</v>
      </c>
      <c r="D254" s="2">
        <v>0</v>
      </c>
      <c r="E254" s="2">
        <v>1.6707920792079207</v>
      </c>
      <c r="F254" s="2">
        <v>0.55693069306930698</v>
      </c>
      <c r="G254" s="2">
        <v>13.589108910891088</v>
      </c>
      <c r="H254" s="2">
        <v>22.054455445544555</v>
      </c>
      <c r="I254" s="2">
        <v>2.004950495049505</v>
      </c>
      <c r="J254" s="2">
        <v>0.11138613861386139</v>
      </c>
      <c r="K254" s="2">
        <v>1.2252475247524752</v>
      </c>
      <c r="L254" s="2">
        <v>0.22277227722772278</v>
      </c>
      <c r="M254" s="2">
        <v>0.8910891089108911</v>
      </c>
      <c r="N254" s="2">
        <v>0.22277227722772278</v>
      </c>
      <c r="O254" s="2">
        <v>0</v>
      </c>
      <c r="P254" s="2">
        <v>5.4579207920792081</v>
      </c>
      <c r="Q254" s="2">
        <v>7.2400990099009901</v>
      </c>
      <c r="R254" s="2">
        <f t="shared" si="3"/>
        <v>1.0024752475247525</v>
      </c>
      <c r="S254">
        <v>0.44554455445544555</v>
      </c>
      <c r="T254">
        <v>0</v>
      </c>
      <c r="U254">
        <v>0</v>
      </c>
    </row>
    <row r="255" spans="1:21" hidden="1" x14ac:dyDescent="0.25">
      <c r="A255" t="s">
        <v>318</v>
      </c>
      <c r="B255" t="s">
        <v>276</v>
      </c>
      <c r="C255" s="2">
        <v>0.12392426850258176</v>
      </c>
      <c r="D255" s="2">
        <v>0.2168674698795181</v>
      </c>
      <c r="E255" s="2">
        <v>2.3545611015490535</v>
      </c>
      <c r="F255" s="2">
        <v>0.58864027538726338</v>
      </c>
      <c r="G255" s="2">
        <v>16.327022375215144</v>
      </c>
      <c r="H255" s="2">
        <v>25.311531841652322</v>
      </c>
      <c r="I255" s="2">
        <v>2.6643717728055076</v>
      </c>
      <c r="J255" s="2">
        <v>0.37177280550774522</v>
      </c>
      <c r="K255" s="2">
        <v>0.86746987951807242</v>
      </c>
      <c r="L255" s="2">
        <v>0.49569707401032703</v>
      </c>
      <c r="M255" s="2">
        <v>0.6506024096385542</v>
      </c>
      <c r="N255" s="2">
        <v>0.34079173838209986</v>
      </c>
      <c r="O255" s="2">
        <v>0</v>
      </c>
      <c r="P255" s="2">
        <v>0.89845094664371783</v>
      </c>
      <c r="Q255" s="2">
        <v>3.1910499139414803</v>
      </c>
      <c r="R255" s="2">
        <f t="shared" si="3"/>
        <v>0.37177280550774539</v>
      </c>
      <c r="S255">
        <v>0.12392426850258176</v>
      </c>
      <c r="T255">
        <v>0</v>
      </c>
      <c r="U255">
        <v>0</v>
      </c>
    </row>
    <row r="256" spans="1:21" hidden="1" x14ac:dyDescent="0.25">
      <c r="A256" t="s">
        <v>319</v>
      </c>
      <c r="B256" t="s">
        <v>276</v>
      </c>
      <c r="C256" s="2">
        <v>0.33243787777031564</v>
      </c>
      <c r="D256" s="2">
        <v>0.21155137676292815</v>
      </c>
      <c r="E256" s="2">
        <v>2.8710543989254536</v>
      </c>
      <c r="F256" s="2">
        <v>0.87642713230355951</v>
      </c>
      <c r="G256" s="2">
        <v>26.98791134989926</v>
      </c>
      <c r="H256" s="2">
        <v>36.145063801208863</v>
      </c>
      <c r="I256" s="2">
        <v>4.7750167897918061</v>
      </c>
      <c r="J256" s="2">
        <v>0.54398925453324376</v>
      </c>
      <c r="K256" s="2">
        <v>1.2088650100738751</v>
      </c>
      <c r="L256" s="2">
        <v>0.63465413028878448</v>
      </c>
      <c r="M256" s="2">
        <v>0.8462055070517126</v>
      </c>
      <c r="N256" s="2">
        <v>0.66487575554063127</v>
      </c>
      <c r="O256" s="2">
        <v>0</v>
      </c>
      <c r="P256" s="2">
        <v>0.69509738079247818</v>
      </c>
      <c r="Q256" s="2">
        <v>1.2995298858294158</v>
      </c>
      <c r="R256" s="2">
        <f t="shared" si="3"/>
        <v>0.57421087978509067</v>
      </c>
      <c r="S256">
        <v>0.18132975151108124</v>
      </c>
      <c r="T256">
        <v>0</v>
      </c>
      <c r="U256">
        <v>0</v>
      </c>
    </row>
    <row r="257" spans="1:21" hidden="1" x14ac:dyDescent="0.25">
      <c r="A257" t="s">
        <v>320</v>
      </c>
      <c r="B257" t="s">
        <v>276</v>
      </c>
      <c r="C257" s="2">
        <v>0.51948051948051943</v>
      </c>
      <c r="D257" s="2">
        <v>0</v>
      </c>
      <c r="E257" s="2">
        <v>2.1428571428571428</v>
      </c>
      <c r="F257" s="2">
        <v>0.77922077922077926</v>
      </c>
      <c r="G257" s="2">
        <v>6.9480519480519476</v>
      </c>
      <c r="H257" s="2">
        <v>10.324675324675324</v>
      </c>
      <c r="I257" s="2">
        <v>1.6233766233766234</v>
      </c>
      <c r="J257" s="2">
        <v>0</v>
      </c>
      <c r="K257" s="2">
        <v>0.5844155844155845</v>
      </c>
      <c r="L257" s="2">
        <v>0.51948051948051943</v>
      </c>
      <c r="M257" s="2">
        <v>0.45454545454545459</v>
      </c>
      <c r="N257" s="2">
        <v>0.19480519480519481</v>
      </c>
      <c r="O257" s="2">
        <v>0</v>
      </c>
      <c r="P257" s="2">
        <v>1.8831168831168832</v>
      </c>
      <c r="Q257" s="2">
        <v>3.2467532467532467</v>
      </c>
      <c r="R257" s="2">
        <f t="shared" si="3"/>
        <v>6.4935064935065068E-2</v>
      </c>
      <c r="S257">
        <v>0.25974025974025972</v>
      </c>
      <c r="T257">
        <v>0</v>
      </c>
      <c r="U257">
        <v>0</v>
      </c>
    </row>
    <row r="258" spans="1:21" hidden="1" x14ac:dyDescent="0.25">
      <c r="A258" t="s">
        <v>321</v>
      </c>
      <c r="B258" t="s">
        <v>276</v>
      </c>
      <c r="C258" s="2">
        <v>0.30897498773908777</v>
      </c>
      <c r="D258" s="2">
        <v>0.13241785188818048</v>
      </c>
      <c r="E258" s="2">
        <v>2.1628249141736147</v>
      </c>
      <c r="F258" s="2">
        <v>1.0593428151054438</v>
      </c>
      <c r="G258" s="2">
        <v>13.418342324668956</v>
      </c>
      <c r="H258" s="2">
        <v>20.833742030407063</v>
      </c>
      <c r="I258" s="2">
        <v>2.2511034820990683</v>
      </c>
      <c r="J258" s="2">
        <v>0.22069641981363414</v>
      </c>
      <c r="K258" s="2">
        <v>0.57381069151544872</v>
      </c>
      <c r="L258" s="2">
        <v>0.26483570377636095</v>
      </c>
      <c r="M258" s="2">
        <v>0.7945071113290828</v>
      </c>
      <c r="N258" s="2">
        <v>0.35311427170181464</v>
      </c>
      <c r="O258" s="2">
        <v>0</v>
      </c>
      <c r="P258" s="2">
        <v>2.6924963217263365</v>
      </c>
      <c r="Q258" s="2">
        <v>4.0166748406081414</v>
      </c>
      <c r="R258" s="2">
        <f t="shared" si="3"/>
        <v>0.30897498773908777</v>
      </c>
      <c r="S258">
        <v>0</v>
      </c>
      <c r="T258">
        <v>0</v>
      </c>
      <c r="U258">
        <v>0</v>
      </c>
    </row>
    <row r="259" spans="1:21" hidden="1" x14ac:dyDescent="0.25">
      <c r="A259" t="s">
        <v>322</v>
      </c>
      <c r="B259" t="s">
        <v>276</v>
      </c>
      <c r="C259" s="2">
        <v>0.16703786191536749</v>
      </c>
      <c r="D259" s="2">
        <v>0</v>
      </c>
      <c r="E259" s="2">
        <v>1.6703786191536747</v>
      </c>
      <c r="F259" s="2">
        <v>0.56792873051224946</v>
      </c>
      <c r="G259" s="2">
        <v>11.592427616926503</v>
      </c>
      <c r="H259" s="2">
        <v>21.280623608017819</v>
      </c>
      <c r="I259" s="2">
        <v>1.5367483296213809</v>
      </c>
      <c r="J259" s="2">
        <v>0.13363028953229397</v>
      </c>
      <c r="K259" s="2">
        <v>0.30066815144766146</v>
      </c>
      <c r="L259" s="2">
        <v>0.16703786191536749</v>
      </c>
      <c r="M259" s="2">
        <v>0.60133630289532292</v>
      </c>
      <c r="N259" s="2">
        <v>6.6815144766146986E-2</v>
      </c>
      <c r="O259" s="2">
        <v>0</v>
      </c>
      <c r="P259" s="2">
        <v>6.815144766146993</v>
      </c>
      <c r="Q259" s="2">
        <v>6.3808463251670382</v>
      </c>
      <c r="R259" s="2">
        <f t="shared" ref="R259:R322" si="4">K259-L259</f>
        <v>0.13363028953229397</v>
      </c>
      <c r="S259">
        <v>3.3407572383073493E-2</v>
      </c>
      <c r="T259">
        <v>0</v>
      </c>
      <c r="U259">
        <v>0</v>
      </c>
    </row>
    <row r="260" spans="1:21" hidden="1" x14ac:dyDescent="0.25">
      <c r="A260" t="s">
        <v>323</v>
      </c>
      <c r="B260" t="s">
        <v>276</v>
      </c>
      <c r="C260" s="2">
        <v>0.31441048034934499</v>
      </c>
      <c r="D260" s="2">
        <v>7.8602620087336247E-2</v>
      </c>
      <c r="E260" s="2">
        <v>3.0655021834061134</v>
      </c>
      <c r="F260" s="2">
        <v>1.0218340611353713</v>
      </c>
      <c r="G260" s="2">
        <v>15.406113537117903</v>
      </c>
      <c r="H260" s="2">
        <v>23.973799126637555</v>
      </c>
      <c r="I260" s="2">
        <v>1.8078602620087336</v>
      </c>
      <c r="J260" s="2">
        <v>0.15720524017467249</v>
      </c>
      <c r="K260" s="2">
        <v>0.23580786026200873</v>
      </c>
      <c r="L260" s="2">
        <v>0.15720524017467249</v>
      </c>
      <c r="M260" s="2">
        <v>0.55021834061135366</v>
      </c>
      <c r="N260" s="2">
        <v>0.15720524017467249</v>
      </c>
      <c r="O260" s="2">
        <v>0</v>
      </c>
      <c r="P260" s="2">
        <v>6.681222707423581</v>
      </c>
      <c r="Q260" s="2">
        <v>4.2445414847161578</v>
      </c>
      <c r="R260" s="2">
        <f t="shared" si="4"/>
        <v>7.8602620087336234E-2</v>
      </c>
      <c r="S260">
        <v>0.23580786026200873</v>
      </c>
      <c r="T260">
        <v>0</v>
      </c>
      <c r="U260">
        <v>0</v>
      </c>
    </row>
    <row r="261" spans="1:21" hidden="1" x14ac:dyDescent="0.25">
      <c r="A261" t="s">
        <v>307</v>
      </c>
      <c r="B261" t="s">
        <v>276</v>
      </c>
      <c r="C261" s="2">
        <v>0.6596091205211726</v>
      </c>
      <c r="D261" s="2">
        <v>0.10993485342019543</v>
      </c>
      <c r="E261" s="2">
        <v>3.9210097719869705</v>
      </c>
      <c r="F261" s="2">
        <v>1.4291530944625408</v>
      </c>
      <c r="G261" s="2">
        <v>26.604234527687296</v>
      </c>
      <c r="H261" s="2">
        <v>33.127035830618894</v>
      </c>
      <c r="I261" s="2">
        <v>3.0048859934853422</v>
      </c>
      <c r="J261" s="2">
        <v>0.3298045602605863</v>
      </c>
      <c r="K261" s="2">
        <v>0.29315960912052119</v>
      </c>
      <c r="L261" s="2">
        <v>0.21986970684039087</v>
      </c>
      <c r="M261" s="2">
        <v>0.29315960912052119</v>
      </c>
      <c r="N261" s="2">
        <v>7.3289902280130298E-2</v>
      </c>
      <c r="O261" s="2">
        <v>0</v>
      </c>
      <c r="P261" s="2">
        <v>1.5390879478827362</v>
      </c>
      <c r="Q261" s="2">
        <v>2.4918566775244297</v>
      </c>
      <c r="R261" s="2">
        <f t="shared" si="4"/>
        <v>7.3289902280130326E-2</v>
      </c>
      <c r="S261">
        <v>0.29315960912052119</v>
      </c>
      <c r="T261">
        <v>0</v>
      </c>
      <c r="U261">
        <v>0</v>
      </c>
    </row>
    <row r="262" spans="1:21" hidden="1" x14ac:dyDescent="0.25">
      <c r="A262" t="s">
        <v>305</v>
      </c>
      <c r="B262" t="s">
        <v>276</v>
      </c>
      <c r="C262" s="2">
        <v>0.39232781168265035</v>
      </c>
      <c r="D262" s="2">
        <v>0.15693112467306017</v>
      </c>
      <c r="E262" s="2">
        <v>2.6678291194420227</v>
      </c>
      <c r="F262" s="2">
        <v>0.7846556233653007</v>
      </c>
      <c r="G262" s="2">
        <v>18.753269398430689</v>
      </c>
      <c r="H262" s="2">
        <v>30.91543156059285</v>
      </c>
      <c r="I262" s="2">
        <v>3.4524847428073238</v>
      </c>
      <c r="J262" s="2">
        <v>0.39232781168265035</v>
      </c>
      <c r="K262" s="2">
        <v>1.0200523103748911</v>
      </c>
      <c r="L262" s="2">
        <v>0.39232781168265035</v>
      </c>
      <c r="M262" s="2">
        <v>1.0200523103748911</v>
      </c>
      <c r="N262" s="2">
        <v>0.39232781168265035</v>
      </c>
      <c r="O262" s="2">
        <v>0</v>
      </c>
      <c r="P262" s="2">
        <v>2.4324324324324325</v>
      </c>
      <c r="Q262" s="2">
        <v>4.0017436791630336</v>
      </c>
      <c r="R262" s="2">
        <f t="shared" si="4"/>
        <v>0.62772449869224078</v>
      </c>
      <c r="S262">
        <v>0.23539668700959024</v>
      </c>
      <c r="T262">
        <v>0</v>
      </c>
      <c r="U262">
        <v>7.8465562336530084E-2</v>
      </c>
    </row>
    <row r="263" spans="1:21" hidden="1" x14ac:dyDescent="0.25">
      <c r="A263" t="s">
        <v>289</v>
      </c>
      <c r="B263" t="s">
        <v>276</v>
      </c>
      <c r="C263" s="2">
        <v>0.14446227929373998</v>
      </c>
      <c r="D263" s="2">
        <v>0.14446227929373998</v>
      </c>
      <c r="E263" s="2">
        <v>1.9502407704654894</v>
      </c>
      <c r="F263" s="2">
        <v>0.5778491171749599</v>
      </c>
      <c r="G263" s="2">
        <v>12.495987158908507</v>
      </c>
      <c r="H263" s="2">
        <v>19.574638844301766</v>
      </c>
      <c r="I263" s="2">
        <v>2.0585874799357944</v>
      </c>
      <c r="J263" s="2">
        <v>0.18057784911717495</v>
      </c>
      <c r="K263" s="2">
        <v>0.9390048154093098</v>
      </c>
      <c r="L263" s="2">
        <v>0.5417335473515249</v>
      </c>
      <c r="M263" s="2">
        <v>0.7223113964686998</v>
      </c>
      <c r="N263" s="2">
        <v>0.28892455858747995</v>
      </c>
      <c r="O263" s="2">
        <v>0</v>
      </c>
      <c r="P263" s="2">
        <v>0.5056179775280899</v>
      </c>
      <c r="Q263" s="2">
        <v>1.9502407704654894</v>
      </c>
      <c r="R263" s="2">
        <f t="shared" si="4"/>
        <v>0.3972712680577849</v>
      </c>
      <c r="S263">
        <v>0.25280898876404495</v>
      </c>
      <c r="T263">
        <v>3.6115569823434994E-2</v>
      </c>
      <c r="U263">
        <v>0</v>
      </c>
    </row>
    <row r="264" spans="1:21" hidden="1" x14ac:dyDescent="0.25">
      <c r="A264" t="s">
        <v>290</v>
      </c>
      <c r="B264" t="s">
        <v>276</v>
      </c>
      <c r="C264" s="2">
        <v>0.12129380053908356</v>
      </c>
      <c r="D264" s="2">
        <v>0.18194070080862534</v>
      </c>
      <c r="E264" s="2">
        <v>2.1226415094339623</v>
      </c>
      <c r="F264" s="2">
        <v>0.90970350404312661</v>
      </c>
      <c r="G264" s="2">
        <v>27.230458221024257</v>
      </c>
      <c r="H264" s="2">
        <v>38.632075471698116</v>
      </c>
      <c r="I264" s="2">
        <v>4.0026954177897576</v>
      </c>
      <c r="J264" s="2">
        <v>0.30323450134770891</v>
      </c>
      <c r="K264" s="2">
        <v>1.0916442048517521</v>
      </c>
      <c r="L264" s="2">
        <v>0.6671159029649596</v>
      </c>
      <c r="M264" s="2">
        <v>0.48517520215633425</v>
      </c>
      <c r="N264" s="2">
        <v>0.60646900269541781</v>
      </c>
      <c r="O264" s="2">
        <v>0</v>
      </c>
      <c r="P264" s="2">
        <v>0.12129380053908356</v>
      </c>
      <c r="Q264" s="2">
        <v>1.0309973045822103</v>
      </c>
      <c r="R264" s="2">
        <f t="shared" si="4"/>
        <v>0.42452830188679247</v>
      </c>
      <c r="S264">
        <v>0.12129380053908356</v>
      </c>
      <c r="T264">
        <v>0</v>
      </c>
      <c r="U264">
        <v>0</v>
      </c>
    </row>
    <row r="265" spans="1:21" hidden="1" x14ac:dyDescent="0.25">
      <c r="A265" t="s">
        <v>291</v>
      </c>
      <c r="B265" t="s">
        <v>276</v>
      </c>
      <c r="C265" s="2">
        <v>0.33192834562697576</v>
      </c>
      <c r="D265" s="2">
        <v>0.28451001053740782</v>
      </c>
      <c r="E265" s="2">
        <v>2.2760800842992626</v>
      </c>
      <c r="F265" s="2">
        <v>0.80611169652265546</v>
      </c>
      <c r="G265" s="2">
        <v>11.902002107481559</v>
      </c>
      <c r="H265" s="2">
        <v>17.924130663856694</v>
      </c>
      <c r="I265" s="2">
        <v>1.5173867228661748</v>
      </c>
      <c r="J265" s="2">
        <v>0.4267650158061117</v>
      </c>
      <c r="K265" s="2">
        <v>1.0906217070600632</v>
      </c>
      <c r="L265" s="2">
        <v>0.75869336143308741</v>
      </c>
      <c r="M265" s="2">
        <v>1.4699683877766068</v>
      </c>
      <c r="N265" s="2">
        <v>0.28451001053740782</v>
      </c>
      <c r="O265" s="2">
        <v>0</v>
      </c>
      <c r="P265" s="2">
        <v>1.280295047418335</v>
      </c>
      <c r="Q265" s="2">
        <v>1.8967334035827186</v>
      </c>
      <c r="R265" s="2">
        <f t="shared" si="4"/>
        <v>0.33192834562697582</v>
      </c>
      <c r="S265">
        <v>0.18967334035827185</v>
      </c>
      <c r="T265">
        <v>0</v>
      </c>
      <c r="U265">
        <v>0</v>
      </c>
    </row>
    <row r="266" spans="1:21" hidden="1" x14ac:dyDescent="0.25">
      <c r="A266" t="s">
        <v>292</v>
      </c>
      <c r="B266" t="s">
        <v>276</v>
      </c>
      <c r="C266" s="2">
        <v>0.36535859269282811</v>
      </c>
      <c r="D266" s="2">
        <v>0.12178619756427606</v>
      </c>
      <c r="E266" s="2">
        <v>2.6184032476319352</v>
      </c>
      <c r="F266" s="2">
        <v>1.2787550744248986</v>
      </c>
      <c r="G266" s="2">
        <v>12.9702300405954</v>
      </c>
      <c r="H266" s="2">
        <v>16.867388362652232</v>
      </c>
      <c r="I266" s="2">
        <v>2.3139377537212451</v>
      </c>
      <c r="J266" s="2">
        <v>0.18267929634641406</v>
      </c>
      <c r="K266" s="2">
        <v>0.85250338294993233</v>
      </c>
      <c r="L266" s="2">
        <v>0.42625169147496617</v>
      </c>
      <c r="M266" s="2">
        <v>1.0960757780784844</v>
      </c>
      <c r="N266" s="2">
        <v>0.30446549391069011</v>
      </c>
      <c r="O266" s="2">
        <v>0</v>
      </c>
      <c r="P266" s="2">
        <v>2.8619756427604872</v>
      </c>
      <c r="Q266" s="2">
        <v>3.1055480378890397</v>
      </c>
      <c r="R266" s="2">
        <f t="shared" si="4"/>
        <v>0.42625169147496617</v>
      </c>
      <c r="S266">
        <v>0</v>
      </c>
      <c r="T266">
        <v>0</v>
      </c>
      <c r="U266">
        <v>0</v>
      </c>
    </row>
    <row r="267" spans="1:21" hidden="1" x14ac:dyDescent="0.25">
      <c r="A267" t="s">
        <v>293</v>
      </c>
      <c r="B267" t="s">
        <v>276</v>
      </c>
      <c r="C267" s="2">
        <v>0.57106598984771573</v>
      </c>
      <c r="D267" s="2">
        <v>0.15228426395939085</v>
      </c>
      <c r="E267" s="2">
        <v>3.4263959390862948</v>
      </c>
      <c r="F267" s="2">
        <v>1.2182741116751268</v>
      </c>
      <c r="G267" s="2">
        <v>21.281725888324875</v>
      </c>
      <c r="H267" s="2">
        <v>29.314720812182742</v>
      </c>
      <c r="I267" s="2">
        <v>3.7309644670050761</v>
      </c>
      <c r="J267" s="2">
        <v>0.49492385786802034</v>
      </c>
      <c r="K267" s="2">
        <v>1.484771573604061</v>
      </c>
      <c r="L267" s="2">
        <v>0.68527918781725894</v>
      </c>
      <c r="M267" s="2">
        <v>0.72335025380710649</v>
      </c>
      <c r="N267" s="2">
        <v>0.22842639593908629</v>
      </c>
      <c r="O267" s="2">
        <v>0</v>
      </c>
      <c r="P267" s="2">
        <v>1.4086294416243654</v>
      </c>
      <c r="Q267" s="2">
        <v>3.1598984771573599</v>
      </c>
      <c r="R267" s="2">
        <f t="shared" si="4"/>
        <v>0.79949238578680204</v>
      </c>
      <c r="S267">
        <v>0.11421319796954314</v>
      </c>
      <c r="T267">
        <v>0</v>
      </c>
      <c r="U267">
        <v>0</v>
      </c>
    </row>
    <row r="268" spans="1:21" hidden="1" x14ac:dyDescent="0.25">
      <c r="A268" t="s">
        <v>294</v>
      </c>
      <c r="B268" t="s">
        <v>276</v>
      </c>
      <c r="C268" s="2">
        <v>0.35074045206547155</v>
      </c>
      <c r="D268" s="2">
        <v>0.14029618082618861</v>
      </c>
      <c r="E268" s="2">
        <v>2.1044427123928293</v>
      </c>
      <c r="F268" s="2">
        <v>0.77162899454403744</v>
      </c>
      <c r="G268" s="2">
        <v>11.71473109898675</v>
      </c>
      <c r="H268" s="2">
        <v>19.641465315666405</v>
      </c>
      <c r="I268" s="2">
        <v>2.1044427123928293</v>
      </c>
      <c r="J268" s="2">
        <v>0.28059236165237722</v>
      </c>
      <c r="K268" s="2">
        <v>0.77162899454403744</v>
      </c>
      <c r="L268" s="2">
        <v>0.56118472330475444</v>
      </c>
      <c r="M268" s="2">
        <v>0.35074045206547155</v>
      </c>
      <c r="N268" s="2">
        <v>0.21044427123928294</v>
      </c>
      <c r="O268" s="2">
        <v>0</v>
      </c>
      <c r="P268" s="2">
        <v>6.5939204988308653</v>
      </c>
      <c r="Q268" s="2">
        <v>6.5237724084177717</v>
      </c>
      <c r="R268" s="2">
        <f t="shared" si="4"/>
        <v>0.210444271239283</v>
      </c>
      <c r="S268">
        <v>0.14029618082618861</v>
      </c>
      <c r="T268">
        <v>0</v>
      </c>
      <c r="U268">
        <v>0</v>
      </c>
    </row>
    <row r="269" spans="1:21" hidden="1" x14ac:dyDescent="0.25">
      <c r="A269" t="s">
        <v>295</v>
      </c>
      <c r="B269" t="s">
        <v>276</v>
      </c>
      <c r="C269" s="2">
        <v>0.53892215568862278</v>
      </c>
      <c r="D269" s="2">
        <v>0.10778443113772455</v>
      </c>
      <c r="E269" s="2">
        <v>3.125748502994012</v>
      </c>
      <c r="F269" s="2">
        <v>1.4011976047904191</v>
      </c>
      <c r="G269" s="2">
        <v>18.862275449101794</v>
      </c>
      <c r="H269" s="2">
        <v>24.790419161676649</v>
      </c>
      <c r="I269" s="2">
        <v>2.8023952095808382</v>
      </c>
      <c r="J269" s="2">
        <v>0.21556886227544911</v>
      </c>
      <c r="K269" s="2">
        <v>0.97005988023952094</v>
      </c>
      <c r="L269" s="2">
        <v>0.43113772455089822</v>
      </c>
      <c r="M269" s="2">
        <v>0.97005988023952094</v>
      </c>
      <c r="N269" s="2">
        <v>0.43113772455089822</v>
      </c>
      <c r="O269" s="2">
        <v>0</v>
      </c>
      <c r="P269" s="2">
        <v>0.86227544910179643</v>
      </c>
      <c r="Q269" s="2">
        <v>3.5568862275449105</v>
      </c>
      <c r="R269" s="2">
        <f t="shared" si="4"/>
        <v>0.53892215568862278</v>
      </c>
      <c r="S269">
        <v>0.32335329341317365</v>
      </c>
      <c r="T269">
        <v>0</v>
      </c>
      <c r="U269">
        <v>0</v>
      </c>
    </row>
    <row r="270" spans="1:21" hidden="1" x14ac:dyDescent="0.25">
      <c r="A270" t="s">
        <v>296</v>
      </c>
      <c r="B270" t="s">
        <v>276</v>
      </c>
      <c r="C270" s="2">
        <v>0.34870205346764821</v>
      </c>
      <c r="D270" s="2">
        <v>0.20922123208058893</v>
      </c>
      <c r="E270" s="2">
        <v>2.0922123208058894</v>
      </c>
      <c r="F270" s="2">
        <v>0.90662533901588538</v>
      </c>
      <c r="G270" s="2">
        <v>14.331654397520341</v>
      </c>
      <c r="H270" s="2">
        <v>21.898488957768308</v>
      </c>
      <c r="I270" s="2">
        <v>2.9639674544750094</v>
      </c>
      <c r="J270" s="2">
        <v>0.41844246416117786</v>
      </c>
      <c r="K270" s="2">
        <v>1.7783804726850059</v>
      </c>
      <c r="L270" s="2">
        <v>1.2204571871367687</v>
      </c>
      <c r="M270" s="2">
        <v>1.2553273924835335</v>
      </c>
      <c r="N270" s="2">
        <v>0.52305308020147234</v>
      </c>
      <c r="O270" s="2">
        <v>0</v>
      </c>
      <c r="P270" s="2">
        <v>1.5691592406044168</v>
      </c>
      <c r="Q270" s="2">
        <v>2.7198760170476559</v>
      </c>
      <c r="R270" s="2">
        <f t="shared" si="4"/>
        <v>0.55792328554823722</v>
      </c>
      <c r="S270">
        <v>0.31383184812088338</v>
      </c>
      <c r="T270">
        <v>3.487020534676482E-2</v>
      </c>
      <c r="U270">
        <v>0</v>
      </c>
    </row>
    <row r="271" spans="1:21" hidden="1" x14ac:dyDescent="0.25">
      <c r="A271" t="s">
        <v>298</v>
      </c>
      <c r="B271" t="s">
        <v>276</v>
      </c>
      <c r="C271" s="2">
        <v>0</v>
      </c>
      <c r="D271" s="2">
        <v>0</v>
      </c>
      <c r="E271" s="2">
        <v>2.9895104895104896</v>
      </c>
      <c r="F271" s="2">
        <v>0.78671328671328677</v>
      </c>
      <c r="G271" s="2">
        <v>14.632867132867132</v>
      </c>
      <c r="H271" s="2">
        <v>21.713286713286713</v>
      </c>
      <c r="I271" s="2">
        <v>2.5174825174825175</v>
      </c>
      <c r="J271" s="2">
        <v>0.31468531468531469</v>
      </c>
      <c r="K271" s="2">
        <v>0.47202797202797203</v>
      </c>
      <c r="L271" s="2">
        <v>0.31468531468531469</v>
      </c>
      <c r="M271" s="2">
        <v>0.31468531468531469</v>
      </c>
      <c r="N271" s="2">
        <v>0.15734265734265734</v>
      </c>
      <c r="O271" s="2">
        <v>0</v>
      </c>
      <c r="P271" s="2">
        <v>1.4160839160839163</v>
      </c>
      <c r="Q271" s="2">
        <v>4.2482517482517483</v>
      </c>
      <c r="R271" s="2">
        <f t="shared" si="4"/>
        <v>0.15734265734265734</v>
      </c>
      <c r="S271">
        <v>0</v>
      </c>
      <c r="T271">
        <v>0</v>
      </c>
      <c r="U271">
        <v>0</v>
      </c>
    </row>
    <row r="272" spans="1:21" hidden="1" x14ac:dyDescent="0.25">
      <c r="A272" t="s">
        <v>297</v>
      </c>
      <c r="B272" t="s">
        <v>276</v>
      </c>
      <c r="C272" s="2">
        <v>0.1347305389221557</v>
      </c>
      <c r="D272" s="2">
        <v>6.7365269461077848E-2</v>
      </c>
      <c r="E272" s="2">
        <v>2.1556886227544911</v>
      </c>
      <c r="F272" s="2">
        <v>0.87574850299401197</v>
      </c>
      <c r="G272" s="2">
        <v>23.982035928143713</v>
      </c>
      <c r="H272" s="2">
        <v>31.190119760479043</v>
      </c>
      <c r="I272" s="2">
        <v>2.9640718562874255</v>
      </c>
      <c r="J272" s="2">
        <v>0.1347305389221557</v>
      </c>
      <c r="K272" s="2">
        <v>1.8862275449101795</v>
      </c>
      <c r="L272" s="2">
        <v>1.0104790419161678</v>
      </c>
      <c r="M272" s="2">
        <v>1.1452095808383234</v>
      </c>
      <c r="N272" s="2">
        <v>0.80838323353293406</v>
      </c>
      <c r="O272" s="2">
        <v>6.7365269461077848E-2</v>
      </c>
      <c r="P272" s="2">
        <v>0.40419161676646703</v>
      </c>
      <c r="Q272" s="2">
        <v>1.0778443113772456</v>
      </c>
      <c r="R272" s="2">
        <f t="shared" si="4"/>
        <v>0.87574850299401175</v>
      </c>
      <c r="S272">
        <v>0</v>
      </c>
      <c r="T272">
        <v>0</v>
      </c>
      <c r="U272">
        <v>0</v>
      </c>
    </row>
    <row r="273" spans="1:21" hidden="1" x14ac:dyDescent="0.25">
      <c r="A273" t="s">
        <v>299</v>
      </c>
      <c r="B273" t="s">
        <v>276</v>
      </c>
      <c r="C273" s="2">
        <v>0.38359083644112946</v>
      </c>
      <c r="D273" s="2">
        <v>0.38359083644112946</v>
      </c>
      <c r="E273" s="2">
        <v>3.0207778369738945</v>
      </c>
      <c r="F273" s="2">
        <v>0.9589770911028237</v>
      </c>
      <c r="G273" s="2">
        <v>30.543420351624931</v>
      </c>
      <c r="H273" s="2">
        <v>36.920618007458714</v>
      </c>
      <c r="I273" s="2">
        <v>4.0756526371870008</v>
      </c>
      <c r="J273" s="2">
        <v>0.86307938199254131</v>
      </c>
      <c r="K273" s="2">
        <v>0.86307938199254131</v>
      </c>
      <c r="L273" s="2">
        <v>0.57538625466169413</v>
      </c>
      <c r="M273" s="2">
        <v>0.86307938199254131</v>
      </c>
      <c r="N273" s="2">
        <v>0.71923281832711772</v>
      </c>
      <c r="O273" s="2">
        <v>0</v>
      </c>
      <c r="P273" s="2">
        <v>1.0069259456579649</v>
      </c>
      <c r="Q273" s="2">
        <v>1.7261587639850826</v>
      </c>
      <c r="R273" s="2">
        <f t="shared" si="4"/>
        <v>0.28769312733084718</v>
      </c>
      <c r="S273">
        <v>4.7948854555141182E-2</v>
      </c>
      <c r="T273">
        <v>0</v>
      </c>
      <c r="U273">
        <v>0</v>
      </c>
    </row>
    <row r="274" spans="1:21" hidden="1" x14ac:dyDescent="0.25">
      <c r="A274" t="s">
        <v>300</v>
      </c>
      <c r="B274" t="s">
        <v>276</v>
      </c>
      <c r="C274" s="2">
        <v>0.29032258064516131</v>
      </c>
      <c r="D274" s="2">
        <v>0.29032258064516131</v>
      </c>
      <c r="E274" s="2">
        <v>2.467741935483871</v>
      </c>
      <c r="F274" s="2">
        <v>0.72580645161290325</v>
      </c>
      <c r="G274" s="2">
        <v>21.241935483870968</v>
      </c>
      <c r="H274" s="2">
        <v>29.564516129032256</v>
      </c>
      <c r="I274" s="2">
        <v>3.4838709677419355</v>
      </c>
      <c r="J274" s="2">
        <v>0.62903225806451613</v>
      </c>
      <c r="K274" s="2">
        <v>1.3064516129032258</v>
      </c>
      <c r="L274" s="2">
        <v>0.91935483870967749</v>
      </c>
      <c r="M274" s="2">
        <v>1.2580645161290323</v>
      </c>
      <c r="N274" s="2">
        <v>0.967741935483871</v>
      </c>
      <c r="O274" s="2">
        <v>0</v>
      </c>
      <c r="P274" s="2">
        <v>0.87096774193548387</v>
      </c>
      <c r="Q274" s="2">
        <v>2.129032258064516</v>
      </c>
      <c r="R274" s="2">
        <f t="shared" si="4"/>
        <v>0.38709677419354827</v>
      </c>
      <c r="S274">
        <v>0.14516129032258066</v>
      </c>
      <c r="T274">
        <v>4.8387096774193547E-2</v>
      </c>
      <c r="U274">
        <v>0</v>
      </c>
    </row>
    <row r="275" spans="1:21" hidden="1" x14ac:dyDescent="0.25">
      <c r="A275" t="s">
        <v>301</v>
      </c>
      <c r="B275" t="s">
        <v>276</v>
      </c>
      <c r="C275" s="2">
        <v>0.47339108910891092</v>
      </c>
      <c r="D275" s="2">
        <v>0.25061881188118812</v>
      </c>
      <c r="E275" s="2">
        <v>3.5922029702970297</v>
      </c>
      <c r="F275" s="2">
        <v>1.364480198019802</v>
      </c>
      <c r="G275" s="2">
        <v>17.738242574257427</v>
      </c>
      <c r="H275" s="2">
        <v>26.314975247524753</v>
      </c>
      <c r="I275" s="2">
        <v>3.5643564356435644</v>
      </c>
      <c r="J275" s="2">
        <v>0.5847772277227723</v>
      </c>
      <c r="K275" s="2">
        <v>0.41769801980198018</v>
      </c>
      <c r="L275" s="2">
        <v>0.13923267326732675</v>
      </c>
      <c r="M275" s="2">
        <v>0.72400990099009899</v>
      </c>
      <c r="N275" s="2">
        <v>8.3539603960396031E-2</v>
      </c>
      <c r="O275" s="2">
        <v>0</v>
      </c>
      <c r="P275" s="2">
        <v>2.0884900990099009</v>
      </c>
      <c r="Q275" s="2">
        <v>2.2555693069306932</v>
      </c>
      <c r="R275" s="2">
        <f t="shared" si="4"/>
        <v>0.27846534653465344</v>
      </c>
      <c r="S275">
        <v>0.13923267326732675</v>
      </c>
      <c r="T275">
        <v>0</v>
      </c>
      <c r="U275">
        <v>0</v>
      </c>
    </row>
    <row r="276" spans="1:21" hidden="1" x14ac:dyDescent="0.25">
      <c r="A276" t="s">
        <v>302</v>
      </c>
      <c r="B276" t="s">
        <v>276</v>
      </c>
      <c r="C276" s="2">
        <v>0.25702046644455023</v>
      </c>
      <c r="D276" s="2">
        <v>0.42836744407425031</v>
      </c>
      <c r="E276" s="2">
        <v>2.827225130890052</v>
      </c>
      <c r="F276" s="2">
        <v>1.0280818657782009</v>
      </c>
      <c r="G276" s="2">
        <v>23.560209424083769</v>
      </c>
      <c r="H276" s="2">
        <v>32.384578772013327</v>
      </c>
      <c r="I276" s="2">
        <v>2.6987148976677773</v>
      </c>
      <c r="J276" s="2">
        <v>0.55687767729652549</v>
      </c>
      <c r="K276" s="2">
        <v>1.3279390766301762</v>
      </c>
      <c r="L276" s="2">
        <v>0.68538791051880055</v>
      </c>
      <c r="M276" s="2">
        <v>1.0280818657782009</v>
      </c>
      <c r="N276" s="2">
        <v>0.21418372203712516</v>
      </c>
      <c r="O276" s="2">
        <v>0</v>
      </c>
      <c r="P276" s="2">
        <v>1.0280818657782009</v>
      </c>
      <c r="Q276" s="2">
        <v>1.7563065207044266</v>
      </c>
      <c r="R276" s="2">
        <f t="shared" si="4"/>
        <v>0.64255116611137564</v>
      </c>
      <c r="S276">
        <v>8.5673488814850068E-2</v>
      </c>
      <c r="T276">
        <v>0</v>
      </c>
      <c r="U276">
        <v>0</v>
      </c>
    </row>
    <row r="277" spans="1:21" hidden="1" x14ac:dyDescent="0.25">
      <c r="A277" t="s">
        <v>303</v>
      </c>
      <c r="B277" t="s">
        <v>276</v>
      </c>
      <c r="C277" s="2">
        <v>0.24779735682819384</v>
      </c>
      <c r="D277" s="2">
        <v>4.955947136563877E-2</v>
      </c>
      <c r="E277" s="2">
        <v>1.3381057268722467</v>
      </c>
      <c r="F277" s="2">
        <v>0.59471365638766527</v>
      </c>
      <c r="G277" s="2">
        <v>25.424008810572687</v>
      </c>
      <c r="H277" s="2">
        <v>31.668502202643172</v>
      </c>
      <c r="I277" s="2">
        <v>1.8337004405286343</v>
      </c>
      <c r="J277" s="2">
        <v>9.911894273127754E-2</v>
      </c>
      <c r="K277" s="2">
        <v>1.3381057268722467</v>
      </c>
      <c r="L277" s="2">
        <v>0.64427312775330403</v>
      </c>
      <c r="M277" s="2">
        <v>0.49559471365638769</v>
      </c>
      <c r="N277" s="2">
        <v>0.64427312775330403</v>
      </c>
      <c r="O277" s="2">
        <v>4.955947136563877E-2</v>
      </c>
      <c r="P277" s="2">
        <v>0.34691629955947134</v>
      </c>
      <c r="Q277" s="2">
        <v>1.0407488986784141</v>
      </c>
      <c r="R277" s="2">
        <f t="shared" si="4"/>
        <v>0.69383259911894268</v>
      </c>
      <c r="S277">
        <v>9.911894273127754E-2</v>
      </c>
      <c r="T277">
        <v>0</v>
      </c>
      <c r="U277">
        <v>0</v>
      </c>
    </row>
    <row r="278" spans="1:21" hidden="1" x14ac:dyDescent="0.25">
      <c r="A278" t="s">
        <v>304</v>
      </c>
      <c r="B278" t="s">
        <v>276</v>
      </c>
      <c r="C278" s="2">
        <v>0.24180548092423426</v>
      </c>
      <c r="D278" s="2">
        <v>9.6722192369693719E-2</v>
      </c>
      <c r="E278" s="2">
        <v>1.8860827512090275</v>
      </c>
      <c r="F278" s="2">
        <v>0.7254164427727029</v>
      </c>
      <c r="G278" s="2">
        <v>16.055883933369156</v>
      </c>
      <c r="H278" s="2">
        <v>23.116603976356796</v>
      </c>
      <c r="I278" s="2">
        <v>2.5147770016120368</v>
      </c>
      <c r="J278" s="2">
        <v>0.19344438473938744</v>
      </c>
      <c r="K278" s="2">
        <v>0.58033315421816223</v>
      </c>
      <c r="L278" s="2">
        <v>0.33852767329392802</v>
      </c>
      <c r="M278" s="2">
        <v>0.48361096184846852</v>
      </c>
      <c r="N278" s="2">
        <v>0.43524986566362167</v>
      </c>
      <c r="O278" s="2">
        <v>0</v>
      </c>
      <c r="P278" s="2">
        <v>0.48361096184846852</v>
      </c>
      <c r="Q278" s="2">
        <v>0.8221386351423966</v>
      </c>
      <c r="R278" s="2">
        <f t="shared" si="4"/>
        <v>0.24180548092423421</v>
      </c>
      <c r="S278">
        <v>9.6722192369693719E-2</v>
      </c>
      <c r="T278">
        <v>0</v>
      </c>
      <c r="U278">
        <v>0</v>
      </c>
    </row>
    <row r="279" spans="1:21" hidden="1" x14ac:dyDescent="0.25">
      <c r="A279" t="s">
        <v>306</v>
      </c>
      <c r="B279" t="s">
        <v>276</v>
      </c>
      <c r="C279" s="2">
        <v>0.37126160192506014</v>
      </c>
      <c r="D279" s="2">
        <v>0.15469233413544173</v>
      </c>
      <c r="E279" s="2">
        <v>2.5678927466483326</v>
      </c>
      <c r="F279" s="2">
        <v>0.74252320385012027</v>
      </c>
      <c r="G279" s="2">
        <v>13.612925403918874</v>
      </c>
      <c r="H279" s="2">
        <v>24.101065658301824</v>
      </c>
      <c r="I279" s="2">
        <v>2.9082158817463042</v>
      </c>
      <c r="J279" s="2">
        <v>0.30938466827088346</v>
      </c>
      <c r="K279" s="2">
        <v>1.0209694052939153</v>
      </c>
      <c r="L279" s="2">
        <v>0.64970780336885525</v>
      </c>
      <c r="M279" s="2">
        <v>0.49501546923341355</v>
      </c>
      <c r="N279" s="2">
        <v>0.43313853557923682</v>
      </c>
      <c r="O279" s="2">
        <v>3.0938466827088347E-2</v>
      </c>
      <c r="P279" s="2">
        <v>4.5479546235819868</v>
      </c>
      <c r="Q279" s="2">
        <v>3.5269852182880714</v>
      </c>
      <c r="R279" s="2">
        <f t="shared" si="4"/>
        <v>0.37126160192506008</v>
      </c>
      <c r="S279">
        <v>0.24750773461670678</v>
      </c>
      <c r="T279">
        <v>0</v>
      </c>
      <c r="U279">
        <v>0</v>
      </c>
    </row>
    <row r="280" spans="1:21" hidden="1" x14ac:dyDescent="0.25">
      <c r="A280" t="s">
        <v>324</v>
      </c>
      <c r="B280" t="s">
        <v>276</v>
      </c>
      <c r="C280" s="2">
        <v>0.14106583072100312</v>
      </c>
      <c r="D280" s="2">
        <v>0.14106583072100312</v>
      </c>
      <c r="E280" s="2">
        <v>2.1159874608150471</v>
      </c>
      <c r="F280" s="2">
        <v>0.75235109717868343</v>
      </c>
      <c r="G280" s="2">
        <v>39.169278996865202</v>
      </c>
      <c r="H280" s="2">
        <v>45.658307210031346</v>
      </c>
      <c r="I280" s="2">
        <v>5.5956112852664583</v>
      </c>
      <c r="J280" s="2">
        <v>0.28213166144200624</v>
      </c>
      <c r="K280" s="2">
        <v>0.8463949843260189</v>
      </c>
      <c r="L280" s="2">
        <v>0.79937304075235116</v>
      </c>
      <c r="M280" s="2">
        <v>0.51724137931034486</v>
      </c>
      <c r="N280" s="2">
        <v>0.37617554858934171</v>
      </c>
      <c r="O280" s="2">
        <v>0</v>
      </c>
      <c r="P280" s="2">
        <v>0.65830721003134796</v>
      </c>
      <c r="Q280" s="2">
        <v>1.3166144200626959</v>
      </c>
      <c r="R280" s="2">
        <f t="shared" si="4"/>
        <v>4.7021943573667735E-2</v>
      </c>
      <c r="S280">
        <v>0.14106583072100312</v>
      </c>
      <c r="T280">
        <v>0</v>
      </c>
      <c r="U280">
        <v>0</v>
      </c>
    </row>
    <row r="281" spans="1:21" hidden="1" x14ac:dyDescent="0.25">
      <c r="A281" t="s">
        <v>325</v>
      </c>
      <c r="B281" t="s">
        <v>276</v>
      </c>
      <c r="C281" s="2">
        <v>0.27283061765820388</v>
      </c>
      <c r="D281" s="2">
        <v>3.4103827207275485E-2</v>
      </c>
      <c r="E281" s="2">
        <v>1.466464569912846</v>
      </c>
      <c r="F281" s="2">
        <v>0.57976506252368321</v>
      </c>
      <c r="G281" s="2">
        <v>22.372110647972718</v>
      </c>
      <c r="H281" s="2">
        <v>35.638499431602881</v>
      </c>
      <c r="I281" s="2">
        <v>2.932929139825692</v>
      </c>
      <c r="J281" s="2">
        <v>0.13641530882910194</v>
      </c>
      <c r="K281" s="2">
        <v>1.9439181508147025</v>
      </c>
      <c r="L281" s="2">
        <v>1.2618416066691929</v>
      </c>
      <c r="M281" s="2">
        <v>1.193633952254642</v>
      </c>
      <c r="N281" s="2">
        <v>0.71618037135278512</v>
      </c>
      <c r="O281" s="2">
        <v>0</v>
      </c>
      <c r="P281" s="2">
        <v>0.64797271693823422</v>
      </c>
      <c r="Q281" s="2">
        <v>1.8416066691928761</v>
      </c>
      <c r="R281" s="2">
        <f t="shared" si="4"/>
        <v>0.68207654414550967</v>
      </c>
      <c r="S281">
        <v>0.10231148162182646</v>
      </c>
      <c r="T281">
        <v>0</v>
      </c>
      <c r="U281">
        <v>0</v>
      </c>
    </row>
    <row r="282" spans="1:21" hidden="1" x14ac:dyDescent="0.25">
      <c r="A282" t="s">
        <v>326</v>
      </c>
      <c r="B282" t="s">
        <v>276</v>
      </c>
      <c r="C282" s="2">
        <v>6.1099796334012219E-2</v>
      </c>
      <c r="D282" s="2">
        <v>0.12219959266802444</v>
      </c>
      <c r="E282" s="2">
        <v>1.6496945010183299</v>
      </c>
      <c r="F282" s="2">
        <v>0.30549898167006112</v>
      </c>
      <c r="G282" s="2">
        <v>22.240325865580449</v>
      </c>
      <c r="H282" s="2">
        <v>35.498981670061099</v>
      </c>
      <c r="I282" s="2">
        <v>2.8105906313645619</v>
      </c>
      <c r="J282" s="2">
        <v>0.36659877800407331</v>
      </c>
      <c r="K282" s="2">
        <v>2.993890020366599</v>
      </c>
      <c r="L282" s="2">
        <v>1.5885947046843178</v>
      </c>
      <c r="M282" s="2">
        <v>1.2219959266802445</v>
      </c>
      <c r="N282" s="2">
        <v>1.4052953156822809</v>
      </c>
      <c r="O282" s="2">
        <v>0</v>
      </c>
      <c r="P282" s="2">
        <v>0.855397148676171</v>
      </c>
      <c r="Q282" s="2">
        <v>2.0162932790224031</v>
      </c>
      <c r="R282" s="2">
        <f t="shared" si="4"/>
        <v>1.4052953156822812</v>
      </c>
      <c r="S282">
        <v>0.24439918533604887</v>
      </c>
      <c r="T282">
        <v>0</v>
      </c>
      <c r="U282">
        <v>0</v>
      </c>
    </row>
    <row r="283" spans="1:21" hidden="1" x14ac:dyDescent="0.25">
      <c r="A283" t="s">
        <v>346</v>
      </c>
      <c r="B283" t="s">
        <v>276</v>
      </c>
      <c r="C283" s="2">
        <v>0.14210526315789473</v>
      </c>
      <c r="D283" s="2">
        <v>0.14210526315789473</v>
      </c>
      <c r="E283" s="2">
        <v>1.2315789473684211</v>
      </c>
      <c r="F283" s="2">
        <v>0.42631578947368426</v>
      </c>
      <c r="G283" s="2">
        <v>38.131578947368418</v>
      </c>
      <c r="H283" s="2">
        <v>46.610526315789478</v>
      </c>
      <c r="I283" s="2">
        <v>4.1684210526315795</v>
      </c>
      <c r="J283" s="2">
        <v>0.42631578947368426</v>
      </c>
      <c r="K283" s="2">
        <v>0.66315789473684206</v>
      </c>
      <c r="L283" s="2">
        <v>0.37894736842105264</v>
      </c>
      <c r="M283" s="2">
        <v>0.9</v>
      </c>
      <c r="N283" s="2">
        <v>0.71052631578947367</v>
      </c>
      <c r="O283" s="2">
        <v>0.14210526315789473</v>
      </c>
      <c r="P283" s="2">
        <v>9.4736842105263161E-2</v>
      </c>
      <c r="Q283" s="2">
        <v>0.52105263157894743</v>
      </c>
      <c r="R283" s="2">
        <f t="shared" si="4"/>
        <v>0.28421052631578941</v>
      </c>
      <c r="S283">
        <v>0</v>
      </c>
      <c r="T283">
        <v>0</v>
      </c>
      <c r="U283">
        <v>0</v>
      </c>
    </row>
    <row r="284" spans="1:21" hidden="1" x14ac:dyDescent="0.25">
      <c r="A284" t="s">
        <v>347</v>
      </c>
      <c r="B284" t="s">
        <v>276</v>
      </c>
      <c r="C284" s="2">
        <v>0.74750830564784054</v>
      </c>
      <c r="D284" s="2">
        <v>9.9667774086378738E-2</v>
      </c>
      <c r="E284" s="2">
        <v>2.691029900332226</v>
      </c>
      <c r="F284" s="2">
        <v>1.2458471760797341</v>
      </c>
      <c r="G284" s="2">
        <v>9.1694352159468444</v>
      </c>
      <c r="H284" s="2">
        <v>13.205980066445182</v>
      </c>
      <c r="I284" s="2">
        <v>1.9435215946843853</v>
      </c>
      <c r="J284" s="2">
        <v>0.29900332225913623</v>
      </c>
      <c r="K284" s="2">
        <v>0.29900332225913623</v>
      </c>
      <c r="L284" s="2">
        <v>0.24916943521594687</v>
      </c>
      <c r="M284" s="2">
        <v>0.44850498338870431</v>
      </c>
      <c r="N284" s="2">
        <v>4.9833887043189369E-2</v>
      </c>
      <c r="O284" s="2">
        <v>0</v>
      </c>
      <c r="P284" s="2">
        <v>1.1960132890365449</v>
      </c>
      <c r="Q284" s="2">
        <v>2.4916943521594681</v>
      </c>
      <c r="R284" s="2">
        <f t="shared" si="4"/>
        <v>4.9833887043189362E-2</v>
      </c>
      <c r="S284">
        <v>9.9667774086378738E-2</v>
      </c>
      <c r="T284">
        <v>0</v>
      </c>
      <c r="U284">
        <v>4.9833887043189369E-2</v>
      </c>
    </row>
    <row r="285" spans="1:21" hidden="1" x14ac:dyDescent="0.25">
      <c r="A285" t="s">
        <v>348</v>
      </c>
      <c r="B285" t="s">
        <v>276</v>
      </c>
      <c r="C285" s="2">
        <v>0.36205162587998657</v>
      </c>
      <c r="D285" s="2">
        <v>0.30170968823332217</v>
      </c>
      <c r="E285" s="2">
        <v>2.3835065370432451</v>
      </c>
      <c r="F285" s="2">
        <v>1.0258129399932954</v>
      </c>
      <c r="G285" s="2">
        <v>17.318136104592689</v>
      </c>
      <c r="H285" s="2">
        <v>26.037546094535703</v>
      </c>
      <c r="I285" s="2">
        <v>2.9567549446865571</v>
      </c>
      <c r="J285" s="2">
        <v>0.57324840764331209</v>
      </c>
      <c r="K285" s="2">
        <v>1.0861548776399599</v>
      </c>
      <c r="L285" s="2">
        <v>0.60341937646664434</v>
      </c>
      <c r="M285" s="2">
        <v>0.8749580958766342</v>
      </c>
      <c r="N285" s="2">
        <v>0.63359034528997649</v>
      </c>
      <c r="O285" s="2">
        <v>0</v>
      </c>
      <c r="P285" s="2">
        <v>1.1464968152866242</v>
      </c>
      <c r="Q285" s="2">
        <v>1.9611129735165942</v>
      </c>
      <c r="R285" s="2">
        <f t="shared" si="4"/>
        <v>0.48273550117331554</v>
      </c>
      <c r="S285">
        <v>0.18102581293999329</v>
      </c>
      <c r="T285">
        <v>0</v>
      </c>
      <c r="U285">
        <v>0</v>
      </c>
    </row>
    <row r="286" spans="1:21" hidden="1" x14ac:dyDescent="0.25">
      <c r="A286" t="s">
        <v>349</v>
      </c>
      <c r="B286" t="s">
        <v>276</v>
      </c>
      <c r="C286" s="2">
        <v>0.13024602026049203</v>
      </c>
      <c r="D286" s="2">
        <v>0.13024602026049203</v>
      </c>
      <c r="E286" s="2">
        <v>2.6700434153400869</v>
      </c>
      <c r="F286" s="2">
        <v>0.71635311143270619</v>
      </c>
      <c r="G286" s="2">
        <v>12.047756874095514</v>
      </c>
      <c r="H286" s="2">
        <v>20.383502170767006</v>
      </c>
      <c r="I286" s="2">
        <v>1.8885672937771347</v>
      </c>
      <c r="J286" s="2">
        <v>0.26049204052098407</v>
      </c>
      <c r="K286" s="2">
        <v>1.3024602026049203</v>
      </c>
      <c r="L286" s="2">
        <v>0.78147612156295232</v>
      </c>
      <c r="M286" s="2">
        <v>1.2373371924746743</v>
      </c>
      <c r="N286" s="2">
        <v>0.26049204052098407</v>
      </c>
      <c r="O286" s="2">
        <v>0</v>
      </c>
      <c r="P286" s="2">
        <v>3.5817655571635312</v>
      </c>
      <c r="Q286" s="2">
        <v>4.3632416787264834</v>
      </c>
      <c r="R286" s="2">
        <f t="shared" si="4"/>
        <v>0.52098408104196803</v>
      </c>
      <c r="S286">
        <v>0.19536903039073808</v>
      </c>
      <c r="T286">
        <v>0</v>
      </c>
      <c r="U286">
        <v>0</v>
      </c>
    </row>
    <row r="287" spans="1:21" hidden="1" x14ac:dyDescent="0.25">
      <c r="A287" t="s">
        <v>350</v>
      </c>
      <c r="B287" t="s">
        <v>276</v>
      </c>
      <c r="C287" s="2">
        <v>0.3930131004366812</v>
      </c>
      <c r="D287" s="2">
        <v>7.8602620087336247E-2</v>
      </c>
      <c r="E287" s="2">
        <v>2.9082969432314409</v>
      </c>
      <c r="F287" s="2">
        <v>1.4148471615720524</v>
      </c>
      <c r="G287" s="2">
        <v>12.419213973799126</v>
      </c>
      <c r="H287" s="2">
        <v>18.707423580786024</v>
      </c>
      <c r="I287" s="2">
        <v>1.5720524017467248</v>
      </c>
      <c r="J287" s="2">
        <v>0.15720524017467249</v>
      </c>
      <c r="K287" s="2">
        <v>0.62882096069868998</v>
      </c>
      <c r="L287" s="2">
        <v>0.31441048034934499</v>
      </c>
      <c r="M287" s="2">
        <v>0.86462882096069871</v>
      </c>
      <c r="N287" s="2">
        <v>0.31441048034934499</v>
      </c>
      <c r="O287" s="2">
        <v>0</v>
      </c>
      <c r="P287" s="2">
        <v>3.0655021834061134</v>
      </c>
      <c r="Q287" s="2">
        <v>3.3799126637554586</v>
      </c>
      <c r="R287" s="2">
        <f t="shared" si="4"/>
        <v>0.31441048034934499</v>
      </c>
      <c r="S287">
        <v>0.15720524017467249</v>
      </c>
      <c r="T287">
        <v>0</v>
      </c>
      <c r="U287">
        <v>0</v>
      </c>
    </row>
    <row r="288" spans="1:21" hidden="1" x14ac:dyDescent="0.25">
      <c r="A288" t="s">
        <v>351</v>
      </c>
      <c r="B288" t="s">
        <v>276</v>
      </c>
      <c r="C288" s="2">
        <v>0.49046321525885556</v>
      </c>
      <c r="D288" s="2">
        <v>0</v>
      </c>
      <c r="E288" s="2">
        <v>1.9618528610354222</v>
      </c>
      <c r="F288" s="2">
        <v>1.4713896457765667</v>
      </c>
      <c r="G288" s="2">
        <v>31.389645776566756</v>
      </c>
      <c r="H288" s="2">
        <v>37.520435967302454</v>
      </c>
      <c r="I288" s="2">
        <v>3.9237057220708444</v>
      </c>
      <c r="J288" s="2">
        <v>0.24523160762942778</v>
      </c>
      <c r="K288" s="2">
        <v>2.2070844686648501</v>
      </c>
      <c r="L288" s="2">
        <v>1.7166212534059946</v>
      </c>
      <c r="M288" s="2">
        <v>0.98092643051771111</v>
      </c>
      <c r="N288" s="2">
        <v>0</v>
      </c>
      <c r="O288" s="2">
        <v>0</v>
      </c>
      <c r="P288" s="2">
        <v>0</v>
      </c>
      <c r="Q288" s="2">
        <v>0.24523160762942778</v>
      </c>
      <c r="R288" s="2">
        <f t="shared" si="4"/>
        <v>0.4904632152588555</v>
      </c>
      <c r="S288">
        <v>0.24523160762942778</v>
      </c>
      <c r="T288">
        <v>0</v>
      </c>
      <c r="U288">
        <v>0</v>
      </c>
    </row>
    <row r="289" spans="1:21" hidden="1" x14ac:dyDescent="0.25">
      <c r="A289" t="s">
        <v>363</v>
      </c>
      <c r="B289" t="s">
        <v>276</v>
      </c>
      <c r="C289" s="2">
        <v>0.16423357664233576</v>
      </c>
      <c r="D289" s="2">
        <v>5.4744525547445258E-2</v>
      </c>
      <c r="E289" s="2">
        <v>2.5729927007299271</v>
      </c>
      <c r="F289" s="2">
        <v>0.87591240875912413</v>
      </c>
      <c r="G289" s="2">
        <v>21.350364963503647</v>
      </c>
      <c r="H289" s="2">
        <v>31.806569343065693</v>
      </c>
      <c r="I289" s="2">
        <v>3.2846715328467151</v>
      </c>
      <c r="J289" s="2">
        <v>0.21897810218978103</v>
      </c>
      <c r="K289" s="2">
        <v>1.0948905109489051</v>
      </c>
      <c r="L289" s="2">
        <v>0.76642335766423353</v>
      </c>
      <c r="M289" s="2">
        <v>1.2591240875912408</v>
      </c>
      <c r="N289" s="2">
        <v>0.82116788321167877</v>
      </c>
      <c r="O289" s="2">
        <v>0</v>
      </c>
      <c r="P289" s="2">
        <v>3.0109489051094891</v>
      </c>
      <c r="Q289" s="2">
        <v>4.9270072992700733</v>
      </c>
      <c r="R289" s="2">
        <f t="shared" si="4"/>
        <v>0.32846715328467158</v>
      </c>
      <c r="S289">
        <v>5.4744525547445258E-2</v>
      </c>
      <c r="T289">
        <v>0</v>
      </c>
      <c r="U289">
        <v>0</v>
      </c>
    </row>
    <row r="290" spans="1:21" hidden="1" x14ac:dyDescent="0.25">
      <c r="A290" t="s">
        <v>352</v>
      </c>
      <c r="B290" t="s">
        <v>276</v>
      </c>
      <c r="C290" s="2">
        <v>0.24128686327077747</v>
      </c>
      <c r="D290" s="2">
        <v>0.24128686327077747</v>
      </c>
      <c r="E290" s="2">
        <v>2.7747989276139409</v>
      </c>
      <c r="F290" s="2">
        <v>1.0857908847184985</v>
      </c>
      <c r="G290" s="2">
        <v>12.788203753351208</v>
      </c>
      <c r="H290" s="2">
        <v>19.664879356568367</v>
      </c>
      <c r="I290" s="2">
        <v>3.1367292225201076</v>
      </c>
      <c r="J290" s="2">
        <v>0.72386058981233248</v>
      </c>
      <c r="K290" s="2">
        <v>0.48257372654155495</v>
      </c>
      <c r="L290" s="2">
        <v>0.36193029490616624</v>
      </c>
      <c r="M290" s="2">
        <v>1.0857908847184985</v>
      </c>
      <c r="N290" s="2">
        <v>0</v>
      </c>
      <c r="O290" s="2">
        <v>0</v>
      </c>
      <c r="P290" s="2">
        <v>1.3270777479892761</v>
      </c>
      <c r="Q290" s="2">
        <v>2.5335120643431637</v>
      </c>
      <c r="R290" s="2">
        <f t="shared" si="4"/>
        <v>0.12064343163538871</v>
      </c>
      <c r="S290">
        <v>0.48257372654155495</v>
      </c>
      <c r="T290">
        <v>0</v>
      </c>
      <c r="U290">
        <v>0</v>
      </c>
    </row>
    <row r="291" spans="1:21" hidden="1" x14ac:dyDescent="0.25">
      <c r="A291" t="s">
        <v>353</v>
      </c>
      <c r="B291" t="s">
        <v>276</v>
      </c>
      <c r="C291" s="2">
        <v>0.1337295690936107</v>
      </c>
      <c r="D291" s="2">
        <v>0.1337295690936107</v>
      </c>
      <c r="E291" s="2">
        <v>1.5601783060921248</v>
      </c>
      <c r="F291" s="2">
        <v>0.35661218424962848</v>
      </c>
      <c r="G291" s="2">
        <v>25.676077265973252</v>
      </c>
      <c r="H291" s="2">
        <v>33.61069836552749</v>
      </c>
      <c r="I291" s="2">
        <v>2.7191679049034176</v>
      </c>
      <c r="J291" s="2">
        <v>0.26745913818722139</v>
      </c>
      <c r="K291" s="2">
        <v>2.0950965824665677</v>
      </c>
      <c r="L291" s="2">
        <v>1.3372956909361069</v>
      </c>
      <c r="M291" s="2">
        <v>1.4710252600297178</v>
      </c>
      <c r="N291" s="2">
        <v>0.66864784546805345</v>
      </c>
      <c r="O291" s="2">
        <v>0</v>
      </c>
      <c r="P291" s="2">
        <v>1.4264487369985139</v>
      </c>
      <c r="Q291" s="2">
        <v>2.5854383358098065</v>
      </c>
      <c r="R291" s="2">
        <f t="shared" si="4"/>
        <v>0.75780089153046082</v>
      </c>
      <c r="S291">
        <v>8.9153046062407121E-2</v>
      </c>
      <c r="T291">
        <v>0</v>
      </c>
      <c r="U291">
        <v>0</v>
      </c>
    </row>
    <row r="292" spans="1:21" hidden="1" x14ac:dyDescent="0.25">
      <c r="A292" t="s">
        <v>364</v>
      </c>
      <c r="B292" t="s">
        <v>276</v>
      </c>
      <c r="C292" s="2">
        <v>0.11450381679389314</v>
      </c>
      <c r="D292" s="2">
        <v>5.725190839694657E-2</v>
      </c>
      <c r="E292" s="2">
        <v>1.3740458015267174</v>
      </c>
      <c r="F292" s="2">
        <v>0.11450381679389314</v>
      </c>
      <c r="G292" s="2">
        <v>16.717557251908396</v>
      </c>
      <c r="H292" s="2">
        <v>23.473282442748094</v>
      </c>
      <c r="I292" s="2">
        <v>1.4312977099236641</v>
      </c>
      <c r="J292" s="2">
        <v>0.17175572519083968</v>
      </c>
      <c r="K292" s="2">
        <v>1.4885496183206106</v>
      </c>
      <c r="L292" s="2">
        <v>0.80152671755725191</v>
      </c>
      <c r="M292" s="2">
        <v>1.6603053435114503</v>
      </c>
      <c r="N292" s="2">
        <v>0.62977099236641221</v>
      </c>
      <c r="O292" s="2">
        <v>0.11450381679389314</v>
      </c>
      <c r="P292" s="2">
        <v>2.2900763358778624</v>
      </c>
      <c r="Q292" s="2">
        <v>2.7480916030534348</v>
      </c>
      <c r="R292" s="2">
        <f t="shared" si="4"/>
        <v>0.6870229007633587</v>
      </c>
      <c r="S292">
        <v>5.725190839694657E-2</v>
      </c>
      <c r="T292">
        <v>0</v>
      </c>
      <c r="U292">
        <v>0</v>
      </c>
    </row>
    <row r="293" spans="1:21" hidden="1" x14ac:dyDescent="0.25">
      <c r="A293" t="s">
        <v>355</v>
      </c>
      <c r="B293" t="s">
        <v>276</v>
      </c>
      <c r="C293" s="2">
        <v>0.20017793594306052</v>
      </c>
      <c r="D293" s="2">
        <v>0.1201067615658363</v>
      </c>
      <c r="E293" s="2">
        <v>1.9617437722419928</v>
      </c>
      <c r="F293" s="2">
        <v>0.64056939501779353</v>
      </c>
      <c r="G293" s="2">
        <v>14.773131672597867</v>
      </c>
      <c r="H293" s="2">
        <v>20.778469750889681</v>
      </c>
      <c r="I293" s="2">
        <v>2.5222419928825621</v>
      </c>
      <c r="J293" s="2">
        <v>0.36032028469750893</v>
      </c>
      <c r="K293" s="2">
        <v>0.76067615658362997</v>
      </c>
      <c r="L293" s="2">
        <v>0.60053380782918153</v>
      </c>
      <c r="M293" s="2">
        <v>0.60053380782918153</v>
      </c>
      <c r="N293" s="2">
        <v>0.32028469750889677</v>
      </c>
      <c r="O293" s="2">
        <v>0</v>
      </c>
      <c r="P293" s="2">
        <v>4.0035587188612105</v>
      </c>
      <c r="Q293" s="2">
        <v>4.7642348754448403</v>
      </c>
      <c r="R293" s="2">
        <f t="shared" si="4"/>
        <v>0.16014234875444844</v>
      </c>
      <c r="S293">
        <v>0.20017793594306052</v>
      </c>
      <c r="T293">
        <v>0</v>
      </c>
      <c r="U293">
        <v>0</v>
      </c>
    </row>
    <row r="294" spans="1:21" hidden="1" x14ac:dyDescent="0.25">
      <c r="A294" t="s">
        <v>356</v>
      </c>
      <c r="B294" t="s">
        <v>276</v>
      </c>
      <c r="C294" s="2">
        <v>0.39800995024875618</v>
      </c>
      <c r="D294" s="2">
        <v>0.1492537313432836</v>
      </c>
      <c r="E294" s="2">
        <v>2.7860696517412937</v>
      </c>
      <c r="F294" s="2">
        <v>1.144278606965174</v>
      </c>
      <c r="G294" s="2">
        <v>26.71641791044776</v>
      </c>
      <c r="H294" s="2">
        <v>33.28358208955224</v>
      </c>
      <c r="I294" s="2">
        <v>3.0348258706467659</v>
      </c>
      <c r="J294" s="2">
        <v>0.29850746268656719</v>
      </c>
      <c r="K294" s="2">
        <v>0.845771144278607</v>
      </c>
      <c r="L294" s="2">
        <v>0.39800995024875618</v>
      </c>
      <c r="M294" s="2">
        <v>1.3930348258706469</v>
      </c>
      <c r="N294" s="2">
        <v>0.19900497512437809</v>
      </c>
      <c r="O294" s="2">
        <v>4.9751243781094523E-2</v>
      </c>
      <c r="P294" s="2">
        <v>1.8905472636815921</v>
      </c>
      <c r="Q294" s="2">
        <v>2.5870646766169156</v>
      </c>
      <c r="R294" s="2">
        <f t="shared" si="4"/>
        <v>0.44776119402985082</v>
      </c>
      <c r="S294">
        <v>0.1492537313432836</v>
      </c>
      <c r="T294">
        <v>0</v>
      </c>
      <c r="U294">
        <v>0</v>
      </c>
    </row>
    <row r="295" spans="1:21" hidden="1" x14ac:dyDescent="0.25">
      <c r="A295" t="s">
        <v>357</v>
      </c>
      <c r="B295" t="s">
        <v>276</v>
      </c>
      <c r="C295" s="2">
        <v>0.2848101265822785</v>
      </c>
      <c r="D295" s="2">
        <v>0.35601265822784811</v>
      </c>
      <c r="E295" s="2">
        <v>2.2072784810126582</v>
      </c>
      <c r="F295" s="2">
        <v>0.85443037974683544</v>
      </c>
      <c r="G295" s="2">
        <v>19.651898734177216</v>
      </c>
      <c r="H295" s="2">
        <v>25.704113924050635</v>
      </c>
      <c r="I295" s="2">
        <v>2.7056962025316458</v>
      </c>
      <c r="J295" s="2">
        <v>0.569620253164557</v>
      </c>
      <c r="K295" s="2">
        <v>0.71202531645569622</v>
      </c>
      <c r="L295" s="2">
        <v>0.49841772151898733</v>
      </c>
      <c r="M295" s="2">
        <v>1.3528481012658229</v>
      </c>
      <c r="N295" s="2">
        <v>0.2848101265822785</v>
      </c>
      <c r="O295" s="2">
        <v>0</v>
      </c>
      <c r="P295" s="2">
        <v>1.139240506329114</v>
      </c>
      <c r="Q295" s="2">
        <v>2.7056962025316458</v>
      </c>
      <c r="R295" s="2">
        <f t="shared" si="4"/>
        <v>0.21360759493670889</v>
      </c>
      <c r="S295">
        <v>7.1202531645569625E-2</v>
      </c>
      <c r="T295">
        <v>0</v>
      </c>
      <c r="U295">
        <v>0</v>
      </c>
    </row>
    <row r="296" spans="1:21" hidden="1" x14ac:dyDescent="0.25">
      <c r="A296" t="s">
        <v>358</v>
      </c>
      <c r="B296" t="s">
        <v>276</v>
      </c>
      <c r="C296" s="2">
        <v>9.8684210526315791E-2</v>
      </c>
      <c r="D296" s="2">
        <v>9.8684210526315791E-2</v>
      </c>
      <c r="E296" s="2">
        <v>0.78947368421052633</v>
      </c>
      <c r="F296" s="2">
        <v>0.19736842105263158</v>
      </c>
      <c r="G296" s="2">
        <v>22.006578947368421</v>
      </c>
      <c r="H296" s="2">
        <v>32.960526315789473</v>
      </c>
      <c r="I296" s="2">
        <v>2.5657894736842102</v>
      </c>
      <c r="J296" s="2">
        <v>9.8684210526315791E-2</v>
      </c>
      <c r="K296" s="2">
        <v>1.7763157894736841</v>
      </c>
      <c r="L296" s="2">
        <v>0.69078947368421051</v>
      </c>
      <c r="M296" s="2">
        <v>0.98684210526315785</v>
      </c>
      <c r="N296" s="2">
        <v>0.69078947368421051</v>
      </c>
      <c r="O296" s="2">
        <v>0</v>
      </c>
      <c r="P296" s="2">
        <v>0.78947368421052633</v>
      </c>
      <c r="Q296" s="2">
        <v>2.763157894736842</v>
      </c>
      <c r="R296" s="2">
        <f t="shared" si="4"/>
        <v>1.0855263157894735</v>
      </c>
      <c r="S296">
        <v>0</v>
      </c>
      <c r="T296">
        <v>0</v>
      </c>
      <c r="U296">
        <v>0</v>
      </c>
    </row>
    <row r="297" spans="1:21" hidden="1" x14ac:dyDescent="0.25">
      <c r="A297" t="s">
        <v>359</v>
      </c>
      <c r="B297" t="s">
        <v>276</v>
      </c>
      <c r="C297" s="2">
        <v>0.2566844919786096</v>
      </c>
      <c r="D297" s="2">
        <v>9.6256684491978606E-2</v>
      </c>
      <c r="E297" s="2">
        <v>2.3422459893048129</v>
      </c>
      <c r="F297" s="2">
        <v>0.83422459893048129</v>
      </c>
      <c r="G297" s="2">
        <v>28.81283422459893</v>
      </c>
      <c r="H297" s="2">
        <v>38.117647058823529</v>
      </c>
      <c r="I297" s="2">
        <v>3.6256684491978608</v>
      </c>
      <c r="J297" s="2">
        <v>0.41711229946524064</v>
      </c>
      <c r="K297" s="2">
        <v>1.0909090909090908</v>
      </c>
      <c r="L297" s="2">
        <v>0.64171122994652408</v>
      </c>
      <c r="M297" s="2">
        <v>1.0588235294117647</v>
      </c>
      <c r="N297" s="2">
        <v>0.48128342245989303</v>
      </c>
      <c r="O297" s="2">
        <v>0</v>
      </c>
      <c r="P297" s="2">
        <v>0.28877005347593582</v>
      </c>
      <c r="Q297" s="2">
        <v>0.64171122994652408</v>
      </c>
      <c r="R297" s="2">
        <f t="shared" si="4"/>
        <v>0.44919786096256675</v>
      </c>
      <c r="S297">
        <v>6.4171122994652399E-2</v>
      </c>
      <c r="T297">
        <v>0</v>
      </c>
      <c r="U297">
        <v>0</v>
      </c>
    </row>
    <row r="298" spans="1:21" hidden="1" x14ac:dyDescent="0.25">
      <c r="A298" t="s">
        <v>360</v>
      </c>
      <c r="B298" t="s">
        <v>276</v>
      </c>
      <c r="C298" s="2">
        <v>0.11826544021024968</v>
      </c>
      <c r="D298" s="2">
        <v>0.23653088042049936</v>
      </c>
      <c r="E298" s="2">
        <v>2.4835742444152431</v>
      </c>
      <c r="F298" s="2">
        <v>0.94612352168199743</v>
      </c>
      <c r="G298" s="2">
        <v>17.739816031537451</v>
      </c>
      <c r="H298" s="2">
        <v>26.727989487516428</v>
      </c>
      <c r="I298" s="2">
        <v>2.3653088042049935</v>
      </c>
      <c r="J298" s="2">
        <v>0.11826544021024968</v>
      </c>
      <c r="K298" s="2">
        <v>2.0105124835742445</v>
      </c>
      <c r="L298" s="2">
        <v>1.3009198423127464</v>
      </c>
      <c r="M298" s="2">
        <v>1.1826544021024967</v>
      </c>
      <c r="N298" s="2">
        <v>0.11826544021024968</v>
      </c>
      <c r="O298" s="2">
        <v>0</v>
      </c>
      <c r="P298" s="2">
        <v>1.1826544021024967</v>
      </c>
      <c r="Q298" s="2">
        <v>1.8922470433639949</v>
      </c>
      <c r="R298" s="2">
        <f t="shared" si="4"/>
        <v>0.70959264126149812</v>
      </c>
      <c r="S298">
        <v>0.35479632063074901</v>
      </c>
      <c r="T298">
        <v>0</v>
      </c>
      <c r="U298">
        <v>0</v>
      </c>
    </row>
    <row r="299" spans="1:21" hidden="1" x14ac:dyDescent="0.25">
      <c r="A299" t="s">
        <v>361</v>
      </c>
      <c r="B299" t="s">
        <v>276</v>
      </c>
      <c r="C299" s="2">
        <v>0.10140845070422536</v>
      </c>
      <c r="D299" s="2">
        <v>0.3042253521126761</v>
      </c>
      <c r="E299" s="2">
        <v>1.8760563380281692</v>
      </c>
      <c r="F299" s="2">
        <v>0.55774647887323947</v>
      </c>
      <c r="G299" s="2">
        <v>28.749295774647884</v>
      </c>
      <c r="H299" s="2">
        <v>39.245070422535214</v>
      </c>
      <c r="I299" s="2">
        <v>3.3971830985915497</v>
      </c>
      <c r="J299" s="2">
        <v>0.60845070422535219</v>
      </c>
      <c r="K299" s="2">
        <v>1.267605633802817</v>
      </c>
      <c r="L299" s="2">
        <v>0.50704225352112675</v>
      </c>
      <c r="M299" s="2">
        <v>0.96338028169014078</v>
      </c>
      <c r="N299" s="2">
        <v>0.91267605633802817</v>
      </c>
      <c r="O299" s="2">
        <v>0</v>
      </c>
      <c r="P299" s="2">
        <v>2.4338028169014088</v>
      </c>
      <c r="Q299" s="2">
        <v>1.6225352112676057</v>
      </c>
      <c r="R299" s="2">
        <f t="shared" si="4"/>
        <v>0.76056338028169024</v>
      </c>
      <c r="S299">
        <v>0.20281690140845071</v>
      </c>
      <c r="T299">
        <v>0</v>
      </c>
      <c r="U299">
        <v>0</v>
      </c>
    </row>
    <row r="300" spans="1:21" hidden="1" x14ac:dyDescent="0.25">
      <c r="A300" t="s">
        <v>362</v>
      </c>
      <c r="B300" t="s">
        <v>276</v>
      </c>
      <c r="C300" s="2">
        <v>7.9505300353356886E-2</v>
      </c>
      <c r="D300" s="2">
        <v>0.15901060070671377</v>
      </c>
      <c r="E300" s="2">
        <v>0.31802120141342755</v>
      </c>
      <c r="F300" s="2">
        <v>7.9505300353356886E-2</v>
      </c>
      <c r="G300" s="2">
        <v>27.588339222614842</v>
      </c>
      <c r="H300" s="2">
        <v>44.363957597173147</v>
      </c>
      <c r="I300" s="2">
        <v>1.510600706713781</v>
      </c>
      <c r="J300" s="2">
        <v>0.15901060070671377</v>
      </c>
      <c r="K300" s="2">
        <v>2.4646643109540638</v>
      </c>
      <c r="L300" s="2">
        <v>1.510600706713781</v>
      </c>
      <c r="M300" s="2">
        <v>1.1925795053003534</v>
      </c>
      <c r="N300" s="2">
        <v>1.1130742049469964</v>
      </c>
      <c r="O300" s="2">
        <v>0</v>
      </c>
      <c r="P300" s="2">
        <v>0.31802120141342755</v>
      </c>
      <c r="Q300" s="2">
        <v>1.0335689045936396</v>
      </c>
      <c r="R300" s="2">
        <f t="shared" si="4"/>
        <v>0.9540636042402828</v>
      </c>
      <c r="S300">
        <v>0.2385159010600707</v>
      </c>
      <c r="T300">
        <v>0</v>
      </c>
      <c r="U300">
        <v>0</v>
      </c>
    </row>
    <row r="301" spans="1:21" hidden="1" x14ac:dyDescent="0.25">
      <c r="A301" t="s">
        <v>345</v>
      </c>
      <c r="B301" t="s">
        <v>276</v>
      </c>
      <c r="C301" s="2">
        <v>0.291497975708502</v>
      </c>
      <c r="D301" s="2">
        <v>0.145748987854251</v>
      </c>
      <c r="E301" s="2">
        <v>1.6032388663967609</v>
      </c>
      <c r="F301" s="2">
        <v>0.87449392712550611</v>
      </c>
      <c r="G301" s="2">
        <v>22.153846153846153</v>
      </c>
      <c r="H301" s="2">
        <v>30.898785425101213</v>
      </c>
      <c r="I301" s="2">
        <v>1.9676113360323886</v>
      </c>
      <c r="J301" s="2">
        <v>0.21862348178137653</v>
      </c>
      <c r="K301" s="2">
        <v>0.43724696356275305</v>
      </c>
      <c r="L301" s="2">
        <v>0.36437246963562753</v>
      </c>
      <c r="M301" s="2">
        <v>0.72874493927125505</v>
      </c>
      <c r="N301" s="2">
        <v>0.36437246963562753</v>
      </c>
      <c r="O301" s="2">
        <v>7.28744939271255E-2</v>
      </c>
      <c r="P301" s="2">
        <v>0.72874493927125505</v>
      </c>
      <c r="Q301" s="2">
        <v>1.9676113360323886</v>
      </c>
      <c r="R301" s="2">
        <f t="shared" si="4"/>
        <v>7.2874493927125528E-2</v>
      </c>
      <c r="S301">
        <v>0.145748987854251</v>
      </c>
      <c r="T301">
        <v>0</v>
      </c>
      <c r="U301">
        <v>0</v>
      </c>
    </row>
    <row r="302" spans="1:21" hidden="1" x14ac:dyDescent="0.25">
      <c r="A302" t="s">
        <v>344</v>
      </c>
      <c r="B302" t="s">
        <v>276</v>
      </c>
      <c r="C302" s="2">
        <v>0.35405192761605037</v>
      </c>
      <c r="D302" s="2">
        <v>7.0810385523210076E-2</v>
      </c>
      <c r="E302" s="2">
        <v>3.3988985051140834</v>
      </c>
      <c r="F302" s="2">
        <v>1.2745869394177813</v>
      </c>
      <c r="G302" s="2">
        <v>27.899291896144767</v>
      </c>
      <c r="H302" s="2">
        <v>35.476003147128246</v>
      </c>
      <c r="I302" s="2">
        <v>3.6821400472069241</v>
      </c>
      <c r="J302" s="2">
        <v>0.49567269866247049</v>
      </c>
      <c r="K302" s="2">
        <v>1.0621557828481512</v>
      </c>
      <c r="L302" s="2">
        <v>0.63729346970889067</v>
      </c>
      <c r="M302" s="2">
        <v>0.35405192761605037</v>
      </c>
      <c r="N302" s="2">
        <v>7.0810385523210076E-2</v>
      </c>
      <c r="O302" s="2">
        <v>0</v>
      </c>
      <c r="P302" s="2">
        <v>0.2832415420928403</v>
      </c>
      <c r="Q302" s="2">
        <v>0.56648308418568061</v>
      </c>
      <c r="R302" s="2">
        <f t="shared" si="4"/>
        <v>0.42486231313926048</v>
      </c>
      <c r="S302">
        <v>7.0810385523210076E-2</v>
      </c>
      <c r="T302">
        <v>0</v>
      </c>
      <c r="U302">
        <v>0</v>
      </c>
    </row>
    <row r="303" spans="1:21" hidden="1" x14ac:dyDescent="0.25">
      <c r="A303" t="s">
        <v>343</v>
      </c>
      <c r="B303" t="s">
        <v>276</v>
      </c>
      <c r="C303" s="2">
        <v>0.26509572901325479</v>
      </c>
      <c r="D303" s="2">
        <v>0.39764359351988215</v>
      </c>
      <c r="E303" s="2">
        <v>2.5184094256259204</v>
      </c>
      <c r="F303" s="2">
        <v>0.92783505154639179</v>
      </c>
      <c r="G303" s="2">
        <v>9.9410898379970547</v>
      </c>
      <c r="H303" s="2">
        <v>14.18262150220913</v>
      </c>
      <c r="I303" s="2">
        <v>1.8556701030927836</v>
      </c>
      <c r="J303" s="2">
        <v>0.39764359351988215</v>
      </c>
      <c r="K303" s="2">
        <v>1.5905743740795286</v>
      </c>
      <c r="L303" s="2">
        <v>0.92783505154639179</v>
      </c>
      <c r="M303" s="2">
        <v>0.66273932253313694</v>
      </c>
      <c r="N303" s="2">
        <v>0</v>
      </c>
      <c r="O303" s="2">
        <v>0</v>
      </c>
      <c r="P303" s="2">
        <v>2.385861561119293</v>
      </c>
      <c r="Q303" s="2">
        <v>6.6273932253313701</v>
      </c>
      <c r="R303" s="2">
        <f t="shared" si="4"/>
        <v>0.66273932253313683</v>
      </c>
      <c r="S303">
        <v>0.13254786450662739</v>
      </c>
      <c r="T303">
        <v>0</v>
      </c>
      <c r="U303">
        <v>0</v>
      </c>
    </row>
    <row r="304" spans="1:21" hidden="1" x14ac:dyDescent="0.25">
      <c r="A304" t="s">
        <v>342</v>
      </c>
      <c r="B304" t="s">
        <v>276</v>
      </c>
      <c r="C304" s="2">
        <v>0.45866364665911663</v>
      </c>
      <c r="D304" s="2">
        <v>5.0962627406568518E-2</v>
      </c>
      <c r="E304" s="2">
        <v>2.3442808607021517</v>
      </c>
      <c r="F304" s="2">
        <v>1.1211778029445074</v>
      </c>
      <c r="G304" s="2">
        <v>14.320498301245754</v>
      </c>
      <c r="H304" s="2">
        <v>22.270668176670444</v>
      </c>
      <c r="I304" s="2">
        <v>1.7327293318233297</v>
      </c>
      <c r="J304" s="2">
        <v>0.35673839184597961</v>
      </c>
      <c r="K304" s="2">
        <v>0.81540203850509629</v>
      </c>
      <c r="L304" s="2">
        <v>0.45866364665911663</v>
      </c>
      <c r="M304" s="2">
        <v>0.66251415628539068</v>
      </c>
      <c r="N304" s="2">
        <v>0.50962627406568517</v>
      </c>
      <c r="O304" s="2">
        <v>0</v>
      </c>
      <c r="P304" s="2">
        <v>1.2231030577576445</v>
      </c>
      <c r="Q304" s="2">
        <v>2.2933182332955835</v>
      </c>
      <c r="R304" s="2">
        <f t="shared" si="4"/>
        <v>0.35673839184597966</v>
      </c>
      <c r="S304">
        <v>0.10192525481313704</v>
      </c>
      <c r="T304">
        <v>0</v>
      </c>
      <c r="U304">
        <v>0</v>
      </c>
    </row>
    <row r="305" spans="1:21" hidden="1" x14ac:dyDescent="0.25">
      <c r="A305" t="s">
        <v>327</v>
      </c>
      <c r="B305" t="s">
        <v>276</v>
      </c>
      <c r="C305" s="2">
        <v>0.15775635407537247</v>
      </c>
      <c r="D305" s="2">
        <v>0.39439088518843118</v>
      </c>
      <c r="E305" s="2">
        <v>1.4986853637160384</v>
      </c>
      <c r="F305" s="2">
        <v>0.78878177037686237</v>
      </c>
      <c r="G305" s="2">
        <v>37.54601226993865</v>
      </c>
      <c r="H305" s="2">
        <v>52.217353198948288</v>
      </c>
      <c r="I305" s="2">
        <v>3.4706397896581942</v>
      </c>
      <c r="J305" s="2">
        <v>0.70990359333917608</v>
      </c>
      <c r="K305" s="2">
        <v>1.7353198948290971</v>
      </c>
      <c r="L305" s="2">
        <v>1.4198071866783522</v>
      </c>
      <c r="M305" s="2">
        <v>1.3409290096406661</v>
      </c>
      <c r="N305" s="2">
        <v>0.47326906222611748</v>
      </c>
      <c r="O305" s="2">
        <v>0</v>
      </c>
      <c r="P305" s="2">
        <v>0.55214723926380371</v>
      </c>
      <c r="Q305" s="2">
        <v>1.3409290096406661</v>
      </c>
      <c r="R305" s="2">
        <f t="shared" si="4"/>
        <v>0.31551270815074495</v>
      </c>
      <c r="S305">
        <v>0.31551270815074495</v>
      </c>
      <c r="T305">
        <v>0</v>
      </c>
      <c r="U305">
        <v>0</v>
      </c>
    </row>
    <row r="306" spans="1:21" hidden="1" x14ac:dyDescent="0.25">
      <c r="A306" t="s">
        <v>328</v>
      </c>
      <c r="B306" t="s">
        <v>276</v>
      </c>
      <c r="C306" s="2">
        <v>0.30292830696735107</v>
      </c>
      <c r="D306" s="2">
        <v>0.24234264557388085</v>
      </c>
      <c r="E306" s="2">
        <v>2.4840121171322789</v>
      </c>
      <c r="F306" s="2">
        <v>0.81790642881184783</v>
      </c>
      <c r="G306" s="2">
        <v>13.268259845169977</v>
      </c>
      <c r="H306" s="2">
        <v>21.265567149108044</v>
      </c>
      <c r="I306" s="2">
        <v>2.9384045775833054</v>
      </c>
      <c r="J306" s="2">
        <v>0.51497812184449687</v>
      </c>
      <c r="K306" s="2">
        <v>0.6967351060249074</v>
      </c>
      <c r="L306" s="2">
        <v>0.51497812184449687</v>
      </c>
      <c r="M306" s="2">
        <v>0.57556378323796697</v>
      </c>
      <c r="N306" s="2">
        <v>9.0878492090205321E-2</v>
      </c>
      <c r="O306" s="2">
        <v>0</v>
      </c>
      <c r="P306" s="2">
        <v>2.3931336250420734</v>
      </c>
      <c r="Q306" s="2">
        <v>3.392797038034332</v>
      </c>
      <c r="R306" s="2">
        <f t="shared" si="4"/>
        <v>0.18175698418041053</v>
      </c>
      <c r="S306">
        <v>0.24234264557388085</v>
      </c>
      <c r="T306">
        <v>3.0292830696735107E-2</v>
      </c>
      <c r="U306">
        <v>0</v>
      </c>
    </row>
    <row r="307" spans="1:21" hidden="1" x14ac:dyDescent="0.25">
      <c r="A307" t="s">
        <v>329</v>
      </c>
      <c r="B307" t="s">
        <v>276</v>
      </c>
      <c r="C307" s="2">
        <v>4.0376850605652756E-2</v>
      </c>
      <c r="D307" s="2">
        <v>8.0753701211305512E-2</v>
      </c>
      <c r="E307" s="2">
        <v>1.7765814266487214</v>
      </c>
      <c r="F307" s="2">
        <v>0.68640646029609698</v>
      </c>
      <c r="G307" s="2">
        <v>14.656796769851953</v>
      </c>
      <c r="H307" s="2">
        <v>24.306864064602959</v>
      </c>
      <c r="I307" s="2">
        <v>2.7456258411843879</v>
      </c>
      <c r="J307" s="2">
        <v>0.20188425302826379</v>
      </c>
      <c r="K307" s="2">
        <v>1.2516823687752356</v>
      </c>
      <c r="L307" s="2">
        <v>0.76716016150740252</v>
      </c>
      <c r="M307" s="2">
        <v>0.88829071332436071</v>
      </c>
      <c r="N307" s="2">
        <v>0.60565275908479144</v>
      </c>
      <c r="O307" s="2">
        <v>0</v>
      </c>
      <c r="P307" s="2">
        <v>0.48452220726783313</v>
      </c>
      <c r="Q307" s="2">
        <v>1.1305518169582773</v>
      </c>
      <c r="R307" s="2">
        <f t="shared" si="4"/>
        <v>0.48452220726783313</v>
      </c>
      <c r="S307">
        <v>0</v>
      </c>
      <c r="T307">
        <v>0</v>
      </c>
      <c r="U307">
        <v>0</v>
      </c>
    </row>
    <row r="308" spans="1:21" hidden="1" x14ac:dyDescent="0.25">
      <c r="A308" t="s">
        <v>330</v>
      </c>
      <c r="B308" t="s">
        <v>276</v>
      </c>
      <c r="C308" s="2">
        <v>0.74945691527878344</v>
      </c>
      <c r="D308" s="2">
        <v>0.42360608254887766</v>
      </c>
      <c r="E308" s="2">
        <v>4.3338160753077482</v>
      </c>
      <c r="F308" s="2">
        <v>1.5966690803765387</v>
      </c>
      <c r="G308" s="2">
        <v>28.511947863866762</v>
      </c>
      <c r="H308" s="2">
        <v>37.016654598117306</v>
      </c>
      <c r="I308" s="2">
        <v>4.5944967414916729</v>
      </c>
      <c r="J308" s="2">
        <v>0.81462708182476473</v>
      </c>
      <c r="K308" s="2">
        <v>0.55394641564084002</v>
      </c>
      <c r="L308" s="2">
        <v>0.26068066618392466</v>
      </c>
      <c r="M308" s="2">
        <v>0.2280955829109341</v>
      </c>
      <c r="N308" s="2">
        <v>0.19551049963794354</v>
      </c>
      <c r="O308" s="2">
        <v>0</v>
      </c>
      <c r="P308" s="2">
        <v>0.2280955829109341</v>
      </c>
      <c r="Q308" s="2">
        <v>1.0753077480086892</v>
      </c>
      <c r="R308" s="2">
        <f t="shared" si="4"/>
        <v>0.29326574945691536</v>
      </c>
      <c r="S308">
        <v>3.2585083272990582E-2</v>
      </c>
      <c r="T308">
        <v>0</v>
      </c>
      <c r="U308">
        <v>0</v>
      </c>
    </row>
    <row r="309" spans="1:21" hidden="1" x14ac:dyDescent="0.25">
      <c r="A309" t="s">
        <v>331</v>
      </c>
      <c r="B309" t="s">
        <v>276</v>
      </c>
      <c r="C309" s="2">
        <v>0.31634446397188049</v>
      </c>
      <c r="D309" s="2">
        <v>7.9086115992970121E-2</v>
      </c>
      <c r="E309" s="2">
        <v>2.3330404217926186</v>
      </c>
      <c r="F309" s="2">
        <v>0.55360281195079086</v>
      </c>
      <c r="G309" s="2">
        <v>18.941124780316343</v>
      </c>
      <c r="H309" s="2">
        <v>24.595782073813712</v>
      </c>
      <c r="I309" s="2">
        <v>2.3330404217926186</v>
      </c>
      <c r="J309" s="2">
        <v>0.11862917398945519</v>
      </c>
      <c r="K309" s="2">
        <v>0.67223198594024602</v>
      </c>
      <c r="L309" s="2">
        <v>0.39543057996485065</v>
      </c>
      <c r="M309" s="2">
        <v>0.83040421792618624</v>
      </c>
      <c r="N309" s="2">
        <v>7.9086115992970121E-2</v>
      </c>
      <c r="O309" s="2">
        <v>0</v>
      </c>
      <c r="P309" s="2">
        <v>0.83040421792618624</v>
      </c>
      <c r="Q309" s="2">
        <v>2.2144112478031635</v>
      </c>
      <c r="R309" s="2">
        <f t="shared" si="4"/>
        <v>0.27680140597539538</v>
      </c>
      <c r="S309">
        <v>0.27680140597539543</v>
      </c>
      <c r="T309">
        <v>0</v>
      </c>
      <c r="U309">
        <v>0</v>
      </c>
    </row>
    <row r="310" spans="1:21" hidden="1" x14ac:dyDescent="0.25">
      <c r="A310" t="s">
        <v>332</v>
      </c>
      <c r="B310" t="s">
        <v>276</v>
      </c>
      <c r="C310" s="2">
        <v>0.12931034482758622</v>
      </c>
      <c r="D310" s="2">
        <v>0.25862068965517243</v>
      </c>
      <c r="E310" s="2">
        <v>2.9741379310344831</v>
      </c>
      <c r="F310" s="2">
        <v>0.90517241379310343</v>
      </c>
      <c r="G310" s="2">
        <v>36.594827586206897</v>
      </c>
      <c r="H310" s="2">
        <v>47.198275862068968</v>
      </c>
      <c r="I310" s="2">
        <v>4.6551724137931032</v>
      </c>
      <c r="J310" s="2">
        <v>0.51724137931034486</v>
      </c>
      <c r="K310" s="2">
        <v>1.0344827586206897</v>
      </c>
      <c r="L310" s="2">
        <v>0.64655172413793105</v>
      </c>
      <c r="M310" s="2">
        <v>1.1637931034482758</v>
      </c>
      <c r="N310" s="2">
        <v>1.0344827586206897</v>
      </c>
      <c r="O310" s="2">
        <v>0</v>
      </c>
      <c r="P310" s="2">
        <v>2.3275862068965516</v>
      </c>
      <c r="Q310" s="2">
        <v>4.0086206896551726</v>
      </c>
      <c r="R310" s="2">
        <f t="shared" si="4"/>
        <v>0.38793103448275867</v>
      </c>
      <c r="S310">
        <v>0</v>
      </c>
      <c r="T310">
        <v>0</v>
      </c>
      <c r="U310">
        <v>0</v>
      </c>
    </row>
    <row r="311" spans="1:21" hidden="1" x14ac:dyDescent="0.25">
      <c r="A311" t="s">
        <v>333</v>
      </c>
      <c r="B311" t="s">
        <v>276</v>
      </c>
      <c r="C311" s="2">
        <v>0.1607142857142857</v>
      </c>
      <c r="D311" s="2">
        <v>0</v>
      </c>
      <c r="E311" s="2">
        <v>1.125</v>
      </c>
      <c r="F311" s="2">
        <v>0.48214285714285715</v>
      </c>
      <c r="G311" s="2">
        <v>26.517857142857142</v>
      </c>
      <c r="H311" s="2">
        <v>35.035714285714285</v>
      </c>
      <c r="I311" s="2">
        <v>3.5357142857142856</v>
      </c>
      <c r="J311" s="2">
        <v>0</v>
      </c>
      <c r="K311" s="2">
        <v>1.7678571428571428</v>
      </c>
      <c r="L311" s="2">
        <v>1.125</v>
      </c>
      <c r="M311" s="2">
        <v>0.64285714285714279</v>
      </c>
      <c r="N311" s="2">
        <v>0.3214285714285714</v>
      </c>
      <c r="O311" s="2">
        <v>0</v>
      </c>
      <c r="P311" s="2">
        <v>0.80357142857142849</v>
      </c>
      <c r="Q311" s="2">
        <v>1.125</v>
      </c>
      <c r="R311" s="2">
        <f t="shared" si="4"/>
        <v>0.64285714285714279</v>
      </c>
      <c r="S311">
        <v>0</v>
      </c>
      <c r="T311">
        <v>0</v>
      </c>
      <c r="U311">
        <v>0</v>
      </c>
    </row>
    <row r="312" spans="1:21" hidden="1" x14ac:dyDescent="0.25">
      <c r="A312" t="s">
        <v>334</v>
      </c>
      <c r="B312" t="s">
        <v>276</v>
      </c>
      <c r="C312" s="2">
        <v>0.34526854219948849</v>
      </c>
      <c r="D312" s="2">
        <v>0.17263427109974425</v>
      </c>
      <c r="E312" s="2">
        <v>2.2442455242966752</v>
      </c>
      <c r="F312" s="2">
        <v>0.97826086956521741</v>
      </c>
      <c r="G312" s="2">
        <v>17.78132992327366</v>
      </c>
      <c r="H312" s="2">
        <v>24.686700767263424</v>
      </c>
      <c r="I312" s="2">
        <v>2.9347826086956519</v>
      </c>
      <c r="J312" s="2">
        <v>0.23017902813299235</v>
      </c>
      <c r="K312" s="2">
        <v>0.92071611253196939</v>
      </c>
      <c r="L312" s="2">
        <v>0.57544757033248084</v>
      </c>
      <c r="M312" s="2">
        <v>1.1508951406649617</v>
      </c>
      <c r="N312" s="2">
        <v>0</v>
      </c>
      <c r="O312" s="2">
        <v>0</v>
      </c>
      <c r="P312" s="2">
        <v>2.1867007672634271</v>
      </c>
      <c r="Q312" s="2">
        <v>2.5895140664961636</v>
      </c>
      <c r="R312" s="2">
        <f t="shared" si="4"/>
        <v>0.34526854219948855</v>
      </c>
      <c r="S312">
        <v>0.23017902813299235</v>
      </c>
      <c r="T312">
        <v>0</v>
      </c>
      <c r="U312">
        <v>0</v>
      </c>
    </row>
    <row r="313" spans="1:21" hidden="1" x14ac:dyDescent="0.25">
      <c r="A313" t="s">
        <v>335</v>
      </c>
      <c r="B313" t="s">
        <v>276</v>
      </c>
      <c r="C313" s="2">
        <v>0.33536585365853655</v>
      </c>
      <c r="D313" s="2">
        <v>6.097560975609756E-2</v>
      </c>
      <c r="E313" s="2">
        <v>2.3170731707317076</v>
      </c>
      <c r="F313" s="2">
        <v>0.94512195121951215</v>
      </c>
      <c r="G313" s="2">
        <v>14.75609756097561</v>
      </c>
      <c r="H313" s="2">
        <v>21.310975609756099</v>
      </c>
      <c r="I313" s="2">
        <v>2.5</v>
      </c>
      <c r="J313" s="2">
        <v>0.27439024390243905</v>
      </c>
      <c r="K313" s="2">
        <v>0.51829268292682928</v>
      </c>
      <c r="L313" s="2">
        <v>0.39634146341463411</v>
      </c>
      <c r="M313" s="2">
        <v>0.76219512195121941</v>
      </c>
      <c r="N313" s="2">
        <v>0.36585365853658541</v>
      </c>
      <c r="O313" s="2">
        <v>0</v>
      </c>
      <c r="P313" s="2">
        <v>1.9817073170731705</v>
      </c>
      <c r="Q313" s="2">
        <v>2.8963414634146343</v>
      </c>
      <c r="R313" s="2">
        <f t="shared" si="4"/>
        <v>0.12195121951219517</v>
      </c>
      <c r="S313">
        <v>0.21341463414634146</v>
      </c>
      <c r="T313">
        <v>0</v>
      </c>
      <c r="U313">
        <v>0</v>
      </c>
    </row>
    <row r="314" spans="1:21" hidden="1" x14ac:dyDescent="0.25">
      <c r="A314" t="s">
        <v>336</v>
      </c>
      <c r="B314" t="s">
        <v>276</v>
      </c>
      <c r="C314" s="2">
        <v>0.19320214669051877</v>
      </c>
      <c r="D314" s="2">
        <v>9.6601073345259386E-2</v>
      </c>
      <c r="E314" s="2">
        <v>1.3846153846153846</v>
      </c>
      <c r="F314" s="2">
        <v>0.35420393559928448</v>
      </c>
      <c r="G314" s="2">
        <v>33.874776386404292</v>
      </c>
      <c r="H314" s="2">
        <v>45.627906976744192</v>
      </c>
      <c r="I314" s="2">
        <v>3.5098389982110909</v>
      </c>
      <c r="J314" s="2">
        <v>0.35420393559928448</v>
      </c>
      <c r="K314" s="2">
        <v>1.7388193202146691</v>
      </c>
      <c r="L314" s="2">
        <v>0.90161001788908768</v>
      </c>
      <c r="M314" s="2">
        <v>1.5778175313059033</v>
      </c>
      <c r="N314" s="2">
        <v>0.86940966010733456</v>
      </c>
      <c r="O314" s="2">
        <v>3.2200357781753126E-2</v>
      </c>
      <c r="P314" s="2">
        <v>0.74060822898032208</v>
      </c>
      <c r="Q314" s="2">
        <v>0.96601073345259381</v>
      </c>
      <c r="R314" s="2">
        <f t="shared" si="4"/>
        <v>0.83720930232558144</v>
      </c>
      <c r="S314">
        <v>0.12880143112701251</v>
      </c>
      <c r="T314">
        <v>0</v>
      </c>
      <c r="U314">
        <v>0</v>
      </c>
    </row>
    <row r="315" spans="1:21" hidden="1" x14ac:dyDescent="0.25">
      <c r="A315" t="s">
        <v>337</v>
      </c>
      <c r="B315" t="s">
        <v>276</v>
      </c>
      <c r="C315" s="2">
        <v>0.38826574633304572</v>
      </c>
      <c r="D315" s="2">
        <v>0.23295944779982741</v>
      </c>
      <c r="E315" s="2">
        <v>2.0189818809318378</v>
      </c>
      <c r="F315" s="2">
        <v>1.1647972389991372</v>
      </c>
      <c r="G315" s="2">
        <v>12.812769628990509</v>
      </c>
      <c r="H315" s="2">
        <v>17.316652286453838</v>
      </c>
      <c r="I315" s="2">
        <v>2.3295944779982745</v>
      </c>
      <c r="J315" s="2">
        <v>0.69887834339948229</v>
      </c>
      <c r="K315" s="2">
        <v>1.1647972389991372</v>
      </c>
      <c r="L315" s="2">
        <v>0.77653149266609145</v>
      </c>
      <c r="M315" s="2">
        <v>0.54357204486626398</v>
      </c>
      <c r="N315" s="2">
        <v>0.15530629853321831</v>
      </c>
      <c r="O315" s="2">
        <v>0</v>
      </c>
      <c r="P315" s="2">
        <v>1.3201035375323555</v>
      </c>
      <c r="Q315" s="2">
        <v>3.4167385677308024</v>
      </c>
      <c r="R315" s="2">
        <f t="shared" si="4"/>
        <v>0.38826574633304578</v>
      </c>
      <c r="S315">
        <v>0.15530629853321831</v>
      </c>
      <c r="T315">
        <v>0</v>
      </c>
      <c r="U315">
        <v>0</v>
      </c>
    </row>
    <row r="316" spans="1:21" hidden="1" x14ac:dyDescent="0.25">
      <c r="A316" t="s">
        <v>338</v>
      </c>
      <c r="B316" t="s">
        <v>276</v>
      </c>
      <c r="C316" s="2">
        <v>0.38063909774436089</v>
      </c>
      <c r="D316" s="2">
        <v>0.21146616541353383</v>
      </c>
      <c r="E316" s="2">
        <v>2.4107142857142856</v>
      </c>
      <c r="F316" s="2">
        <v>0.93045112781954886</v>
      </c>
      <c r="G316" s="2">
        <v>37.26033834586466</v>
      </c>
      <c r="H316" s="2">
        <v>46.607142857142861</v>
      </c>
      <c r="I316" s="2">
        <v>3.7640977443609023</v>
      </c>
      <c r="J316" s="2">
        <v>0.54981203007518797</v>
      </c>
      <c r="K316" s="2">
        <v>0.67669172932330823</v>
      </c>
      <c r="L316" s="2">
        <v>0.33834586466165412</v>
      </c>
      <c r="M316" s="2">
        <v>0.38063909774436089</v>
      </c>
      <c r="N316" s="2">
        <v>0.46522556390977443</v>
      </c>
      <c r="O316" s="2">
        <v>0</v>
      </c>
      <c r="P316" s="2">
        <v>0.21146616541353383</v>
      </c>
      <c r="Q316" s="2">
        <v>1.1419172932330826</v>
      </c>
      <c r="R316" s="2">
        <f t="shared" si="4"/>
        <v>0.33834586466165412</v>
      </c>
      <c r="S316">
        <v>4.2293233082706765E-2</v>
      </c>
      <c r="T316">
        <v>0</v>
      </c>
      <c r="U316">
        <v>0</v>
      </c>
    </row>
    <row r="317" spans="1:21" hidden="1" x14ac:dyDescent="0.25">
      <c r="A317" t="s">
        <v>339</v>
      </c>
      <c r="B317" t="s">
        <v>276</v>
      </c>
      <c r="C317" s="2">
        <v>0.54981203007518797</v>
      </c>
      <c r="D317" s="2">
        <v>0.21146616541353383</v>
      </c>
      <c r="E317" s="2">
        <v>2.2838345864661651</v>
      </c>
      <c r="F317" s="2">
        <v>1.0573308270676691</v>
      </c>
      <c r="G317" s="2">
        <v>30.19736842105263</v>
      </c>
      <c r="H317" s="2">
        <v>37.218045112781951</v>
      </c>
      <c r="I317" s="2">
        <v>3.9332706766917296</v>
      </c>
      <c r="J317" s="2">
        <v>0.42293233082706766</v>
      </c>
      <c r="K317" s="2">
        <v>0.97274436090225558</v>
      </c>
      <c r="L317" s="2">
        <v>0.42293233082706766</v>
      </c>
      <c r="M317" s="2">
        <v>0.50751879699248115</v>
      </c>
      <c r="N317" s="2">
        <v>0.50751879699248115</v>
      </c>
      <c r="O317" s="2">
        <v>0</v>
      </c>
      <c r="P317" s="2">
        <v>0.16917293233082706</v>
      </c>
      <c r="Q317" s="2">
        <v>0.76127819548872178</v>
      </c>
      <c r="R317" s="2">
        <f t="shared" si="4"/>
        <v>0.54981203007518786</v>
      </c>
      <c r="S317">
        <v>4.2293233082706765E-2</v>
      </c>
      <c r="T317">
        <v>0</v>
      </c>
      <c r="U317">
        <v>0</v>
      </c>
    </row>
    <row r="318" spans="1:21" hidden="1" x14ac:dyDescent="0.25">
      <c r="A318" t="s">
        <v>340</v>
      </c>
      <c r="B318" t="s">
        <v>276</v>
      </c>
      <c r="C318" s="2">
        <v>0.33962264150943394</v>
      </c>
      <c r="D318" s="2">
        <v>9.2624356775300176E-2</v>
      </c>
      <c r="E318" s="2">
        <v>2.5934819897084047</v>
      </c>
      <c r="F318" s="2">
        <v>0.64837049742710118</v>
      </c>
      <c r="G318" s="2">
        <v>25.440823327615782</v>
      </c>
      <c r="H318" s="2">
        <v>40.168096054888508</v>
      </c>
      <c r="I318" s="2">
        <v>4.1989708404802739</v>
      </c>
      <c r="J318" s="2">
        <v>0.30874785591766724</v>
      </c>
      <c r="K318" s="2">
        <v>1.5746140651801028</v>
      </c>
      <c r="L318" s="2">
        <v>0.89536878216123506</v>
      </c>
      <c r="M318" s="2">
        <v>1.3276157804459692</v>
      </c>
      <c r="N318" s="2">
        <v>0.89536878216123506</v>
      </c>
      <c r="O318" s="2">
        <v>3.0874785591766721E-2</v>
      </c>
      <c r="P318" s="2">
        <v>0.67924528301886788</v>
      </c>
      <c r="Q318" s="2">
        <v>0.95711835334476847</v>
      </c>
      <c r="R318" s="2">
        <f t="shared" si="4"/>
        <v>0.67924528301886777</v>
      </c>
      <c r="S318">
        <v>0.21612349914236709</v>
      </c>
      <c r="T318">
        <v>0</v>
      </c>
      <c r="U318">
        <v>0</v>
      </c>
    </row>
    <row r="319" spans="1:21" hidden="1" x14ac:dyDescent="0.25">
      <c r="A319" t="s">
        <v>341</v>
      </c>
      <c r="B319" t="s">
        <v>276</v>
      </c>
      <c r="C319" s="2">
        <v>0.20524515393386544</v>
      </c>
      <c r="D319" s="2">
        <v>0.13683010262257697</v>
      </c>
      <c r="E319" s="2">
        <v>1.9156214367160773</v>
      </c>
      <c r="F319" s="2">
        <v>0.51311288483466366</v>
      </c>
      <c r="G319" s="2">
        <v>18.779931584948688</v>
      </c>
      <c r="H319" s="2">
        <v>26.510832383124288</v>
      </c>
      <c r="I319" s="2">
        <v>2.4287343215507411</v>
      </c>
      <c r="J319" s="2">
        <v>0.47890535917901933</v>
      </c>
      <c r="K319" s="2">
        <v>0.99201824401368299</v>
      </c>
      <c r="L319" s="2">
        <v>0.47890535917901933</v>
      </c>
      <c r="M319" s="2">
        <v>1.0604332953249713</v>
      </c>
      <c r="N319" s="2">
        <v>0.44469783352337511</v>
      </c>
      <c r="O319" s="2">
        <v>0</v>
      </c>
      <c r="P319" s="2">
        <v>2.1550741163055873</v>
      </c>
      <c r="Q319" s="2">
        <v>2.9076396807297606</v>
      </c>
      <c r="R319" s="2">
        <f t="shared" si="4"/>
        <v>0.51311288483466366</v>
      </c>
      <c r="S319">
        <v>0.30786773090079816</v>
      </c>
      <c r="T319">
        <v>6.8415051311288486E-2</v>
      </c>
      <c r="U319">
        <v>0</v>
      </c>
    </row>
    <row r="320" spans="1:21" hidden="1" x14ac:dyDescent="0.25">
      <c r="A320" t="s">
        <v>288</v>
      </c>
      <c r="B320" t="s">
        <v>276</v>
      </c>
      <c r="C320" s="2">
        <v>0.356718192627824</v>
      </c>
      <c r="D320" s="2">
        <v>0.178359096313912</v>
      </c>
      <c r="E320" s="2">
        <v>2.4613555291319855</v>
      </c>
      <c r="F320" s="2">
        <v>0.71343638525564801</v>
      </c>
      <c r="G320" s="2">
        <v>12.092746730083233</v>
      </c>
      <c r="H320" s="2">
        <v>20.261593341260404</v>
      </c>
      <c r="I320" s="2">
        <v>2.4613555291319855</v>
      </c>
      <c r="J320" s="2">
        <v>0.3210463733650416</v>
      </c>
      <c r="K320" s="2">
        <v>1.426872770511296</v>
      </c>
      <c r="L320" s="2">
        <v>0.82045184304399521</v>
      </c>
      <c r="M320" s="2">
        <v>1.4982164090368608</v>
      </c>
      <c r="N320" s="2">
        <v>0.42806183115338881</v>
      </c>
      <c r="O320" s="2">
        <v>0</v>
      </c>
      <c r="P320" s="2">
        <v>2.3543400713436387</v>
      </c>
      <c r="Q320" s="2">
        <v>5.5291319857312722</v>
      </c>
      <c r="R320" s="2">
        <f t="shared" si="4"/>
        <v>0.60642092746730081</v>
      </c>
      <c r="S320">
        <v>0.3210463733650416</v>
      </c>
      <c r="T320">
        <v>0</v>
      </c>
      <c r="U320">
        <v>0</v>
      </c>
    </row>
    <row r="321" spans="1:21" hidden="1" x14ac:dyDescent="0.25">
      <c r="A321" t="s">
        <v>354</v>
      </c>
      <c r="B321" t="s">
        <v>276</v>
      </c>
      <c r="C321" s="2">
        <v>0.66088117489986642</v>
      </c>
      <c r="D321" s="2">
        <v>0.30040053404539385</v>
      </c>
      <c r="E321" s="2">
        <v>3.3644859813084111</v>
      </c>
      <c r="F321" s="2">
        <v>1.081441922563418</v>
      </c>
      <c r="G321" s="2">
        <v>46.682242990654203</v>
      </c>
      <c r="H321" s="2">
        <v>56.895861148197596</v>
      </c>
      <c r="I321" s="2">
        <v>4.3858477970627501</v>
      </c>
      <c r="J321" s="2">
        <v>0.6008010680907877</v>
      </c>
      <c r="K321" s="2">
        <v>0.66088117489986642</v>
      </c>
      <c r="L321" s="2">
        <v>0.18024032042723634</v>
      </c>
      <c r="M321" s="2">
        <v>0.90120160213618161</v>
      </c>
      <c r="N321" s="2">
        <v>0.36048064085447268</v>
      </c>
      <c r="O321" s="2">
        <v>0</v>
      </c>
      <c r="P321" s="2">
        <v>0.48064085447263016</v>
      </c>
      <c r="Q321" s="2">
        <v>0.84112149532710279</v>
      </c>
      <c r="R321" s="2">
        <f t="shared" si="4"/>
        <v>0.48064085447263005</v>
      </c>
      <c r="S321">
        <v>0</v>
      </c>
      <c r="T321">
        <v>0</v>
      </c>
      <c r="U321">
        <v>0</v>
      </c>
    </row>
    <row r="322" spans="1:21" hidden="1" x14ac:dyDescent="0.25">
      <c r="A322" t="s">
        <v>277</v>
      </c>
      <c r="B322" t="s">
        <v>276</v>
      </c>
      <c r="C322" s="2">
        <v>0.45454545454545459</v>
      </c>
      <c r="D322" s="2">
        <v>0.36363636363636365</v>
      </c>
      <c r="E322" s="2">
        <v>2.7272727272727275</v>
      </c>
      <c r="F322" s="2">
        <v>1</v>
      </c>
      <c r="G322" s="2">
        <v>35.454545454545453</v>
      </c>
      <c r="H322" s="2">
        <v>45.545454545454547</v>
      </c>
      <c r="I322" s="2">
        <v>3.6363636363636367</v>
      </c>
      <c r="J322" s="2">
        <v>0.45454545454545459</v>
      </c>
      <c r="K322" s="2">
        <v>2.0909090909090908</v>
      </c>
      <c r="L322" s="2">
        <v>1.2727272727272727</v>
      </c>
      <c r="M322" s="2">
        <v>1.8181818181818183</v>
      </c>
      <c r="N322" s="2">
        <v>0.36363636363636365</v>
      </c>
      <c r="O322" s="2">
        <v>0</v>
      </c>
      <c r="P322" s="2">
        <v>1.2727272727272727</v>
      </c>
      <c r="Q322" s="2">
        <v>2.4545454545454546</v>
      </c>
      <c r="R322" s="2">
        <f t="shared" si="4"/>
        <v>0.81818181818181812</v>
      </c>
      <c r="S322">
        <v>0.27272727272727271</v>
      </c>
      <c r="T322">
        <v>0</v>
      </c>
      <c r="U322">
        <v>0</v>
      </c>
    </row>
    <row r="323" spans="1:21" hidden="1" x14ac:dyDescent="0.25">
      <c r="A323" t="s">
        <v>279</v>
      </c>
      <c r="B323" t="s">
        <v>276</v>
      </c>
      <c r="C323" s="2">
        <v>0.45311516677155445</v>
      </c>
      <c r="D323" s="2">
        <v>0</v>
      </c>
      <c r="E323" s="2">
        <v>2.3788546255506611</v>
      </c>
      <c r="F323" s="2">
        <v>0.79295154185022032</v>
      </c>
      <c r="G323" s="2">
        <v>13.083700440528634</v>
      </c>
      <c r="H323" s="2">
        <v>18.521082441787289</v>
      </c>
      <c r="I323" s="2">
        <v>2.8319697923222149</v>
      </c>
      <c r="J323" s="2">
        <v>0.28319697923222154</v>
      </c>
      <c r="K323" s="2">
        <v>0.11327879169288861</v>
      </c>
      <c r="L323" s="2">
        <v>5.6639395846444306E-2</v>
      </c>
      <c r="M323" s="2">
        <v>0.62303335431088736</v>
      </c>
      <c r="N323" s="2">
        <v>0</v>
      </c>
      <c r="O323" s="2">
        <v>0</v>
      </c>
      <c r="P323" s="2">
        <v>2.8886091881686591</v>
      </c>
      <c r="Q323" s="2">
        <v>2.6620516047828824</v>
      </c>
      <c r="R323" s="2">
        <f t="shared" ref="R323:R333" si="5">K323-L323</f>
        <v>5.6639395846444306E-2</v>
      </c>
      <c r="S323">
        <v>5.6639395846444306E-2</v>
      </c>
      <c r="T323">
        <v>0</v>
      </c>
      <c r="U323">
        <v>0</v>
      </c>
    </row>
    <row r="324" spans="1:21" hidden="1" x14ac:dyDescent="0.25">
      <c r="A324" t="s">
        <v>284</v>
      </c>
      <c r="B324" t="s">
        <v>276</v>
      </c>
      <c r="C324" s="2">
        <v>0.12286689419795221</v>
      </c>
      <c r="D324" s="2">
        <v>0.18430034129692832</v>
      </c>
      <c r="E324" s="2">
        <v>1.4744027303754266</v>
      </c>
      <c r="F324" s="2">
        <v>0.43003412969283272</v>
      </c>
      <c r="G324" s="2">
        <v>20.518771331058019</v>
      </c>
      <c r="H324" s="2">
        <v>29.610921501706482</v>
      </c>
      <c r="I324" s="2">
        <v>3.4402730375426618</v>
      </c>
      <c r="J324" s="2">
        <v>0.43003412969283272</v>
      </c>
      <c r="K324" s="2">
        <v>0.61433447098976113</v>
      </c>
      <c r="L324" s="2">
        <v>0.18430034129692832</v>
      </c>
      <c r="M324" s="2">
        <v>0.67576791808873715</v>
      </c>
      <c r="N324" s="2">
        <v>0.67576791808873715</v>
      </c>
      <c r="O324" s="2">
        <v>0</v>
      </c>
      <c r="P324" s="2">
        <v>0.30716723549488056</v>
      </c>
      <c r="Q324" s="2">
        <v>1.3515358361774743</v>
      </c>
      <c r="R324" s="2">
        <f t="shared" si="5"/>
        <v>0.43003412969283283</v>
      </c>
      <c r="S324">
        <v>0.18430034129692832</v>
      </c>
      <c r="T324">
        <v>0</v>
      </c>
      <c r="U324">
        <v>0</v>
      </c>
    </row>
    <row r="325" spans="1:21" hidden="1" x14ac:dyDescent="0.25">
      <c r="A325" t="s">
        <v>286</v>
      </c>
      <c r="B325" t="s">
        <v>276</v>
      </c>
      <c r="C325" s="2">
        <v>0.51081943951755937</v>
      </c>
      <c r="D325" s="2">
        <v>6.3852429939694921E-2</v>
      </c>
      <c r="E325" s="2">
        <v>3.1287690670450514</v>
      </c>
      <c r="F325" s="2">
        <v>1.1812699538843563</v>
      </c>
      <c r="G325" s="2">
        <v>26.115643845335224</v>
      </c>
      <c r="H325" s="2">
        <v>35.118836466832207</v>
      </c>
      <c r="I325" s="2">
        <v>3.6395885065626112</v>
      </c>
      <c r="J325" s="2">
        <v>0.41504079460801702</v>
      </c>
      <c r="K325" s="2">
        <v>1.0535650940049663</v>
      </c>
      <c r="L325" s="2">
        <v>0.63852429939694921</v>
      </c>
      <c r="M325" s="2">
        <v>0.95778644909542399</v>
      </c>
      <c r="N325" s="2">
        <v>0.25540971975877969</v>
      </c>
      <c r="O325" s="2">
        <v>0</v>
      </c>
      <c r="P325" s="2">
        <v>0.95778644909542399</v>
      </c>
      <c r="Q325" s="2">
        <v>1.5963107484923731</v>
      </c>
      <c r="R325" s="2">
        <f t="shared" si="5"/>
        <v>0.41504079460801713</v>
      </c>
      <c r="S325">
        <v>0.1596310748492373</v>
      </c>
      <c r="T325">
        <v>0</v>
      </c>
      <c r="U325">
        <v>0</v>
      </c>
    </row>
    <row r="326" spans="1:21" hidden="1" x14ac:dyDescent="0.25">
      <c r="A326" t="s">
        <v>275</v>
      </c>
      <c r="B326" t="s">
        <v>276</v>
      </c>
      <c r="C326" s="2">
        <v>0.33210332103321033</v>
      </c>
      <c r="D326" s="2">
        <v>0.24907749077490773</v>
      </c>
      <c r="E326" s="2">
        <v>2.6153136531365311</v>
      </c>
      <c r="F326" s="2">
        <v>0.8302583025830258</v>
      </c>
      <c r="G326" s="2">
        <v>26.236162361623617</v>
      </c>
      <c r="H326" s="2">
        <v>34.912361623616235</v>
      </c>
      <c r="I326" s="2">
        <v>3.1134686346863472</v>
      </c>
      <c r="J326" s="2">
        <v>0.33210332103321033</v>
      </c>
      <c r="K326" s="2">
        <v>1.1623616236162362</v>
      </c>
      <c r="L326" s="2">
        <v>0.70571955719557189</v>
      </c>
      <c r="M326" s="2">
        <v>0.70571955719557189</v>
      </c>
      <c r="N326" s="2">
        <v>0.37361623616236161</v>
      </c>
      <c r="O326" s="2">
        <v>0</v>
      </c>
      <c r="P326" s="2">
        <v>0.4151291512915129</v>
      </c>
      <c r="Q326" s="2">
        <v>0.78874538745387446</v>
      </c>
      <c r="R326" s="2">
        <f t="shared" si="5"/>
        <v>0.45664206642066429</v>
      </c>
      <c r="S326">
        <v>0</v>
      </c>
      <c r="T326">
        <v>0</v>
      </c>
      <c r="U326">
        <v>0</v>
      </c>
    </row>
    <row r="327" spans="1:21" hidden="1" x14ac:dyDescent="0.25">
      <c r="A327" t="s">
        <v>283</v>
      </c>
      <c r="B327" t="s">
        <v>276</v>
      </c>
      <c r="C327" s="2">
        <v>0.11392405063291139</v>
      </c>
      <c r="D327" s="2">
        <v>0.11392405063291139</v>
      </c>
      <c r="E327" s="2">
        <v>2.3924050632911391</v>
      </c>
      <c r="F327" s="2">
        <v>0.68354430379746833</v>
      </c>
      <c r="G327" s="2">
        <v>13.329113924050635</v>
      </c>
      <c r="H327" s="2">
        <v>21.987341772151897</v>
      </c>
      <c r="I327" s="2">
        <v>2.0506329113924049</v>
      </c>
      <c r="J327" s="2">
        <v>0</v>
      </c>
      <c r="K327" s="2">
        <v>0.68354430379746833</v>
      </c>
      <c r="L327" s="2">
        <v>0.11392405063291139</v>
      </c>
      <c r="M327" s="2">
        <v>0.569620253164557</v>
      </c>
      <c r="N327" s="2">
        <v>0</v>
      </c>
      <c r="O327" s="2">
        <v>0</v>
      </c>
      <c r="P327" s="2">
        <v>4.3291139240506329</v>
      </c>
      <c r="Q327" s="2">
        <v>6.3797468354430382</v>
      </c>
      <c r="R327" s="2">
        <f t="shared" si="5"/>
        <v>0.56962025316455689</v>
      </c>
      <c r="S327">
        <v>0.34177215189873417</v>
      </c>
      <c r="T327">
        <v>0.11392405063291139</v>
      </c>
      <c r="U327">
        <v>0</v>
      </c>
    </row>
    <row r="328" spans="1:21" hidden="1" x14ac:dyDescent="0.25">
      <c r="A328" t="s">
        <v>287</v>
      </c>
      <c r="B328" t="s">
        <v>276</v>
      </c>
      <c r="C328" s="2">
        <v>0.47787610619469023</v>
      </c>
      <c r="D328" s="2">
        <v>0.15929203539823009</v>
      </c>
      <c r="E328" s="2">
        <v>3.0265486725663715</v>
      </c>
      <c r="F328" s="2">
        <v>1.5929203539823009</v>
      </c>
      <c r="G328" s="2">
        <v>22.938053097345133</v>
      </c>
      <c r="H328" s="2">
        <v>28.194690265486727</v>
      </c>
      <c r="I328" s="2">
        <v>3.3451327433628317</v>
      </c>
      <c r="J328" s="2">
        <v>0.47787610619469023</v>
      </c>
      <c r="K328" s="2">
        <v>0.47787610619469023</v>
      </c>
      <c r="L328" s="2">
        <v>0.31858407079646017</v>
      </c>
      <c r="M328" s="2">
        <v>0.47787610619469023</v>
      </c>
      <c r="N328" s="2">
        <v>0.15929203539823009</v>
      </c>
      <c r="O328" s="2">
        <v>0</v>
      </c>
      <c r="P328" s="2">
        <v>0.63716814159292035</v>
      </c>
      <c r="Q328" s="2">
        <v>0.79646017699115046</v>
      </c>
      <c r="R328" s="2">
        <f t="shared" si="5"/>
        <v>0.15929203539823006</v>
      </c>
      <c r="S328">
        <v>0.15929203539823009</v>
      </c>
      <c r="T328">
        <v>0</v>
      </c>
      <c r="U328">
        <v>0</v>
      </c>
    </row>
    <row r="329" spans="1:21" hidden="1" x14ac:dyDescent="0.25">
      <c r="A329" t="s">
        <v>281</v>
      </c>
      <c r="B329" t="s">
        <v>276</v>
      </c>
      <c r="C329" s="2">
        <v>0.30433446049800184</v>
      </c>
      <c r="D329" s="2">
        <v>8.3000307408545956E-2</v>
      </c>
      <c r="E329" s="2">
        <v>1.8813403012603751</v>
      </c>
      <c r="F329" s="2">
        <v>0.66400245926836765</v>
      </c>
      <c r="G329" s="2">
        <v>11.039040885336613</v>
      </c>
      <c r="H329" s="2">
        <v>14.940055333538272</v>
      </c>
      <c r="I329" s="2">
        <v>1.7430064555794651</v>
      </c>
      <c r="J329" s="2">
        <v>0.11066707654472793</v>
      </c>
      <c r="K329" s="2">
        <v>0.63633569013218572</v>
      </c>
      <c r="L329" s="2">
        <v>0.30433446049800184</v>
      </c>
      <c r="M329" s="2">
        <v>0.58100215185982174</v>
      </c>
      <c r="N329" s="2">
        <v>0.11066707654472793</v>
      </c>
      <c r="O329" s="2">
        <v>0</v>
      </c>
      <c r="P329" s="2">
        <v>0.4150015370427298</v>
      </c>
      <c r="Q329" s="2">
        <v>2.0196741469412851</v>
      </c>
      <c r="R329" s="2">
        <f t="shared" si="5"/>
        <v>0.33200122963418388</v>
      </c>
      <c r="S329">
        <v>0.11066707654472793</v>
      </c>
      <c r="T329">
        <v>0</v>
      </c>
      <c r="U329">
        <v>0</v>
      </c>
    </row>
    <row r="330" spans="1:21" hidden="1" x14ac:dyDescent="0.25">
      <c r="A330" t="s">
        <v>278</v>
      </c>
      <c r="B330" t="s">
        <v>276</v>
      </c>
      <c r="C330" s="2">
        <v>0.28059236165237722</v>
      </c>
      <c r="D330" s="2">
        <v>7.0148090413094305E-2</v>
      </c>
      <c r="E330" s="2">
        <v>3.1566640685892438</v>
      </c>
      <c r="F330" s="2">
        <v>1.1223694466095089</v>
      </c>
      <c r="G330" s="2">
        <v>20.833982852689012</v>
      </c>
      <c r="H330" s="2">
        <v>28.199532346063911</v>
      </c>
      <c r="I330" s="2">
        <v>2.1044427123928293</v>
      </c>
      <c r="J330" s="2">
        <v>0.35074045206547155</v>
      </c>
      <c r="K330" s="2">
        <v>0.56118472330475444</v>
      </c>
      <c r="L330" s="2">
        <v>0.28059236165237722</v>
      </c>
      <c r="M330" s="2">
        <v>0.63133281371784877</v>
      </c>
      <c r="N330" s="2">
        <v>0.14029618082618861</v>
      </c>
      <c r="O330" s="2">
        <v>0</v>
      </c>
      <c r="P330" s="2">
        <v>0.42088854247856589</v>
      </c>
      <c r="Q330" s="2">
        <v>1.1223694466095089</v>
      </c>
      <c r="R330" s="2">
        <f t="shared" si="5"/>
        <v>0.28059236165237722</v>
      </c>
      <c r="S330">
        <v>7.0148090413094305E-2</v>
      </c>
      <c r="T330">
        <v>0</v>
      </c>
      <c r="U330">
        <v>0</v>
      </c>
    </row>
    <row r="331" spans="1:21" hidden="1" x14ac:dyDescent="0.25">
      <c r="A331" t="s">
        <v>280</v>
      </c>
      <c r="B331" t="s">
        <v>276</v>
      </c>
      <c r="C331" s="2">
        <v>0.45652173913043476</v>
      </c>
      <c r="D331" s="2">
        <v>3.2608695652173912E-2</v>
      </c>
      <c r="E331" s="2">
        <v>2.0217391304347827</v>
      </c>
      <c r="F331" s="2">
        <v>0.84782608695652184</v>
      </c>
      <c r="G331" s="2">
        <v>24.554347826086953</v>
      </c>
      <c r="H331" s="2">
        <v>31.760869565217391</v>
      </c>
      <c r="I331" s="2">
        <v>3.6195652173913042</v>
      </c>
      <c r="J331" s="2">
        <v>0.39130434782608697</v>
      </c>
      <c r="K331" s="2">
        <v>1.3043478260869565</v>
      </c>
      <c r="L331" s="2">
        <v>0.65217391304347827</v>
      </c>
      <c r="M331" s="2">
        <v>0.91304347826086951</v>
      </c>
      <c r="N331" s="2">
        <v>0.16304347826086957</v>
      </c>
      <c r="O331" s="2">
        <v>0</v>
      </c>
      <c r="P331" s="2">
        <v>0.39130434782608697</v>
      </c>
      <c r="Q331" s="2">
        <v>1.1413043478260869</v>
      </c>
      <c r="R331" s="2">
        <f t="shared" si="5"/>
        <v>0.65217391304347827</v>
      </c>
      <c r="S331">
        <v>0.19565217391304349</v>
      </c>
      <c r="T331">
        <v>3.2608695652173912E-2</v>
      </c>
      <c r="U331">
        <v>0</v>
      </c>
    </row>
    <row r="332" spans="1:21" hidden="1" x14ac:dyDescent="0.25">
      <c r="A332" t="s">
        <v>282</v>
      </c>
      <c r="B332" t="s">
        <v>276</v>
      </c>
      <c r="C332" s="2">
        <v>0.12413793103448274</v>
      </c>
      <c r="D332" s="2">
        <v>0.18620689655172415</v>
      </c>
      <c r="E332" s="2">
        <v>1.8620689655172413</v>
      </c>
      <c r="F332" s="2">
        <v>0.43448275862068969</v>
      </c>
      <c r="G332" s="2">
        <v>17.131034482758619</v>
      </c>
      <c r="H332" s="2">
        <v>26.937931034482759</v>
      </c>
      <c r="I332" s="2">
        <v>2.5448275862068965</v>
      </c>
      <c r="J332" s="2">
        <v>0.31034482758620691</v>
      </c>
      <c r="K332" s="2">
        <v>1.0551724137931036</v>
      </c>
      <c r="L332" s="2">
        <v>0.55862068965517242</v>
      </c>
      <c r="M332" s="2">
        <v>0.99310344827586194</v>
      </c>
      <c r="N332" s="2">
        <v>0.3724137931034483</v>
      </c>
      <c r="O332" s="2">
        <v>0</v>
      </c>
      <c r="P332" s="2">
        <v>3.4137931034482758</v>
      </c>
      <c r="Q332" s="2">
        <v>4.9034482758620692</v>
      </c>
      <c r="R332" s="2">
        <f t="shared" si="5"/>
        <v>0.49655172413793114</v>
      </c>
      <c r="S332">
        <v>0.18620689655172415</v>
      </c>
      <c r="T332">
        <v>0</v>
      </c>
      <c r="U332">
        <v>0</v>
      </c>
    </row>
    <row r="333" spans="1:21" hidden="1" x14ac:dyDescent="0.25">
      <c r="A333" t="s">
        <v>285</v>
      </c>
      <c r="B333" t="s">
        <v>276</v>
      </c>
      <c r="C333" s="2">
        <v>0.49065420560747663</v>
      </c>
      <c r="D333" s="2">
        <v>7.0093457943925228E-2</v>
      </c>
      <c r="E333" s="2">
        <v>2.2429906542056073</v>
      </c>
      <c r="F333" s="2">
        <v>0.91121495327102797</v>
      </c>
      <c r="G333" s="2">
        <v>13.177570093457943</v>
      </c>
      <c r="H333" s="2">
        <v>20.046728971962615</v>
      </c>
      <c r="I333" s="2">
        <v>1.8925233644859811</v>
      </c>
      <c r="J333" s="2">
        <v>0.28037383177570091</v>
      </c>
      <c r="K333" s="2">
        <v>0.84112149532710279</v>
      </c>
      <c r="L333" s="2">
        <v>0.42056074766355139</v>
      </c>
      <c r="M333" s="2">
        <v>0.84112149532710279</v>
      </c>
      <c r="N333" s="2">
        <v>0.56074766355140182</v>
      </c>
      <c r="O333" s="2">
        <v>0</v>
      </c>
      <c r="P333" s="2">
        <v>1.4018691588785046</v>
      </c>
      <c r="Q333" s="2">
        <v>2.1728971962616823</v>
      </c>
      <c r="R333" s="2">
        <f t="shared" si="5"/>
        <v>0.42056074766355139</v>
      </c>
      <c r="S333">
        <v>0</v>
      </c>
      <c r="T333">
        <v>0</v>
      </c>
      <c r="U333">
        <v>0</v>
      </c>
    </row>
  </sheetData>
  <autoFilter ref="B1:B333" xr:uid="{FD3A2880-B3C8-4586-8950-2A8B3E43687B}">
    <filterColumn colId="0">
      <filters>
        <filter val="GK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4E89-B1F5-4743-A52A-ABF19DA7897A}">
  <dimension ref="A1:O20"/>
  <sheetViews>
    <sheetView workbookViewId="0">
      <selection activeCell="K23" sqref="K23"/>
    </sheetView>
  </sheetViews>
  <sheetFormatPr defaultRowHeight="15" x14ac:dyDescent="0.25"/>
  <cols>
    <col min="1" max="1" width="19.5703125" customWidth="1"/>
    <col min="2" max="2" width="12" customWidth="1"/>
    <col min="3" max="3" width="11.4257812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413</v>
      </c>
      <c r="F1" s="4" t="s">
        <v>414</v>
      </c>
      <c r="G1" s="4" t="s">
        <v>415</v>
      </c>
      <c r="H1" s="4" t="s">
        <v>416</v>
      </c>
      <c r="I1" s="4" t="s">
        <v>417</v>
      </c>
      <c r="J1" s="4" t="s">
        <v>418</v>
      </c>
      <c r="K1" s="4" t="s">
        <v>419</v>
      </c>
      <c r="L1" s="4" t="s">
        <v>420</v>
      </c>
      <c r="M1" s="4" t="s">
        <v>421</v>
      </c>
      <c r="N1" s="4" t="s">
        <v>422</v>
      </c>
      <c r="O1" s="5" t="s">
        <v>423</v>
      </c>
    </row>
    <row r="2" spans="1:15" x14ac:dyDescent="0.25">
      <c r="A2" t="s">
        <v>43</v>
      </c>
      <c r="B2" t="s">
        <v>30</v>
      </c>
      <c r="C2">
        <v>34</v>
      </c>
      <c r="D2">
        <v>3060</v>
      </c>
      <c r="E2">
        <v>39</v>
      </c>
      <c r="F2">
        <v>1.1499999999999999</v>
      </c>
      <c r="G2">
        <v>128</v>
      </c>
      <c r="H2">
        <v>90</v>
      </c>
      <c r="I2">
        <v>73.400000000000006</v>
      </c>
      <c r="J2">
        <v>12</v>
      </c>
      <c r="K2">
        <v>35.299999999999997</v>
      </c>
      <c r="L2">
        <v>5</v>
      </c>
      <c r="M2">
        <v>0</v>
      </c>
      <c r="N2">
        <v>1</v>
      </c>
      <c r="O2" s="6">
        <v>0</v>
      </c>
    </row>
    <row r="3" spans="1:15" x14ac:dyDescent="0.25">
      <c r="A3" t="s">
        <v>40</v>
      </c>
      <c r="B3" t="s">
        <v>30</v>
      </c>
      <c r="C3">
        <v>36</v>
      </c>
      <c r="D3">
        <v>3240</v>
      </c>
      <c r="E3">
        <v>24</v>
      </c>
      <c r="F3">
        <v>0.67</v>
      </c>
      <c r="G3">
        <v>99</v>
      </c>
      <c r="H3">
        <v>76</v>
      </c>
      <c r="I3">
        <v>75.8</v>
      </c>
      <c r="J3">
        <v>20</v>
      </c>
      <c r="K3">
        <v>55.6</v>
      </c>
      <c r="L3">
        <v>0</v>
      </c>
      <c r="M3">
        <v>0</v>
      </c>
      <c r="N3">
        <v>0</v>
      </c>
      <c r="O3" s="6">
        <v>0</v>
      </c>
    </row>
    <row r="4" spans="1:15" x14ac:dyDescent="0.25">
      <c r="A4" t="s">
        <v>35</v>
      </c>
      <c r="B4" t="s">
        <v>30</v>
      </c>
      <c r="C4">
        <v>26</v>
      </c>
      <c r="D4">
        <v>2340</v>
      </c>
      <c r="E4">
        <v>49</v>
      </c>
      <c r="F4">
        <v>1.88</v>
      </c>
      <c r="G4">
        <v>116</v>
      </c>
      <c r="H4">
        <v>67</v>
      </c>
      <c r="I4">
        <v>60.3</v>
      </c>
      <c r="J4">
        <v>4</v>
      </c>
      <c r="K4">
        <v>15.4</v>
      </c>
      <c r="L4">
        <v>3</v>
      </c>
      <c r="M4">
        <v>1</v>
      </c>
      <c r="N4">
        <v>0</v>
      </c>
      <c r="O4" s="6">
        <v>25</v>
      </c>
    </row>
    <row r="5" spans="1:15" x14ac:dyDescent="0.25">
      <c r="A5" t="s">
        <v>41</v>
      </c>
      <c r="B5" t="s">
        <v>30</v>
      </c>
      <c r="C5">
        <v>38</v>
      </c>
      <c r="D5">
        <v>3420</v>
      </c>
      <c r="E5">
        <v>57</v>
      </c>
      <c r="F5">
        <v>1.5</v>
      </c>
      <c r="G5">
        <v>180</v>
      </c>
      <c r="H5">
        <v>124</v>
      </c>
      <c r="I5">
        <v>70</v>
      </c>
      <c r="J5">
        <v>8</v>
      </c>
      <c r="K5">
        <v>21.1</v>
      </c>
      <c r="L5">
        <v>3</v>
      </c>
      <c r="M5">
        <v>2</v>
      </c>
      <c r="N5">
        <v>0</v>
      </c>
      <c r="O5" s="6">
        <v>40</v>
      </c>
    </row>
    <row r="6" spans="1:15" x14ac:dyDescent="0.25">
      <c r="A6" t="s">
        <v>33</v>
      </c>
      <c r="B6" t="s">
        <v>30</v>
      </c>
      <c r="C6">
        <v>24</v>
      </c>
      <c r="D6">
        <v>2160</v>
      </c>
      <c r="E6">
        <v>27</v>
      </c>
      <c r="F6">
        <v>1.1299999999999999</v>
      </c>
      <c r="G6">
        <v>103</v>
      </c>
      <c r="H6">
        <v>76</v>
      </c>
      <c r="I6">
        <v>77.7</v>
      </c>
      <c r="J6">
        <v>8</v>
      </c>
      <c r="K6">
        <v>33.299999999999997</v>
      </c>
      <c r="L6">
        <v>4</v>
      </c>
      <c r="M6">
        <v>0</v>
      </c>
      <c r="N6">
        <v>0</v>
      </c>
      <c r="O6" s="6">
        <v>0</v>
      </c>
    </row>
    <row r="7" spans="1:15" x14ac:dyDescent="0.25">
      <c r="A7" t="s">
        <v>49</v>
      </c>
      <c r="B7" t="s">
        <v>30</v>
      </c>
      <c r="C7">
        <v>37</v>
      </c>
      <c r="D7">
        <v>3330</v>
      </c>
      <c r="E7">
        <v>26</v>
      </c>
      <c r="F7">
        <v>0.7</v>
      </c>
      <c r="G7">
        <v>83</v>
      </c>
      <c r="H7">
        <v>57</v>
      </c>
      <c r="I7">
        <v>69.900000000000006</v>
      </c>
      <c r="J7">
        <v>20</v>
      </c>
      <c r="K7">
        <v>54.1</v>
      </c>
      <c r="L7">
        <v>1</v>
      </c>
      <c r="M7">
        <v>0</v>
      </c>
      <c r="N7">
        <v>0</v>
      </c>
      <c r="O7" s="6">
        <v>0</v>
      </c>
    </row>
    <row r="8" spans="1:15" x14ac:dyDescent="0.25">
      <c r="A8" t="s">
        <v>47</v>
      </c>
      <c r="B8" t="s">
        <v>30</v>
      </c>
      <c r="C8">
        <v>34</v>
      </c>
      <c r="D8">
        <v>3060</v>
      </c>
      <c r="E8">
        <v>31</v>
      </c>
      <c r="F8">
        <v>0.91</v>
      </c>
      <c r="G8">
        <v>102</v>
      </c>
      <c r="H8">
        <v>72</v>
      </c>
      <c r="I8">
        <v>75.5</v>
      </c>
      <c r="J8">
        <v>14</v>
      </c>
      <c r="K8">
        <v>41.2</v>
      </c>
      <c r="L8">
        <v>6</v>
      </c>
      <c r="M8">
        <v>0</v>
      </c>
      <c r="N8">
        <v>0</v>
      </c>
      <c r="O8" s="6">
        <v>0</v>
      </c>
    </row>
    <row r="9" spans="1:15" x14ac:dyDescent="0.25">
      <c r="A9" t="s">
        <v>45</v>
      </c>
      <c r="B9" t="s">
        <v>30</v>
      </c>
      <c r="C9">
        <v>36</v>
      </c>
      <c r="D9">
        <v>3240</v>
      </c>
      <c r="E9">
        <v>48</v>
      </c>
      <c r="F9">
        <v>1.33</v>
      </c>
      <c r="G9">
        <v>140</v>
      </c>
      <c r="H9">
        <v>93</v>
      </c>
      <c r="I9">
        <v>68.599999999999994</v>
      </c>
      <c r="J9">
        <v>11</v>
      </c>
      <c r="K9">
        <v>30.6</v>
      </c>
      <c r="L9">
        <v>4</v>
      </c>
      <c r="M9">
        <v>1</v>
      </c>
      <c r="N9">
        <v>1</v>
      </c>
      <c r="O9" s="6">
        <v>20</v>
      </c>
    </row>
    <row r="10" spans="1:15" x14ac:dyDescent="0.25">
      <c r="A10" t="s">
        <v>42</v>
      </c>
      <c r="B10" t="s">
        <v>30</v>
      </c>
      <c r="C10">
        <v>38</v>
      </c>
      <c r="D10">
        <v>3420</v>
      </c>
      <c r="E10">
        <v>40</v>
      </c>
      <c r="F10">
        <v>1.05</v>
      </c>
      <c r="G10">
        <v>137</v>
      </c>
      <c r="H10">
        <v>98</v>
      </c>
      <c r="I10">
        <v>72.3</v>
      </c>
      <c r="J10">
        <v>16</v>
      </c>
      <c r="K10">
        <v>42.1</v>
      </c>
      <c r="L10">
        <v>2</v>
      </c>
      <c r="M10">
        <v>0</v>
      </c>
      <c r="N10">
        <v>0</v>
      </c>
      <c r="O10" s="6">
        <v>0</v>
      </c>
    </row>
    <row r="11" spans="1:15" x14ac:dyDescent="0.25">
      <c r="A11" t="s">
        <v>31</v>
      </c>
      <c r="B11" t="s">
        <v>30</v>
      </c>
      <c r="C11">
        <v>38</v>
      </c>
      <c r="D11">
        <v>3384</v>
      </c>
      <c r="E11">
        <v>79</v>
      </c>
      <c r="F11">
        <v>2.1</v>
      </c>
      <c r="G11">
        <v>220</v>
      </c>
      <c r="H11">
        <v>142</v>
      </c>
      <c r="I11">
        <v>66.400000000000006</v>
      </c>
      <c r="J11">
        <v>5</v>
      </c>
      <c r="K11">
        <v>13.2</v>
      </c>
      <c r="L11">
        <v>5</v>
      </c>
      <c r="M11">
        <v>0</v>
      </c>
      <c r="N11">
        <v>0</v>
      </c>
      <c r="O11" s="6">
        <v>0</v>
      </c>
    </row>
    <row r="12" spans="1:15" x14ac:dyDescent="0.25">
      <c r="A12" t="s">
        <v>37</v>
      </c>
      <c r="B12" t="s">
        <v>30</v>
      </c>
      <c r="C12">
        <v>35</v>
      </c>
      <c r="D12">
        <v>3150</v>
      </c>
      <c r="E12">
        <v>58</v>
      </c>
      <c r="F12">
        <v>1.66</v>
      </c>
      <c r="G12">
        <v>170</v>
      </c>
      <c r="H12">
        <v>116</v>
      </c>
      <c r="I12">
        <v>66.5</v>
      </c>
      <c r="J12">
        <v>7</v>
      </c>
      <c r="K12">
        <v>20</v>
      </c>
      <c r="L12">
        <v>1</v>
      </c>
      <c r="M12">
        <v>0</v>
      </c>
      <c r="N12">
        <v>0</v>
      </c>
      <c r="O12" s="6">
        <v>0</v>
      </c>
    </row>
    <row r="13" spans="1:15" x14ac:dyDescent="0.25">
      <c r="A13" t="s">
        <v>38</v>
      </c>
      <c r="B13" t="s">
        <v>30</v>
      </c>
      <c r="C13">
        <v>37</v>
      </c>
      <c r="D13">
        <v>3285</v>
      </c>
      <c r="E13">
        <v>40</v>
      </c>
      <c r="F13">
        <v>1.1000000000000001</v>
      </c>
      <c r="G13">
        <v>160</v>
      </c>
      <c r="H13">
        <v>121</v>
      </c>
      <c r="I13">
        <v>80.599999999999994</v>
      </c>
      <c r="J13">
        <v>11</v>
      </c>
      <c r="K13">
        <v>29.7</v>
      </c>
      <c r="L13">
        <v>9</v>
      </c>
      <c r="M13">
        <v>0</v>
      </c>
      <c r="N13">
        <v>1</v>
      </c>
      <c r="O13" s="6">
        <v>0</v>
      </c>
    </row>
    <row r="14" spans="1:15" x14ac:dyDescent="0.25">
      <c r="A14" t="s">
        <v>32</v>
      </c>
      <c r="B14" t="s">
        <v>30</v>
      </c>
      <c r="C14">
        <v>37</v>
      </c>
      <c r="D14">
        <v>3330</v>
      </c>
      <c r="E14">
        <v>58</v>
      </c>
      <c r="F14">
        <v>1.57</v>
      </c>
      <c r="G14">
        <v>187</v>
      </c>
      <c r="H14">
        <v>128</v>
      </c>
      <c r="I14">
        <v>72.7</v>
      </c>
      <c r="J14">
        <v>7</v>
      </c>
      <c r="K14">
        <v>18.899999999999999</v>
      </c>
      <c r="L14">
        <v>7</v>
      </c>
      <c r="M14">
        <v>2</v>
      </c>
      <c r="N14">
        <v>0</v>
      </c>
      <c r="O14" s="6">
        <v>22.2</v>
      </c>
    </row>
    <row r="15" spans="1:15" x14ac:dyDescent="0.25">
      <c r="A15" t="s">
        <v>29</v>
      </c>
      <c r="B15" t="s">
        <v>30</v>
      </c>
      <c r="C15">
        <v>37</v>
      </c>
      <c r="D15">
        <v>3330</v>
      </c>
      <c r="E15">
        <v>50</v>
      </c>
      <c r="F15">
        <v>1.35</v>
      </c>
      <c r="G15">
        <v>162</v>
      </c>
      <c r="H15">
        <v>111</v>
      </c>
      <c r="I15">
        <v>70.400000000000006</v>
      </c>
      <c r="J15">
        <v>8</v>
      </c>
      <c r="K15">
        <v>21.6</v>
      </c>
      <c r="L15">
        <v>2</v>
      </c>
      <c r="M15">
        <v>3</v>
      </c>
      <c r="N15">
        <v>1</v>
      </c>
      <c r="O15" s="6">
        <v>60</v>
      </c>
    </row>
    <row r="16" spans="1:15" x14ac:dyDescent="0.25">
      <c r="A16" t="s">
        <v>34</v>
      </c>
      <c r="B16" t="s">
        <v>30</v>
      </c>
      <c r="C16">
        <v>26</v>
      </c>
      <c r="D16">
        <v>2340</v>
      </c>
      <c r="E16">
        <v>35</v>
      </c>
      <c r="F16">
        <v>1.35</v>
      </c>
      <c r="G16">
        <v>106</v>
      </c>
      <c r="H16">
        <v>72</v>
      </c>
      <c r="I16">
        <v>67.900000000000006</v>
      </c>
      <c r="J16">
        <v>8</v>
      </c>
      <c r="K16">
        <v>30.8</v>
      </c>
      <c r="L16">
        <v>1</v>
      </c>
      <c r="M16">
        <v>0</v>
      </c>
      <c r="N16">
        <v>0</v>
      </c>
      <c r="O16" s="6">
        <v>0</v>
      </c>
    </row>
    <row r="17" spans="1:15" x14ac:dyDescent="0.25">
      <c r="A17" t="s">
        <v>39</v>
      </c>
      <c r="B17" t="s">
        <v>30</v>
      </c>
      <c r="C17">
        <v>36</v>
      </c>
      <c r="D17">
        <v>3240</v>
      </c>
      <c r="E17">
        <v>47</v>
      </c>
      <c r="F17">
        <v>1.31</v>
      </c>
      <c r="G17">
        <v>165</v>
      </c>
      <c r="H17">
        <v>119</v>
      </c>
      <c r="I17">
        <v>74.5</v>
      </c>
      <c r="J17">
        <v>9</v>
      </c>
      <c r="K17">
        <v>25</v>
      </c>
      <c r="L17">
        <v>5</v>
      </c>
      <c r="M17">
        <v>0</v>
      </c>
      <c r="N17">
        <v>0</v>
      </c>
      <c r="O17" s="6">
        <v>0</v>
      </c>
    </row>
    <row r="18" spans="1:15" x14ac:dyDescent="0.25">
      <c r="A18" t="s">
        <v>44</v>
      </c>
      <c r="B18" t="s">
        <v>30</v>
      </c>
      <c r="C18">
        <v>37</v>
      </c>
      <c r="D18">
        <v>3329</v>
      </c>
      <c r="E18">
        <v>42</v>
      </c>
      <c r="F18">
        <v>1.1399999999999999</v>
      </c>
      <c r="G18">
        <v>141</v>
      </c>
      <c r="H18">
        <v>99</v>
      </c>
      <c r="I18">
        <v>72.3</v>
      </c>
      <c r="J18">
        <v>11</v>
      </c>
      <c r="K18">
        <v>29.7</v>
      </c>
      <c r="L18">
        <v>3</v>
      </c>
      <c r="M18">
        <v>0</v>
      </c>
      <c r="N18">
        <v>1</v>
      </c>
      <c r="O18" s="6">
        <v>0</v>
      </c>
    </row>
    <row r="19" spans="1:15" x14ac:dyDescent="0.25">
      <c r="A19" t="s">
        <v>48</v>
      </c>
      <c r="B19" t="s">
        <v>30</v>
      </c>
      <c r="C19">
        <v>29</v>
      </c>
      <c r="D19">
        <v>2610</v>
      </c>
      <c r="E19">
        <v>62</v>
      </c>
      <c r="F19">
        <v>2.14</v>
      </c>
      <c r="G19">
        <v>165</v>
      </c>
      <c r="H19">
        <v>105</v>
      </c>
      <c r="I19">
        <v>66.7</v>
      </c>
      <c r="J19">
        <v>5</v>
      </c>
      <c r="K19">
        <v>17.2</v>
      </c>
      <c r="L19">
        <v>7</v>
      </c>
      <c r="M19">
        <v>0</v>
      </c>
      <c r="N19">
        <v>1</v>
      </c>
      <c r="O19" s="6">
        <v>0</v>
      </c>
    </row>
    <row r="20" spans="1:15" x14ac:dyDescent="0.25">
      <c r="A20" t="s">
        <v>36</v>
      </c>
      <c r="B20" t="s">
        <v>30</v>
      </c>
      <c r="C20">
        <v>30</v>
      </c>
      <c r="D20">
        <v>2655</v>
      </c>
      <c r="E20">
        <v>33</v>
      </c>
      <c r="F20">
        <v>1.1200000000000001</v>
      </c>
      <c r="G20">
        <v>116</v>
      </c>
      <c r="H20">
        <v>83</v>
      </c>
      <c r="I20">
        <v>74.099999999999994</v>
      </c>
      <c r="J20">
        <v>11</v>
      </c>
      <c r="K20">
        <v>36.700000000000003</v>
      </c>
      <c r="L20">
        <v>3</v>
      </c>
      <c r="M20">
        <v>0</v>
      </c>
      <c r="N20">
        <v>0</v>
      </c>
      <c r="O20" s="6">
        <v>0</v>
      </c>
    </row>
  </sheetData>
  <sortState xmlns:xlrd2="http://schemas.microsoft.com/office/spreadsheetml/2017/richdata2" ref="A2:O20">
    <sortCondition ref="A1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162E-1985-4AEB-A09A-BBD23B037D46}">
  <dimension ref="A1:H19"/>
  <sheetViews>
    <sheetView workbookViewId="0">
      <selection activeCell="D14" sqref="D14"/>
    </sheetView>
  </sheetViews>
  <sheetFormatPr defaultRowHeight="15" x14ac:dyDescent="0.25"/>
  <cols>
    <col min="1" max="1" width="20.5703125" bestFit="1" customWidth="1"/>
    <col min="2" max="2" width="6.5703125" bestFit="1" customWidth="1"/>
    <col min="3" max="3" width="22" bestFit="1" customWidth="1"/>
    <col min="4" max="4" width="6.5703125" bestFit="1" customWidth="1"/>
    <col min="5" max="5" width="19.7109375" bestFit="1" customWidth="1"/>
    <col min="6" max="6" width="6.5703125" bestFit="1" customWidth="1"/>
    <col min="7" max="7" width="22.85546875" bestFit="1" customWidth="1"/>
  </cols>
  <sheetData>
    <row r="1" spans="1:8" x14ac:dyDescent="0.25">
      <c r="A1" s="21" t="s">
        <v>379</v>
      </c>
      <c r="B1" s="22" t="s">
        <v>380</v>
      </c>
      <c r="C1" s="23" t="s">
        <v>381</v>
      </c>
      <c r="D1" s="23" t="s">
        <v>380</v>
      </c>
      <c r="E1" s="18" t="s">
        <v>382</v>
      </c>
      <c r="F1" s="15" t="s">
        <v>380</v>
      </c>
      <c r="G1" s="18" t="s">
        <v>412</v>
      </c>
      <c r="H1" s="15"/>
    </row>
    <row r="2" spans="1:8" x14ac:dyDescent="0.25">
      <c r="A2" s="24"/>
      <c r="B2" s="16"/>
      <c r="E2" s="19"/>
      <c r="F2" s="16"/>
      <c r="G2" s="19"/>
      <c r="H2" s="16"/>
    </row>
    <row r="3" spans="1:8" x14ac:dyDescent="0.25">
      <c r="A3" s="24" t="s">
        <v>372</v>
      </c>
      <c r="B3" s="16">
        <v>0</v>
      </c>
      <c r="C3" t="s">
        <v>366</v>
      </c>
      <c r="D3">
        <v>4</v>
      </c>
      <c r="E3" s="19" t="s">
        <v>366</v>
      </c>
      <c r="F3" s="16">
        <v>5</v>
      </c>
      <c r="G3" s="19" t="s">
        <v>416</v>
      </c>
      <c r="H3" s="16">
        <v>0.25</v>
      </c>
    </row>
    <row r="4" spans="1:8" x14ac:dyDescent="0.25">
      <c r="A4" s="24" t="s">
        <v>383</v>
      </c>
      <c r="B4" s="16">
        <v>3</v>
      </c>
      <c r="C4" t="s">
        <v>367</v>
      </c>
      <c r="D4">
        <v>5</v>
      </c>
      <c r="E4" s="19" t="s">
        <v>367</v>
      </c>
      <c r="F4" s="16">
        <v>3</v>
      </c>
      <c r="G4" s="19" t="s">
        <v>427</v>
      </c>
      <c r="H4" s="16">
        <v>2</v>
      </c>
    </row>
    <row r="5" spans="1:8" x14ac:dyDescent="0.25">
      <c r="A5" s="24" t="s">
        <v>23</v>
      </c>
      <c r="B5" s="16">
        <v>3</v>
      </c>
      <c r="C5" t="s">
        <v>368</v>
      </c>
      <c r="D5">
        <v>1</v>
      </c>
      <c r="E5" s="19" t="s">
        <v>409</v>
      </c>
      <c r="F5" s="16">
        <v>1</v>
      </c>
      <c r="G5" s="19" t="s">
        <v>432</v>
      </c>
      <c r="H5" s="16">
        <v>4</v>
      </c>
    </row>
    <row r="6" spans="1:8" x14ac:dyDescent="0.25">
      <c r="A6" s="24" t="s">
        <v>374</v>
      </c>
      <c r="B6" s="16">
        <v>2</v>
      </c>
      <c r="C6" t="s">
        <v>369</v>
      </c>
      <c r="D6">
        <v>4</v>
      </c>
      <c r="E6" s="19" t="s">
        <v>368</v>
      </c>
      <c r="F6" s="16">
        <v>1</v>
      </c>
      <c r="G6" s="19" t="s">
        <v>430</v>
      </c>
      <c r="H6" s="16">
        <v>5</v>
      </c>
    </row>
    <row r="7" spans="1:8" x14ac:dyDescent="0.25">
      <c r="A7" s="24" t="s">
        <v>384</v>
      </c>
      <c r="B7" s="16">
        <v>3</v>
      </c>
      <c r="C7" t="s">
        <v>386</v>
      </c>
      <c r="D7">
        <v>1</v>
      </c>
      <c r="E7" s="19" t="s">
        <v>369</v>
      </c>
      <c r="F7" s="16">
        <v>3</v>
      </c>
      <c r="G7" s="19" t="s">
        <v>424</v>
      </c>
      <c r="H7" s="16">
        <v>1</v>
      </c>
    </row>
    <row r="8" spans="1:8" x14ac:dyDescent="0.25">
      <c r="A8" s="24" t="s">
        <v>385</v>
      </c>
      <c r="B8" s="16">
        <v>4</v>
      </c>
      <c r="C8" t="s">
        <v>387</v>
      </c>
      <c r="D8">
        <v>4</v>
      </c>
      <c r="E8" s="19" t="s">
        <v>386</v>
      </c>
      <c r="F8" s="16">
        <v>2</v>
      </c>
      <c r="G8" s="19" t="s">
        <v>425</v>
      </c>
      <c r="H8" s="16">
        <v>-5</v>
      </c>
    </row>
    <row r="9" spans="1:8" x14ac:dyDescent="0.25">
      <c r="A9" s="24" t="s">
        <v>367</v>
      </c>
      <c r="B9" s="16">
        <v>3</v>
      </c>
      <c r="C9" t="s">
        <v>389</v>
      </c>
      <c r="D9">
        <v>0.25</v>
      </c>
      <c r="E9" s="19" t="s">
        <v>387</v>
      </c>
      <c r="F9" s="16">
        <v>4</v>
      </c>
      <c r="G9" s="19" t="s">
        <v>426</v>
      </c>
      <c r="H9" s="16">
        <v>-1</v>
      </c>
    </row>
    <row r="10" spans="1:8" x14ac:dyDescent="0.25">
      <c r="A10" s="24" t="s">
        <v>388</v>
      </c>
      <c r="B10" s="16">
        <v>-2</v>
      </c>
      <c r="C10" t="s">
        <v>19</v>
      </c>
      <c r="D10">
        <v>3</v>
      </c>
      <c r="E10" s="19" t="s">
        <v>19</v>
      </c>
      <c r="F10" s="16">
        <v>2</v>
      </c>
      <c r="G10" s="19" t="s">
        <v>375</v>
      </c>
      <c r="H10" s="16">
        <v>-2</v>
      </c>
    </row>
    <row r="11" spans="1:8" x14ac:dyDescent="0.25">
      <c r="A11" s="24" t="s">
        <v>390</v>
      </c>
      <c r="B11" s="16">
        <v>-3</v>
      </c>
      <c r="C11" t="s">
        <v>20</v>
      </c>
      <c r="D11">
        <v>5</v>
      </c>
      <c r="E11" s="19" t="s">
        <v>20</v>
      </c>
      <c r="F11" s="16">
        <v>4</v>
      </c>
      <c r="G11" s="20" t="s">
        <v>394</v>
      </c>
      <c r="H11" s="17">
        <v>-3</v>
      </c>
    </row>
    <row r="12" spans="1:8" x14ac:dyDescent="0.25">
      <c r="A12" s="24" t="s">
        <v>378</v>
      </c>
      <c r="B12" s="16">
        <v>-2</v>
      </c>
      <c r="C12" t="s">
        <v>383</v>
      </c>
      <c r="D12">
        <v>2</v>
      </c>
      <c r="E12" s="19" t="s">
        <v>388</v>
      </c>
      <c r="F12" s="16">
        <v>-2</v>
      </c>
      <c r="H12" s="10"/>
    </row>
    <row r="13" spans="1:8" x14ac:dyDescent="0.25">
      <c r="A13" s="24" t="s">
        <v>391</v>
      </c>
      <c r="B13" s="16">
        <v>-2</v>
      </c>
      <c r="C13" t="s">
        <v>392</v>
      </c>
      <c r="D13">
        <v>2</v>
      </c>
      <c r="E13" s="19" t="s">
        <v>390</v>
      </c>
      <c r="F13" s="16">
        <v>-3</v>
      </c>
      <c r="H13" s="10"/>
    </row>
    <row r="14" spans="1:8" x14ac:dyDescent="0.25">
      <c r="A14" s="24" t="s">
        <v>375</v>
      </c>
      <c r="B14" s="16">
        <v>-3</v>
      </c>
      <c r="C14" t="s">
        <v>388</v>
      </c>
      <c r="D14">
        <v>-2</v>
      </c>
      <c r="E14" s="19" t="s">
        <v>375</v>
      </c>
      <c r="F14" s="16">
        <v>-2</v>
      </c>
      <c r="H14" s="10"/>
    </row>
    <row r="15" spans="1:8" x14ac:dyDescent="0.25">
      <c r="A15" s="24" t="s">
        <v>393</v>
      </c>
      <c r="B15" s="16">
        <v>-5</v>
      </c>
      <c r="C15" t="s">
        <v>390</v>
      </c>
      <c r="D15">
        <v>-3</v>
      </c>
      <c r="E15" s="20" t="s">
        <v>394</v>
      </c>
      <c r="F15" s="17">
        <v>-3</v>
      </c>
      <c r="H15" s="10"/>
    </row>
    <row r="16" spans="1:8" x14ac:dyDescent="0.25">
      <c r="A16" s="25" t="s">
        <v>400</v>
      </c>
      <c r="B16" s="17">
        <v>1</v>
      </c>
      <c r="C16" t="s">
        <v>391</v>
      </c>
      <c r="D16">
        <v>-2</v>
      </c>
      <c r="H16" s="10"/>
    </row>
    <row r="17" spans="1:8" x14ac:dyDescent="0.25">
      <c r="A17" s="24"/>
      <c r="C17" t="s">
        <v>375</v>
      </c>
      <c r="D17">
        <v>-3</v>
      </c>
      <c r="H17" s="10"/>
    </row>
    <row r="18" spans="1:8" x14ac:dyDescent="0.25">
      <c r="A18" s="24"/>
      <c r="C18" t="s">
        <v>394</v>
      </c>
      <c r="D18">
        <v>-4</v>
      </c>
      <c r="H18" s="10"/>
    </row>
    <row r="19" spans="1:8" ht="15.75" thickBot="1" x14ac:dyDescent="0.3">
      <c r="A19" s="26"/>
      <c r="B19" s="27"/>
      <c r="C19" s="27" t="s">
        <v>378</v>
      </c>
      <c r="D19" s="27">
        <v>-2</v>
      </c>
      <c r="E19" s="27"/>
      <c r="F19" s="27"/>
      <c r="G19" s="27"/>
      <c r="H1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B4DC-65A9-4C96-BAFA-999201EC17F7}">
  <sheetPr filterMode="1"/>
  <dimension ref="A1:D340"/>
  <sheetViews>
    <sheetView workbookViewId="0">
      <selection activeCell="C3" sqref="C3"/>
    </sheetView>
  </sheetViews>
  <sheetFormatPr defaultRowHeight="15" x14ac:dyDescent="0.25"/>
  <cols>
    <col min="1" max="1" width="25.28515625" bestFit="1" customWidth="1"/>
    <col min="2" max="2" width="15.7109375" bestFit="1" customWidth="1"/>
    <col min="3" max="3" width="11.42578125" style="2" bestFit="1" customWidth="1"/>
    <col min="4" max="4" width="17.5703125" style="2" bestFit="1" customWidth="1"/>
    <col min="5" max="5" width="5.7109375" bestFit="1" customWidth="1"/>
    <col min="6" max="6" width="12" bestFit="1" customWidth="1"/>
    <col min="7" max="7" width="17.85546875" bestFit="1" customWidth="1"/>
    <col min="10" max="10" width="12" bestFit="1" customWidth="1"/>
    <col min="11" max="11" width="16" bestFit="1" customWidth="1"/>
    <col min="12" max="12" width="11.28515625" customWidth="1"/>
    <col min="13" max="13" width="12" bestFit="1" customWidth="1"/>
    <col min="14" max="14" width="15.7109375" bestFit="1" customWidth="1"/>
    <col min="16" max="16" width="12" bestFit="1" customWidth="1"/>
    <col min="17" max="17" width="17.85546875" bestFit="1" customWidth="1"/>
    <col min="19" max="19" width="12" bestFit="1" customWidth="1"/>
    <col min="20" max="20" width="15.28515625" bestFit="1" customWidth="1"/>
  </cols>
  <sheetData>
    <row r="1" spans="1:4" x14ac:dyDescent="0.25">
      <c r="A1" t="s">
        <v>395</v>
      </c>
      <c r="B1" t="s">
        <v>396</v>
      </c>
      <c r="C1" s="2" t="s">
        <v>397</v>
      </c>
      <c r="D1" s="2" t="s">
        <v>398</v>
      </c>
    </row>
    <row r="2" spans="1:4" x14ac:dyDescent="0.25">
      <c r="A2" t="s">
        <v>43</v>
      </c>
      <c r="B2" t="s">
        <v>30</v>
      </c>
      <c r="C2" s="2" cm="1">
        <f t="array" ref="C2:C20">(VLOOKUP(A2:A20,'GK Stats'!A2:O20,8,FALSE)/VLOOKUP(A2:A20,'GK Stats'!A2:O20,3,FALSE))*VLOOKUP(Metrics!G3,Metrics!G3:H11,2,FALSE)+(VLOOKUP(A2:A20,'GK Stats'!A2:O20,7,FALSE)/VLOOKUP(A2:A20,'GK Stats'!A2:O20,3,FALSE))*VLOOKUP(Metrics!G4,Metrics!G3:H11,2,FALSE)+VLOOKUP(A2:A20,'GK Stats'!A2:O20,11,FALSE)*VLOOKUP(Metrics!G5,Metrics!G3:H11,2,FALSE)+VLOOKUP(A2:A20,'GK Stats'!A2:O20,9,FALSE)*VLOOKUP(Metrics!G6,Metrics!G3:H11,2,FALSE)+(VLOOKUP(A2:A20,'GK Stats'!A2:O20,13,FALSE)/VLOOKUP(A2:A20,'GK Stats'!A2:O20,3,FALSE))*VLOOKUP(Metrics!G7,Metrics!G3:H11,2,FALSE)+VLOOKUP(A2:A20,'GK Stats'!A2:O20,6,FALSE)*VLOOKUP(Metrics!G8,Metrics!G3:H11,2,FALSE)+(VLOOKUP(A2:A20,'GK Stats'!A2:O20,12,FALSE)/VLOOKUP(A2:A20,'GK Stats'!A2:O20,3,FALSE))*VLOOKUP(Metrics!G9,Metrics!G3:H11,2,FALSE)+VLOOKUP(A2:A20,'Per 90'!A2:U22,15,FALSE)*VLOOKUP(Metrics!G10,Metrics!G3:H11,2,FALSE)+VLOOKUP(A2:A20,'Per 90'!A2:U22,21,FALSE)*VLOOKUP(Metrics!G11,Metrics!G3:H11,2,FALSE)</f>
        <v>510.31764705882352</v>
      </c>
      <c r="D2" s="2">
        <f>(C2-$C$340)/($C$339-$C$340)</f>
        <v>0.61162067950188426</v>
      </c>
    </row>
    <row r="3" spans="1:4" x14ac:dyDescent="0.25">
      <c r="A3" t="s">
        <v>40</v>
      </c>
      <c r="B3" t="s">
        <v>30</v>
      </c>
      <c r="C3" s="2">
        <v>603.93888888888887</v>
      </c>
      <c r="D3" s="2">
        <f t="shared" ref="D3:D20" si="0">(C3-$C$340)/($C$339-$C$340)</f>
        <v>1</v>
      </c>
    </row>
    <row r="4" spans="1:4" x14ac:dyDescent="0.25">
      <c r="A4" t="s">
        <v>35</v>
      </c>
      <c r="B4" t="s">
        <v>30</v>
      </c>
      <c r="C4" s="2">
        <v>362.88269230769231</v>
      </c>
      <c r="D4" s="2">
        <f t="shared" si="0"/>
        <v>0</v>
      </c>
    </row>
    <row r="5" spans="1:4" x14ac:dyDescent="0.25">
      <c r="A5" t="s">
        <v>41</v>
      </c>
      <c r="B5" t="s">
        <v>30</v>
      </c>
      <c r="C5" s="2">
        <v>437.05789473684206</v>
      </c>
      <c r="D5" s="2">
        <f t="shared" si="0"/>
        <v>0.30770917106113399</v>
      </c>
    </row>
    <row r="6" spans="1:4" x14ac:dyDescent="0.25">
      <c r="A6" t="s">
        <v>33</v>
      </c>
      <c r="B6" t="s">
        <v>30</v>
      </c>
      <c r="C6" s="2">
        <v>525.17500000000007</v>
      </c>
      <c r="D6" s="2">
        <f t="shared" si="0"/>
        <v>0.67325507493287673</v>
      </c>
    </row>
    <row r="7" spans="1:4" x14ac:dyDescent="0.25">
      <c r="A7" t="s">
        <v>49</v>
      </c>
      <c r="B7" t="s">
        <v>30</v>
      </c>
      <c r="C7" s="2">
        <v>567.24459459459467</v>
      </c>
      <c r="D7" s="2">
        <f t="shared" si="0"/>
        <v>0.84777701293426733</v>
      </c>
    </row>
    <row r="8" spans="1:4" x14ac:dyDescent="0.25">
      <c r="A8" t="s">
        <v>47</v>
      </c>
      <c r="B8" t="s">
        <v>30</v>
      </c>
      <c r="C8" s="2">
        <v>543.86764705882365</v>
      </c>
      <c r="D8" s="2">
        <f t="shared" si="0"/>
        <v>0.7507998438454121</v>
      </c>
    </row>
    <row r="9" spans="1:4" x14ac:dyDescent="0.25">
      <c r="A9" t="s">
        <v>45</v>
      </c>
      <c r="B9" t="s">
        <v>30</v>
      </c>
      <c r="C9" s="2">
        <v>467.03472222222229</v>
      </c>
      <c r="D9" s="2">
        <f t="shared" si="0"/>
        <v>0.43206534987142614</v>
      </c>
    </row>
    <row r="10" spans="1:4" x14ac:dyDescent="0.25">
      <c r="A10" t="s">
        <v>42</v>
      </c>
      <c r="B10" t="s">
        <v>30</v>
      </c>
      <c r="C10" s="2">
        <v>532.29473684210529</v>
      </c>
      <c r="D10" s="2">
        <f t="shared" si="0"/>
        <v>0.70279066432274351</v>
      </c>
    </row>
    <row r="11" spans="1:4" x14ac:dyDescent="0.25">
      <c r="A11" t="s">
        <v>31</v>
      </c>
      <c r="B11" t="s">
        <v>30</v>
      </c>
      <c r="C11" s="2">
        <v>386.62838745800667</v>
      </c>
      <c r="D11" s="2">
        <f t="shared" si="0"/>
        <v>9.8506885477702047E-2</v>
      </c>
    </row>
    <row r="12" spans="1:4" x14ac:dyDescent="0.25">
      <c r="A12" t="s">
        <v>37</v>
      </c>
      <c r="B12" t="s">
        <v>30</v>
      </c>
      <c r="C12" s="2">
        <v>414.65714285714284</v>
      </c>
      <c r="D12" s="2">
        <f t="shared" si="0"/>
        <v>0.21478166205120142</v>
      </c>
    </row>
    <row r="13" spans="1:4" x14ac:dyDescent="0.25">
      <c r="A13" t="s">
        <v>38</v>
      </c>
      <c r="B13" t="s">
        <v>30</v>
      </c>
      <c r="C13" s="2">
        <v>525.16680858941129</v>
      </c>
      <c r="D13" s="2">
        <f t="shared" si="0"/>
        <v>0.67322109360111693</v>
      </c>
    </row>
    <row r="14" spans="1:4" x14ac:dyDescent="0.25">
      <c r="A14" t="s">
        <v>32</v>
      </c>
      <c r="B14" t="s">
        <v>30</v>
      </c>
      <c r="C14" s="2">
        <v>441.97972972972968</v>
      </c>
      <c r="D14" s="2">
        <f t="shared" si="0"/>
        <v>0.32812696186133755</v>
      </c>
    </row>
    <row r="15" spans="1:4" x14ac:dyDescent="0.25">
      <c r="A15" t="s">
        <v>29</v>
      </c>
      <c r="B15" t="s">
        <v>30</v>
      </c>
      <c r="C15" s="2">
        <v>441.18378378378378</v>
      </c>
      <c r="D15" s="2">
        <f t="shared" si="0"/>
        <v>0.32482505152991076</v>
      </c>
    </row>
    <row r="16" spans="1:4" x14ac:dyDescent="0.25">
      <c r="A16" t="s">
        <v>34</v>
      </c>
      <c r="B16" t="s">
        <v>30</v>
      </c>
      <c r="C16" s="2">
        <v>464.60384615384618</v>
      </c>
      <c r="D16" s="2">
        <f t="shared" si="0"/>
        <v>0.4219810786398534</v>
      </c>
    </row>
    <row r="17" spans="1:4" x14ac:dyDescent="0.25">
      <c r="A17" t="s">
        <v>39</v>
      </c>
      <c r="B17" t="s">
        <v>30</v>
      </c>
      <c r="C17" s="2">
        <v>475.63749999999993</v>
      </c>
      <c r="D17" s="2">
        <f t="shared" si="0"/>
        <v>0.4677532015001642</v>
      </c>
    </row>
    <row r="18" spans="1:4" x14ac:dyDescent="0.25">
      <c r="A18" t="s">
        <v>44</v>
      </c>
      <c r="B18" t="s">
        <v>30</v>
      </c>
      <c r="C18" s="2">
        <v>482.59317829394428</v>
      </c>
      <c r="D18" s="2">
        <f t="shared" si="0"/>
        <v>0.49660820872501027</v>
      </c>
    </row>
    <row r="19" spans="1:4" x14ac:dyDescent="0.25">
      <c r="A19" t="s">
        <v>48</v>
      </c>
      <c r="B19" t="s">
        <v>30</v>
      </c>
      <c r="C19" s="2">
        <v>403.26379310344822</v>
      </c>
      <c r="D19" s="2">
        <f t="shared" si="0"/>
        <v>0.16751737299627589</v>
      </c>
    </row>
    <row r="20" spans="1:4" x14ac:dyDescent="0.25">
      <c r="A20" t="s">
        <v>36</v>
      </c>
      <c r="B20" t="s">
        <v>30</v>
      </c>
      <c r="C20" s="2">
        <v>519.95720338983051</v>
      </c>
      <c r="D20" s="2">
        <f t="shared" si="0"/>
        <v>0.65160951392191135</v>
      </c>
    </row>
    <row r="21" spans="1:4" hidden="1" x14ac:dyDescent="0.25">
      <c r="A21" t="s">
        <v>139</v>
      </c>
      <c r="B21" t="s">
        <v>52</v>
      </c>
      <c r="C21" s="2" cm="1">
        <f t="array" ref="C21:C131">VLOOKUP(A21:A131,'Per 90'!A1:R333,11,FALSE)*VLOOKUP(Metrics!A3,Metrics!A3:B15,2,FALSE)+VLOOKUP(A21:A131,'Per 90'!A1:R333,12,FALSE)*VLOOKUP(Metrics!A4,Metrics!A3:B15,2,FALSE)+VLOOKUP(A21:A131,'Per 90'!A1:R333,13,FALSE)*VLOOKUP(Metrics!A5,Metrics!A3:B15,2,FALSE)+VLOOKUP(A21:A131,'Per 90'!A1:R333,14,FALSE)*VLOOKUP(Metrics!A6,Metrics!A3:B15,2,FALSE)+VLOOKUP(A21:A131,'Per 90'!A1:R333,16,FALSE)*VLOOKUP(Metrics!A7,Metrics!A3:B15,2,FALSE)+VLOOKUP(A21:A131,'Per 90'!A1:R333,3,FALSE)*VLOOKUP(Metrics!A8,Metrics!A3:B15,2,FALSE)+VLOOKUP(A21:A131,'Per 90'!A1:R333,4,FALSE)*VLOOKUP(Metrics!A9,Metrics!A3:B15,2,FALSE)+VLOOKUP(A21:A131,'Per 90'!A1:AA333,19,FALSE)*VLOOKUP(Metrics!A10,Metrics!A3:B15,2,FALSE)+VLOOKUP(A21:A131,'Per 90'!A1:AA333,20,FALSE)*VLOOKUP(Metrics!A11,Metrics!A3:B15,2,FALSE)+VLOOKUP(A21:A131,'Per 90'!A1:R333,18,FALSE)*VLOOKUP(Metrics!A12,Metrics!A3:B15,2,FALSE)+VLOOKUP(A21:A131,'Per 90'!A1:R333,17,FALSE)*VLOOKUP(Metrics!A13,Metrics!A3:B15,2,FALSE)+VLOOKUP(A21:A131,'Per 90'!A1:R333,15,FALSE)*VLOOKUP(Metrics!A14,Metrics!A3:B15,2,FALSE)+VLOOKUP(A21:A131,'Per 90'!A1:AA333,21,FALSE)*VLOOKUP(Metrics!A15,Metrics!A3:B15,2,FALSE)+VLOOKUP(A21:A131,'Per 90'!A1:AA333,7,FALSE)*VLOOKUP(Metrics!A16,Metrics!A3:B16,2,FALSE)</f>
        <v>63.125458547322083</v>
      </c>
      <c r="D21" s="2">
        <f t="shared" ref="D21:D52" si="1">(C21-$C$331)/($C$330-$C$331)</f>
        <v>0.54953259108247998</v>
      </c>
    </row>
    <row r="22" spans="1:4" hidden="1" x14ac:dyDescent="0.25">
      <c r="A22" t="s">
        <v>140</v>
      </c>
      <c r="B22" t="s">
        <v>52</v>
      </c>
      <c r="C22" s="2">
        <v>56.720580033463463</v>
      </c>
      <c r="D22" s="2">
        <f t="shared" si="1"/>
        <v>0.46304956744975195</v>
      </c>
    </row>
    <row r="23" spans="1:4" hidden="1" x14ac:dyDescent="0.25">
      <c r="A23" t="s">
        <v>142</v>
      </c>
      <c r="B23" t="s">
        <v>52</v>
      </c>
      <c r="C23" s="2">
        <v>73.870292887029294</v>
      </c>
      <c r="D23" s="2">
        <f t="shared" si="1"/>
        <v>0.69461664851151339</v>
      </c>
    </row>
    <row r="24" spans="1:4" hidden="1" x14ac:dyDescent="0.25">
      <c r="A24" t="s">
        <v>143</v>
      </c>
      <c r="B24" t="s">
        <v>52</v>
      </c>
      <c r="C24" s="2">
        <v>59.204819277108442</v>
      </c>
      <c r="D24" s="2">
        <f t="shared" si="1"/>
        <v>0.49659345446534903</v>
      </c>
    </row>
    <row r="25" spans="1:4" hidden="1" x14ac:dyDescent="0.25">
      <c r="A25" t="s">
        <v>144</v>
      </c>
      <c r="B25" t="s">
        <v>52</v>
      </c>
      <c r="C25" s="2">
        <v>82.660427807486627</v>
      </c>
      <c r="D25" s="2">
        <f t="shared" si="1"/>
        <v>0.81330702560701873</v>
      </c>
    </row>
    <row r="26" spans="1:4" hidden="1" x14ac:dyDescent="0.25">
      <c r="A26" t="s">
        <v>145</v>
      </c>
      <c r="B26" t="s">
        <v>52</v>
      </c>
      <c r="C26" s="2">
        <v>75.029562475364614</v>
      </c>
      <c r="D26" s="2">
        <f t="shared" si="1"/>
        <v>0.71026989454698064</v>
      </c>
    </row>
    <row r="27" spans="1:4" hidden="1" x14ac:dyDescent="0.25">
      <c r="A27" t="s">
        <v>146</v>
      </c>
      <c r="B27" t="s">
        <v>52</v>
      </c>
      <c r="C27" s="2">
        <v>74.0164744645799</v>
      </c>
      <c r="D27" s="2">
        <f t="shared" si="1"/>
        <v>0.69659049154360586</v>
      </c>
    </row>
    <row r="28" spans="1:4" hidden="1" x14ac:dyDescent="0.25">
      <c r="A28" t="s">
        <v>148</v>
      </c>
      <c r="B28" t="s">
        <v>52</v>
      </c>
      <c r="C28" s="2">
        <v>37.728000000000002</v>
      </c>
      <c r="D28" s="2">
        <f t="shared" si="1"/>
        <v>0.20659884097204501</v>
      </c>
    </row>
    <row r="29" spans="1:4" hidden="1" x14ac:dyDescent="0.25">
      <c r="A29" t="s">
        <v>149</v>
      </c>
      <c r="B29" t="s">
        <v>52</v>
      </c>
      <c r="C29" s="2">
        <v>94.359971711456865</v>
      </c>
      <c r="D29" s="2">
        <f t="shared" si="1"/>
        <v>0.97128222056971458</v>
      </c>
    </row>
    <row r="30" spans="1:4" hidden="1" x14ac:dyDescent="0.25">
      <c r="A30" t="s">
        <v>150</v>
      </c>
      <c r="B30" t="s">
        <v>52</v>
      </c>
      <c r="C30" s="2">
        <v>59.184397163120565</v>
      </c>
      <c r="D30" s="2">
        <f t="shared" si="1"/>
        <v>0.49631770119964352</v>
      </c>
    </row>
    <row r="31" spans="1:4" hidden="1" x14ac:dyDescent="0.25">
      <c r="A31" t="s">
        <v>151</v>
      </c>
      <c r="B31" t="s">
        <v>52</v>
      </c>
      <c r="C31" s="2">
        <v>49.510825982357659</v>
      </c>
      <c r="D31" s="2">
        <f t="shared" si="1"/>
        <v>0.36569856717101296</v>
      </c>
    </row>
    <row r="32" spans="1:4" hidden="1" x14ac:dyDescent="0.25">
      <c r="A32" t="s">
        <v>152</v>
      </c>
      <c r="B32" t="s">
        <v>52</v>
      </c>
      <c r="C32" s="2">
        <v>36.993592902907835</v>
      </c>
      <c r="D32" s="2">
        <f t="shared" si="1"/>
        <v>0.19668237710837663</v>
      </c>
    </row>
    <row r="33" spans="1:4" hidden="1" x14ac:dyDescent="0.25">
      <c r="A33" t="s">
        <v>153</v>
      </c>
      <c r="B33" t="s">
        <v>52</v>
      </c>
      <c r="C33" s="2">
        <v>40.844667143879747</v>
      </c>
      <c r="D33" s="2">
        <f t="shared" si="1"/>
        <v>0.2486821994114411</v>
      </c>
    </row>
    <row r="34" spans="1:4" hidden="1" x14ac:dyDescent="0.25">
      <c r="A34" t="s">
        <v>154</v>
      </c>
      <c r="B34" t="s">
        <v>52</v>
      </c>
      <c r="C34" s="2">
        <v>38.907014681892328</v>
      </c>
      <c r="D34" s="2">
        <f t="shared" si="1"/>
        <v>0.22251869868313195</v>
      </c>
    </row>
    <row r="35" spans="1:4" hidden="1" x14ac:dyDescent="0.25">
      <c r="A35" t="s">
        <v>138</v>
      </c>
      <c r="B35" t="s">
        <v>52</v>
      </c>
      <c r="C35" s="2">
        <v>58.75</v>
      </c>
      <c r="D35" s="2">
        <f t="shared" si="1"/>
        <v>0.49045217540663155</v>
      </c>
    </row>
    <row r="36" spans="1:4" hidden="1" x14ac:dyDescent="0.25">
      <c r="A36" t="s">
        <v>137</v>
      </c>
      <c r="B36" t="s">
        <v>52</v>
      </c>
      <c r="C36" s="2">
        <v>48.183962264150942</v>
      </c>
      <c r="D36" s="2">
        <f t="shared" si="1"/>
        <v>0.34778235126609192</v>
      </c>
    </row>
    <row r="37" spans="1:4" hidden="1" x14ac:dyDescent="0.25">
      <c r="A37" t="s">
        <v>141</v>
      </c>
      <c r="B37" t="s">
        <v>52</v>
      </c>
      <c r="C37" s="2">
        <v>73.996796155386463</v>
      </c>
      <c r="D37" s="2">
        <f t="shared" si="1"/>
        <v>0.69632478163586198</v>
      </c>
    </row>
    <row r="38" spans="1:4" hidden="1" x14ac:dyDescent="0.25">
      <c r="A38" t="s">
        <v>129</v>
      </c>
      <c r="B38" t="s">
        <v>52</v>
      </c>
      <c r="C38" s="2">
        <v>60.141318977119788</v>
      </c>
      <c r="D38" s="2">
        <f t="shared" si="1"/>
        <v>0.50923871003309762</v>
      </c>
    </row>
    <row r="39" spans="1:4" hidden="1" x14ac:dyDescent="0.25">
      <c r="A39" t="s">
        <v>130</v>
      </c>
      <c r="B39" t="s">
        <v>52</v>
      </c>
      <c r="C39" s="2">
        <v>75.956521739130437</v>
      </c>
      <c r="D39" s="2">
        <f t="shared" si="1"/>
        <v>0.72278632865909931</v>
      </c>
    </row>
    <row r="40" spans="1:4" hidden="1" x14ac:dyDescent="0.25">
      <c r="A40" t="s">
        <v>120</v>
      </c>
      <c r="B40" t="s">
        <v>52</v>
      </c>
      <c r="C40" s="2">
        <v>44.851702673013541</v>
      </c>
      <c r="D40" s="2">
        <f t="shared" si="1"/>
        <v>0.30278791704736946</v>
      </c>
    </row>
    <row r="41" spans="1:4" hidden="1" x14ac:dyDescent="0.25">
      <c r="A41" t="s">
        <v>122</v>
      </c>
      <c r="B41" t="s">
        <v>52</v>
      </c>
      <c r="C41" s="2">
        <v>43.604358759430013</v>
      </c>
      <c r="D41" s="2">
        <f t="shared" si="1"/>
        <v>0.28594543160081959</v>
      </c>
    </row>
    <row r="42" spans="1:4" hidden="1" x14ac:dyDescent="0.25">
      <c r="A42" t="s">
        <v>124</v>
      </c>
      <c r="B42" t="s">
        <v>52</v>
      </c>
      <c r="C42" s="2">
        <v>38.723404255319153</v>
      </c>
      <c r="D42" s="2">
        <f t="shared" si="1"/>
        <v>0.22003946588797677</v>
      </c>
    </row>
    <row r="43" spans="1:4" hidden="1" x14ac:dyDescent="0.25">
      <c r="A43" t="s">
        <v>136</v>
      </c>
      <c r="B43" t="s">
        <v>52</v>
      </c>
      <c r="C43" s="2">
        <v>47.450163641773287</v>
      </c>
      <c r="D43" s="2">
        <f t="shared" si="1"/>
        <v>0.3378741034416507</v>
      </c>
    </row>
    <row r="44" spans="1:4" hidden="1" x14ac:dyDescent="0.25">
      <c r="A44" t="s">
        <v>125</v>
      </c>
      <c r="B44" t="s">
        <v>52</v>
      </c>
      <c r="C44" s="2">
        <v>38.126043405676128</v>
      </c>
      <c r="D44" s="2">
        <f t="shared" si="1"/>
        <v>0.21197349361931297</v>
      </c>
    </row>
    <row r="45" spans="1:4" hidden="1" x14ac:dyDescent="0.25">
      <c r="A45" t="s">
        <v>126</v>
      </c>
      <c r="B45" t="s">
        <v>52</v>
      </c>
      <c r="C45" s="2">
        <v>47.941176470588232</v>
      </c>
      <c r="D45" s="2">
        <f t="shared" si="1"/>
        <v>0.34450409243933316</v>
      </c>
    </row>
    <row r="46" spans="1:4" hidden="1" x14ac:dyDescent="0.25">
      <c r="A46" t="s">
        <v>127</v>
      </c>
      <c r="B46" t="s">
        <v>52</v>
      </c>
      <c r="C46" s="2">
        <v>72.136659436008671</v>
      </c>
      <c r="D46" s="2">
        <f t="shared" si="1"/>
        <v>0.67120795115828613</v>
      </c>
    </row>
    <row r="47" spans="1:4" hidden="1" x14ac:dyDescent="0.25">
      <c r="A47" t="s">
        <v>131</v>
      </c>
      <c r="B47" t="s">
        <v>52</v>
      </c>
      <c r="C47" s="2">
        <v>51.324126726238823</v>
      </c>
      <c r="D47" s="2">
        <f t="shared" si="1"/>
        <v>0.39018298646905236</v>
      </c>
    </row>
    <row r="48" spans="1:4" hidden="1" x14ac:dyDescent="0.25">
      <c r="A48" t="s">
        <v>132</v>
      </c>
      <c r="B48" t="s">
        <v>52</v>
      </c>
      <c r="C48" s="2">
        <v>65.666509656146957</v>
      </c>
      <c r="D48" s="2">
        <f t="shared" si="1"/>
        <v>0.58384359052157442</v>
      </c>
    </row>
    <row r="49" spans="1:4" hidden="1" x14ac:dyDescent="0.25">
      <c r="A49" t="s">
        <v>155</v>
      </c>
      <c r="B49" t="s">
        <v>52</v>
      </c>
      <c r="C49" s="2">
        <v>66.6584917228694</v>
      </c>
      <c r="D49" s="2">
        <f t="shared" si="1"/>
        <v>0.59723800672072191</v>
      </c>
    </row>
    <row r="50" spans="1:4" hidden="1" x14ac:dyDescent="0.25">
      <c r="A50" t="s">
        <v>156</v>
      </c>
      <c r="B50" t="s">
        <v>52</v>
      </c>
      <c r="C50" s="2">
        <v>52.307692307692299</v>
      </c>
      <c r="D50" s="2">
        <f t="shared" si="1"/>
        <v>0.40346375756270009</v>
      </c>
    </row>
    <row r="51" spans="1:4" hidden="1" x14ac:dyDescent="0.25">
      <c r="A51" t="s">
        <v>158</v>
      </c>
      <c r="B51" t="s">
        <v>52</v>
      </c>
      <c r="C51" s="2">
        <v>51.813515825491869</v>
      </c>
      <c r="D51" s="2">
        <f t="shared" si="1"/>
        <v>0.39679105076640353</v>
      </c>
    </row>
    <row r="52" spans="1:4" hidden="1" x14ac:dyDescent="0.25">
      <c r="A52" t="s">
        <v>159</v>
      </c>
      <c r="B52" t="s">
        <v>52</v>
      </c>
      <c r="C52" s="2">
        <v>60.166574125485837</v>
      </c>
      <c r="D52" s="2">
        <f t="shared" si="1"/>
        <v>0.50957972221440029</v>
      </c>
    </row>
    <row r="53" spans="1:4" hidden="1" x14ac:dyDescent="0.25">
      <c r="A53" t="s">
        <v>157</v>
      </c>
      <c r="B53" t="s">
        <v>52</v>
      </c>
      <c r="C53" s="2">
        <v>54.685039370078741</v>
      </c>
      <c r="D53" s="2">
        <f t="shared" ref="D53:D84" si="2">(C53-$C$331)/($C$330-$C$331)</f>
        <v>0.43556431368327186</v>
      </c>
    </row>
    <row r="54" spans="1:4" hidden="1" x14ac:dyDescent="0.25">
      <c r="A54" t="s">
        <v>161</v>
      </c>
      <c r="B54" t="s">
        <v>52</v>
      </c>
      <c r="C54" s="2">
        <v>36.132190942472462</v>
      </c>
      <c r="D54" s="2">
        <f t="shared" si="2"/>
        <v>0.18505114227067943</v>
      </c>
    </row>
    <row r="55" spans="1:4" hidden="1" x14ac:dyDescent="0.25">
      <c r="A55" t="s">
        <v>119</v>
      </c>
      <c r="B55" t="s">
        <v>52</v>
      </c>
      <c r="C55" s="2">
        <v>68.225333767502448</v>
      </c>
      <c r="D55" s="2">
        <f t="shared" si="2"/>
        <v>0.618394573122653</v>
      </c>
    </row>
    <row r="56" spans="1:4" hidden="1" x14ac:dyDescent="0.25">
      <c r="A56" t="s">
        <v>117</v>
      </c>
      <c r="B56" t="s">
        <v>52</v>
      </c>
      <c r="C56" s="2">
        <v>58.630289532293993</v>
      </c>
      <c r="D56" s="2">
        <f t="shared" si="2"/>
        <v>0.4888357632943171</v>
      </c>
    </row>
    <row r="57" spans="1:4" hidden="1" x14ac:dyDescent="0.25">
      <c r="A57" t="s">
        <v>98</v>
      </c>
      <c r="B57" t="s">
        <v>52</v>
      </c>
      <c r="C57" s="2">
        <v>39.858700040371424</v>
      </c>
      <c r="D57" s="2">
        <f t="shared" si="2"/>
        <v>0.23536900133449085</v>
      </c>
    </row>
    <row r="58" spans="1:4" hidden="1" x14ac:dyDescent="0.25">
      <c r="A58" t="s">
        <v>62</v>
      </c>
      <c r="B58" t="s">
        <v>52</v>
      </c>
      <c r="C58" s="2">
        <v>38.243744207599633</v>
      </c>
      <c r="D58" s="2">
        <f t="shared" si="2"/>
        <v>0.21356276985809194</v>
      </c>
    </row>
    <row r="59" spans="1:4" hidden="1" x14ac:dyDescent="0.25">
      <c r="A59" t="s">
        <v>70</v>
      </c>
      <c r="B59" t="s">
        <v>52</v>
      </c>
      <c r="C59" s="2">
        <v>61.175318315377083</v>
      </c>
      <c r="D59" s="2">
        <f t="shared" si="2"/>
        <v>0.52320047199520825</v>
      </c>
    </row>
    <row r="60" spans="1:4" hidden="1" x14ac:dyDescent="0.25">
      <c r="A60" t="s">
        <v>66</v>
      </c>
      <c r="B60" t="s">
        <v>52</v>
      </c>
      <c r="C60" s="2">
        <v>50.949257852951334</v>
      </c>
      <c r="D60" s="2">
        <f t="shared" si="2"/>
        <v>0.38512125211178899</v>
      </c>
    </row>
    <row r="61" spans="1:4" hidden="1" x14ac:dyDescent="0.25">
      <c r="A61" t="s">
        <v>53</v>
      </c>
      <c r="B61" t="s">
        <v>52</v>
      </c>
      <c r="C61" s="2">
        <v>60.834990059642152</v>
      </c>
      <c r="D61" s="2">
        <f t="shared" si="2"/>
        <v>0.5186051285363239</v>
      </c>
    </row>
    <row r="62" spans="1:4" hidden="1" x14ac:dyDescent="0.25">
      <c r="A62" t="s">
        <v>56</v>
      </c>
      <c r="B62" t="s">
        <v>52</v>
      </c>
      <c r="C62" s="2">
        <v>52.680221811460257</v>
      </c>
      <c r="D62" s="2">
        <f t="shared" si="2"/>
        <v>0.40849390416244302</v>
      </c>
    </row>
    <row r="63" spans="1:4" hidden="1" x14ac:dyDescent="0.25">
      <c r="A63" t="s">
        <v>69</v>
      </c>
      <c r="B63" t="s">
        <v>52</v>
      </c>
      <c r="C63" s="2">
        <v>37.827988338192426</v>
      </c>
      <c r="D63" s="2">
        <f t="shared" si="2"/>
        <v>0.20794895148486456</v>
      </c>
    </row>
    <row r="64" spans="1:4" hidden="1" x14ac:dyDescent="0.25">
      <c r="A64" t="s">
        <v>65</v>
      </c>
      <c r="B64" t="s">
        <v>52</v>
      </c>
      <c r="C64" s="2">
        <v>44.565357372826782</v>
      </c>
      <c r="D64" s="2">
        <f t="shared" si="2"/>
        <v>0.29892148815108532</v>
      </c>
    </row>
    <row r="65" spans="1:4" hidden="1" x14ac:dyDescent="0.25">
      <c r="A65" t="s">
        <v>68</v>
      </c>
      <c r="B65" t="s">
        <v>52</v>
      </c>
      <c r="C65" s="2">
        <v>57.786230505895773</v>
      </c>
      <c r="D65" s="2">
        <f t="shared" si="2"/>
        <v>0.47743870454145126</v>
      </c>
    </row>
    <row r="66" spans="1:4" hidden="1" x14ac:dyDescent="0.25">
      <c r="A66" t="s">
        <v>73</v>
      </c>
      <c r="B66" t="s">
        <v>52</v>
      </c>
      <c r="C66" s="2">
        <v>33.078758949880665</v>
      </c>
      <c r="D66" s="2">
        <f t="shared" si="2"/>
        <v>0.14382162783026342</v>
      </c>
    </row>
    <row r="67" spans="1:4" hidden="1" x14ac:dyDescent="0.25">
      <c r="A67" t="s">
        <v>75</v>
      </c>
      <c r="B67" t="s">
        <v>52</v>
      </c>
      <c r="C67" s="2">
        <v>41.760797342192689</v>
      </c>
      <c r="D67" s="2">
        <f t="shared" si="2"/>
        <v>0.26105241212038161</v>
      </c>
    </row>
    <row r="68" spans="1:4" hidden="1" x14ac:dyDescent="0.25">
      <c r="A68" t="s">
        <v>64</v>
      </c>
      <c r="B68" t="s">
        <v>52</v>
      </c>
      <c r="C68" s="2">
        <v>67.46913580246914</v>
      </c>
      <c r="D68" s="2">
        <f t="shared" si="2"/>
        <v>0.60818387414694408</v>
      </c>
    </row>
    <row r="69" spans="1:4" hidden="1" x14ac:dyDescent="0.25">
      <c r="A69" t="s">
        <v>57</v>
      </c>
      <c r="B69" t="s">
        <v>52</v>
      </c>
      <c r="C69" s="2">
        <v>88.772854044003722</v>
      </c>
      <c r="D69" s="2">
        <f t="shared" si="2"/>
        <v>0.89584115978648937</v>
      </c>
    </row>
    <row r="70" spans="1:4" hidden="1" x14ac:dyDescent="0.25">
      <c r="A70" t="s">
        <v>59</v>
      </c>
      <c r="B70" t="s">
        <v>52</v>
      </c>
      <c r="C70" s="2">
        <v>82.387096774193537</v>
      </c>
      <c r="D70" s="2">
        <f t="shared" si="2"/>
        <v>0.80961632418923291</v>
      </c>
    </row>
    <row r="71" spans="1:4" hidden="1" x14ac:dyDescent="0.25">
      <c r="A71" t="s">
        <v>60</v>
      </c>
      <c r="B71" t="s">
        <v>52</v>
      </c>
      <c r="C71" s="2">
        <v>58.277661795407084</v>
      </c>
      <c r="D71" s="2">
        <f t="shared" si="2"/>
        <v>0.48407434387991927</v>
      </c>
    </row>
    <row r="72" spans="1:4" hidden="1" x14ac:dyDescent="0.25">
      <c r="A72" t="s">
        <v>51</v>
      </c>
      <c r="B72" t="s">
        <v>52</v>
      </c>
      <c r="C72" s="2">
        <v>58.878166465621234</v>
      </c>
      <c r="D72" s="2">
        <f t="shared" si="2"/>
        <v>0.49218276615105566</v>
      </c>
    </row>
    <row r="73" spans="1:4" hidden="1" x14ac:dyDescent="0.25">
      <c r="A73" t="s">
        <v>54</v>
      </c>
      <c r="B73" t="s">
        <v>52</v>
      </c>
      <c r="C73" s="2">
        <v>71.439169139465875</v>
      </c>
      <c r="D73" s="2">
        <f t="shared" si="2"/>
        <v>0.6617899630311127</v>
      </c>
    </row>
    <row r="74" spans="1:4" hidden="1" x14ac:dyDescent="0.25">
      <c r="A74" t="s">
        <v>61</v>
      </c>
      <c r="B74" t="s">
        <v>52</v>
      </c>
      <c r="C74" s="2">
        <v>48.760958503798946</v>
      </c>
      <c r="D74" s="2">
        <f t="shared" si="2"/>
        <v>0.35557334672705204</v>
      </c>
    </row>
    <row r="75" spans="1:4" hidden="1" x14ac:dyDescent="0.25">
      <c r="A75" t="s">
        <v>97</v>
      </c>
      <c r="B75" t="s">
        <v>52</v>
      </c>
      <c r="C75" s="2">
        <v>48.689295039164492</v>
      </c>
      <c r="D75" s="2">
        <f t="shared" si="2"/>
        <v>0.35460569791182867</v>
      </c>
    </row>
    <row r="76" spans="1:4" hidden="1" x14ac:dyDescent="0.25">
      <c r="A76" t="s">
        <v>99</v>
      </c>
      <c r="B76" t="s">
        <v>52</v>
      </c>
      <c r="C76" s="2">
        <v>45.042016806722692</v>
      </c>
      <c r="D76" s="2">
        <f t="shared" si="2"/>
        <v>0.30535766785335233</v>
      </c>
    </row>
    <row r="77" spans="1:4" hidden="1" x14ac:dyDescent="0.25">
      <c r="A77" t="s">
        <v>100</v>
      </c>
      <c r="B77" t="s">
        <v>52</v>
      </c>
      <c r="C77" s="2">
        <v>38.616541353383454</v>
      </c>
      <c r="D77" s="2">
        <f t="shared" si="2"/>
        <v>0.21859653034227206</v>
      </c>
    </row>
    <row r="78" spans="1:4" hidden="1" x14ac:dyDescent="0.25">
      <c r="A78" t="s">
        <v>101</v>
      </c>
      <c r="B78" t="s">
        <v>52</v>
      </c>
      <c r="C78" s="2">
        <v>48.897978825794027</v>
      </c>
      <c r="D78" s="2">
        <f t="shared" si="2"/>
        <v>0.35742348825895215</v>
      </c>
    </row>
    <row r="79" spans="1:4" hidden="1" x14ac:dyDescent="0.25">
      <c r="A79" t="s">
        <v>102</v>
      </c>
      <c r="B79" t="s">
        <v>52</v>
      </c>
      <c r="C79" s="2">
        <v>80.717948717948715</v>
      </c>
      <c r="D79" s="2">
        <f t="shared" si="2"/>
        <v>0.78707835247245517</v>
      </c>
    </row>
    <row r="80" spans="1:4" hidden="1" x14ac:dyDescent="0.25">
      <c r="A80" t="s">
        <v>103</v>
      </c>
      <c r="B80" t="s">
        <v>52</v>
      </c>
      <c r="C80" s="2">
        <v>44.60691226737562</v>
      </c>
      <c r="D80" s="2">
        <f t="shared" si="2"/>
        <v>0.29948259058566651</v>
      </c>
    </row>
    <row r="81" spans="1:4" hidden="1" x14ac:dyDescent="0.25">
      <c r="A81" t="s">
        <v>104</v>
      </c>
      <c r="B81" t="s">
        <v>52</v>
      </c>
      <c r="C81" s="2">
        <v>71.741158181111544</v>
      </c>
      <c r="D81" s="2">
        <f t="shared" si="2"/>
        <v>0.66586762435895153</v>
      </c>
    </row>
    <row r="82" spans="1:4" hidden="1" x14ac:dyDescent="0.25">
      <c r="A82" t="s">
        <v>105</v>
      </c>
      <c r="B82" t="s">
        <v>52</v>
      </c>
      <c r="C82" s="2">
        <v>66.085997794928318</v>
      </c>
      <c r="D82" s="2">
        <f t="shared" si="2"/>
        <v>0.58950780453303142</v>
      </c>
    </row>
    <row r="83" spans="1:4" hidden="1" x14ac:dyDescent="0.25">
      <c r="A83" t="s">
        <v>106</v>
      </c>
      <c r="B83" t="s">
        <v>52</v>
      </c>
      <c r="C83" s="2">
        <v>52.029520295202957</v>
      </c>
      <c r="D83" s="2">
        <f t="shared" si="2"/>
        <v>0.39970768995298267</v>
      </c>
    </row>
    <row r="84" spans="1:4" hidden="1" x14ac:dyDescent="0.25">
      <c r="A84" t="s">
        <v>107</v>
      </c>
      <c r="B84" t="s">
        <v>52</v>
      </c>
      <c r="C84" s="2">
        <v>58.705985915492953</v>
      </c>
      <c r="D84" s="2">
        <f t="shared" si="2"/>
        <v>0.48985786731751485</v>
      </c>
    </row>
    <row r="85" spans="1:4" hidden="1" x14ac:dyDescent="0.25">
      <c r="A85" t="s">
        <v>108</v>
      </c>
      <c r="B85" t="s">
        <v>52</v>
      </c>
      <c r="C85" s="2">
        <v>60.037476577139287</v>
      </c>
      <c r="D85" s="2">
        <f t="shared" ref="D85:D116" si="3">(C85-$C$331)/($C$330-$C$331)</f>
        <v>0.50783655935808314</v>
      </c>
    </row>
    <row r="86" spans="1:4" hidden="1" x14ac:dyDescent="0.25">
      <c r="A86" t="s">
        <v>109</v>
      </c>
      <c r="B86" t="s">
        <v>52</v>
      </c>
      <c r="C86" s="2">
        <v>59.027196652719667</v>
      </c>
      <c r="D86" s="2">
        <f t="shared" si="3"/>
        <v>0.49419507304570409</v>
      </c>
    </row>
    <row r="87" spans="1:4" hidden="1" x14ac:dyDescent="0.25">
      <c r="A87" t="s">
        <v>110</v>
      </c>
      <c r="B87" t="s">
        <v>52</v>
      </c>
      <c r="C87" s="2">
        <v>22.427419354838712</v>
      </c>
      <c r="D87" s="2">
        <f t="shared" si="3"/>
        <v>0</v>
      </c>
    </row>
    <row r="88" spans="1:4" hidden="1" x14ac:dyDescent="0.25">
      <c r="A88" t="s">
        <v>111</v>
      </c>
      <c r="B88" t="s">
        <v>52</v>
      </c>
      <c r="C88" s="2">
        <v>65.351246358044676</v>
      </c>
      <c r="D88" s="2">
        <f t="shared" si="3"/>
        <v>0.57958669115942163</v>
      </c>
    </row>
    <row r="89" spans="1:4" hidden="1" x14ac:dyDescent="0.25">
      <c r="A89" t="s">
        <v>112</v>
      </c>
      <c r="B89" t="s">
        <v>52</v>
      </c>
      <c r="C89" s="2">
        <v>65.167597765363126</v>
      </c>
      <c r="D89" s="2">
        <f t="shared" si="3"/>
        <v>0.57710694301952636</v>
      </c>
    </row>
    <row r="90" spans="1:4" hidden="1" x14ac:dyDescent="0.25">
      <c r="A90" t="s">
        <v>113</v>
      </c>
      <c r="B90" t="s">
        <v>52</v>
      </c>
      <c r="C90" s="2">
        <v>60.387632671896633</v>
      </c>
      <c r="D90" s="2">
        <f t="shared" si="3"/>
        <v>0.51256460498026302</v>
      </c>
    </row>
    <row r="91" spans="1:4" hidden="1" x14ac:dyDescent="0.25">
      <c r="A91" t="s">
        <v>115</v>
      </c>
      <c r="B91" t="s">
        <v>52</v>
      </c>
      <c r="C91" s="2">
        <v>35.342080599812562</v>
      </c>
      <c r="D91" s="2">
        <f t="shared" si="3"/>
        <v>0.17438253531913978</v>
      </c>
    </row>
    <row r="92" spans="1:4" hidden="1" x14ac:dyDescent="0.25">
      <c r="A92" t="s">
        <v>95</v>
      </c>
      <c r="B92" t="s">
        <v>52</v>
      </c>
      <c r="C92" s="2">
        <v>40.456245325355276</v>
      </c>
      <c r="D92" s="2">
        <f t="shared" si="3"/>
        <v>0.2434374639745028</v>
      </c>
    </row>
    <row r="93" spans="1:4" hidden="1" x14ac:dyDescent="0.25">
      <c r="A93" t="s">
        <v>94</v>
      </c>
      <c r="B93" t="s">
        <v>52</v>
      </c>
      <c r="C93" s="2">
        <v>47.366771159874602</v>
      </c>
      <c r="D93" s="2">
        <f t="shared" si="3"/>
        <v>0.33674808146211888</v>
      </c>
    </row>
    <row r="94" spans="1:4" hidden="1" x14ac:dyDescent="0.25">
      <c r="A94" t="s">
        <v>85</v>
      </c>
      <c r="B94" t="s">
        <v>52</v>
      </c>
      <c r="C94" s="2">
        <v>41.343115124153499</v>
      </c>
      <c r="D94" s="2">
        <f t="shared" si="3"/>
        <v>0.25541258287842283</v>
      </c>
    </row>
    <row r="95" spans="1:4" hidden="1" x14ac:dyDescent="0.25">
      <c r="A95" t="s">
        <v>77</v>
      </c>
      <c r="B95" t="s">
        <v>52</v>
      </c>
      <c r="C95" s="2">
        <v>39.549896357713948</v>
      </c>
      <c r="D95" s="2">
        <f t="shared" si="3"/>
        <v>0.23119932409122168</v>
      </c>
    </row>
    <row r="96" spans="1:4" hidden="1" x14ac:dyDescent="0.25">
      <c r="A96" t="s">
        <v>78</v>
      </c>
      <c r="B96" t="s">
        <v>52</v>
      </c>
      <c r="C96" s="2">
        <v>40.39222492190212</v>
      </c>
      <c r="D96" s="2">
        <f t="shared" si="3"/>
        <v>0.24257301696698563</v>
      </c>
    </row>
    <row r="97" spans="1:4" hidden="1" x14ac:dyDescent="0.25">
      <c r="A97" t="s">
        <v>79</v>
      </c>
      <c r="B97" t="s">
        <v>52</v>
      </c>
      <c r="C97" s="2">
        <v>55.266096017863788</v>
      </c>
      <c r="D97" s="2">
        <f t="shared" si="3"/>
        <v>0.44341013553510183</v>
      </c>
    </row>
    <row r="98" spans="1:4" hidden="1" x14ac:dyDescent="0.25">
      <c r="A98" t="s">
        <v>80</v>
      </c>
      <c r="B98" t="s">
        <v>52</v>
      </c>
      <c r="C98" s="2">
        <v>43.323782234957022</v>
      </c>
      <c r="D98" s="2">
        <f t="shared" si="3"/>
        <v>0.28215689663574844</v>
      </c>
    </row>
    <row r="99" spans="1:4" hidden="1" x14ac:dyDescent="0.25">
      <c r="A99" t="s">
        <v>82</v>
      </c>
      <c r="B99" t="s">
        <v>52</v>
      </c>
      <c r="C99" s="2">
        <v>57.809555854643342</v>
      </c>
      <c r="D99" s="2">
        <f t="shared" si="3"/>
        <v>0.47775365925645685</v>
      </c>
    </row>
    <row r="100" spans="1:4" hidden="1" x14ac:dyDescent="0.25">
      <c r="A100" t="s">
        <v>83</v>
      </c>
      <c r="B100" t="s">
        <v>52</v>
      </c>
      <c r="C100" s="2">
        <v>38.532934131736525</v>
      </c>
      <c r="D100" s="2">
        <f t="shared" si="3"/>
        <v>0.21746760880068267</v>
      </c>
    </row>
    <row r="101" spans="1:4" hidden="1" x14ac:dyDescent="0.25">
      <c r="A101" t="s">
        <v>84</v>
      </c>
      <c r="B101" t="s">
        <v>52</v>
      </c>
      <c r="C101" s="2">
        <v>42.435233160621763</v>
      </c>
      <c r="D101" s="2">
        <f t="shared" si="3"/>
        <v>0.27015910301198148</v>
      </c>
    </row>
    <row r="102" spans="1:4" hidden="1" x14ac:dyDescent="0.25">
      <c r="A102" t="s">
        <v>86</v>
      </c>
      <c r="B102" t="s">
        <v>52</v>
      </c>
      <c r="C102" s="2">
        <v>53.341836734693878</v>
      </c>
      <c r="D102" s="2">
        <f t="shared" si="3"/>
        <v>0.41742747861166513</v>
      </c>
    </row>
    <row r="103" spans="1:4" hidden="1" x14ac:dyDescent="0.25">
      <c r="A103" t="s">
        <v>87</v>
      </c>
      <c r="B103" t="s">
        <v>52</v>
      </c>
      <c r="C103" s="2">
        <v>59.474452554744538</v>
      </c>
      <c r="D103" s="2">
        <f t="shared" si="3"/>
        <v>0.50023422627257641</v>
      </c>
    </row>
    <row r="104" spans="1:4" hidden="1" x14ac:dyDescent="0.25">
      <c r="A104" t="s">
        <v>90</v>
      </c>
      <c r="B104" t="s">
        <v>52</v>
      </c>
      <c r="C104" s="2">
        <v>43.441734417344172</v>
      </c>
      <c r="D104" s="2">
        <f t="shared" si="3"/>
        <v>0.28374956718443212</v>
      </c>
    </row>
    <row r="105" spans="1:4" hidden="1" x14ac:dyDescent="0.25">
      <c r="A105" t="s">
        <v>91</v>
      </c>
      <c r="B105" t="s">
        <v>52</v>
      </c>
      <c r="C105" s="2">
        <v>62.523211359912615</v>
      </c>
      <c r="D105" s="2">
        <f t="shared" si="3"/>
        <v>0.54140064015963585</v>
      </c>
    </row>
    <row r="106" spans="1:4" hidden="1" x14ac:dyDescent="0.25">
      <c r="A106" t="s">
        <v>92</v>
      </c>
      <c r="B106" t="s">
        <v>52</v>
      </c>
      <c r="C106" s="2">
        <v>47.018599562363249</v>
      </c>
      <c r="D106" s="2">
        <f t="shared" si="3"/>
        <v>0.33204683187078532</v>
      </c>
    </row>
    <row r="107" spans="1:4" hidden="1" x14ac:dyDescent="0.25">
      <c r="A107" t="s">
        <v>93</v>
      </c>
      <c r="B107" t="s">
        <v>52</v>
      </c>
      <c r="C107" s="2">
        <v>79.329399141630901</v>
      </c>
      <c r="D107" s="2">
        <f t="shared" si="3"/>
        <v>0.76832921217821371</v>
      </c>
    </row>
    <row r="108" spans="1:4" hidden="1" x14ac:dyDescent="0.25">
      <c r="A108" t="s">
        <v>118</v>
      </c>
      <c r="B108" t="s">
        <v>52</v>
      </c>
      <c r="C108" s="2">
        <v>34.722622478386164</v>
      </c>
      <c r="D108" s="2">
        <f t="shared" si="3"/>
        <v>0.16601819066546897</v>
      </c>
    </row>
    <row r="109" spans="1:4" hidden="1" x14ac:dyDescent="0.25">
      <c r="A109" t="s">
        <v>89</v>
      </c>
      <c r="B109" t="s">
        <v>52</v>
      </c>
      <c r="C109" s="2">
        <v>34.547134935304989</v>
      </c>
      <c r="D109" s="2">
        <f t="shared" si="3"/>
        <v>0.16364863856503489</v>
      </c>
    </row>
    <row r="110" spans="1:4" hidden="1" x14ac:dyDescent="0.25">
      <c r="A110" t="s">
        <v>88</v>
      </c>
      <c r="B110" t="s">
        <v>52</v>
      </c>
      <c r="C110" s="2">
        <v>61.120147874306838</v>
      </c>
      <c r="D110" s="2">
        <f t="shared" si="3"/>
        <v>0.52245552319585442</v>
      </c>
    </row>
    <row r="111" spans="1:4" hidden="1" x14ac:dyDescent="0.25">
      <c r="A111" t="s">
        <v>81</v>
      </c>
      <c r="B111" t="s">
        <v>52</v>
      </c>
      <c r="C111" s="2">
        <v>88.613655287260613</v>
      </c>
      <c r="D111" s="2">
        <f t="shared" si="3"/>
        <v>0.89369154995206002</v>
      </c>
    </row>
    <row r="112" spans="1:4" hidden="1" x14ac:dyDescent="0.25">
      <c r="A112" t="s">
        <v>114</v>
      </c>
      <c r="B112" t="s">
        <v>52</v>
      </c>
      <c r="C112" s="2">
        <v>40.346682606096827</v>
      </c>
      <c r="D112" s="2">
        <f t="shared" si="3"/>
        <v>0.24195807366001174</v>
      </c>
    </row>
    <row r="113" spans="1:4" hidden="1" x14ac:dyDescent="0.25">
      <c r="A113" t="s">
        <v>76</v>
      </c>
      <c r="B113" t="s">
        <v>52</v>
      </c>
      <c r="C113" s="2">
        <v>38.629518072289159</v>
      </c>
      <c r="D113" s="2">
        <f t="shared" si="3"/>
        <v>0.21877175082231223</v>
      </c>
    </row>
    <row r="114" spans="1:4" hidden="1" x14ac:dyDescent="0.25">
      <c r="A114" t="s">
        <v>96</v>
      </c>
      <c r="B114" t="s">
        <v>52</v>
      </c>
      <c r="C114" s="2">
        <v>24.584733557369184</v>
      </c>
      <c r="D114" s="2">
        <f t="shared" si="3"/>
        <v>2.9129522871818355E-2</v>
      </c>
    </row>
    <row r="115" spans="1:4" hidden="1" x14ac:dyDescent="0.25">
      <c r="A115" t="s">
        <v>116</v>
      </c>
      <c r="B115" t="s">
        <v>52</v>
      </c>
      <c r="C115" s="2">
        <v>45.422755741127347</v>
      </c>
      <c r="D115" s="2">
        <f t="shared" si="3"/>
        <v>0.31049866376619756</v>
      </c>
    </row>
    <row r="116" spans="1:4" hidden="1" x14ac:dyDescent="0.25">
      <c r="A116" t="s">
        <v>58</v>
      </c>
      <c r="B116" t="s">
        <v>52</v>
      </c>
      <c r="C116" s="2">
        <v>73.328690807799447</v>
      </c>
      <c r="D116" s="2">
        <f t="shared" si="3"/>
        <v>0.68730356906492907</v>
      </c>
    </row>
    <row r="117" spans="1:4" hidden="1" x14ac:dyDescent="0.25">
      <c r="A117" t="s">
        <v>55</v>
      </c>
      <c r="B117" t="s">
        <v>52</v>
      </c>
      <c r="C117" s="2">
        <v>35.257731958762889</v>
      </c>
      <c r="D117" s="2">
        <f t="shared" ref="D117:D131" si="4">(C117-$C$331)/($C$330-$C$331)</f>
        <v>0.17324360262876895</v>
      </c>
    </row>
    <row r="118" spans="1:4" hidden="1" x14ac:dyDescent="0.25">
      <c r="A118" t="s">
        <v>74</v>
      </c>
      <c r="B118" t="s">
        <v>52</v>
      </c>
      <c r="C118" s="2">
        <v>51.27440904419322</v>
      </c>
      <c r="D118" s="2">
        <f t="shared" si="4"/>
        <v>0.38951166452875158</v>
      </c>
    </row>
    <row r="119" spans="1:4" hidden="1" x14ac:dyDescent="0.25">
      <c r="A119" t="s">
        <v>67</v>
      </c>
      <c r="B119" t="s">
        <v>52</v>
      </c>
      <c r="C119" s="2">
        <v>57.677188802858844</v>
      </c>
      <c r="D119" s="2">
        <f t="shared" si="4"/>
        <v>0.47596634934216203</v>
      </c>
    </row>
    <row r="120" spans="1:4" hidden="1" x14ac:dyDescent="0.25">
      <c r="A120" t="s">
        <v>63</v>
      </c>
      <c r="B120" t="s">
        <v>52</v>
      </c>
      <c r="C120" s="2">
        <v>39.897501601537471</v>
      </c>
      <c r="D120" s="2">
        <f t="shared" si="4"/>
        <v>0.23589292639006357</v>
      </c>
    </row>
    <row r="121" spans="1:4" hidden="1" x14ac:dyDescent="0.25">
      <c r="A121" t="s">
        <v>72</v>
      </c>
      <c r="B121" t="s">
        <v>52</v>
      </c>
      <c r="C121" s="2">
        <v>96.486792452830187</v>
      </c>
      <c r="D121" s="2">
        <f t="shared" si="4"/>
        <v>1</v>
      </c>
    </row>
    <row r="122" spans="1:4" hidden="1" x14ac:dyDescent="0.25">
      <c r="A122" t="s">
        <v>71</v>
      </c>
      <c r="B122" t="s">
        <v>52</v>
      </c>
      <c r="C122" s="2">
        <v>54.160789844851898</v>
      </c>
      <c r="D122" s="2">
        <f t="shared" si="4"/>
        <v>0.42848554021683727</v>
      </c>
    </row>
    <row r="123" spans="1:4" hidden="1" x14ac:dyDescent="0.25">
      <c r="A123" t="s">
        <v>162</v>
      </c>
      <c r="B123" t="s">
        <v>52</v>
      </c>
      <c r="C123" s="2">
        <v>72.082018927444793</v>
      </c>
      <c r="D123" s="2">
        <f t="shared" si="4"/>
        <v>0.67047015786787334</v>
      </c>
    </row>
    <row r="124" spans="1:4" hidden="1" x14ac:dyDescent="0.25">
      <c r="A124" t="s">
        <v>160</v>
      </c>
      <c r="B124" t="s">
        <v>52</v>
      </c>
      <c r="C124" s="2">
        <v>83.478260869565219</v>
      </c>
      <c r="D124" s="2">
        <f t="shared" si="4"/>
        <v>0.82434996356163093</v>
      </c>
    </row>
    <row r="125" spans="1:4" hidden="1" x14ac:dyDescent="0.25">
      <c r="A125" t="s">
        <v>135</v>
      </c>
      <c r="B125" t="s">
        <v>52</v>
      </c>
      <c r="C125" s="2">
        <v>49.919380844888742</v>
      </c>
      <c r="D125" s="2">
        <f t="shared" si="4"/>
        <v>0.37121515265426441</v>
      </c>
    </row>
    <row r="126" spans="1:4" hidden="1" x14ac:dyDescent="0.25">
      <c r="A126" t="s">
        <v>134</v>
      </c>
      <c r="B126" t="s">
        <v>52</v>
      </c>
      <c r="C126" s="2">
        <v>48.45719661335842</v>
      </c>
      <c r="D126" s="2">
        <f t="shared" si="4"/>
        <v>0.35147174718962948</v>
      </c>
    </row>
    <row r="127" spans="1:4" hidden="1" x14ac:dyDescent="0.25">
      <c r="A127" t="s">
        <v>133</v>
      </c>
      <c r="B127" t="s">
        <v>52</v>
      </c>
      <c r="C127" s="2">
        <v>44.182561307901906</v>
      </c>
      <c r="D127" s="2">
        <f t="shared" si="4"/>
        <v>0.2937527154635502</v>
      </c>
    </row>
    <row r="128" spans="1:4" hidden="1" x14ac:dyDescent="0.25">
      <c r="A128" t="s">
        <v>128</v>
      </c>
      <c r="B128" t="s">
        <v>52</v>
      </c>
      <c r="C128" s="2">
        <v>55.566878980891715</v>
      </c>
      <c r="D128" s="2">
        <f t="shared" si="4"/>
        <v>0.4474715115695701</v>
      </c>
    </row>
    <row r="129" spans="1:4" hidden="1" x14ac:dyDescent="0.25">
      <c r="A129" t="s">
        <v>123</v>
      </c>
      <c r="B129" t="s">
        <v>52</v>
      </c>
      <c r="C129" s="2">
        <v>82.676470588235304</v>
      </c>
      <c r="D129" s="2">
        <f t="shared" si="4"/>
        <v>0.81352364613832473</v>
      </c>
    </row>
    <row r="130" spans="1:4" hidden="1" x14ac:dyDescent="0.25">
      <c r="A130" t="s">
        <v>121</v>
      </c>
      <c r="B130" t="s">
        <v>52</v>
      </c>
      <c r="C130" s="2">
        <v>48.23902218198279</v>
      </c>
      <c r="D130" s="2">
        <f t="shared" si="4"/>
        <v>0.34852580770554886</v>
      </c>
    </row>
    <row r="131" spans="1:4" hidden="1" x14ac:dyDescent="0.25">
      <c r="A131" t="s">
        <v>147</v>
      </c>
      <c r="B131" t="s">
        <v>52</v>
      </c>
      <c r="C131" s="2">
        <v>37.424460431654673</v>
      </c>
      <c r="D131" s="2">
        <f t="shared" si="4"/>
        <v>0.20250024337868297</v>
      </c>
    </row>
    <row r="132" spans="1:4" hidden="1" x14ac:dyDescent="0.25">
      <c r="A132" t="s">
        <v>205</v>
      </c>
      <c r="B132" t="s">
        <v>164</v>
      </c>
      <c r="C132" s="2" cm="1">
        <f t="array" ref="C132:C239">VLOOKUP(A132:A239,'Per 90'!A134:U244,3,FALSE)*VLOOKUP(Metrics!C3,Metrics!C3:D20,2,FALSE)+VLOOKUP(A132:A239,'Per 90'!A134:U244,4,FALSE)*VLOOKUP(Metrics!C4,Metrics!C3:D20,2,FALSE)+VLOOKUP(A132:A239,'Per 90'!A134:U244,5,FALSE)*VLOOKUP(Metrics!C5,Metrics!C3:D20,2,FALSE)+VLOOKUP(A132:A239,'Per 90'!A134:U244,6,FALSE)*VLOOKUP(Metrics!C6,Metrics!C3:D20,2,FALSE)+(VLOOKUP(A132:A239,'Per 90'!A134:U244,3,FALSE)/VLOOKUP(A132:A239,'Per 90'!A134:U244,5,FALSE))*VLOOKUP(Metrics!C7,Metrics!C3:D20,2,FALSE)+(VLOOKUP(A132:A239,'Per 90'!A134:U244,3,FALSE)/VLOOKUP(A132:A239,'Per 90'!A134:U244,6,FALSE))*VLOOKUP(Metrics!C8,Metrics!C3:D20,2,FALSE)+VLOOKUP(A132:A239,'Per 90'!A134:U244,7,FALSE)*VLOOKUP(Metrics!C9,Metrics!C3:D20,2,FALSE)+VLOOKUP(A132:A239,'Per 90'!A134:U244,9,FALSE)*VLOOKUP(Metrics!C10,Metrics!C3:D20,2,FALSE)+VLOOKUP(A132:A239,'Per 90'!A134:U244,10,FALSE)*VLOOKUP(Metrics!C11,Metrics!C3:D20,2,FALSE)+VLOOKUP(A132:A239,'Per 90'!A134:U244,12,FALSE)*VLOOKUP(Metrics!C12,Metrics!C3:D20,2,FALSE)+VLOOKUP(A132:A239,'Per 90'!A134:U244,16,FALSE)*VLOOKUP(Metrics!C13,Metrics!C3:D20,2,FALSE)+VLOOKUP(A132:A239,'Per 90'!A134:U244,19,FALSE)*VLOOKUP(Metrics!C14,Metrics!C3:D20,2,FALSE)+VLOOKUP(A132:A239,'Per 90'!A134:U244,20,FALSE)*VLOOKUP(Metrics!C15,Metrics!C3:D20,2,FALSE)+VLOOKUP(A132:A239,'Per 90'!A134:U244,17,FALSE)*VLOOKUP(Metrics!C16,Metrics!C3:D20,2,FALSE)+VLOOKUP(A132:A239,'Per 90'!A134:U244,15,FALSE)*VLOOKUP(Metrics!C17,Metrics!C3:D20,2,FALSE)+VLOOKUP(A132:A239,'Per 90'!A134:U244,21,FALSE)*VLOOKUP(Metrics!C18,Metrics!C3:D20,2,FALSE)+VLOOKUP(A132:A239,'Per 90'!A134:U244,18,FALSE)*VLOOKUP(Metrics!C19,Metrics!C3:D20,2,FALSE)</f>
        <v>13.075757575757574</v>
      </c>
      <c r="D132" s="2">
        <f>(C132-$C$337)/($C$336-$C$337)</f>
        <v>0.11692215673372736</v>
      </c>
    </row>
    <row r="133" spans="1:4" hidden="1" x14ac:dyDescent="0.25">
      <c r="A133" t="s">
        <v>204</v>
      </c>
      <c r="B133" t="s">
        <v>164</v>
      </c>
      <c r="C133" s="2">
        <v>19.729730470322647</v>
      </c>
      <c r="D133" s="2">
        <f t="shared" ref="D133:D196" si="5">(C133-$C$337)/($C$336-$C$337)</f>
        <v>0.289067462892663</v>
      </c>
    </row>
    <row r="134" spans="1:4" hidden="1" x14ac:dyDescent="0.25">
      <c r="A134" t="s">
        <v>200</v>
      </c>
      <c r="B134" t="s">
        <v>164</v>
      </c>
      <c r="C134" s="2">
        <v>17.279411764705884</v>
      </c>
      <c r="D134" s="2">
        <f t="shared" si="5"/>
        <v>0.22567513015414264</v>
      </c>
    </row>
    <row r="135" spans="1:4" hidden="1" x14ac:dyDescent="0.25">
      <c r="A135" t="s">
        <v>195</v>
      </c>
      <c r="B135" t="s">
        <v>164</v>
      </c>
      <c r="C135" s="2">
        <v>20.525304292120435</v>
      </c>
      <c r="D135" s="2">
        <f t="shared" si="5"/>
        <v>0.30964979788192609</v>
      </c>
    </row>
    <row r="136" spans="1:4" hidden="1" x14ac:dyDescent="0.25">
      <c r="A136" t="s">
        <v>220</v>
      </c>
      <c r="B136" t="s">
        <v>164</v>
      </c>
      <c r="C136" s="2">
        <v>27.519841269841269</v>
      </c>
      <c r="D136" s="2">
        <f t="shared" si="5"/>
        <v>0.49060585654775452</v>
      </c>
    </row>
    <row r="137" spans="1:4" hidden="1" x14ac:dyDescent="0.25">
      <c r="A137" t="s">
        <v>216</v>
      </c>
      <c r="B137" t="s">
        <v>164</v>
      </c>
      <c r="C137" s="2">
        <v>19.670966420966423</v>
      </c>
      <c r="D137" s="2">
        <f t="shared" si="5"/>
        <v>0.2875471748740826</v>
      </c>
    </row>
    <row r="138" spans="1:4" hidden="1" x14ac:dyDescent="0.25">
      <c r="A138" t="s">
        <v>215</v>
      </c>
      <c r="B138" t="s">
        <v>164</v>
      </c>
      <c r="C138" s="2">
        <v>26.265089475280554</v>
      </c>
      <c r="D138" s="2">
        <f t="shared" si="5"/>
        <v>0.45814410245726889</v>
      </c>
    </row>
    <row r="139" spans="1:4" hidden="1" x14ac:dyDescent="0.25">
      <c r="A139" t="s">
        <v>212</v>
      </c>
      <c r="B139" t="s">
        <v>164</v>
      </c>
      <c r="C139" s="2">
        <v>29.250591544019407</v>
      </c>
      <c r="D139" s="2">
        <f t="shared" si="5"/>
        <v>0.53538219401621845</v>
      </c>
    </row>
    <row r="140" spans="1:4" hidden="1" x14ac:dyDescent="0.25">
      <c r="A140" t="s">
        <v>211</v>
      </c>
      <c r="B140" t="s">
        <v>164</v>
      </c>
      <c r="C140" s="2">
        <v>15.357306459001375</v>
      </c>
      <c r="D140" s="2">
        <f t="shared" si="5"/>
        <v>0.17594823592671358</v>
      </c>
    </row>
    <row r="141" spans="1:4" hidden="1" x14ac:dyDescent="0.25">
      <c r="A141" t="s">
        <v>165</v>
      </c>
      <c r="B141" t="s">
        <v>164</v>
      </c>
      <c r="C141" s="2">
        <v>21.49364261168385</v>
      </c>
      <c r="D141" s="2">
        <f t="shared" si="5"/>
        <v>0.33470173288797767</v>
      </c>
    </row>
    <row r="142" spans="1:4" hidden="1" x14ac:dyDescent="0.25">
      <c r="A142" t="s">
        <v>171</v>
      </c>
      <c r="B142" t="s">
        <v>164</v>
      </c>
      <c r="C142" s="2">
        <v>20.220498198616362</v>
      </c>
      <c r="D142" s="2">
        <f t="shared" si="5"/>
        <v>0.30176414233195747</v>
      </c>
    </row>
    <row r="143" spans="1:4" hidden="1" x14ac:dyDescent="0.25">
      <c r="A143" t="s">
        <v>185</v>
      </c>
      <c r="B143" t="s">
        <v>164</v>
      </c>
      <c r="C143" s="2">
        <v>18.24989068648885</v>
      </c>
      <c r="D143" s="2">
        <f t="shared" si="5"/>
        <v>0.25078244480034129</v>
      </c>
    </row>
    <row r="144" spans="1:4" hidden="1" x14ac:dyDescent="0.25">
      <c r="A144" t="s">
        <v>273</v>
      </c>
      <c r="B144" t="s">
        <v>164</v>
      </c>
      <c r="C144" s="2">
        <v>35.78161965209123</v>
      </c>
      <c r="D144" s="2">
        <f t="shared" si="5"/>
        <v>0.70434678870444578</v>
      </c>
    </row>
    <row r="145" spans="1:4" hidden="1" x14ac:dyDescent="0.25">
      <c r="A145" t="s">
        <v>258</v>
      </c>
      <c r="B145" t="s">
        <v>164</v>
      </c>
      <c r="C145" s="2">
        <v>21.432614555256063</v>
      </c>
      <c r="D145" s="2">
        <f t="shared" si="5"/>
        <v>0.33312287261539869</v>
      </c>
    </row>
    <row r="146" spans="1:4" hidden="1" x14ac:dyDescent="0.25">
      <c r="A146" t="s">
        <v>274</v>
      </c>
      <c r="B146" t="s">
        <v>164</v>
      </c>
      <c r="C146" s="2">
        <v>19.600725952813068</v>
      </c>
      <c r="D146" s="2">
        <f t="shared" si="5"/>
        <v>0.28572997978077491</v>
      </c>
    </row>
    <row r="147" spans="1:4" hidden="1" x14ac:dyDescent="0.25">
      <c r="A147" t="s">
        <v>262</v>
      </c>
      <c r="B147" t="s">
        <v>164</v>
      </c>
      <c r="C147" s="2">
        <v>34.365516132965332</v>
      </c>
      <c r="D147" s="2">
        <f t="shared" si="5"/>
        <v>0.66771069509309544</v>
      </c>
    </row>
    <row r="148" spans="1:4" hidden="1" x14ac:dyDescent="0.25">
      <c r="A148" t="s">
        <v>260</v>
      </c>
      <c r="B148" t="s">
        <v>164</v>
      </c>
      <c r="C148" s="2">
        <v>28.453206907184711</v>
      </c>
      <c r="D148" s="2">
        <f t="shared" si="5"/>
        <v>0.51475301132951734</v>
      </c>
    </row>
    <row r="149" spans="1:4" hidden="1" x14ac:dyDescent="0.25">
      <c r="A149" t="s">
        <v>251</v>
      </c>
      <c r="B149" t="s">
        <v>164</v>
      </c>
      <c r="C149" s="2">
        <v>19.182329185767301</v>
      </c>
      <c r="D149" s="2">
        <f t="shared" si="5"/>
        <v>0.27490561354119614</v>
      </c>
    </row>
    <row r="150" spans="1:4" hidden="1" x14ac:dyDescent="0.25">
      <c r="A150" t="s">
        <v>233</v>
      </c>
      <c r="B150" t="s">
        <v>164</v>
      </c>
      <c r="C150" s="2">
        <v>23.430987617034127</v>
      </c>
      <c r="D150" s="2">
        <f t="shared" si="5"/>
        <v>0.3848228942401547</v>
      </c>
    </row>
    <row r="151" spans="1:4" hidden="1" x14ac:dyDescent="0.25">
      <c r="A151" t="s">
        <v>225</v>
      </c>
      <c r="B151" t="s">
        <v>164</v>
      </c>
      <c r="C151" s="2">
        <v>23.705052416827463</v>
      </c>
      <c r="D151" s="2">
        <f t="shared" si="5"/>
        <v>0.39191324005541145</v>
      </c>
    </row>
    <row r="152" spans="1:4" hidden="1" x14ac:dyDescent="0.25">
      <c r="A152" t="s">
        <v>174</v>
      </c>
      <c r="B152" t="s">
        <v>164</v>
      </c>
      <c r="C152" s="2">
        <v>25.352868584702492</v>
      </c>
      <c r="D152" s="2">
        <f t="shared" si="5"/>
        <v>0.4345439846056614</v>
      </c>
    </row>
    <row r="153" spans="1:4" hidden="1" x14ac:dyDescent="0.25">
      <c r="A153" t="s">
        <v>242</v>
      </c>
      <c r="B153" t="s">
        <v>164</v>
      </c>
      <c r="C153" s="2">
        <v>33.746805885981146</v>
      </c>
      <c r="D153" s="2">
        <f t="shared" si="5"/>
        <v>0.65170400757295854</v>
      </c>
    </row>
    <row r="154" spans="1:4" hidden="1" x14ac:dyDescent="0.25">
      <c r="A154" t="s">
        <v>243</v>
      </c>
      <c r="B154" t="s">
        <v>164</v>
      </c>
      <c r="C154" s="2">
        <v>15.259631490787267</v>
      </c>
      <c r="D154" s="2">
        <f t="shared" si="5"/>
        <v>0.17342128134278137</v>
      </c>
    </row>
    <row r="155" spans="1:4" hidden="1" x14ac:dyDescent="0.25">
      <c r="A155" t="s">
        <v>244</v>
      </c>
      <c r="B155" t="s">
        <v>164</v>
      </c>
      <c r="C155" s="2">
        <v>22.569689644628003</v>
      </c>
      <c r="D155" s="2">
        <f t="shared" si="5"/>
        <v>0.36254020606223508</v>
      </c>
    </row>
    <row r="156" spans="1:4" hidden="1" x14ac:dyDescent="0.25">
      <c r="A156" t="s">
        <v>252</v>
      </c>
      <c r="B156" t="s">
        <v>164</v>
      </c>
      <c r="C156" s="2">
        <v>25.004083593562335</v>
      </c>
      <c r="D156" s="2">
        <f t="shared" si="5"/>
        <v>0.42552054852696836</v>
      </c>
    </row>
    <row r="157" spans="1:4" hidden="1" x14ac:dyDescent="0.25">
      <c r="A157" t="s">
        <v>253</v>
      </c>
      <c r="B157" t="s">
        <v>164</v>
      </c>
      <c r="C157" s="2">
        <v>20.494045703250727</v>
      </c>
      <c r="D157" s="2">
        <f t="shared" si="5"/>
        <v>0.3088411051751272</v>
      </c>
    </row>
    <row r="158" spans="1:4" hidden="1" x14ac:dyDescent="0.25">
      <c r="A158" t="s">
        <v>173</v>
      </c>
      <c r="B158" t="s">
        <v>164</v>
      </c>
      <c r="C158" s="2">
        <v>28.845375004142774</v>
      </c>
      <c r="D158" s="2">
        <f t="shared" si="5"/>
        <v>0.52489881417337236</v>
      </c>
    </row>
    <row r="159" spans="1:4" hidden="1" x14ac:dyDescent="0.25">
      <c r="A159" t="s">
        <v>163</v>
      </c>
      <c r="B159" t="s">
        <v>164</v>
      </c>
      <c r="C159" s="2">
        <v>28.061488581581152</v>
      </c>
      <c r="D159" s="2">
        <f t="shared" si="5"/>
        <v>0.50461884454561456</v>
      </c>
    </row>
    <row r="160" spans="1:4" hidden="1" x14ac:dyDescent="0.25">
      <c r="A160" t="s">
        <v>193</v>
      </c>
      <c r="B160" t="s">
        <v>164</v>
      </c>
      <c r="C160" s="2">
        <v>21.368817374762202</v>
      </c>
      <c r="D160" s="2">
        <f t="shared" si="5"/>
        <v>0.33147237217871028</v>
      </c>
    </row>
    <row r="161" spans="1:4" hidden="1" x14ac:dyDescent="0.25">
      <c r="A161" t="s">
        <v>203</v>
      </c>
      <c r="B161" t="s">
        <v>164</v>
      </c>
      <c r="C161" s="2">
        <v>27.33162313735939</v>
      </c>
      <c r="D161" s="2">
        <f t="shared" si="5"/>
        <v>0.48573645468000404</v>
      </c>
    </row>
    <row r="162" spans="1:4" hidden="1" x14ac:dyDescent="0.25">
      <c r="A162" t="s">
        <v>191</v>
      </c>
      <c r="B162" t="s">
        <v>164</v>
      </c>
      <c r="C162" s="2">
        <v>35.127362840018435</v>
      </c>
      <c r="D162" s="2">
        <f t="shared" si="5"/>
        <v>0.68742047400412076</v>
      </c>
    </row>
    <row r="163" spans="1:4" hidden="1" x14ac:dyDescent="0.25">
      <c r="A163" t="s">
        <v>213</v>
      </c>
      <c r="B163" t="s">
        <v>164</v>
      </c>
      <c r="C163" s="2">
        <v>16.909937888198758</v>
      </c>
      <c r="D163" s="2">
        <f t="shared" si="5"/>
        <v>0.21611645076111435</v>
      </c>
    </row>
    <row r="164" spans="1:4" hidden="1" x14ac:dyDescent="0.25">
      <c r="A164" t="s">
        <v>189</v>
      </c>
      <c r="B164" t="s">
        <v>164</v>
      </c>
      <c r="C164" s="2">
        <v>13.327751196172251</v>
      </c>
      <c r="D164" s="2">
        <f t="shared" si="5"/>
        <v>0.12344149782870165</v>
      </c>
    </row>
    <row r="165" spans="1:4" hidden="1" x14ac:dyDescent="0.25">
      <c r="A165" t="s">
        <v>169</v>
      </c>
      <c r="B165" t="s">
        <v>164</v>
      </c>
      <c r="C165" s="2">
        <v>26.730095332018408</v>
      </c>
      <c r="D165" s="2">
        <f t="shared" si="5"/>
        <v>0.47017429507185243</v>
      </c>
    </row>
    <row r="166" spans="1:4" hidden="1" x14ac:dyDescent="0.25">
      <c r="A166" t="s">
        <v>177</v>
      </c>
      <c r="B166" t="s">
        <v>164</v>
      </c>
      <c r="C166" s="2">
        <v>26.740560887488265</v>
      </c>
      <c r="D166" s="2">
        <f t="shared" si="5"/>
        <v>0.47044505004471288</v>
      </c>
    </row>
    <row r="167" spans="1:4" hidden="1" x14ac:dyDescent="0.25">
      <c r="A167" t="s">
        <v>175</v>
      </c>
      <c r="B167" t="s">
        <v>164</v>
      </c>
      <c r="C167" s="2">
        <v>36.263986641824715</v>
      </c>
      <c r="D167" s="2">
        <f t="shared" si="5"/>
        <v>0.71682613216502089</v>
      </c>
    </row>
    <row r="168" spans="1:4" hidden="1" x14ac:dyDescent="0.25">
      <c r="A168" t="s">
        <v>222</v>
      </c>
      <c r="B168" t="s">
        <v>164</v>
      </c>
      <c r="C168" s="2">
        <v>26.175986842105264</v>
      </c>
      <c r="D168" s="2">
        <f t="shared" si="5"/>
        <v>0.45583892323418307</v>
      </c>
    </row>
    <row r="169" spans="1:4" hidden="1" x14ac:dyDescent="0.25">
      <c r="A169" t="s">
        <v>272</v>
      </c>
      <c r="B169" t="s">
        <v>164</v>
      </c>
      <c r="C169" s="2">
        <v>19.816715542521997</v>
      </c>
      <c r="D169" s="2">
        <f t="shared" si="5"/>
        <v>0.29131785857690828</v>
      </c>
    </row>
    <row r="170" spans="1:4" hidden="1" x14ac:dyDescent="0.25">
      <c r="A170" t="s">
        <v>230</v>
      </c>
      <c r="B170" t="s">
        <v>164</v>
      </c>
      <c r="C170" s="2">
        <v>38.550857525170926</v>
      </c>
      <c r="D170" s="2">
        <f t="shared" si="5"/>
        <v>0.77598989712131339</v>
      </c>
    </row>
    <row r="171" spans="1:4" hidden="1" x14ac:dyDescent="0.25">
      <c r="A171" t="s">
        <v>269</v>
      </c>
      <c r="B171" t="s">
        <v>164</v>
      </c>
      <c r="C171" s="2">
        <v>15.778601694915258</v>
      </c>
      <c r="D171" s="2">
        <f t="shared" si="5"/>
        <v>0.18684758861703391</v>
      </c>
    </row>
    <row r="172" spans="1:4" hidden="1" x14ac:dyDescent="0.25">
      <c r="A172" t="s">
        <v>227</v>
      </c>
      <c r="B172" t="s">
        <v>164</v>
      </c>
      <c r="C172" s="2">
        <v>11.512617621899061</v>
      </c>
      <c r="D172" s="2">
        <f t="shared" si="5"/>
        <v>7.6482075268107422E-2</v>
      </c>
    </row>
    <row r="173" spans="1:4" hidden="1" x14ac:dyDescent="0.25">
      <c r="A173" t="s">
        <v>235</v>
      </c>
      <c r="B173" t="s">
        <v>164</v>
      </c>
      <c r="C173" s="2">
        <v>23.453748843016584</v>
      </c>
      <c r="D173" s="2">
        <f t="shared" si="5"/>
        <v>0.38541175119484761</v>
      </c>
    </row>
    <row r="174" spans="1:4" hidden="1" x14ac:dyDescent="0.25">
      <c r="A174" t="s">
        <v>247</v>
      </c>
      <c r="B174" t="s">
        <v>164</v>
      </c>
      <c r="C174" s="2">
        <v>18.108465608465615</v>
      </c>
      <c r="D174" s="2">
        <f t="shared" si="5"/>
        <v>0.24712362867039483</v>
      </c>
    </row>
    <row r="175" spans="1:4" hidden="1" x14ac:dyDescent="0.25">
      <c r="A175" t="s">
        <v>241</v>
      </c>
      <c r="B175" t="s">
        <v>164</v>
      </c>
      <c r="C175" s="2">
        <v>33.792826598641966</v>
      </c>
      <c r="D175" s="2">
        <f t="shared" si="5"/>
        <v>0.65289461201276933</v>
      </c>
    </row>
    <row r="176" spans="1:4" hidden="1" x14ac:dyDescent="0.25">
      <c r="A176" t="s">
        <v>240</v>
      </c>
      <c r="B176" t="s">
        <v>164</v>
      </c>
      <c r="C176" s="2">
        <v>22.156011118832524</v>
      </c>
      <c r="D176" s="2">
        <f t="shared" si="5"/>
        <v>0.35183790570681789</v>
      </c>
    </row>
    <row r="177" spans="1:4" hidden="1" x14ac:dyDescent="0.25">
      <c r="A177" t="s">
        <v>239</v>
      </c>
      <c r="B177" t="s">
        <v>164</v>
      </c>
      <c r="C177" s="2">
        <v>34.23798358733881</v>
      </c>
      <c r="D177" s="2">
        <f t="shared" si="5"/>
        <v>0.66441129344839711</v>
      </c>
    </row>
    <row r="178" spans="1:4" hidden="1" x14ac:dyDescent="0.25">
      <c r="A178" t="s">
        <v>172</v>
      </c>
      <c r="B178" t="s">
        <v>164</v>
      </c>
      <c r="C178" s="2">
        <v>31.008675631994642</v>
      </c>
      <c r="D178" s="2">
        <f t="shared" si="5"/>
        <v>0.58086568611532952</v>
      </c>
    </row>
    <row r="179" spans="1:4" hidden="1" x14ac:dyDescent="0.25">
      <c r="A179" t="s">
        <v>246</v>
      </c>
      <c r="B179" t="s">
        <v>164</v>
      </c>
      <c r="C179" s="2">
        <v>20.193155215035279</v>
      </c>
      <c r="D179" s="2">
        <f t="shared" si="5"/>
        <v>0.30105675046931418</v>
      </c>
    </row>
    <row r="180" spans="1:4" hidden="1" x14ac:dyDescent="0.25">
      <c r="A180" t="s">
        <v>231</v>
      </c>
      <c r="B180" t="s">
        <v>164</v>
      </c>
      <c r="C180" s="2">
        <v>23.364069264069261</v>
      </c>
      <c r="D180" s="2">
        <f t="shared" si="5"/>
        <v>0.38309164577531685</v>
      </c>
    </row>
    <row r="181" spans="1:4" hidden="1" x14ac:dyDescent="0.25">
      <c r="A181" t="s">
        <v>248</v>
      </c>
      <c r="B181" t="s">
        <v>164</v>
      </c>
      <c r="C181" s="2">
        <v>17.278527458802238</v>
      </c>
      <c r="D181" s="2">
        <f t="shared" si="5"/>
        <v>0.22565225222648447</v>
      </c>
    </row>
    <row r="182" spans="1:4" hidden="1" x14ac:dyDescent="0.25">
      <c r="A182" t="s">
        <v>249</v>
      </c>
      <c r="B182" t="s">
        <v>164</v>
      </c>
      <c r="C182" s="2">
        <v>19.439330081785123</v>
      </c>
      <c r="D182" s="2">
        <f t="shared" si="5"/>
        <v>0.28155449814429462</v>
      </c>
    </row>
    <row r="183" spans="1:4" hidden="1" x14ac:dyDescent="0.25">
      <c r="A183" t="s">
        <v>236</v>
      </c>
      <c r="B183" t="s">
        <v>164</v>
      </c>
      <c r="C183" s="2">
        <v>12.515880217785845</v>
      </c>
      <c r="D183" s="2">
        <f t="shared" si="5"/>
        <v>0.10243753818678043</v>
      </c>
    </row>
    <row r="184" spans="1:4" hidden="1" x14ac:dyDescent="0.25">
      <c r="A184" t="s">
        <v>237</v>
      </c>
      <c r="B184" t="s">
        <v>164</v>
      </c>
      <c r="C184" s="2">
        <v>23.297922781666287</v>
      </c>
      <c r="D184" s="2">
        <f t="shared" si="5"/>
        <v>0.38138036641710105</v>
      </c>
    </row>
    <row r="185" spans="1:4" hidden="1" x14ac:dyDescent="0.25">
      <c r="A185" t="s">
        <v>224</v>
      </c>
      <c r="B185" t="s">
        <v>164</v>
      </c>
      <c r="C185" s="2">
        <v>18.962603558821407</v>
      </c>
      <c r="D185" s="2">
        <f t="shared" si="5"/>
        <v>0.26922107951604851</v>
      </c>
    </row>
    <row r="186" spans="1:4" hidden="1" x14ac:dyDescent="0.25">
      <c r="A186" t="s">
        <v>226</v>
      </c>
      <c r="B186" t="s">
        <v>164</v>
      </c>
      <c r="C186" s="2">
        <v>33.610017348387927</v>
      </c>
      <c r="D186" s="2">
        <f t="shared" si="5"/>
        <v>0.64816514364066768</v>
      </c>
    </row>
    <row r="187" spans="1:4" hidden="1" x14ac:dyDescent="0.25">
      <c r="A187" t="s">
        <v>228</v>
      </c>
      <c r="B187" t="s">
        <v>164</v>
      </c>
      <c r="C187" s="2">
        <v>39.83890599794691</v>
      </c>
      <c r="D187" s="2">
        <f t="shared" si="5"/>
        <v>0.80931307144242914</v>
      </c>
    </row>
    <row r="188" spans="1:4" hidden="1" x14ac:dyDescent="0.25">
      <c r="A188" t="s">
        <v>229</v>
      </c>
      <c r="B188" t="s">
        <v>164</v>
      </c>
      <c r="C188" s="2">
        <v>18.006077756384077</v>
      </c>
      <c r="D188" s="2">
        <f t="shared" si="5"/>
        <v>0.24447474680345355</v>
      </c>
    </row>
    <row r="189" spans="1:4" hidden="1" x14ac:dyDescent="0.25">
      <c r="A189" t="s">
        <v>234</v>
      </c>
      <c r="B189" t="s">
        <v>164</v>
      </c>
      <c r="C189" s="2">
        <v>18.631469244071145</v>
      </c>
      <c r="D189" s="2">
        <f t="shared" si="5"/>
        <v>0.26065428507674848</v>
      </c>
    </row>
    <row r="190" spans="1:4" hidden="1" x14ac:dyDescent="0.25">
      <c r="A190" t="s">
        <v>255</v>
      </c>
      <c r="B190" t="s">
        <v>164</v>
      </c>
      <c r="C190" s="2">
        <v>16.832706766917291</v>
      </c>
      <c r="D190" s="2">
        <f t="shared" si="5"/>
        <v>0.21411840008843197</v>
      </c>
    </row>
    <row r="191" spans="1:4" hidden="1" x14ac:dyDescent="0.25">
      <c r="A191" t="s">
        <v>266</v>
      </c>
      <c r="B191" t="s">
        <v>164</v>
      </c>
      <c r="C191" s="2">
        <v>8.5563380281690158</v>
      </c>
      <c r="D191" s="2">
        <f t="shared" si="5"/>
        <v>0</v>
      </c>
    </row>
    <row r="192" spans="1:4" hidden="1" x14ac:dyDescent="0.25">
      <c r="A192" t="s">
        <v>268</v>
      </c>
      <c r="B192" t="s">
        <v>164</v>
      </c>
      <c r="C192" s="2">
        <v>13.352180339985219</v>
      </c>
      <c r="D192" s="2">
        <f t="shared" si="5"/>
        <v>0.12407350557918692</v>
      </c>
    </row>
    <row r="193" spans="1:4" hidden="1" x14ac:dyDescent="0.25">
      <c r="A193" t="s">
        <v>270</v>
      </c>
      <c r="B193" t="s">
        <v>164</v>
      </c>
      <c r="C193" s="2">
        <v>47.20957257190787</v>
      </c>
      <c r="D193" s="2">
        <f t="shared" si="5"/>
        <v>1</v>
      </c>
    </row>
    <row r="194" spans="1:4" hidden="1" x14ac:dyDescent="0.25">
      <c r="A194" t="s">
        <v>264</v>
      </c>
      <c r="B194" t="s">
        <v>164</v>
      </c>
      <c r="C194" s="2">
        <v>24.40470535007352</v>
      </c>
      <c r="D194" s="2">
        <f t="shared" si="5"/>
        <v>0.41001400035412205</v>
      </c>
    </row>
    <row r="195" spans="1:4" hidden="1" x14ac:dyDescent="0.25">
      <c r="A195" t="s">
        <v>257</v>
      </c>
      <c r="B195" t="s">
        <v>164</v>
      </c>
      <c r="C195" s="2">
        <v>16.636956521739137</v>
      </c>
      <c r="D195" s="2">
        <f t="shared" si="5"/>
        <v>0.20905413451043361</v>
      </c>
    </row>
    <row r="196" spans="1:4" hidden="1" x14ac:dyDescent="0.25">
      <c r="A196" t="s">
        <v>263</v>
      </c>
      <c r="B196" t="s">
        <v>164</v>
      </c>
      <c r="C196" s="2">
        <v>19.720416124837449</v>
      </c>
      <c r="D196" s="2">
        <f t="shared" si="5"/>
        <v>0.28882649093791862</v>
      </c>
    </row>
    <row r="197" spans="1:4" hidden="1" x14ac:dyDescent="0.25">
      <c r="A197" t="s">
        <v>221</v>
      </c>
      <c r="B197" t="s">
        <v>164</v>
      </c>
      <c r="C197" s="2">
        <v>32.823025239038678</v>
      </c>
      <c r="D197" s="2">
        <f t="shared" ref="D197:D239" si="6">(C197-$C$337)/($C$336-$C$337)</f>
        <v>0.6278048266157441</v>
      </c>
    </row>
    <row r="198" spans="1:4" hidden="1" x14ac:dyDescent="0.25">
      <c r="A198" t="s">
        <v>178</v>
      </c>
      <c r="B198" t="s">
        <v>164</v>
      </c>
      <c r="C198" s="2">
        <v>34.944762485462327</v>
      </c>
      <c r="D198" s="2">
        <f t="shared" si="6"/>
        <v>0.682696409984343</v>
      </c>
    </row>
    <row r="199" spans="1:4" hidden="1" x14ac:dyDescent="0.25">
      <c r="A199" t="s">
        <v>181</v>
      </c>
      <c r="B199" t="s">
        <v>164</v>
      </c>
      <c r="C199" s="2">
        <v>36.149973824861675</v>
      </c>
      <c r="D199" s="2">
        <f t="shared" si="6"/>
        <v>0.71387650017926751</v>
      </c>
    </row>
    <row r="200" spans="1:4" hidden="1" x14ac:dyDescent="0.25">
      <c r="A200" t="s">
        <v>182</v>
      </c>
      <c r="B200" t="s">
        <v>164</v>
      </c>
      <c r="C200" s="2">
        <v>36.21403703271482</v>
      </c>
      <c r="D200" s="2">
        <f t="shared" si="6"/>
        <v>0.71553388302469678</v>
      </c>
    </row>
    <row r="201" spans="1:4" hidden="1" x14ac:dyDescent="0.25">
      <c r="A201" t="s">
        <v>183</v>
      </c>
      <c r="B201" t="s">
        <v>164</v>
      </c>
      <c r="C201" s="2">
        <v>25.557175016654028</v>
      </c>
      <c r="D201" s="2">
        <f t="shared" si="6"/>
        <v>0.43982960777182489</v>
      </c>
    </row>
    <row r="202" spans="1:4" hidden="1" x14ac:dyDescent="0.25">
      <c r="A202" t="s">
        <v>184</v>
      </c>
      <c r="B202" t="s">
        <v>164</v>
      </c>
      <c r="C202" s="2">
        <v>21.839475327920056</v>
      </c>
      <c r="D202" s="2">
        <f t="shared" si="6"/>
        <v>0.34364879049695662</v>
      </c>
    </row>
    <row r="203" spans="1:4" hidden="1" x14ac:dyDescent="0.25">
      <c r="A203" t="s">
        <v>186</v>
      </c>
      <c r="B203" t="s">
        <v>164</v>
      </c>
      <c r="C203" s="2">
        <v>19.850619593172784</v>
      </c>
      <c r="D203" s="2">
        <f t="shared" si="6"/>
        <v>0.29219499217390188</v>
      </c>
    </row>
    <row r="204" spans="1:4" hidden="1" x14ac:dyDescent="0.25">
      <c r="A204" t="s">
        <v>168</v>
      </c>
      <c r="B204" t="s">
        <v>164</v>
      </c>
      <c r="C204" s="2">
        <v>17.98904220779221</v>
      </c>
      <c r="D204" s="2">
        <f t="shared" si="6"/>
        <v>0.24403401916984271</v>
      </c>
    </row>
    <row r="205" spans="1:4" hidden="1" x14ac:dyDescent="0.25">
      <c r="A205" t="s">
        <v>166</v>
      </c>
      <c r="B205" t="s">
        <v>164</v>
      </c>
      <c r="C205" s="2">
        <v>19.457314319937939</v>
      </c>
      <c r="D205" s="2">
        <f t="shared" si="6"/>
        <v>0.28201976937877482</v>
      </c>
    </row>
    <row r="206" spans="1:4" hidden="1" x14ac:dyDescent="0.25">
      <c r="A206" t="s">
        <v>170</v>
      </c>
      <c r="B206" t="s">
        <v>164</v>
      </c>
      <c r="C206" s="2">
        <v>16.634347826086952</v>
      </c>
      <c r="D206" s="2">
        <f t="shared" si="6"/>
        <v>0.2089866447988227</v>
      </c>
    </row>
    <row r="207" spans="1:4" hidden="1" x14ac:dyDescent="0.25">
      <c r="A207" t="s">
        <v>188</v>
      </c>
      <c r="B207" t="s">
        <v>164</v>
      </c>
      <c r="C207" s="2">
        <v>30.659593603327622</v>
      </c>
      <c r="D207" s="2">
        <f t="shared" si="6"/>
        <v>0.57183456536211008</v>
      </c>
    </row>
    <row r="208" spans="1:4" hidden="1" x14ac:dyDescent="0.25">
      <c r="A208" t="s">
        <v>208</v>
      </c>
      <c r="B208" t="s">
        <v>164</v>
      </c>
      <c r="C208" s="2">
        <v>22.651482087652298</v>
      </c>
      <c r="D208" s="2">
        <f t="shared" si="6"/>
        <v>0.36465626294569564</v>
      </c>
    </row>
    <row r="209" spans="1:4" hidden="1" x14ac:dyDescent="0.25">
      <c r="A209" t="s">
        <v>214</v>
      </c>
      <c r="B209" t="s">
        <v>164</v>
      </c>
      <c r="C209" s="2">
        <v>17.611450023463163</v>
      </c>
      <c r="D209" s="2">
        <f t="shared" si="6"/>
        <v>0.2342653105795752</v>
      </c>
    </row>
    <row r="210" spans="1:4" hidden="1" x14ac:dyDescent="0.25">
      <c r="A210" t="s">
        <v>210</v>
      </c>
      <c r="B210" t="s">
        <v>164</v>
      </c>
      <c r="C210" s="2">
        <v>25.707308248914611</v>
      </c>
      <c r="D210" s="2">
        <f t="shared" si="6"/>
        <v>0.4437137130487247</v>
      </c>
    </row>
    <row r="211" spans="1:4" hidden="1" x14ac:dyDescent="0.25">
      <c r="A211" t="s">
        <v>179</v>
      </c>
      <c r="B211" t="s">
        <v>164</v>
      </c>
      <c r="C211" s="2">
        <v>34.01415016091039</v>
      </c>
      <c r="D211" s="2">
        <f t="shared" si="6"/>
        <v>0.65862048631231807</v>
      </c>
    </row>
    <row r="212" spans="1:4" hidden="1" x14ac:dyDescent="0.25">
      <c r="A212" t="s">
        <v>217</v>
      </c>
      <c r="B212" t="s">
        <v>164</v>
      </c>
      <c r="C212" s="2">
        <v>18.983333333333338</v>
      </c>
      <c r="D212" s="2">
        <f t="shared" si="6"/>
        <v>0.26975738067574767</v>
      </c>
    </row>
    <row r="213" spans="1:4" hidden="1" x14ac:dyDescent="0.25">
      <c r="A213" t="s">
        <v>219</v>
      </c>
      <c r="B213" t="s">
        <v>164</v>
      </c>
      <c r="C213" s="2">
        <v>22.901090342679126</v>
      </c>
      <c r="D213" s="2">
        <f t="shared" si="6"/>
        <v>0.37111389211886042</v>
      </c>
    </row>
    <row r="214" spans="1:4" hidden="1" x14ac:dyDescent="0.25">
      <c r="A214" t="s">
        <v>207</v>
      </c>
      <c r="B214" t="s">
        <v>164</v>
      </c>
      <c r="C214" s="2">
        <v>30.243552624360742</v>
      </c>
      <c r="D214" s="2">
        <f t="shared" si="6"/>
        <v>0.5610711458481209</v>
      </c>
    </row>
    <row r="215" spans="1:4" hidden="1" x14ac:dyDescent="0.25">
      <c r="A215" t="s">
        <v>192</v>
      </c>
      <c r="B215" t="s">
        <v>164</v>
      </c>
      <c r="C215" s="2">
        <v>36.958232950333581</v>
      </c>
      <c r="D215" s="2">
        <f t="shared" si="6"/>
        <v>0.7347870173717499</v>
      </c>
    </row>
    <row r="216" spans="1:4" hidden="1" x14ac:dyDescent="0.25">
      <c r="A216" t="s">
        <v>196</v>
      </c>
      <c r="B216" t="s">
        <v>164</v>
      </c>
      <c r="C216" s="2">
        <v>34.599913381279855</v>
      </c>
      <c r="D216" s="2">
        <f t="shared" si="6"/>
        <v>0.673774799458004</v>
      </c>
    </row>
    <row r="217" spans="1:4" hidden="1" x14ac:dyDescent="0.25">
      <c r="A217" t="s">
        <v>197</v>
      </c>
      <c r="B217" t="s">
        <v>164</v>
      </c>
      <c r="C217" s="2">
        <v>28.45447232427632</v>
      </c>
      <c r="D217" s="2">
        <f t="shared" si="6"/>
        <v>0.51478574900610619</v>
      </c>
    </row>
    <row r="218" spans="1:4" hidden="1" x14ac:dyDescent="0.25">
      <c r="A218" t="s">
        <v>198</v>
      </c>
      <c r="B218" t="s">
        <v>164</v>
      </c>
      <c r="C218" s="2">
        <v>18.981369991303765</v>
      </c>
      <c r="D218" s="2">
        <f t="shared" si="6"/>
        <v>0.26970658694392297</v>
      </c>
    </row>
    <row r="219" spans="1:4" hidden="1" x14ac:dyDescent="0.25">
      <c r="A219" t="s">
        <v>202</v>
      </c>
      <c r="B219" t="s">
        <v>164</v>
      </c>
      <c r="C219" s="2">
        <v>13.93742058449809</v>
      </c>
      <c r="D219" s="2">
        <f t="shared" si="6"/>
        <v>0.1392142887871389</v>
      </c>
    </row>
    <row r="220" spans="1:4" hidden="1" x14ac:dyDescent="0.25">
      <c r="A220" t="s">
        <v>201</v>
      </c>
      <c r="B220" t="s">
        <v>164</v>
      </c>
      <c r="C220" s="2">
        <v>40.539744182462627</v>
      </c>
      <c r="D220" s="2">
        <f t="shared" si="6"/>
        <v>0.82744449544325038</v>
      </c>
    </row>
    <row r="221" spans="1:4" hidden="1" x14ac:dyDescent="0.25">
      <c r="A221" t="s">
        <v>199</v>
      </c>
      <c r="B221" t="s">
        <v>164</v>
      </c>
      <c r="C221" s="2">
        <v>20.873325316305618</v>
      </c>
      <c r="D221" s="2">
        <f t="shared" si="6"/>
        <v>0.31865346932865513</v>
      </c>
    </row>
    <row r="222" spans="1:4" hidden="1" x14ac:dyDescent="0.25">
      <c r="A222" t="s">
        <v>194</v>
      </c>
      <c r="B222" t="s">
        <v>164</v>
      </c>
      <c r="C222" s="2">
        <v>27.443056576047027</v>
      </c>
      <c r="D222" s="2">
        <f t="shared" si="6"/>
        <v>0.4886193554256465</v>
      </c>
    </row>
    <row r="223" spans="1:4" hidden="1" x14ac:dyDescent="0.25">
      <c r="A223" t="s">
        <v>218</v>
      </c>
      <c r="B223" t="s">
        <v>164</v>
      </c>
      <c r="C223" s="2">
        <v>31.377331420373025</v>
      </c>
      <c r="D223" s="2">
        <f t="shared" si="6"/>
        <v>0.59040320070447017</v>
      </c>
    </row>
    <row r="224" spans="1:4" hidden="1" x14ac:dyDescent="0.25">
      <c r="A224" t="s">
        <v>167</v>
      </c>
      <c r="B224" t="s">
        <v>164</v>
      </c>
      <c r="C224" s="2">
        <v>25.878214419928057</v>
      </c>
      <c r="D224" s="2">
        <f t="shared" si="6"/>
        <v>0.44813523618982309</v>
      </c>
    </row>
    <row r="225" spans="1:4" hidden="1" x14ac:dyDescent="0.25">
      <c r="A225" t="s">
        <v>187</v>
      </c>
      <c r="B225" t="s">
        <v>164</v>
      </c>
      <c r="C225" s="2">
        <v>26.602922885572141</v>
      </c>
      <c r="D225" s="2">
        <f t="shared" si="6"/>
        <v>0.46688420957325433</v>
      </c>
    </row>
    <row r="226" spans="1:4" hidden="1" x14ac:dyDescent="0.25">
      <c r="A226" t="s">
        <v>261</v>
      </c>
      <c r="B226" t="s">
        <v>164</v>
      </c>
      <c r="C226" s="2">
        <v>21.685130878679264</v>
      </c>
      <c r="D226" s="2">
        <f t="shared" si="6"/>
        <v>0.33965573658923925</v>
      </c>
    </row>
    <row r="227" spans="1:4" hidden="1" x14ac:dyDescent="0.25">
      <c r="A227" t="s">
        <v>259</v>
      </c>
      <c r="B227" t="s">
        <v>164</v>
      </c>
      <c r="C227" s="2">
        <v>18.127117486338797</v>
      </c>
      <c r="D227" s="2">
        <f t="shared" si="6"/>
        <v>0.24760617244954677</v>
      </c>
    </row>
    <row r="228" spans="1:4" hidden="1" x14ac:dyDescent="0.25">
      <c r="A228" t="s">
        <v>250</v>
      </c>
      <c r="B228" t="s">
        <v>164</v>
      </c>
      <c r="C228" s="2">
        <v>13.272893772893775</v>
      </c>
      <c r="D228" s="2">
        <f t="shared" si="6"/>
        <v>0.12202227835260837</v>
      </c>
    </row>
    <row r="229" spans="1:4" hidden="1" x14ac:dyDescent="0.25">
      <c r="A229" t="s">
        <v>223</v>
      </c>
      <c r="B229" t="s">
        <v>164</v>
      </c>
      <c r="C229" s="2">
        <v>33.890695353479089</v>
      </c>
      <c r="D229" s="2">
        <f t="shared" si="6"/>
        <v>0.65542658006130028</v>
      </c>
    </row>
    <row r="230" spans="1:4" hidden="1" x14ac:dyDescent="0.25">
      <c r="A230" t="s">
        <v>245</v>
      </c>
      <c r="B230" t="s">
        <v>164</v>
      </c>
      <c r="C230" s="2">
        <v>26.022986862948272</v>
      </c>
      <c r="D230" s="2">
        <f t="shared" si="6"/>
        <v>0.45188065218745188</v>
      </c>
    </row>
    <row r="231" spans="1:4" hidden="1" x14ac:dyDescent="0.25">
      <c r="A231" t="s">
        <v>232</v>
      </c>
      <c r="B231" t="s">
        <v>164</v>
      </c>
      <c r="C231" s="2">
        <v>41.01305519339418</v>
      </c>
      <c r="D231" s="2">
        <f t="shared" si="6"/>
        <v>0.83968955116804278</v>
      </c>
    </row>
    <row r="232" spans="1:4" hidden="1" x14ac:dyDescent="0.25">
      <c r="A232" t="s">
        <v>267</v>
      </c>
      <c r="B232" t="s">
        <v>164</v>
      </c>
      <c r="C232" s="2">
        <v>25.875171836710297</v>
      </c>
      <c r="D232" s="2">
        <f t="shared" si="6"/>
        <v>0.44805652134865459</v>
      </c>
    </row>
    <row r="233" spans="1:4" hidden="1" x14ac:dyDescent="0.25">
      <c r="A233" t="s">
        <v>209</v>
      </c>
      <c r="B233" t="s">
        <v>164</v>
      </c>
      <c r="C233" s="2">
        <v>14.243502475247531</v>
      </c>
      <c r="D233" s="2">
        <f t="shared" si="6"/>
        <v>0.14713295055923686</v>
      </c>
    </row>
    <row r="234" spans="1:4" hidden="1" x14ac:dyDescent="0.25">
      <c r="A234" t="s">
        <v>176</v>
      </c>
      <c r="B234" t="s">
        <v>164</v>
      </c>
      <c r="C234" s="2">
        <v>16.331644333603844</v>
      </c>
      <c r="D234" s="2">
        <f t="shared" si="6"/>
        <v>0.20115538575785999</v>
      </c>
    </row>
    <row r="235" spans="1:4" hidden="1" x14ac:dyDescent="0.25">
      <c r="A235" t="s">
        <v>238</v>
      </c>
      <c r="B235" t="s">
        <v>164</v>
      </c>
      <c r="C235" s="2">
        <v>17.828672745694021</v>
      </c>
      <c r="D235" s="2">
        <f t="shared" si="6"/>
        <v>0.23988509181638359</v>
      </c>
    </row>
    <row r="236" spans="1:4" hidden="1" x14ac:dyDescent="0.25">
      <c r="A236" t="s">
        <v>265</v>
      </c>
      <c r="B236" t="s">
        <v>164</v>
      </c>
      <c r="C236" s="2">
        <v>20.451653611836381</v>
      </c>
      <c r="D236" s="2">
        <f t="shared" si="6"/>
        <v>0.30774437699921281</v>
      </c>
    </row>
    <row r="237" spans="1:4" hidden="1" x14ac:dyDescent="0.25">
      <c r="A237" t="s">
        <v>254</v>
      </c>
      <c r="B237" t="s">
        <v>164</v>
      </c>
      <c r="C237" s="2">
        <v>16.548207663782449</v>
      </c>
      <c r="D237" s="2">
        <f t="shared" si="6"/>
        <v>0.20675810782588119</v>
      </c>
    </row>
    <row r="238" spans="1:4" hidden="1" x14ac:dyDescent="0.25">
      <c r="A238" t="s">
        <v>206</v>
      </c>
      <c r="B238" t="s">
        <v>164</v>
      </c>
      <c r="C238" s="2">
        <v>32.517691892216284</v>
      </c>
      <c r="D238" s="2">
        <f t="shared" si="6"/>
        <v>0.61990553046558916</v>
      </c>
    </row>
    <row r="239" spans="1:4" hidden="1" x14ac:dyDescent="0.25">
      <c r="A239" t="s">
        <v>190</v>
      </c>
      <c r="B239" t="s">
        <v>164</v>
      </c>
      <c r="C239" s="2">
        <v>20.42720218357357</v>
      </c>
      <c r="D239" s="2">
        <f t="shared" si="6"/>
        <v>0.3071117927264751</v>
      </c>
    </row>
    <row r="240" spans="1:4" hidden="1" x14ac:dyDescent="0.25">
      <c r="A240" t="s">
        <v>308</v>
      </c>
      <c r="B240" t="s">
        <v>276</v>
      </c>
      <c r="C240" s="2" cm="1">
        <f t="array" ref="C240:C328">VLOOKUP(A240:A328,'Per 90'!A245:U333,3,FALSE)*VLOOKUP(Metrics!E3,Metrics!E3:F15,2,FALSE)+VLOOKUP(A240:A328,'Per 90'!A245:U333,4,FALSE)*VLOOKUP(Metrics!E4,Metrics!E3:F15,2,FALSE)+VLOOKUP(A240:A328,'Per 90'!A245:U333,16,FALSE)*VLOOKUP(Metrics!E5,Metrics!E3:F15,2,FALSE)+VLOOKUP(A240:A328,'Per 90'!A245:U333,5,FALSE)*VLOOKUP(Metrics!E6,Metrics!E3:F15,2,FALSE)+VLOOKUP(A240:A328,'Per 90'!A245:U333,6,FALSE)*VLOOKUP(Metrics!E7,Metrics!E3:F15,2,FALSE)+(VLOOKUP(A240:A328,'Per 90'!A245:U333,3,FALSE)/VLOOKUP(A240:A328,'Per 90'!A245:U333,5,FALSE))*VLOOKUP(Metrics!E8,Metrics!E3:F15,2,FALSE)+(VLOOKUP(A240:A328,'Per 90'!A245:U333,3,FALSE)/VLOOKUP(A240:A328,'Per 90'!A245:U333,6,FALSE))*VLOOKUP(Metrics!E9,Metrics!E3:F15,2,FALSE)+VLOOKUP(A240:A328,'Per 90'!A245:U333,9,FALSE)*VLOOKUP(Metrics!E10,Metrics!E3:F15,2,FALSE)+VLOOKUP(A240:A328,'Per 90'!A245:U333,10,FALSE)*VLOOKUP(Metrics!E11,Metrics!E3:F15,2,FALSE)+VLOOKUP(A240:A328,'Per 90'!A245:U333,19,FALSE)*VLOOKUP(Metrics!E12,Metrics!E3:F15,2,FALSE)+VLOOKUP(A240:A328,'Per 90'!A245:U333,20,FALSE)*VLOOKUP(Metrics!E13,Metrics!E3:F15,2,FALSE)+VLOOKUP(A240:A328,'Per 90'!A245:U333,21,FALSE)*VLOOKUP(Metrics!E14,Metrics!E3:F15,2,FALSE)++VLOOKUP(A240:A328,'Per 90'!A245:U333,15,FALSE)*VLOOKUP(Metrics!E15,Metrics!E3:F15,2,FALSE)</f>
        <v>13.395388457592007</v>
      </c>
      <c r="D240" s="2">
        <f>(C240-$C$334)/($C$333-$C$334)</f>
        <v>0.20290445467240983</v>
      </c>
    </row>
    <row r="241" spans="1:4" hidden="1" x14ac:dyDescent="0.25">
      <c r="A241" t="s">
        <v>309</v>
      </c>
      <c r="B241" t="s">
        <v>276</v>
      </c>
      <c r="C241" s="2">
        <v>13.814857142857146</v>
      </c>
      <c r="D241" s="2">
        <f t="shared" ref="D241:D304" si="7">(C241-$C$334)/($C$333-$C$334)</f>
        <v>0.22436456076311878</v>
      </c>
    </row>
    <row r="242" spans="1:4" hidden="1" x14ac:dyDescent="0.25">
      <c r="A242" t="s">
        <v>310</v>
      </c>
      <c r="B242" t="s">
        <v>276</v>
      </c>
      <c r="C242" s="2">
        <v>16.575803756978118</v>
      </c>
      <c r="D242" s="2">
        <f t="shared" si="7"/>
        <v>0.36561516976237851</v>
      </c>
    </row>
    <row r="243" spans="1:4" hidden="1" x14ac:dyDescent="0.25">
      <c r="A243" t="s">
        <v>311</v>
      </c>
      <c r="B243" t="s">
        <v>276</v>
      </c>
      <c r="C243" s="2">
        <v>14.539996823548098</v>
      </c>
      <c r="D243" s="2">
        <f t="shared" si="7"/>
        <v>0.26146285921744655</v>
      </c>
    </row>
    <row r="244" spans="1:4" hidden="1" x14ac:dyDescent="0.25">
      <c r="A244" t="s">
        <v>312</v>
      </c>
      <c r="B244" t="s">
        <v>276</v>
      </c>
      <c r="C244" s="2">
        <v>17.63049095607235</v>
      </c>
      <c r="D244" s="2">
        <f t="shared" si="7"/>
        <v>0.41957318851357206</v>
      </c>
    </row>
    <row r="245" spans="1:4" hidden="1" x14ac:dyDescent="0.25">
      <c r="A245" t="s">
        <v>313</v>
      </c>
      <c r="B245" t="s">
        <v>276</v>
      </c>
      <c r="C245" s="2">
        <v>16.717206874794247</v>
      </c>
      <c r="D245" s="2">
        <f t="shared" si="7"/>
        <v>0.37284938298612147</v>
      </c>
    </row>
    <row r="246" spans="1:4" hidden="1" x14ac:dyDescent="0.25">
      <c r="A246" t="s">
        <v>314</v>
      </c>
      <c r="B246" t="s">
        <v>276</v>
      </c>
      <c r="C246" s="2">
        <v>15.791944764096664</v>
      </c>
      <c r="D246" s="2">
        <f t="shared" si="7"/>
        <v>0.32551277895635311</v>
      </c>
    </row>
    <row r="247" spans="1:4" hidden="1" x14ac:dyDescent="0.25">
      <c r="A247" t="s">
        <v>315</v>
      </c>
      <c r="B247" t="s">
        <v>276</v>
      </c>
      <c r="C247" s="2">
        <v>12.00878638110928</v>
      </c>
      <c r="D247" s="2">
        <f t="shared" si="7"/>
        <v>0.13196560104115965</v>
      </c>
    </row>
    <row r="248" spans="1:4" hidden="1" x14ac:dyDescent="0.25">
      <c r="A248" t="s">
        <v>316</v>
      </c>
      <c r="B248" t="s">
        <v>276</v>
      </c>
      <c r="C248" s="2">
        <v>15.565267599378195</v>
      </c>
      <c r="D248" s="2">
        <f t="shared" si="7"/>
        <v>0.31391592757250147</v>
      </c>
    </row>
    <row r="249" spans="1:4" hidden="1" x14ac:dyDescent="0.25">
      <c r="A249" t="s">
        <v>317</v>
      </c>
      <c r="B249" t="s">
        <v>276</v>
      </c>
      <c r="C249" s="2">
        <v>13.854125412541253</v>
      </c>
      <c r="D249" s="2">
        <f t="shared" si="7"/>
        <v>0.22637353369249688</v>
      </c>
    </row>
    <row r="250" spans="1:4" hidden="1" x14ac:dyDescent="0.25">
      <c r="A250" t="s">
        <v>318</v>
      </c>
      <c r="B250" t="s">
        <v>276</v>
      </c>
      <c r="C250" s="2">
        <v>13.804511278195491</v>
      </c>
      <c r="D250" s="2">
        <f t="shared" si="7"/>
        <v>0.22383526415281543</v>
      </c>
    </row>
    <row r="251" spans="1:4" hidden="1" x14ac:dyDescent="0.25">
      <c r="A251" t="s">
        <v>319</v>
      </c>
      <c r="B251" t="s">
        <v>276</v>
      </c>
      <c r="C251" s="2">
        <v>21.604428117142167</v>
      </c>
      <c r="D251" s="2">
        <f t="shared" si="7"/>
        <v>0.62288064880816885</v>
      </c>
    </row>
    <row r="252" spans="1:4" hidden="1" x14ac:dyDescent="0.25">
      <c r="A252" t="s">
        <v>320</v>
      </c>
      <c r="B252" t="s">
        <v>276</v>
      </c>
      <c r="C252" s="2">
        <v>14.839826839826841</v>
      </c>
      <c r="D252" s="2">
        <f t="shared" si="7"/>
        <v>0.27680222586040293</v>
      </c>
    </row>
    <row r="253" spans="1:4" hidden="1" x14ac:dyDescent="0.25">
      <c r="A253" t="s">
        <v>321</v>
      </c>
      <c r="B253" t="s">
        <v>276</v>
      </c>
      <c r="C253" s="2">
        <v>16.812851771409889</v>
      </c>
      <c r="D253" s="2">
        <f t="shared" si="7"/>
        <v>0.37774259599702636</v>
      </c>
    </row>
    <row r="254" spans="1:4" hidden="1" x14ac:dyDescent="0.25">
      <c r="A254" t="s">
        <v>322</v>
      </c>
      <c r="B254" t="s">
        <v>276</v>
      </c>
      <c r="C254" s="2">
        <v>15.942172147255336</v>
      </c>
      <c r="D254" s="2">
        <f t="shared" si="7"/>
        <v>0.3331984434494652</v>
      </c>
    </row>
    <row r="255" spans="1:4" hidden="1" x14ac:dyDescent="0.25">
      <c r="A255" t="s">
        <v>323</v>
      </c>
      <c r="B255" t="s">
        <v>276</v>
      </c>
      <c r="C255" s="2">
        <v>19.828910536334117</v>
      </c>
      <c r="D255" s="2">
        <f t="shared" si="7"/>
        <v>0.5320447962439292</v>
      </c>
    </row>
    <row r="256" spans="1:4" hidden="1" x14ac:dyDescent="0.25">
      <c r="A256" t="s">
        <v>307</v>
      </c>
      <c r="B256" t="s">
        <v>276</v>
      </c>
      <c r="C256" s="2">
        <v>22.300680620180458</v>
      </c>
      <c r="D256" s="2">
        <f t="shared" si="7"/>
        <v>0.6585010731830635</v>
      </c>
    </row>
    <row r="257" spans="1:4" hidden="1" x14ac:dyDescent="0.25">
      <c r="A257" t="s">
        <v>305</v>
      </c>
      <c r="B257" t="s">
        <v>276</v>
      </c>
      <c r="C257" s="2">
        <v>20.027334735114621</v>
      </c>
      <c r="D257" s="2">
        <f t="shared" si="7"/>
        <v>0.54219621995295286</v>
      </c>
    </row>
    <row r="258" spans="1:4" hidden="1" x14ac:dyDescent="0.25">
      <c r="A258" t="s">
        <v>289</v>
      </c>
      <c r="B258" t="s">
        <v>276</v>
      </c>
      <c r="C258" s="2">
        <v>10.718774151358421</v>
      </c>
      <c r="D258" s="2">
        <f t="shared" si="7"/>
        <v>6.5968304267344527E-2</v>
      </c>
    </row>
    <row r="259" spans="1:4" hidden="1" x14ac:dyDescent="0.25">
      <c r="A259" t="s">
        <v>290</v>
      </c>
      <c r="B259" t="s">
        <v>276</v>
      </c>
      <c r="C259" s="2">
        <v>15.74869721473495</v>
      </c>
      <c r="D259" s="2">
        <f t="shared" si="7"/>
        <v>0.32330022524241159</v>
      </c>
    </row>
    <row r="260" spans="1:4" hidden="1" x14ac:dyDescent="0.25">
      <c r="A260" t="s">
        <v>291</v>
      </c>
      <c r="B260" t="s">
        <v>276</v>
      </c>
      <c r="C260" s="2">
        <v>14.789094299468996</v>
      </c>
      <c r="D260" s="2">
        <f t="shared" si="7"/>
        <v>0.27420673843410703</v>
      </c>
    </row>
    <row r="261" spans="1:4" hidden="1" x14ac:dyDescent="0.25">
      <c r="A261" t="s">
        <v>292</v>
      </c>
      <c r="B261" t="s">
        <v>276</v>
      </c>
      <c r="C261" s="2">
        <v>18.289315272951239</v>
      </c>
      <c r="D261" s="2">
        <f t="shared" si="7"/>
        <v>0.45327877901891128</v>
      </c>
    </row>
    <row r="262" spans="1:4" hidden="1" x14ac:dyDescent="0.25">
      <c r="A262" t="s">
        <v>293</v>
      </c>
      <c r="B262" t="s">
        <v>276</v>
      </c>
      <c r="C262" s="2">
        <v>23.223561759729272</v>
      </c>
      <c r="D262" s="2">
        <f t="shared" si="7"/>
        <v>0.70571586622849292</v>
      </c>
    </row>
    <row r="263" spans="1:4" hidden="1" x14ac:dyDescent="0.25">
      <c r="A263" t="s">
        <v>294</v>
      </c>
      <c r="B263" t="s">
        <v>276</v>
      </c>
      <c r="C263" s="2">
        <v>20.390018658919672</v>
      </c>
      <c r="D263" s="2">
        <f t="shared" si="7"/>
        <v>0.56075120571388359</v>
      </c>
    </row>
    <row r="264" spans="1:4" hidden="1" x14ac:dyDescent="0.25">
      <c r="A264" t="s">
        <v>295</v>
      </c>
      <c r="B264" t="s">
        <v>276</v>
      </c>
      <c r="C264" s="2">
        <v>18.913229244428916</v>
      </c>
      <c r="D264" s="2">
        <f t="shared" si="7"/>
        <v>0.48519834891701552</v>
      </c>
    </row>
    <row r="265" spans="1:4" hidden="1" x14ac:dyDescent="0.25">
      <c r="A265" t="s">
        <v>296</v>
      </c>
      <c r="B265" t="s">
        <v>276</v>
      </c>
      <c r="C265" s="2">
        <v>17.493646867145507</v>
      </c>
      <c r="D265" s="2">
        <f t="shared" si="7"/>
        <v>0.41257221616589795</v>
      </c>
    </row>
    <row r="266" spans="1:4" hidden="1" x14ac:dyDescent="0.25">
      <c r="A266" t="s">
        <v>298</v>
      </c>
      <c r="B266" t="s">
        <v>276</v>
      </c>
      <c r="C266" s="2">
        <v>13.05944055944056</v>
      </c>
      <c r="D266" s="2">
        <f t="shared" si="7"/>
        <v>0.18571728960256975</v>
      </c>
    </row>
    <row r="267" spans="1:4" hidden="1" x14ac:dyDescent="0.25">
      <c r="A267" t="s">
        <v>297</v>
      </c>
      <c r="B267" t="s">
        <v>276</v>
      </c>
      <c r="C267" s="2">
        <v>13.06822892676186</v>
      </c>
      <c r="D267" s="2">
        <f t="shared" si="7"/>
        <v>0.18616690432162797</v>
      </c>
    </row>
    <row r="268" spans="1:4" hidden="1" x14ac:dyDescent="0.25">
      <c r="A268" t="s">
        <v>299</v>
      </c>
      <c r="B268" t="s">
        <v>276</v>
      </c>
      <c r="C268" s="2">
        <v>23.335055094671503</v>
      </c>
      <c r="D268" s="2">
        <f t="shared" si="7"/>
        <v>0.71141988867478079</v>
      </c>
    </row>
    <row r="269" spans="1:4" hidden="1" x14ac:dyDescent="0.25">
      <c r="A269" t="s">
        <v>300</v>
      </c>
      <c r="B269" t="s">
        <v>276</v>
      </c>
      <c r="C269" s="2">
        <v>18.722390891840607</v>
      </c>
      <c r="D269" s="2">
        <f t="shared" si="7"/>
        <v>0.47543501869337185</v>
      </c>
    </row>
    <row r="270" spans="1:4" hidden="1" x14ac:dyDescent="0.25">
      <c r="A270" t="s">
        <v>301</v>
      </c>
      <c r="B270" t="s">
        <v>276</v>
      </c>
      <c r="C270" s="2">
        <v>23.733622973711704</v>
      </c>
      <c r="D270" s="2">
        <f t="shared" si="7"/>
        <v>0.73181070512665769</v>
      </c>
    </row>
    <row r="271" spans="1:4" hidden="1" x14ac:dyDescent="0.25">
      <c r="A271" t="s">
        <v>302</v>
      </c>
      <c r="B271" t="s">
        <v>276</v>
      </c>
      <c r="C271" s="2">
        <v>18.145168967158497</v>
      </c>
      <c r="D271" s="2">
        <f t="shared" si="7"/>
        <v>0.445904223721796</v>
      </c>
    </row>
    <row r="272" spans="1:4" hidden="1" x14ac:dyDescent="0.25">
      <c r="A272" t="s">
        <v>303</v>
      </c>
      <c r="B272" t="s">
        <v>276</v>
      </c>
      <c r="C272" s="2">
        <v>10.610825583292543</v>
      </c>
      <c r="D272" s="2">
        <f t="shared" si="7"/>
        <v>6.044563283939379E-2</v>
      </c>
    </row>
    <row r="273" spans="1:4" hidden="1" x14ac:dyDescent="0.25">
      <c r="A273" t="s">
        <v>304</v>
      </c>
      <c r="B273" t="s">
        <v>276</v>
      </c>
      <c r="C273" s="2">
        <v>13.244767770291682</v>
      </c>
      <c r="D273" s="2">
        <f t="shared" si="7"/>
        <v>0.19519866865675681</v>
      </c>
    </row>
    <row r="274" spans="1:4" hidden="1" x14ac:dyDescent="0.25">
      <c r="A274" t="s">
        <v>306</v>
      </c>
      <c r="B274" t="s">
        <v>276</v>
      </c>
      <c r="C274" s="2">
        <v>20.419098187179795</v>
      </c>
      <c r="D274" s="2">
        <f t="shared" si="7"/>
        <v>0.56223892049081758</v>
      </c>
    </row>
    <row r="275" spans="1:4" hidden="1" x14ac:dyDescent="0.25">
      <c r="A275" t="s">
        <v>324</v>
      </c>
      <c r="B275" t="s">
        <v>276</v>
      </c>
      <c r="C275" s="2">
        <v>19.080825496342744</v>
      </c>
      <c r="D275" s="2">
        <f t="shared" si="7"/>
        <v>0.49377260838575887</v>
      </c>
    </row>
    <row r="276" spans="1:4" hidden="1" x14ac:dyDescent="0.25">
      <c r="A276" t="s">
        <v>325</v>
      </c>
      <c r="B276" t="s">
        <v>276</v>
      </c>
      <c r="C276" s="2">
        <v>13.781539560491399</v>
      </c>
      <c r="D276" s="2">
        <f t="shared" si="7"/>
        <v>0.22266002624750189</v>
      </c>
    </row>
    <row r="277" spans="1:4" hidden="1" x14ac:dyDescent="0.25">
      <c r="A277" t="s">
        <v>326</v>
      </c>
      <c r="B277" t="s">
        <v>276</v>
      </c>
      <c r="C277" s="2">
        <v>11.566538432526212</v>
      </c>
      <c r="D277" s="2">
        <f t="shared" si="7"/>
        <v>0.1093401030519781</v>
      </c>
    </row>
    <row r="278" spans="1:4" hidden="1" x14ac:dyDescent="0.25">
      <c r="A278" t="s">
        <v>346</v>
      </c>
      <c r="B278" t="s">
        <v>276</v>
      </c>
      <c r="C278" s="2">
        <v>14.921997300944671</v>
      </c>
      <c r="D278" s="2">
        <f t="shared" si="7"/>
        <v>0.28100608391954862</v>
      </c>
    </row>
    <row r="279" spans="1:4" hidden="1" x14ac:dyDescent="0.25">
      <c r="A279" t="s">
        <v>347</v>
      </c>
      <c r="B279" t="s">
        <v>276</v>
      </c>
      <c r="C279" s="2">
        <v>19.400738279808049</v>
      </c>
      <c r="D279" s="2">
        <f t="shared" si="7"/>
        <v>0.51013941361843074</v>
      </c>
    </row>
    <row r="280" spans="1:4" hidden="1" x14ac:dyDescent="0.25">
      <c r="A280" t="s">
        <v>348</v>
      </c>
      <c r="B280" t="s">
        <v>276</v>
      </c>
      <c r="C280" s="2">
        <v>18.882843434712818</v>
      </c>
      <c r="D280" s="2">
        <f t="shared" si="7"/>
        <v>0.48364380450627509</v>
      </c>
    </row>
    <row r="281" spans="1:4" hidden="1" x14ac:dyDescent="0.25">
      <c r="A281" t="s">
        <v>349</v>
      </c>
      <c r="B281" t="s">
        <v>276</v>
      </c>
      <c r="C281" s="2">
        <v>14.696034860624884</v>
      </c>
      <c r="D281" s="2">
        <f t="shared" si="7"/>
        <v>0.26944579798613494</v>
      </c>
    </row>
    <row r="282" spans="1:4" hidden="1" x14ac:dyDescent="0.25">
      <c r="A282" t="s">
        <v>350</v>
      </c>
      <c r="B282" t="s">
        <v>276</v>
      </c>
      <c r="C282" s="2">
        <v>17.259110639023302</v>
      </c>
      <c r="D282" s="2">
        <f t="shared" si="7"/>
        <v>0.4005732934467065</v>
      </c>
    </row>
    <row r="283" spans="1:4" hidden="1" x14ac:dyDescent="0.25">
      <c r="A283" t="s">
        <v>351</v>
      </c>
      <c r="B283" t="s">
        <v>276</v>
      </c>
      <c r="C283" s="2">
        <v>18.99954586739328</v>
      </c>
      <c r="D283" s="2">
        <f t="shared" si="7"/>
        <v>0.48961432548755773</v>
      </c>
    </row>
    <row r="284" spans="1:4" hidden="1" x14ac:dyDescent="0.25">
      <c r="A284" t="s">
        <v>363</v>
      </c>
      <c r="B284" t="s">
        <v>276</v>
      </c>
      <c r="C284" s="2">
        <v>17.410506289796551</v>
      </c>
      <c r="D284" s="2">
        <f t="shared" si="7"/>
        <v>0.40831872675649511</v>
      </c>
    </row>
    <row r="285" spans="1:4" hidden="1" x14ac:dyDescent="0.25">
      <c r="A285" t="s">
        <v>352</v>
      </c>
      <c r="B285" t="s">
        <v>276</v>
      </c>
      <c r="C285" s="2">
        <v>18.55609951949852</v>
      </c>
      <c r="D285" s="2">
        <f t="shared" si="7"/>
        <v>0.46692751713774294</v>
      </c>
    </row>
    <row r="286" spans="1:4" hidden="1" x14ac:dyDescent="0.25">
      <c r="A286" t="s">
        <v>353</v>
      </c>
      <c r="B286" t="s">
        <v>276</v>
      </c>
      <c r="C286" s="2">
        <v>13.127594990447889</v>
      </c>
      <c r="D286" s="2">
        <f t="shared" si="7"/>
        <v>0.18920408461575339</v>
      </c>
    </row>
    <row r="287" spans="1:4" hidden="1" x14ac:dyDescent="0.25">
      <c r="A287" t="s">
        <v>364</v>
      </c>
      <c r="B287" t="s">
        <v>276</v>
      </c>
      <c r="C287" s="2">
        <v>12.010178117048344</v>
      </c>
      <c r="D287" s="2">
        <f t="shared" si="7"/>
        <v>0.13203680254427946</v>
      </c>
    </row>
    <row r="288" spans="1:4" hidden="1" x14ac:dyDescent="0.25">
      <c r="A288" t="s">
        <v>355</v>
      </c>
      <c r="B288" t="s">
        <v>276</v>
      </c>
      <c r="C288" s="2">
        <v>16.787711525891499</v>
      </c>
      <c r="D288" s="2">
        <f t="shared" si="7"/>
        <v>0.37645641575301103</v>
      </c>
    </row>
    <row r="289" spans="1:4" hidden="1" x14ac:dyDescent="0.25">
      <c r="A289" t="s">
        <v>356</v>
      </c>
      <c r="B289" t="s">
        <v>276</v>
      </c>
      <c r="C289" s="2">
        <v>19.040202713142364</v>
      </c>
      <c r="D289" s="2">
        <f t="shared" si="7"/>
        <v>0.49169433826023329</v>
      </c>
    </row>
    <row r="290" spans="1:4" hidden="1" x14ac:dyDescent="0.25">
      <c r="A290" t="s">
        <v>357</v>
      </c>
      <c r="B290" t="s">
        <v>276</v>
      </c>
      <c r="C290" s="2">
        <v>17.540764938069962</v>
      </c>
      <c r="D290" s="2">
        <f t="shared" si="7"/>
        <v>0.41498278657639048</v>
      </c>
    </row>
    <row r="291" spans="1:4" hidden="1" x14ac:dyDescent="0.25">
      <c r="A291" t="s">
        <v>358</v>
      </c>
      <c r="B291" t="s">
        <v>276</v>
      </c>
      <c r="C291" s="2">
        <v>10.736842105263158</v>
      </c>
      <c r="D291" s="2">
        <f t="shared" si="7"/>
        <v>6.6892664586143069E-2</v>
      </c>
    </row>
    <row r="292" spans="1:4" hidden="1" x14ac:dyDescent="0.25">
      <c r="A292" t="s">
        <v>359</v>
      </c>
      <c r="B292" t="s">
        <v>276</v>
      </c>
      <c r="C292" s="2">
        <v>16.947273516169567</v>
      </c>
      <c r="D292" s="2">
        <f t="shared" si="7"/>
        <v>0.38461964070804577</v>
      </c>
    </row>
    <row r="293" spans="1:4" hidden="1" x14ac:dyDescent="0.25">
      <c r="A293" t="s">
        <v>360</v>
      </c>
      <c r="B293" t="s">
        <v>276</v>
      </c>
      <c r="C293" s="2">
        <v>12.894843877104062</v>
      </c>
      <c r="D293" s="2">
        <f t="shared" si="7"/>
        <v>0.17729648874377077</v>
      </c>
    </row>
    <row r="294" spans="1:4" hidden="1" x14ac:dyDescent="0.25">
      <c r="A294" t="s">
        <v>361</v>
      </c>
      <c r="B294" t="s">
        <v>276</v>
      </c>
      <c r="C294" s="2">
        <v>17.060732948056895</v>
      </c>
      <c r="D294" s="2">
        <f t="shared" si="7"/>
        <v>0.39042424908722573</v>
      </c>
    </row>
    <row r="295" spans="1:4" hidden="1" x14ac:dyDescent="0.25">
      <c r="A295" t="s">
        <v>362</v>
      </c>
      <c r="B295" t="s">
        <v>276</v>
      </c>
      <c r="C295" s="2">
        <v>9.4293286219081267</v>
      </c>
      <c r="D295" s="2">
        <f t="shared" si="7"/>
        <v>0</v>
      </c>
    </row>
    <row r="296" spans="1:4" hidden="1" x14ac:dyDescent="0.25">
      <c r="A296" t="s">
        <v>345</v>
      </c>
      <c r="B296" t="s">
        <v>276</v>
      </c>
      <c r="C296" s="2">
        <v>12.846767267819898</v>
      </c>
      <c r="D296" s="2">
        <f t="shared" si="7"/>
        <v>0.1748368793093559</v>
      </c>
    </row>
    <row r="297" spans="1:4" hidden="1" x14ac:dyDescent="0.25">
      <c r="A297" t="s">
        <v>344</v>
      </c>
      <c r="B297" t="s">
        <v>276</v>
      </c>
      <c r="C297" s="2">
        <v>20.013386222571906</v>
      </c>
      <c r="D297" s="2">
        <f t="shared" si="7"/>
        <v>0.54148261111994778</v>
      </c>
    </row>
    <row r="298" spans="1:4" hidden="1" x14ac:dyDescent="0.25">
      <c r="A298" t="s">
        <v>343</v>
      </c>
      <c r="B298" t="s">
        <v>276</v>
      </c>
      <c r="C298" s="2">
        <v>16.596387876908768</v>
      </c>
      <c r="D298" s="2">
        <f t="shared" si="7"/>
        <v>0.36666825766384226</v>
      </c>
    </row>
    <row r="299" spans="1:4" hidden="1" x14ac:dyDescent="0.25">
      <c r="A299" t="s">
        <v>342</v>
      </c>
      <c r="B299" t="s">
        <v>276</v>
      </c>
      <c r="C299" s="2">
        <v>16.093353148402635</v>
      </c>
      <c r="D299" s="2">
        <f t="shared" si="7"/>
        <v>0.34093289523928094</v>
      </c>
    </row>
    <row r="300" spans="1:4" hidden="1" x14ac:dyDescent="0.25">
      <c r="A300" t="s">
        <v>327</v>
      </c>
      <c r="B300" t="s">
        <v>276</v>
      </c>
      <c r="C300" s="2">
        <v>16.54952719221366</v>
      </c>
      <c r="D300" s="2">
        <f t="shared" si="7"/>
        <v>0.36427085518693353</v>
      </c>
    </row>
    <row r="301" spans="1:4" hidden="1" x14ac:dyDescent="0.25">
      <c r="A301" t="s">
        <v>328</v>
      </c>
      <c r="B301" t="s">
        <v>276</v>
      </c>
      <c r="C301" s="2">
        <v>18.659076279980795</v>
      </c>
      <c r="D301" s="2">
        <f t="shared" si="7"/>
        <v>0.47219582984487696</v>
      </c>
    </row>
    <row r="302" spans="1:4" hidden="1" x14ac:dyDescent="0.25">
      <c r="A302" t="s">
        <v>329</v>
      </c>
      <c r="B302" t="s">
        <v>276</v>
      </c>
      <c r="C302" s="2">
        <v>11.344005729050462</v>
      </c>
      <c r="D302" s="2">
        <f t="shared" si="7"/>
        <v>9.7955283176274374E-2</v>
      </c>
    </row>
    <row r="303" spans="1:4" hidden="1" x14ac:dyDescent="0.25">
      <c r="A303" t="s">
        <v>330</v>
      </c>
      <c r="B303" t="s">
        <v>276</v>
      </c>
      <c r="C303" s="2">
        <v>28.975769049187569</v>
      </c>
      <c r="D303" s="2">
        <f t="shared" si="7"/>
        <v>1</v>
      </c>
    </row>
    <row r="304" spans="1:4" hidden="1" x14ac:dyDescent="0.25">
      <c r="A304" t="s">
        <v>331</v>
      </c>
      <c r="B304" t="s">
        <v>276</v>
      </c>
      <c r="C304" s="2">
        <v>13.787129197394011</v>
      </c>
      <c r="D304" s="2">
        <f t="shared" si="7"/>
        <v>0.22294599324611766</v>
      </c>
    </row>
    <row r="305" spans="1:4" hidden="1" x14ac:dyDescent="0.25">
      <c r="A305" t="s">
        <v>332</v>
      </c>
      <c r="B305" t="s">
        <v>276</v>
      </c>
      <c r="C305" s="2">
        <v>21.477350610409083</v>
      </c>
      <c r="D305" s="2">
        <f t="shared" ref="D305:D328" si="8">(C305-$C$334)/($C$333-$C$334)</f>
        <v>0.61637933685800261</v>
      </c>
    </row>
    <row r="306" spans="1:4" hidden="1" x14ac:dyDescent="0.25">
      <c r="A306" t="s">
        <v>333</v>
      </c>
      <c r="B306" t="s">
        <v>276</v>
      </c>
      <c r="C306" s="2">
        <v>12.869047619047617</v>
      </c>
      <c r="D306" s="2">
        <f t="shared" si="8"/>
        <v>0.17597674676044558</v>
      </c>
    </row>
    <row r="307" spans="1:4" hidden="1" x14ac:dyDescent="0.25">
      <c r="A307" t="s">
        <v>334</v>
      </c>
      <c r="B307" t="s">
        <v>276</v>
      </c>
      <c r="C307" s="2">
        <v>17.659354711784381</v>
      </c>
      <c r="D307" s="2">
        <f t="shared" si="8"/>
        <v>0.42104986432160041</v>
      </c>
    </row>
    <row r="308" spans="1:4" hidden="1" x14ac:dyDescent="0.25">
      <c r="A308" t="s">
        <v>335</v>
      </c>
      <c r="B308" t="s">
        <v>276</v>
      </c>
      <c r="C308" s="2">
        <v>16.373462669261666</v>
      </c>
      <c r="D308" s="2">
        <f t="shared" si="8"/>
        <v>0.35526335719224628</v>
      </c>
    </row>
    <row r="309" spans="1:4" hidden="1" x14ac:dyDescent="0.25">
      <c r="A309" t="s">
        <v>336</v>
      </c>
      <c r="B309" t="s">
        <v>276</v>
      </c>
      <c r="C309" s="2">
        <v>14.986827126362007</v>
      </c>
      <c r="D309" s="2">
        <f t="shared" si="8"/>
        <v>0.28432279141207278</v>
      </c>
    </row>
    <row r="310" spans="1:4" hidden="1" x14ac:dyDescent="0.25">
      <c r="A310" t="s">
        <v>337</v>
      </c>
      <c r="B310" t="s">
        <v>276</v>
      </c>
      <c r="C310" s="2">
        <v>18.335722661003075</v>
      </c>
      <c r="D310" s="2">
        <f t="shared" si="8"/>
        <v>0.45565299074428861</v>
      </c>
    </row>
    <row r="311" spans="1:4" hidden="1" x14ac:dyDescent="0.25">
      <c r="A311" t="s">
        <v>338</v>
      </c>
      <c r="B311" t="s">
        <v>276</v>
      </c>
      <c r="C311" s="2">
        <v>19.546138072453864</v>
      </c>
      <c r="D311" s="2">
        <f t="shared" si="8"/>
        <v>0.51757809756637307</v>
      </c>
    </row>
    <row r="312" spans="1:4" hidden="1" x14ac:dyDescent="0.25">
      <c r="A312" t="s">
        <v>339</v>
      </c>
      <c r="B312" t="s">
        <v>276</v>
      </c>
      <c r="C312" s="2">
        <v>21.043624338624337</v>
      </c>
      <c r="D312" s="2">
        <f t="shared" si="8"/>
        <v>0.59418980964467794</v>
      </c>
    </row>
    <row r="313" spans="1:4" hidden="1" x14ac:dyDescent="0.25">
      <c r="A313" t="s">
        <v>340</v>
      </c>
      <c r="B313" t="s">
        <v>276</v>
      </c>
      <c r="C313" s="2">
        <v>18.659029649595684</v>
      </c>
      <c r="D313" s="2">
        <f t="shared" si="8"/>
        <v>0.47219344422457521</v>
      </c>
    </row>
    <row r="314" spans="1:4" hidden="1" x14ac:dyDescent="0.25">
      <c r="A314" t="s">
        <v>341</v>
      </c>
      <c r="B314" t="s">
        <v>276</v>
      </c>
      <c r="C314" s="2">
        <v>14.813145463430525</v>
      </c>
      <c r="D314" s="2">
        <f t="shared" si="8"/>
        <v>0.27543720103679975</v>
      </c>
    </row>
    <row r="315" spans="1:4" hidden="1" x14ac:dyDescent="0.25">
      <c r="A315" t="s">
        <v>288</v>
      </c>
      <c r="B315" t="s">
        <v>276</v>
      </c>
      <c r="C315" s="2">
        <v>17.129331885781248</v>
      </c>
      <c r="D315" s="2">
        <f t="shared" si="8"/>
        <v>0.39393378515746669</v>
      </c>
    </row>
    <row r="316" spans="1:4" hidden="1" x14ac:dyDescent="0.25">
      <c r="A316" t="s">
        <v>354</v>
      </c>
      <c r="B316" t="s">
        <v>276</v>
      </c>
      <c r="C316" s="2">
        <v>25.307261533897048</v>
      </c>
      <c r="D316" s="2">
        <f t="shared" si="8"/>
        <v>0.81231838457038597</v>
      </c>
    </row>
    <row r="317" spans="1:4" hidden="1" x14ac:dyDescent="0.25">
      <c r="A317" t="s">
        <v>277</v>
      </c>
      <c r="B317" t="s">
        <v>276</v>
      </c>
      <c r="C317" s="2">
        <v>21.060606060606062</v>
      </c>
      <c r="D317" s="2">
        <f t="shared" si="8"/>
        <v>0.59505859811002049</v>
      </c>
    </row>
    <row r="318" spans="1:4" hidden="1" x14ac:dyDescent="0.25">
      <c r="A318" t="s">
        <v>279</v>
      </c>
      <c r="B318" t="s">
        <v>276</v>
      </c>
      <c r="C318" s="2">
        <v>19.262009649674852</v>
      </c>
      <c r="D318" s="2">
        <f t="shared" si="8"/>
        <v>0.50304202774659768</v>
      </c>
    </row>
    <row r="319" spans="1:4" hidden="1" x14ac:dyDescent="0.25">
      <c r="A319" t="s">
        <v>284</v>
      </c>
      <c r="B319" t="s">
        <v>276</v>
      </c>
      <c r="C319" s="2">
        <v>13.780513570615961</v>
      </c>
      <c r="D319" s="2">
        <f t="shared" si="8"/>
        <v>0.22260753638985975</v>
      </c>
    </row>
    <row r="320" spans="1:4" hidden="1" x14ac:dyDescent="0.25">
      <c r="A320" t="s">
        <v>286</v>
      </c>
      <c r="B320" t="s">
        <v>276</v>
      </c>
      <c r="C320" s="2">
        <v>21.052358249033869</v>
      </c>
      <c r="D320" s="2">
        <f t="shared" si="8"/>
        <v>0.5946366383366859</v>
      </c>
    </row>
    <row r="321" spans="1:4" hidden="1" x14ac:dyDescent="0.25">
      <c r="A321" t="s">
        <v>275</v>
      </c>
      <c r="B321" t="s">
        <v>276</v>
      </c>
      <c r="C321" s="2">
        <v>17.338285597141688</v>
      </c>
      <c r="D321" s="2">
        <f t="shared" si="8"/>
        <v>0.40462390094288714</v>
      </c>
    </row>
    <row r="322" spans="1:4" hidden="1" x14ac:dyDescent="0.25">
      <c r="A322" t="s">
        <v>283</v>
      </c>
      <c r="B322" t="s">
        <v>276</v>
      </c>
      <c r="C322" s="2">
        <v>13.521398432790836</v>
      </c>
      <c r="D322" s="2">
        <f t="shared" si="8"/>
        <v>0.20935115148493871</v>
      </c>
    </row>
    <row r="323" spans="1:4" hidden="1" x14ac:dyDescent="0.25">
      <c r="A323" t="s">
        <v>287</v>
      </c>
      <c r="B323" t="s">
        <v>276</v>
      </c>
      <c r="C323" s="2">
        <v>21.108709827666509</v>
      </c>
      <c r="D323" s="2">
        <f t="shared" si="8"/>
        <v>0.5975195969419772</v>
      </c>
    </row>
    <row r="324" spans="1:4" hidden="1" x14ac:dyDescent="0.25">
      <c r="A324" t="s">
        <v>281</v>
      </c>
      <c r="B324" t="s">
        <v>276</v>
      </c>
      <c r="C324" s="2">
        <v>11.92323225017028</v>
      </c>
      <c r="D324" s="2">
        <f t="shared" si="8"/>
        <v>0.12758863372287499</v>
      </c>
    </row>
    <row r="325" spans="1:4" hidden="1" x14ac:dyDescent="0.25">
      <c r="A325" t="s">
        <v>278</v>
      </c>
      <c r="B325" t="s">
        <v>276</v>
      </c>
      <c r="C325" s="2">
        <v>15.207395860396636</v>
      </c>
      <c r="D325" s="2">
        <f t="shared" si="8"/>
        <v>0.29560713419843498</v>
      </c>
    </row>
    <row r="326" spans="1:4" hidden="1" x14ac:dyDescent="0.25">
      <c r="A326" t="s">
        <v>280</v>
      </c>
      <c r="B326" t="s">
        <v>276</v>
      </c>
      <c r="C326" s="2">
        <v>18.257632970115438</v>
      </c>
      <c r="D326" s="2">
        <f t="shared" si="8"/>
        <v>0.45165790574770509</v>
      </c>
    </row>
    <row r="327" spans="1:4" hidden="1" x14ac:dyDescent="0.25">
      <c r="A327" t="s">
        <v>282</v>
      </c>
      <c r="B327" t="s">
        <v>276</v>
      </c>
      <c r="C327" s="2">
        <v>14.993431855500821</v>
      </c>
      <c r="D327" s="2">
        <f t="shared" si="8"/>
        <v>0.2846606907428173</v>
      </c>
    </row>
    <row r="328" spans="1:4" hidden="1" x14ac:dyDescent="0.25">
      <c r="A328" t="s">
        <v>285</v>
      </c>
      <c r="B328" t="s">
        <v>276</v>
      </c>
      <c r="C328" s="2">
        <v>16.539944284687273</v>
      </c>
      <c r="D328" s="2">
        <f t="shared" si="8"/>
        <v>0.36378059162400816</v>
      </c>
    </row>
    <row r="330" spans="1:4" x14ac:dyDescent="0.25">
      <c r="B330" t="s">
        <v>405</v>
      </c>
      <c r="C330" s="2">
        <f xml:space="preserve"> MAX(C21:C131)</f>
        <v>96.486792452830187</v>
      </c>
    </row>
    <row r="331" spans="1:4" x14ac:dyDescent="0.25">
      <c r="B331" t="s">
        <v>406</v>
      </c>
      <c r="C331" s="2">
        <f>MIN(C21:C131)</f>
        <v>22.427419354838712</v>
      </c>
    </row>
    <row r="333" spans="1:4" x14ac:dyDescent="0.25">
      <c r="B333" t="s">
        <v>407</v>
      </c>
      <c r="C333" s="2">
        <f>MAX(C240:C328)</f>
        <v>28.975769049187569</v>
      </c>
    </row>
    <row r="334" spans="1:4" x14ac:dyDescent="0.25">
      <c r="B334" t="s">
        <v>408</v>
      </c>
      <c r="C334" s="2">
        <f>MIN(C240:C328)</f>
        <v>9.4293286219081267</v>
      </c>
    </row>
    <row r="336" spans="1:4" x14ac:dyDescent="0.25">
      <c r="B336" t="s">
        <v>410</v>
      </c>
      <c r="C336" s="2">
        <f>MAX(C132:C239)</f>
        <v>47.20957257190787</v>
      </c>
    </row>
    <row r="337" spans="2:3" x14ac:dyDescent="0.25">
      <c r="B337" t="s">
        <v>411</v>
      </c>
      <c r="C337" s="2">
        <f>MIN(C132:C239)</f>
        <v>8.5563380281690158</v>
      </c>
    </row>
    <row r="339" spans="2:3" x14ac:dyDescent="0.25">
      <c r="B339" t="s">
        <v>428</v>
      </c>
      <c r="C339" s="2">
        <f>MAX(C2:C20)</f>
        <v>603.93888888888887</v>
      </c>
    </row>
    <row r="340" spans="2:3" x14ac:dyDescent="0.25">
      <c r="B340" t="s">
        <v>429</v>
      </c>
      <c r="C340" s="2">
        <f>MIN(C2:C20)</f>
        <v>362.88269230769231</v>
      </c>
    </row>
  </sheetData>
  <autoFilter ref="B1:B328" xr:uid="{C1AFB4DC-65A9-4C96-BAFA-999201EC17F7}">
    <filterColumn colId="0">
      <filters>
        <filter val="GK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BF54-3379-4270-8634-6FAD58EF6971}">
  <dimension ref="A1:N21"/>
  <sheetViews>
    <sheetView tabSelected="1" workbookViewId="0">
      <selection activeCell="H14" sqref="H14"/>
    </sheetView>
  </sheetViews>
  <sheetFormatPr defaultRowHeight="15" x14ac:dyDescent="0.25"/>
  <cols>
    <col min="1" max="1" width="11" style="2" bestFit="1" customWidth="1"/>
    <col min="2" max="2" width="15.5703125" customWidth="1"/>
    <col min="3" max="4" width="10.7109375" customWidth="1"/>
    <col min="5" max="5" width="14.7109375" style="2" bestFit="1" customWidth="1"/>
    <col min="6" max="7" width="10.7109375" customWidth="1"/>
    <col min="8" max="8" width="16" bestFit="1" customWidth="1"/>
    <col min="9" max="9" width="10.7109375" style="2" customWidth="1"/>
    <col min="10" max="10" width="10.7109375" customWidth="1"/>
    <col min="11" max="11" width="15.7109375" bestFit="1" customWidth="1"/>
    <col min="12" max="12" width="10.7109375" customWidth="1"/>
    <col min="13" max="13" width="10.7109375" style="2" customWidth="1"/>
    <col min="14" max="14" width="15.28515625" bestFit="1" customWidth="1"/>
  </cols>
  <sheetData>
    <row r="1" spans="1:14" ht="15.75" thickBot="1" x14ac:dyDescent="0.3"/>
    <row r="2" spans="1:14" ht="15.75" thickBot="1" x14ac:dyDescent="0.3">
      <c r="A2" s="7" t="s">
        <v>431</v>
      </c>
      <c r="B2" s="8" t="s">
        <v>434</v>
      </c>
      <c r="D2" s="13" t="s">
        <v>399</v>
      </c>
      <c r="E2" s="14" t="s">
        <v>403</v>
      </c>
      <c r="G2" s="13" t="s">
        <v>399</v>
      </c>
      <c r="H2" s="14" t="s">
        <v>401</v>
      </c>
      <c r="I2"/>
      <c r="J2" s="13" t="s">
        <v>399</v>
      </c>
      <c r="K2" s="14" t="s">
        <v>402</v>
      </c>
      <c r="M2" s="13" t="s">
        <v>399</v>
      </c>
      <c r="N2" s="14" t="s">
        <v>404</v>
      </c>
    </row>
    <row r="3" spans="1:14" x14ac:dyDescent="0.25">
      <c r="A3" s="9" t="s">
        <v>30</v>
      </c>
      <c r="B3" s="10" t="s">
        <v>40</v>
      </c>
      <c r="D3" s="9">
        <f>LARGE(Points!$D$2:$D$20,1)</f>
        <v>1</v>
      </c>
      <c r="E3" s="10" t="str">
        <f>INDEX(Points!A2:A20, MATCH(D3, Points!D2:D20, 0))</f>
        <v>Alisson</v>
      </c>
      <c r="G3" s="9">
        <f>LARGE(Points!D21:D131,1)</f>
        <v>1</v>
      </c>
      <c r="H3" s="10" t="str">
        <f>INDEX(Points!A21:A174, MATCH(G3, Points!D21:D174, 0))</f>
        <v>Thiago Silva</v>
      </c>
      <c r="I3"/>
      <c r="J3" s="9">
        <f>LARGE(Points!D132:D239,1)</f>
        <v>1</v>
      </c>
      <c r="K3" s="10" t="str">
        <f>INDEX(Points!A132:A239, MATCH(J3, Points!D132:D239, 0))</f>
        <v>Kevin De Bruyne</v>
      </c>
      <c r="M3" s="9">
        <f>LARGE(Points!D240:D328,1)</f>
        <v>1</v>
      </c>
      <c r="N3" s="10" t="str">
        <f>INDEX(Points!A240:A328, MATCH(M3, Points!D240:D328, 0))</f>
        <v>Mohamed Salah</v>
      </c>
    </row>
    <row r="4" spans="1:14" x14ac:dyDescent="0.25">
      <c r="A4" s="9" t="s">
        <v>52</v>
      </c>
      <c r="B4" s="10" t="s">
        <v>72</v>
      </c>
      <c r="D4" s="9">
        <f>LARGE(Points!$D$2:$D$20,2)</f>
        <v>0.84777701293426733</v>
      </c>
      <c r="E4" s="10" t="str">
        <f>INDEX(Points!A2:A21, MATCH(D4, Points!D2:D21, 0))</f>
        <v>Ederson</v>
      </c>
      <c r="G4" s="9">
        <f>LARGE(Points!D21:D131,2)</f>
        <v>0.97128222056971458</v>
      </c>
      <c r="H4" s="10" t="str">
        <f>INDEX(Points!A21:A175, MATCH(G4, Points!D21:D174, 0))</f>
        <v>Aymeric Laporte</v>
      </c>
      <c r="I4"/>
      <c r="J4" s="9">
        <f>LARGE(Points!D132:D239,2)</f>
        <v>0.83968955116804278</v>
      </c>
      <c r="K4" s="10" t="str">
        <f>INDEX(Points!A133:A240, MATCH(J4, Points!D133:D240, 0))</f>
        <v>Thiago Alcántara</v>
      </c>
      <c r="M4" s="9">
        <f>LARGE(Points!D241:D329,2)</f>
        <v>0.81231838457038597</v>
      </c>
      <c r="N4" s="10" t="str">
        <f>INDEX(Points!A241:A329, MATCH(M4, Points!D241:D329, 0))</f>
        <v>Riyad Mahrez</v>
      </c>
    </row>
    <row r="5" spans="1:14" x14ac:dyDescent="0.25">
      <c r="A5" s="9" t="s">
        <v>52</v>
      </c>
      <c r="B5" s="10" t="s">
        <v>149</v>
      </c>
      <c r="D5" s="9">
        <f>LARGE(Points!$D$2:$D$20,3)</f>
        <v>0.7507998438454121</v>
      </c>
      <c r="E5" s="10" t="str">
        <f>INDEX(Points!A2:A22, MATCH(D5, Points!D2:D22, 0))</f>
        <v>Edouard Mendy</v>
      </c>
      <c r="G5" s="9">
        <f>LARGE(Points!D21:D131,3)</f>
        <v>0.89584115978648937</v>
      </c>
      <c r="H5" s="10" t="str">
        <f>INDEX(Points!A21:A176, MATCH(G5, Points!D21:D176, 0))</f>
        <v>João Cancelo</v>
      </c>
      <c r="I5"/>
      <c r="J5" s="9">
        <f>LARGE(Points!D132:D239,3)</f>
        <v>0.82744449544325038</v>
      </c>
      <c r="K5" s="10" t="str">
        <f>INDEX(Points!A134:A241, MATCH(J5, Points!D134:D241, 0))</f>
        <v>Rodri</v>
      </c>
      <c r="M5" s="9">
        <f>LARGE(Points!D242:D330,3)</f>
        <v>0.73181070512665769</v>
      </c>
      <c r="N5" s="10" t="str">
        <f>INDEX(Points!A242:A330, MATCH(M5, Points!D242:D330, 0))</f>
        <v>Harry Kane</v>
      </c>
    </row>
    <row r="6" spans="1:14" x14ac:dyDescent="0.25">
      <c r="A6" s="9" t="s">
        <v>52</v>
      </c>
      <c r="B6" s="10" t="str">
        <f>VLOOKUP(G5,G2:H7,2,FALSE)</f>
        <v>João Cancelo</v>
      </c>
      <c r="D6" s="9">
        <f>LARGE(Points!$D$2:$D$20,4)</f>
        <v>0.70279066432274351</v>
      </c>
      <c r="E6" s="10" t="str">
        <f>INDEX(Points!A2:A23, MATCH(D6, Points!D2:D23, 0))</f>
        <v>Hugo Lloris</v>
      </c>
      <c r="G6" s="9">
        <f>LARGE(Points!D21:D131,4)</f>
        <v>0.89369154995206002</v>
      </c>
      <c r="H6" s="10" t="str">
        <f>INDEX(Points!A21:A177, MATCH(G6, Points!D21:D177, 0))</f>
        <v>Rúben Dias</v>
      </c>
      <c r="I6"/>
      <c r="J6" s="9">
        <f>LARGE(Points!D132:D239,4)</f>
        <v>0.80931307144242914</v>
      </c>
      <c r="K6" s="10" t="str">
        <f>INDEX(Points!A135:A242, MATCH(J6, Points!D135:D242, 0))</f>
        <v>Jorginho</v>
      </c>
      <c r="M6" s="9">
        <f>LARGE(Points!D243:D331,4)</f>
        <v>0.71141988867478079</v>
      </c>
      <c r="N6" s="10" t="str">
        <f>INDEX(Points!A243:A331, MATCH(M6, Points!D243:D331, 0))</f>
        <v>Gabriel Jesus</v>
      </c>
    </row>
    <row r="7" spans="1:14" ht="15.75" thickBot="1" x14ac:dyDescent="0.3">
      <c r="A7" s="9" t="s">
        <v>52</v>
      </c>
      <c r="B7" s="10" t="str">
        <f>VLOOKUP(G6,G2:H7,2,FALSE)</f>
        <v>Rúben Dias</v>
      </c>
      <c r="D7" s="11">
        <f>LARGE(Points!D2:D20,5)</f>
        <v>0.67325507493287673</v>
      </c>
      <c r="E7" s="12" t="str">
        <f>INDEX(Points!A2:A24, MATCH(D7, Points!D2:D24, 0))</f>
        <v>David Raya</v>
      </c>
      <c r="G7" s="11">
        <f>LARGE(Points!D21:D131,5)</f>
        <v>0.82434996356163093</v>
      </c>
      <c r="H7" s="12" t="str">
        <f>INDEX(Points!A21:A178, MATCH(G7, Points!D21:D178, 0))</f>
        <v>Trevoh Chalobah</v>
      </c>
      <c r="I7"/>
      <c r="J7" s="11">
        <f>LARGE(Points!D132:D239,5)</f>
        <v>0.77598989712131339</v>
      </c>
      <c r="K7" s="12" t="str">
        <f>INDEX(Points!A136:A243, MATCH(J7, Points!D136:D243, 0))</f>
        <v>İlkay Gündoğan</v>
      </c>
      <c r="M7" s="11">
        <f>LARGE(Points!D244:D332,5)</f>
        <v>0.70571586622849292</v>
      </c>
      <c r="N7" s="12" t="str">
        <f>INDEX(Points!A244:A332, MATCH(M7, Points!D244:D332, 0))</f>
        <v>Diogo Jota</v>
      </c>
    </row>
    <row r="8" spans="1:14" x14ac:dyDescent="0.25">
      <c r="A8" s="9" t="s">
        <v>164</v>
      </c>
      <c r="B8" s="10" t="str">
        <f>VLOOKUP(J3,J2:K7,2,FALSE)</f>
        <v>Kevin De Bruyne</v>
      </c>
    </row>
    <row r="9" spans="1:14" x14ac:dyDescent="0.25">
      <c r="A9" s="9" t="s">
        <v>164</v>
      </c>
      <c r="B9" s="10" t="str">
        <f t="shared" ref="B9:B11" si="0">VLOOKUP(J4,J3:K8,2,FALSE)</f>
        <v>Thiago Alcántara</v>
      </c>
    </row>
    <row r="10" spans="1:14" x14ac:dyDescent="0.25">
      <c r="A10" s="9" t="s">
        <v>164</v>
      </c>
      <c r="B10" s="10" t="str">
        <f t="shared" si="0"/>
        <v>Rodri</v>
      </c>
    </row>
    <row r="11" spans="1:14" x14ac:dyDescent="0.25">
      <c r="A11" s="9" t="s">
        <v>164</v>
      </c>
      <c r="B11" s="10" t="str">
        <f t="shared" si="0"/>
        <v>Jorginho</v>
      </c>
    </row>
    <row r="12" spans="1:14" x14ac:dyDescent="0.25">
      <c r="A12" s="9" t="s">
        <v>276</v>
      </c>
      <c r="B12" s="10" t="str">
        <f>VLOOKUP(M3,M3:N7,2,FALSE)</f>
        <v>Mohamed Salah</v>
      </c>
    </row>
    <row r="13" spans="1:14" x14ac:dyDescent="0.25">
      <c r="A13" s="9" t="s">
        <v>276</v>
      </c>
      <c r="B13" s="10" t="str">
        <f>VLOOKUP(M4,M4:N8,2,FALSE)</f>
        <v>Riyad Mahrez</v>
      </c>
    </row>
    <row r="14" spans="1:14" ht="15.75" thickBot="1" x14ac:dyDescent="0.3">
      <c r="A14" s="9"/>
      <c r="B14" s="10"/>
    </row>
    <row r="15" spans="1:14" x14ac:dyDescent="0.25">
      <c r="A15" s="7" t="s">
        <v>433</v>
      </c>
      <c r="B15" s="8" t="s">
        <v>434</v>
      </c>
    </row>
    <row r="16" spans="1:14" x14ac:dyDescent="0.25">
      <c r="A16" s="9" t="s">
        <v>30</v>
      </c>
      <c r="B16" s="10" t="s">
        <v>49</v>
      </c>
    </row>
    <row r="17" spans="1:2" x14ac:dyDescent="0.25">
      <c r="A17" s="9" t="s">
        <v>52</v>
      </c>
      <c r="B17" s="10" t="s">
        <v>435</v>
      </c>
    </row>
    <row r="18" spans="1:2" x14ac:dyDescent="0.25">
      <c r="A18" s="9" t="s">
        <v>164</v>
      </c>
      <c r="B18" s="10" t="str">
        <f>VLOOKUP(J7,J2:K7,2,FALSE)</f>
        <v>İlkay Gündoğan</v>
      </c>
    </row>
    <row r="19" spans="1:2" x14ac:dyDescent="0.25">
      <c r="A19" s="9" t="s">
        <v>276</v>
      </c>
      <c r="B19" s="10" t="s">
        <v>301</v>
      </c>
    </row>
    <row r="20" spans="1:2" x14ac:dyDescent="0.25">
      <c r="A20" s="9" t="s">
        <v>276</v>
      </c>
      <c r="B20" s="10" t="s">
        <v>299</v>
      </c>
    </row>
    <row r="21" spans="1:2" ht="15.75" thickBot="1" x14ac:dyDescent="0.3">
      <c r="A21" s="11" t="s">
        <v>276</v>
      </c>
      <c r="B21" s="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Per 90</vt:lpstr>
      <vt:lpstr>GK Stats</vt:lpstr>
      <vt:lpstr>Metrics</vt:lpstr>
      <vt:lpstr>Points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prajjwal silwal</cp:lastModifiedBy>
  <dcterms:created xsi:type="dcterms:W3CDTF">2023-11-24T18:30:27Z</dcterms:created>
  <dcterms:modified xsi:type="dcterms:W3CDTF">2023-11-28T02:58:34Z</dcterms:modified>
</cp:coreProperties>
</file>