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jwal\Documents\Freelance Work\upwork_project\"/>
    </mc:Choice>
  </mc:AlternateContent>
  <bookViews>
    <workbookView xWindow="0" yWindow="0" windowWidth="23040" windowHeight="9072"/>
  </bookViews>
  <sheets>
    <sheet name="Sheet1" sheetId="2" r:id="rId1"/>
    <sheet name="Sheet2" sheetId="1" r:id="rId2"/>
    <sheet name="Sheet3" sheetId="3" r:id="rId3"/>
    <sheet name="Sheet4" sheetId="6" r:id="rId4"/>
    <sheet name="Sheet5" sheetId="5" r:id="rId5"/>
  </sheets>
  <externalReferences>
    <externalReference r:id="rId6"/>
  </externalReferences>
  <calcPr calcId="162913"/>
</workbook>
</file>

<file path=xl/calcChain.xml><?xml version="1.0" encoding="utf-8"?>
<calcChain xmlns="http://schemas.openxmlformats.org/spreadsheetml/2006/main">
  <c r="G18" i="1" l="1"/>
  <c r="F17" i="1"/>
  <c r="E17" i="1"/>
  <c r="D17" i="1"/>
  <c r="G17" i="1" s="1"/>
  <c r="G16" i="1"/>
  <c r="F16" i="1"/>
  <c r="E16" i="1"/>
  <c r="D16" i="1"/>
  <c r="D15" i="1"/>
  <c r="G15" i="1" s="1"/>
  <c r="F14" i="1"/>
  <c r="E14" i="1"/>
  <c r="D14" i="1"/>
  <c r="G14" i="1" s="1"/>
  <c r="G13" i="1"/>
  <c r="F13" i="1"/>
  <c r="D13" i="1"/>
  <c r="E12" i="1"/>
  <c r="C12" i="1"/>
  <c r="G12" i="1" s="1"/>
  <c r="G11" i="1"/>
  <c r="F11" i="1"/>
  <c r="E11" i="1"/>
  <c r="D11" i="1"/>
  <c r="G10" i="1"/>
  <c r="F10" i="1"/>
  <c r="D10" i="1"/>
  <c r="C10" i="1"/>
  <c r="G9" i="1"/>
  <c r="F9" i="1"/>
  <c r="E9" i="1"/>
  <c r="D9" i="1"/>
  <c r="F8" i="1"/>
  <c r="D8" i="1"/>
  <c r="G8" i="1" s="1"/>
  <c r="F7" i="1"/>
  <c r="E7" i="1"/>
  <c r="D7" i="1"/>
  <c r="G7" i="1" s="1"/>
  <c r="E6" i="1"/>
  <c r="D6" i="1"/>
  <c r="G6" i="1" s="1"/>
  <c r="F5" i="1"/>
  <c r="E5" i="1"/>
  <c r="D5" i="1"/>
  <c r="G5" i="1" s="1"/>
  <c r="G4" i="1"/>
  <c r="F4" i="1"/>
  <c r="E4" i="1"/>
  <c r="D4" i="1"/>
  <c r="F3" i="1"/>
  <c r="E3" i="1"/>
  <c r="D3" i="1"/>
  <c r="G3" i="1" s="1"/>
  <c r="G2" i="1"/>
  <c r="E2" i="1"/>
  <c r="D2" i="1"/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</calcChain>
</file>

<file path=xl/sharedStrings.xml><?xml version="1.0" encoding="utf-8"?>
<sst xmlns="http://schemas.openxmlformats.org/spreadsheetml/2006/main" count="237" uniqueCount="55">
  <si>
    <t>Name</t>
  </si>
  <si>
    <t>Amount</t>
  </si>
  <si>
    <t>Mission Fund</t>
  </si>
  <si>
    <t>Special Fund</t>
  </si>
  <si>
    <t>Total</t>
  </si>
  <si>
    <t>S.No</t>
  </si>
  <si>
    <t xml:space="preserve"> Building Fund</t>
  </si>
  <si>
    <t>Annalise Curtis</t>
  </si>
  <si>
    <t>Muhammad Rowland</t>
  </si>
  <si>
    <t>Harleigh Norris</t>
  </si>
  <si>
    <t>Cairo Hebert</t>
  </si>
  <si>
    <t>Kyleigh Garrison</t>
  </si>
  <si>
    <t>Noe Bartlett</t>
  </si>
  <si>
    <t>Aubrielle Newton</t>
  </si>
  <si>
    <t>Santino Hutchinson</t>
  </si>
  <si>
    <t>Jamie Vargas</t>
  </si>
  <si>
    <t>Ryker Hobbs</t>
  </si>
  <si>
    <t>Lacey Mays</t>
  </si>
  <si>
    <t>Jadiel Meadows</t>
  </si>
  <si>
    <t>Pearl Sharp</t>
  </si>
  <si>
    <t>Royce Kent</t>
  </si>
  <si>
    <t>Jazmine Parks</t>
  </si>
  <si>
    <t>Gianni Horne</t>
  </si>
  <si>
    <t>Marlowe Nicholson</t>
  </si>
  <si>
    <t>Adress 1</t>
  </si>
  <si>
    <t>City</t>
  </si>
  <si>
    <t>Postal Code</t>
  </si>
  <si>
    <t>12 23 apt 4e</t>
  </si>
  <si>
    <t>SunnySide</t>
  </si>
  <si>
    <t>State</t>
  </si>
  <si>
    <t>NY</t>
  </si>
  <si>
    <t>Long Island</t>
  </si>
  <si>
    <t>Woodside</t>
  </si>
  <si>
    <t>East Elmhurst</t>
  </si>
  <si>
    <t>Leevit</t>
  </si>
  <si>
    <t>Elmhurst</t>
  </si>
  <si>
    <t>Floral Park</t>
  </si>
  <si>
    <t>Middle Village</t>
  </si>
  <si>
    <t>ABC DEF</t>
  </si>
  <si>
    <t>343 st 1 floor</t>
  </si>
  <si>
    <t>56 34 Street 5E</t>
  </si>
  <si>
    <t>Whitney Avenue 4</t>
  </si>
  <si>
    <t>43 34 Roosevelt Avenue</t>
  </si>
  <si>
    <t>45 54 Jackson Street 2F</t>
  </si>
  <si>
    <t>76 12 47 street 1A</t>
  </si>
  <si>
    <t>100 Pine Street 1B</t>
  </si>
  <si>
    <t>87 Wall street 4D</t>
  </si>
  <si>
    <t>45 56 49 street 3B</t>
  </si>
  <si>
    <t>490 Metropolitan Avenue 2A</t>
  </si>
  <si>
    <t>580 Grand Street 1st Floor</t>
  </si>
  <si>
    <t>302 Graham Avenu</t>
  </si>
  <si>
    <t>50 02 23rd street 1st floor</t>
  </si>
  <si>
    <t>60 Leonard Street 2nd floor</t>
  </si>
  <si>
    <t>Address</t>
  </si>
  <si>
    <t>Building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</si>
</sst>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[$-F800]dddd\,\ mmmm\ dd\,\ yyyy"/>
    <numFmt numFmtId="166" formatCode="mm/d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166" fontId="2" fillId="2" borderId="3" xfId="0" applyNumberFormat="1" applyFont="1" applyFill="1" applyBorder="1"/>
    <xf numFmtId="40" fontId="3" fillId="2" borderId="4" xfId="1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2" fillId="0" borderId="1" xfId="0" applyFont="1" applyBorder="1"/>
    <xf numFmtId="40" fontId="2" fillId="0" borderId="6" xfId="0" applyNumberFormat="1" applyFont="1" applyBorder="1"/>
    <xf numFmtId="40" fontId="2" fillId="0" borderId="6" xfId="0" applyNumberFormat="1" applyFont="1" applyBorder="1" applyAlignment="1">
      <alignment horizontal="right"/>
    </xf>
    <xf numFmtId="40" fontId="2" fillId="0" borderId="7" xfId="0" applyNumberFormat="1" applyFont="1" applyBorder="1" applyAlignment="1">
      <alignment horizontal="right"/>
    </xf>
    <xf numFmtId="0" fontId="4" fillId="0" borderId="0" xfId="0" applyFont="1" applyAlignment="1">
      <alignment horizontal="left" wrapText="1" indent="1"/>
    </xf>
    <xf numFmtId="0" fontId="5" fillId="0" borderId="0" xfId="0" applyFont="1"/>
    <xf numFmtId="0" fontId="5" fillId="0" borderId="0" xfId="0" applyFont="1" applyFill="1" applyBorder="1"/>
    <xf numFmtId="40" fontId="3" fillId="2" borderId="6" xfId="1" applyNumberFormat="1" applyFont="1" applyFill="1" applyBorder="1" applyAlignment="1">
      <alignment horizontal="center"/>
    </xf>
    <xf numFmtId="0" fontId="2" fillId="0" borderId="6" xfId="0" applyFont="1" applyBorder="1" applyAlignment="1"/>
    <xf numFmtId="0" fontId="4" fillId="0" borderId="6" xfId="0" applyFont="1" applyBorder="1" applyAlignment="1">
      <alignment horizontal="left"/>
    </xf>
    <xf numFmtId="40" fontId="2" fillId="0" borderId="6" xfId="0" applyNumberFormat="1" applyFont="1" applyBorder="1" applyAlignment="1"/>
    <xf numFmtId="0" fontId="0" fillId="0" borderId="6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ipr/Downloads/New%20York%20Nepali%20Church%20bookkeeping%202023%201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s (2023)"/>
      <sheetName val="Individual"/>
      <sheetName val="Expenses (2023)"/>
      <sheetName val="Tithe"/>
      <sheetName val="Church Building Fund"/>
      <sheetName val="Special Fund"/>
      <sheetName val="Mission Fund"/>
      <sheetName val="Donation 2023"/>
      <sheetName val="Picnic 2023"/>
      <sheetName val="Help"/>
    </sheetNames>
    <sheetDataSet>
      <sheetData sheetId="0" refreshError="1"/>
      <sheetData sheetId="1" refreshError="1"/>
      <sheetData sheetId="2" refreshError="1"/>
      <sheetData sheetId="3" refreshError="1">
        <row r="4">
          <cell r="C4"/>
          <cell r="D4"/>
        </row>
        <row r="5">
          <cell r="C5"/>
          <cell r="D5"/>
        </row>
        <row r="6">
          <cell r="C6"/>
          <cell r="D6"/>
        </row>
        <row r="7">
          <cell r="C7"/>
          <cell r="D7"/>
        </row>
        <row r="9">
          <cell r="C9" t="str">
            <v>Tithe/Offering</v>
          </cell>
        </row>
        <row r="10">
          <cell r="C10">
            <v>100</v>
          </cell>
          <cell r="D10"/>
        </row>
        <row r="11">
          <cell r="C11">
            <v>20</v>
          </cell>
          <cell r="D11"/>
        </row>
        <row r="12">
          <cell r="C12">
            <v>140</v>
          </cell>
          <cell r="D12"/>
        </row>
        <row r="13">
          <cell r="C13">
            <v>70</v>
          </cell>
          <cell r="D13"/>
        </row>
        <row r="14">
          <cell r="C14">
            <v>200</v>
          </cell>
          <cell r="D14"/>
        </row>
        <row r="15">
          <cell r="C15">
            <v>300</v>
          </cell>
          <cell r="D15"/>
        </row>
        <row r="16">
          <cell r="C16">
            <v>200</v>
          </cell>
          <cell r="D16"/>
        </row>
        <row r="17">
          <cell r="C17">
            <v>150</v>
          </cell>
          <cell r="D17"/>
        </row>
        <row r="18">
          <cell r="C18">
            <v>200</v>
          </cell>
          <cell r="D18"/>
        </row>
        <row r="19">
          <cell r="C19">
            <v>100</v>
          </cell>
          <cell r="D19"/>
        </row>
        <row r="20">
          <cell r="C20">
            <v>230</v>
          </cell>
          <cell r="D20"/>
        </row>
        <row r="21">
          <cell r="C21">
            <v>1000</v>
          </cell>
          <cell r="D21"/>
        </row>
        <row r="22">
          <cell r="C22">
            <v>675</v>
          </cell>
          <cell r="D22"/>
        </row>
        <row r="23">
          <cell r="C23">
            <v>80</v>
          </cell>
          <cell r="D23"/>
        </row>
        <row r="24">
          <cell r="C24">
            <v>712</v>
          </cell>
          <cell r="D24"/>
        </row>
        <row r="25">
          <cell r="C25">
            <v>150</v>
          </cell>
          <cell r="D25"/>
        </row>
        <row r="26">
          <cell r="C26">
            <v>200</v>
          </cell>
          <cell r="D26"/>
        </row>
        <row r="27">
          <cell r="C27">
            <v>75</v>
          </cell>
          <cell r="D27"/>
        </row>
        <row r="28">
          <cell r="C28">
            <v>80</v>
          </cell>
          <cell r="D28"/>
        </row>
        <row r="29">
          <cell r="C29">
            <v>121</v>
          </cell>
          <cell r="D29"/>
        </row>
        <row r="30">
          <cell r="C30">
            <v>150</v>
          </cell>
          <cell r="D30"/>
        </row>
        <row r="31">
          <cell r="C31">
            <v>100</v>
          </cell>
          <cell r="D31"/>
        </row>
        <row r="32">
          <cell r="C32">
            <v>150</v>
          </cell>
          <cell r="D32"/>
        </row>
        <row r="33">
          <cell r="C33">
            <v>80</v>
          </cell>
          <cell r="D33"/>
        </row>
        <row r="34">
          <cell r="C34">
            <v>200</v>
          </cell>
          <cell r="D34"/>
        </row>
        <row r="35">
          <cell r="C35">
            <v>80</v>
          </cell>
          <cell r="D35"/>
        </row>
        <row r="36">
          <cell r="C36">
            <v>200</v>
          </cell>
          <cell r="D36"/>
        </row>
        <row r="37">
          <cell r="C37">
            <v>1550</v>
          </cell>
          <cell r="D37"/>
        </row>
        <row r="38">
          <cell r="C38">
            <v>100</v>
          </cell>
          <cell r="D38"/>
        </row>
        <row r="39">
          <cell r="C39">
            <v>100</v>
          </cell>
          <cell r="D39"/>
        </row>
        <row r="40">
          <cell r="C40">
            <v>100</v>
          </cell>
          <cell r="D40"/>
        </row>
        <row r="41">
          <cell r="C41">
            <v>100</v>
          </cell>
          <cell r="D41"/>
        </row>
        <row r="42">
          <cell r="C42">
            <v>101</v>
          </cell>
          <cell r="D42"/>
        </row>
        <row r="43">
          <cell r="C43">
            <v>100</v>
          </cell>
          <cell r="D43"/>
        </row>
        <row r="44">
          <cell r="C44">
            <v>120</v>
          </cell>
          <cell r="D44"/>
        </row>
        <row r="45">
          <cell r="C45">
            <v>100</v>
          </cell>
          <cell r="D45"/>
        </row>
        <row r="46">
          <cell r="C46">
            <v>100</v>
          </cell>
          <cell r="D46"/>
        </row>
        <row r="47">
          <cell r="C47">
            <v>300</v>
          </cell>
          <cell r="D47"/>
        </row>
        <row r="48">
          <cell r="C48">
            <v>5</v>
          </cell>
          <cell r="D48"/>
        </row>
        <row r="49">
          <cell r="C49">
            <v>335</v>
          </cell>
          <cell r="D49"/>
        </row>
        <row r="50">
          <cell r="C50">
            <v>80</v>
          </cell>
          <cell r="D50"/>
        </row>
        <row r="51">
          <cell r="C51">
            <v>50</v>
          </cell>
          <cell r="D51"/>
        </row>
        <row r="52">
          <cell r="C52">
            <v>100</v>
          </cell>
          <cell r="D52"/>
        </row>
        <row r="53">
          <cell r="C53">
            <v>150</v>
          </cell>
          <cell r="D53"/>
        </row>
        <row r="54">
          <cell r="C54">
            <v>200</v>
          </cell>
          <cell r="D54"/>
        </row>
        <row r="55">
          <cell r="C55">
            <v>240</v>
          </cell>
          <cell r="D55"/>
        </row>
        <row r="56">
          <cell r="C56">
            <v>901</v>
          </cell>
          <cell r="D56"/>
        </row>
        <row r="57">
          <cell r="C57">
            <v>80</v>
          </cell>
          <cell r="D57"/>
        </row>
        <row r="58">
          <cell r="C58">
            <v>30</v>
          </cell>
          <cell r="D58"/>
        </row>
        <row r="59">
          <cell r="C59">
            <v>100</v>
          </cell>
          <cell r="D59"/>
        </row>
        <row r="60">
          <cell r="C60">
            <v>200</v>
          </cell>
          <cell r="D60"/>
        </row>
        <row r="61">
          <cell r="C61">
            <v>50</v>
          </cell>
          <cell r="D61"/>
        </row>
        <row r="62">
          <cell r="C62">
            <v>205</v>
          </cell>
          <cell r="D62"/>
        </row>
        <row r="63">
          <cell r="C63">
            <v>100</v>
          </cell>
          <cell r="D63"/>
        </row>
        <row r="64">
          <cell r="C64">
            <v>100</v>
          </cell>
          <cell r="D64"/>
        </row>
        <row r="65">
          <cell r="C65">
            <v>100</v>
          </cell>
          <cell r="D65"/>
        </row>
        <row r="66">
          <cell r="C66">
            <v>80</v>
          </cell>
          <cell r="D66"/>
        </row>
        <row r="67">
          <cell r="C67">
            <v>40</v>
          </cell>
          <cell r="D67"/>
        </row>
        <row r="68">
          <cell r="C68">
            <v>50</v>
          </cell>
          <cell r="D68"/>
        </row>
        <row r="69">
          <cell r="C69">
            <v>200</v>
          </cell>
          <cell r="D69"/>
        </row>
        <row r="70">
          <cell r="C70">
            <v>100</v>
          </cell>
          <cell r="D70"/>
        </row>
        <row r="71">
          <cell r="C71">
            <v>140</v>
          </cell>
          <cell r="D71"/>
        </row>
        <row r="72">
          <cell r="C72">
            <v>200</v>
          </cell>
          <cell r="D72"/>
        </row>
        <row r="73">
          <cell r="C73">
            <v>100</v>
          </cell>
          <cell r="D73"/>
        </row>
        <row r="74">
          <cell r="C74">
            <v>150</v>
          </cell>
          <cell r="D74"/>
        </row>
        <row r="75">
          <cell r="C75">
            <v>200</v>
          </cell>
          <cell r="D75"/>
        </row>
        <row r="76">
          <cell r="C76">
            <v>250</v>
          </cell>
          <cell r="D76"/>
        </row>
        <row r="77">
          <cell r="C77">
            <v>160</v>
          </cell>
          <cell r="D77"/>
        </row>
        <row r="78">
          <cell r="C78">
            <v>80</v>
          </cell>
          <cell r="D78"/>
        </row>
        <row r="79">
          <cell r="C79">
            <v>50</v>
          </cell>
          <cell r="D79"/>
        </row>
        <row r="80">
          <cell r="C80">
            <v>105</v>
          </cell>
          <cell r="D80"/>
        </row>
        <row r="81">
          <cell r="C81">
            <v>100</v>
          </cell>
          <cell r="D81"/>
        </row>
        <row r="82">
          <cell r="C82">
            <v>120</v>
          </cell>
          <cell r="D82"/>
        </row>
        <row r="83">
          <cell r="C83">
            <v>5</v>
          </cell>
          <cell r="D83"/>
        </row>
        <row r="84">
          <cell r="C84">
            <v>200</v>
          </cell>
          <cell r="D84"/>
        </row>
        <row r="85">
          <cell r="C85">
            <v>80</v>
          </cell>
          <cell r="D85"/>
        </row>
        <row r="86">
          <cell r="C86">
            <v>105</v>
          </cell>
          <cell r="D86"/>
        </row>
        <row r="87">
          <cell r="C87">
            <v>100</v>
          </cell>
          <cell r="D87"/>
        </row>
        <row r="88">
          <cell r="C88">
            <v>200</v>
          </cell>
          <cell r="D88"/>
        </row>
        <row r="89">
          <cell r="C89">
            <v>100</v>
          </cell>
          <cell r="D89"/>
        </row>
        <row r="90">
          <cell r="C90">
            <v>503</v>
          </cell>
          <cell r="D90"/>
        </row>
        <row r="91">
          <cell r="C91">
            <v>80</v>
          </cell>
          <cell r="D91"/>
        </row>
        <row r="92">
          <cell r="C92">
            <v>90</v>
          </cell>
          <cell r="D92"/>
        </row>
        <row r="93">
          <cell r="C93">
            <v>5</v>
          </cell>
          <cell r="D93"/>
        </row>
        <row r="94">
          <cell r="C94">
            <v>131</v>
          </cell>
          <cell r="D94"/>
        </row>
        <row r="95">
          <cell r="C95">
            <v>62</v>
          </cell>
          <cell r="D95"/>
        </row>
        <row r="96">
          <cell r="C96">
            <v>70</v>
          </cell>
          <cell r="D96"/>
        </row>
        <row r="97">
          <cell r="C97">
            <v>150</v>
          </cell>
          <cell r="D97"/>
        </row>
        <row r="98">
          <cell r="C98">
            <v>101</v>
          </cell>
          <cell r="D98"/>
        </row>
        <row r="99">
          <cell r="C99">
            <v>100</v>
          </cell>
          <cell r="D99"/>
        </row>
        <row r="100">
          <cell r="C100">
            <v>100</v>
          </cell>
          <cell r="D100"/>
        </row>
        <row r="101">
          <cell r="C101">
            <v>100</v>
          </cell>
          <cell r="D101"/>
        </row>
        <row r="102">
          <cell r="C102">
            <v>50</v>
          </cell>
          <cell r="D102"/>
        </row>
        <row r="103">
          <cell r="C103">
            <v>150</v>
          </cell>
          <cell r="D103"/>
        </row>
        <row r="104">
          <cell r="C104">
            <v>75</v>
          </cell>
        </row>
        <row r="105">
          <cell r="C105">
            <v>120</v>
          </cell>
        </row>
        <row r="106">
          <cell r="C106">
            <v>5</v>
          </cell>
        </row>
        <row r="107">
          <cell r="C107">
            <v>200</v>
          </cell>
        </row>
        <row r="108">
          <cell r="C108">
            <v>80</v>
          </cell>
        </row>
        <row r="109">
          <cell r="C109">
            <v>90</v>
          </cell>
          <cell r="D109"/>
        </row>
        <row r="110">
          <cell r="C110">
            <v>100</v>
          </cell>
          <cell r="D110"/>
        </row>
        <row r="111">
          <cell r="C111">
            <v>100</v>
          </cell>
          <cell r="D111"/>
        </row>
        <row r="112">
          <cell r="C112">
            <v>100</v>
          </cell>
          <cell r="D112"/>
        </row>
        <row r="113">
          <cell r="C113">
            <v>70</v>
          </cell>
          <cell r="D113"/>
        </row>
        <row r="114">
          <cell r="C114">
            <v>100</v>
          </cell>
          <cell r="D114"/>
        </row>
        <row r="115">
          <cell r="C115">
            <v>105</v>
          </cell>
          <cell r="D115"/>
        </row>
        <row r="116">
          <cell r="C116">
            <v>130</v>
          </cell>
          <cell r="D116"/>
        </row>
        <row r="117">
          <cell r="C117">
            <v>100</v>
          </cell>
          <cell r="D117"/>
        </row>
        <row r="118">
          <cell r="C118">
            <v>160</v>
          </cell>
          <cell r="D118"/>
        </row>
        <row r="119">
          <cell r="C119">
            <v>125</v>
          </cell>
          <cell r="D119"/>
        </row>
        <row r="120">
          <cell r="C120">
            <v>200</v>
          </cell>
          <cell r="D120"/>
        </row>
        <row r="121">
          <cell r="C121">
            <v>50</v>
          </cell>
          <cell r="D121"/>
        </row>
        <row r="122">
          <cell r="C122">
            <v>50</v>
          </cell>
          <cell r="D122"/>
        </row>
        <row r="123">
          <cell r="C123">
            <v>100</v>
          </cell>
          <cell r="D123"/>
        </row>
        <row r="124">
          <cell r="C124">
            <v>6</v>
          </cell>
          <cell r="D124"/>
        </row>
        <row r="125">
          <cell r="C125">
            <v>80</v>
          </cell>
          <cell r="D125"/>
        </row>
        <row r="126">
          <cell r="C126">
            <v>500</v>
          </cell>
          <cell r="D126"/>
        </row>
        <row r="127">
          <cell r="C127">
            <v>500</v>
          </cell>
          <cell r="D127"/>
        </row>
        <row r="128">
          <cell r="C128">
            <v>150</v>
          </cell>
          <cell r="D128"/>
        </row>
        <row r="129">
          <cell r="C129">
            <v>50</v>
          </cell>
          <cell r="D129"/>
        </row>
        <row r="130">
          <cell r="C130">
            <v>200</v>
          </cell>
          <cell r="D130"/>
        </row>
        <row r="131">
          <cell r="C131">
            <v>100</v>
          </cell>
          <cell r="D131"/>
        </row>
        <row r="132">
          <cell r="C132">
            <v>70</v>
          </cell>
          <cell r="D132"/>
        </row>
        <row r="133">
          <cell r="C133">
            <v>200</v>
          </cell>
          <cell r="D133"/>
        </row>
        <row r="134">
          <cell r="C134">
            <v>100</v>
          </cell>
          <cell r="D134"/>
        </row>
        <row r="135">
          <cell r="C135">
            <v>100</v>
          </cell>
          <cell r="D135"/>
        </row>
        <row r="136">
          <cell r="C136">
            <v>80</v>
          </cell>
          <cell r="D136"/>
        </row>
        <row r="137">
          <cell r="C137">
            <v>302</v>
          </cell>
          <cell r="D137"/>
        </row>
        <row r="138">
          <cell r="C138">
            <v>200</v>
          </cell>
          <cell r="D138"/>
        </row>
        <row r="139">
          <cell r="C139">
            <v>100</v>
          </cell>
          <cell r="D139"/>
        </row>
        <row r="140">
          <cell r="C140">
            <v>400</v>
          </cell>
          <cell r="D140"/>
        </row>
        <row r="141">
          <cell r="C141">
            <v>50</v>
          </cell>
          <cell r="D141"/>
        </row>
        <row r="142">
          <cell r="C142">
            <v>80</v>
          </cell>
          <cell r="D142"/>
        </row>
        <row r="143">
          <cell r="C143">
            <v>70</v>
          </cell>
          <cell r="D143"/>
        </row>
        <row r="144">
          <cell r="C144">
            <v>100</v>
          </cell>
          <cell r="D144"/>
        </row>
        <row r="145">
          <cell r="C145">
            <v>75</v>
          </cell>
          <cell r="D145"/>
        </row>
        <row r="146">
          <cell r="C146">
            <v>5</v>
          </cell>
          <cell r="D146"/>
        </row>
        <row r="147">
          <cell r="C147">
            <v>100</v>
          </cell>
          <cell r="D147"/>
        </row>
        <row r="148">
          <cell r="C148">
            <v>100</v>
          </cell>
          <cell r="D148"/>
        </row>
        <row r="149">
          <cell r="C149">
            <v>200</v>
          </cell>
          <cell r="D149"/>
        </row>
        <row r="150">
          <cell r="C150">
            <v>40</v>
          </cell>
          <cell r="D150"/>
        </row>
        <row r="151">
          <cell r="C151">
            <v>150</v>
          </cell>
          <cell r="D151"/>
        </row>
        <row r="152">
          <cell r="C152">
            <v>100</v>
          </cell>
          <cell r="D152"/>
        </row>
        <row r="153">
          <cell r="C153">
            <v>150</v>
          </cell>
          <cell r="D153"/>
        </row>
        <row r="154">
          <cell r="C154">
            <v>5</v>
          </cell>
          <cell r="D154"/>
        </row>
        <row r="155">
          <cell r="C155">
            <v>80</v>
          </cell>
          <cell r="D155"/>
        </row>
        <row r="156">
          <cell r="C156">
            <v>50</v>
          </cell>
          <cell r="D156"/>
        </row>
        <row r="157">
          <cell r="C157">
            <v>80</v>
          </cell>
          <cell r="D157"/>
        </row>
        <row r="158">
          <cell r="C158">
            <v>160</v>
          </cell>
          <cell r="D158"/>
        </row>
        <row r="159">
          <cell r="C159">
            <v>200</v>
          </cell>
          <cell r="D159"/>
        </row>
        <row r="160">
          <cell r="C160">
            <v>100</v>
          </cell>
          <cell r="D160"/>
        </row>
        <row r="161">
          <cell r="C161">
            <v>100</v>
          </cell>
          <cell r="D161"/>
        </row>
        <row r="162">
          <cell r="C162">
            <v>80</v>
          </cell>
          <cell r="D162"/>
        </row>
        <row r="163">
          <cell r="C163">
            <v>6</v>
          </cell>
          <cell r="D163"/>
        </row>
        <row r="164">
          <cell r="C164">
            <v>200</v>
          </cell>
          <cell r="D164"/>
        </row>
        <row r="165">
          <cell r="C165">
            <v>150</v>
          </cell>
          <cell r="D165"/>
        </row>
        <row r="166">
          <cell r="C166">
            <v>50</v>
          </cell>
          <cell r="D166"/>
        </row>
        <row r="167">
          <cell r="C167">
            <v>200</v>
          </cell>
          <cell r="D167"/>
        </row>
        <row r="168">
          <cell r="C168">
            <v>80</v>
          </cell>
          <cell r="D168"/>
        </row>
        <row r="169">
          <cell r="C169">
            <v>5</v>
          </cell>
          <cell r="D169"/>
        </row>
        <row r="170">
          <cell r="C170">
            <v>80</v>
          </cell>
          <cell r="D170"/>
        </row>
        <row r="171">
          <cell r="C171">
            <v>120</v>
          </cell>
          <cell r="D171"/>
        </row>
        <row r="172">
          <cell r="C172">
            <v>100</v>
          </cell>
          <cell r="D172"/>
        </row>
        <row r="173">
          <cell r="C173">
            <v>80</v>
          </cell>
          <cell r="D173"/>
        </row>
        <row r="174">
          <cell r="C174">
            <v>18</v>
          </cell>
          <cell r="D174"/>
        </row>
        <row r="175">
          <cell r="C175">
            <v>80</v>
          </cell>
          <cell r="D175"/>
        </row>
        <row r="176">
          <cell r="C176">
            <v>50</v>
          </cell>
          <cell r="D176"/>
        </row>
        <row r="177">
          <cell r="C177">
            <v>200</v>
          </cell>
          <cell r="D177"/>
        </row>
        <row r="178">
          <cell r="C178">
            <v>100</v>
          </cell>
          <cell r="D178"/>
        </row>
        <row r="179">
          <cell r="C179">
            <v>150</v>
          </cell>
          <cell r="D179"/>
        </row>
        <row r="180">
          <cell r="C180">
            <v>200</v>
          </cell>
          <cell r="D180"/>
        </row>
        <row r="181">
          <cell r="C181">
            <v>5</v>
          </cell>
          <cell r="D181"/>
        </row>
        <row r="182">
          <cell r="C182">
            <v>80</v>
          </cell>
          <cell r="D182"/>
        </row>
        <row r="183">
          <cell r="C183">
            <v>80</v>
          </cell>
          <cell r="D183"/>
        </row>
        <row r="184">
          <cell r="C184">
            <v>150</v>
          </cell>
          <cell r="D184"/>
        </row>
        <row r="185">
          <cell r="C185">
            <v>100</v>
          </cell>
          <cell r="D185"/>
        </row>
        <row r="186">
          <cell r="C186">
            <v>285</v>
          </cell>
          <cell r="D186"/>
        </row>
        <row r="187">
          <cell r="C187">
            <v>200</v>
          </cell>
          <cell r="D187"/>
        </row>
        <row r="188">
          <cell r="C188">
            <v>150</v>
          </cell>
          <cell r="D188"/>
        </row>
        <row r="189">
          <cell r="C189">
            <v>308</v>
          </cell>
          <cell r="D189"/>
        </row>
        <row r="190">
          <cell r="C190">
            <v>100</v>
          </cell>
          <cell r="D190"/>
        </row>
        <row r="191">
          <cell r="C191">
            <v>45</v>
          </cell>
          <cell r="D191"/>
        </row>
        <row r="192">
          <cell r="C192">
            <v>80</v>
          </cell>
          <cell r="D192"/>
        </row>
        <row r="193">
          <cell r="C193">
            <v>45</v>
          </cell>
          <cell r="D193"/>
        </row>
        <row r="194">
          <cell r="C194">
            <v>100</v>
          </cell>
          <cell r="D194"/>
        </row>
        <row r="195">
          <cell r="C195">
            <v>5</v>
          </cell>
          <cell r="D195"/>
        </row>
        <row r="196">
          <cell r="C196">
            <v>100</v>
          </cell>
          <cell r="D196"/>
        </row>
        <row r="197">
          <cell r="C197">
            <v>200</v>
          </cell>
          <cell r="D197"/>
        </row>
        <row r="198">
          <cell r="C198">
            <v>85</v>
          </cell>
          <cell r="D198"/>
        </row>
        <row r="199">
          <cell r="C199">
            <v>350</v>
          </cell>
          <cell r="D199"/>
        </row>
        <row r="200">
          <cell r="C200">
            <v>20</v>
          </cell>
          <cell r="D200"/>
        </row>
        <row r="201">
          <cell r="C201">
            <v>50</v>
          </cell>
          <cell r="D201"/>
        </row>
        <row r="202">
          <cell r="C202">
            <v>5</v>
          </cell>
          <cell r="D202"/>
        </row>
        <row r="203">
          <cell r="C203">
            <v>150</v>
          </cell>
          <cell r="D203"/>
        </row>
        <row r="204">
          <cell r="C204">
            <v>100</v>
          </cell>
          <cell r="D204"/>
        </row>
        <row r="205">
          <cell r="C205">
            <v>200</v>
          </cell>
          <cell r="D205"/>
        </row>
        <row r="206">
          <cell r="C206">
            <v>150</v>
          </cell>
          <cell r="D206"/>
        </row>
        <row r="207">
          <cell r="C207">
            <v>80</v>
          </cell>
          <cell r="D207"/>
        </row>
        <row r="208">
          <cell r="C208">
            <v>80</v>
          </cell>
          <cell r="D208"/>
        </row>
        <row r="209">
          <cell r="C209">
            <v>45</v>
          </cell>
          <cell r="D209"/>
        </row>
        <row r="210">
          <cell r="C210">
            <v>120</v>
          </cell>
          <cell r="D210"/>
        </row>
        <row r="211">
          <cell r="C211">
            <v>80</v>
          </cell>
          <cell r="D211"/>
        </row>
        <row r="212">
          <cell r="C212">
            <v>307</v>
          </cell>
          <cell r="D212"/>
        </row>
        <row r="213">
          <cell r="C213">
            <v>200</v>
          </cell>
          <cell r="D213"/>
        </row>
        <row r="214">
          <cell r="C214">
            <v>700</v>
          </cell>
          <cell r="D214"/>
        </row>
        <row r="215">
          <cell r="C215">
            <v>150</v>
          </cell>
          <cell r="D215"/>
        </row>
        <row r="216">
          <cell r="C216">
            <v>200</v>
          </cell>
          <cell r="D216"/>
        </row>
        <row r="217">
          <cell r="C217">
            <v>80</v>
          </cell>
          <cell r="D217"/>
        </row>
        <row r="218">
          <cell r="C218">
            <v>25</v>
          </cell>
          <cell r="D218"/>
        </row>
        <row r="219">
          <cell r="C219">
            <v>5</v>
          </cell>
          <cell r="D219"/>
        </row>
        <row r="220">
          <cell r="C220">
            <v>100</v>
          </cell>
          <cell r="D220"/>
        </row>
        <row r="221">
          <cell r="C221">
            <v>260</v>
          </cell>
          <cell r="D221"/>
        </row>
        <row r="222">
          <cell r="C222">
            <v>25</v>
          </cell>
          <cell r="D222"/>
        </row>
        <row r="223">
          <cell r="C223">
            <v>410</v>
          </cell>
          <cell r="D223"/>
        </row>
        <row r="224">
          <cell r="C224">
            <v>100</v>
          </cell>
          <cell r="D224"/>
        </row>
        <row r="225">
          <cell r="C225">
            <v>40</v>
          </cell>
          <cell r="D225"/>
        </row>
        <row r="226">
          <cell r="C226">
            <v>125</v>
          </cell>
          <cell r="D226"/>
        </row>
        <row r="227">
          <cell r="C227">
            <v>75</v>
          </cell>
          <cell r="D227"/>
        </row>
        <row r="228">
          <cell r="C228">
            <v>80</v>
          </cell>
          <cell r="D228"/>
        </row>
        <row r="229">
          <cell r="C229">
            <v>5</v>
          </cell>
          <cell r="D229"/>
        </row>
        <row r="230">
          <cell r="C230">
            <v>105</v>
          </cell>
          <cell r="D230"/>
        </row>
        <row r="231">
          <cell r="C231">
            <v>150</v>
          </cell>
          <cell r="D231"/>
        </row>
        <row r="232">
          <cell r="C232">
            <v>80</v>
          </cell>
          <cell r="D232"/>
        </row>
        <row r="233">
          <cell r="C233">
            <v>100</v>
          </cell>
          <cell r="D233"/>
        </row>
        <row r="234">
          <cell r="C234">
            <v>100</v>
          </cell>
          <cell r="D234"/>
        </row>
        <row r="235">
          <cell r="C235">
            <v>100</v>
          </cell>
          <cell r="D235"/>
        </row>
        <row r="236">
          <cell r="C236">
            <v>100</v>
          </cell>
          <cell r="D236"/>
        </row>
        <row r="237">
          <cell r="C237">
            <v>100</v>
          </cell>
          <cell r="D237"/>
        </row>
        <row r="238">
          <cell r="C238">
            <v>5</v>
          </cell>
          <cell r="D238"/>
        </row>
        <row r="239">
          <cell r="C239">
            <v>100</v>
          </cell>
          <cell r="D239"/>
        </row>
        <row r="240">
          <cell r="C240">
            <v>900</v>
          </cell>
          <cell r="D240"/>
        </row>
        <row r="241">
          <cell r="C241">
            <v>300</v>
          </cell>
          <cell r="D241"/>
        </row>
        <row r="242">
          <cell r="C242">
            <v>80</v>
          </cell>
          <cell r="D242"/>
        </row>
        <row r="243">
          <cell r="C243">
            <v>107</v>
          </cell>
          <cell r="D243"/>
        </row>
        <row r="244">
          <cell r="C244">
            <v>150</v>
          </cell>
          <cell r="D244"/>
        </row>
        <row r="245">
          <cell r="C245">
            <v>40</v>
          </cell>
          <cell r="D245"/>
        </row>
        <row r="246">
          <cell r="C246">
            <v>170</v>
          </cell>
          <cell r="D246"/>
        </row>
        <row r="247">
          <cell r="C247">
            <v>80</v>
          </cell>
          <cell r="D247"/>
        </row>
        <row r="248">
          <cell r="C248">
            <v>300</v>
          </cell>
          <cell r="D248"/>
        </row>
        <row r="249">
          <cell r="C249">
            <v>100</v>
          </cell>
          <cell r="D249"/>
        </row>
        <row r="250">
          <cell r="C250">
            <v>50</v>
          </cell>
          <cell r="D250"/>
        </row>
        <row r="251">
          <cell r="C251">
            <v>80</v>
          </cell>
          <cell r="D251"/>
        </row>
        <row r="252">
          <cell r="C252">
            <v>50</v>
          </cell>
          <cell r="D252"/>
        </row>
        <row r="253">
          <cell r="C253">
            <v>80</v>
          </cell>
          <cell r="D253"/>
        </row>
        <row r="254">
          <cell r="C254">
            <v>100</v>
          </cell>
          <cell r="D254"/>
        </row>
        <row r="255">
          <cell r="C255">
            <v>80</v>
          </cell>
          <cell r="D255"/>
        </row>
        <row r="256">
          <cell r="C256"/>
          <cell r="D256"/>
        </row>
        <row r="257">
          <cell r="C257"/>
          <cell r="D257"/>
        </row>
        <row r="258">
          <cell r="C258"/>
          <cell r="D258"/>
        </row>
        <row r="259">
          <cell r="C259"/>
          <cell r="D259"/>
        </row>
        <row r="260">
          <cell r="C260"/>
          <cell r="D260"/>
        </row>
        <row r="261">
          <cell r="C261"/>
          <cell r="D261"/>
        </row>
        <row r="262">
          <cell r="C262"/>
          <cell r="D262"/>
        </row>
        <row r="263">
          <cell r="C263"/>
          <cell r="D263"/>
        </row>
        <row r="264">
          <cell r="C264"/>
          <cell r="D264"/>
        </row>
        <row r="265">
          <cell r="C265">
            <v>35351</v>
          </cell>
        </row>
      </sheetData>
      <sheetData sheetId="4" refreshError="1">
        <row r="1">
          <cell r="C1"/>
        </row>
        <row r="2">
          <cell r="C2"/>
        </row>
        <row r="3">
          <cell r="C3"/>
        </row>
        <row r="4">
          <cell r="C4"/>
        </row>
        <row r="5">
          <cell r="C5" t="str">
            <v>Amount</v>
          </cell>
          <cell r="D5"/>
        </row>
        <row r="6">
          <cell r="C6"/>
        </row>
        <row r="7">
          <cell r="C7"/>
          <cell r="D7"/>
        </row>
        <row r="8">
          <cell r="C8"/>
          <cell r="D8"/>
        </row>
        <row r="9">
          <cell r="C9"/>
        </row>
        <row r="10">
          <cell r="C10"/>
        </row>
        <row r="11">
          <cell r="C11">
            <v>0</v>
          </cell>
        </row>
        <row r="12">
          <cell r="C12"/>
          <cell r="D12"/>
        </row>
        <row r="13">
          <cell r="C13"/>
          <cell r="D13"/>
        </row>
        <row r="14">
          <cell r="C14"/>
          <cell r="D14"/>
        </row>
        <row r="15">
          <cell r="C15"/>
          <cell r="D15"/>
        </row>
        <row r="16">
          <cell r="C16"/>
          <cell r="D16"/>
        </row>
        <row r="17">
          <cell r="C17"/>
          <cell r="D17"/>
        </row>
        <row r="18">
          <cell r="C18"/>
          <cell r="D18"/>
        </row>
        <row r="19">
          <cell r="C19"/>
          <cell r="D19"/>
        </row>
        <row r="20">
          <cell r="C20"/>
          <cell r="D20"/>
        </row>
        <row r="21">
          <cell r="C21"/>
          <cell r="D21"/>
        </row>
        <row r="22">
          <cell r="C22"/>
          <cell r="D22"/>
        </row>
        <row r="23">
          <cell r="C23"/>
          <cell r="D23"/>
        </row>
        <row r="24">
          <cell r="C24"/>
          <cell r="D24"/>
        </row>
        <row r="25">
          <cell r="C25"/>
          <cell r="D25"/>
        </row>
        <row r="26">
          <cell r="C26"/>
          <cell r="D26"/>
        </row>
        <row r="27">
          <cell r="C27"/>
          <cell r="D27"/>
        </row>
        <row r="28">
          <cell r="C28"/>
          <cell r="D28"/>
        </row>
        <row r="29">
          <cell r="C29"/>
          <cell r="D29"/>
        </row>
        <row r="30">
          <cell r="C30"/>
          <cell r="D30"/>
        </row>
        <row r="31">
          <cell r="C31"/>
          <cell r="D31"/>
        </row>
        <row r="32">
          <cell r="C32"/>
          <cell r="D32"/>
        </row>
        <row r="33">
          <cell r="C33"/>
          <cell r="D33"/>
        </row>
        <row r="34">
          <cell r="C34"/>
          <cell r="D34"/>
        </row>
        <row r="35">
          <cell r="C35"/>
          <cell r="D35"/>
        </row>
        <row r="36">
          <cell r="C36"/>
          <cell r="D36"/>
        </row>
        <row r="37">
          <cell r="C37"/>
          <cell r="D37"/>
        </row>
        <row r="38">
          <cell r="C38"/>
          <cell r="D38"/>
        </row>
        <row r="39">
          <cell r="C39"/>
          <cell r="D39"/>
        </row>
        <row r="40">
          <cell r="C40"/>
          <cell r="D40"/>
        </row>
        <row r="41">
          <cell r="C41"/>
          <cell r="D41"/>
        </row>
        <row r="42">
          <cell r="C42"/>
          <cell r="D42"/>
        </row>
        <row r="43">
          <cell r="C43"/>
          <cell r="D43"/>
        </row>
        <row r="44">
          <cell r="C44"/>
          <cell r="D44"/>
        </row>
        <row r="45">
          <cell r="C45"/>
          <cell r="D45"/>
        </row>
        <row r="46">
          <cell r="C46"/>
          <cell r="D46"/>
        </row>
        <row r="47">
          <cell r="C47"/>
          <cell r="D47"/>
        </row>
        <row r="48">
          <cell r="C48"/>
          <cell r="D48"/>
        </row>
        <row r="49">
          <cell r="C49"/>
          <cell r="D49"/>
        </row>
        <row r="50">
          <cell r="C50"/>
          <cell r="D50"/>
        </row>
        <row r="51">
          <cell r="C51"/>
          <cell r="D51"/>
        </row>
        <row r="52">
          <cell r="C52"/>
          <cell r="D52"/>
        </row>
        <row r="53">
          <cell r="C53"/>
          <cell r="D53"/>
        </row>
        <row r="54">
          <cell r="C54"/>
          <cell r="D54"/>
        </row>
        <row r="55">
          <cell r="C55"/>
          <cell r="D55"/>
        </row>
        <row r="56">
          <cell r="C56"/>
          <cell r="D56"/>
        </row>
        <row r="57">
          <cell r="C57"/>
          <cell r="D57"/>
        </row>
        <row r="58">
          <cell r="C58"/>
          <cell r="D58"/>
        </row>
        <row r="59">
          <cell r="C59"/>
          <cell r="D59"/>
        </row>
        <row r="60">
          <cell r="C60"/>
          <cell r="D60"/>
        </row>
        <row r="61">
          <cell r="C61"/>
          <cell r="D61"/>
        </row>
        <row r="62">
          <cell r="C62"/>
          <cell r="D62"/>
        </row>
        <row r="63">
          <cell r="C63"/>
          <cell r="D63"/>
        </row>
        <row r="64">
          <cell r="C64"/>
          <cell r="D64"/>
        </row>
        <row r="65">
          <cell r="C65"/>
          <cell r="D65"/>
        </row>
        <row r="66">
          <cell r="C66"/>
          <cell r="D66"/>
        </row>
        <row r="67">
          <cell r="C67"/>
          <cell r="D67"/>
        </row>
        <row r="68">
          <cell r="C68"/>
          <cell r="D68"/>
        </row>
        <row r="69">
          <cell r="C69"/>
          <cell r="D69"/>
        </row>
        <row r="70">
          <cell r="C70"/>
          <cell r="D70"/>
        </row>
        <row r="71">
          <cell r="C71"/>
          <cell r="D71"/>
        </row>
        <row r="72">
          <cell r="C72"/>
          <cell r="D72"/>
        </row>
        <row r="73">
          <cell r="C73"/>
          <cell r="D73"/>
        </row>
        <row r="74">
          <cell r="C74"/>
          <cell r="D74"/>
        </row>
        <row r="75">
          <cell r="C75"/>
          <cell r="D75"/>
        </row>
        <row r="76">
          <cell r="C76"/>
          <cell r="D76"/>
        </row>
        <row r="77">
          <cell r="C77"/>
          <cell r="D77"/>
        </row>
        <row r="78">
          <cell r="C78"/>
          <cell r="D78"/>
        </row>
        <row r="79">
          <cell r="C79"/>
          <cell r="D79"/>
        </row>
        <row r="80">
          <cell r="C80"/>
          <cell r="D80"/>
        </row>
        <row r="81">
          <cell r="C81"/>
          <cell r="D81"/>
        </row>
        <row r="82">
          <cell r="C82"/>
          <cell r="D82"/>
        </row>
        <row r="83">
          <cell r="C83"/>
          <cell r="D83"/>
        </row>
        <row r="84">
          <cell r="C84"/>
          <cell r="D84"/>
        </row>
        <row r="85">
          <cell r="C85"/>
          <cell r="D85"/>
        </row>
        <row r="86">
          <cell r="C86"/>
          <cell r="D86"/>
        </row>
        <row r="87">
          <cell r="C87"/>
          <cell r="D87"/>
        </row>
        <row r="88">
          <cell r="C88"/>
          <cell r="D88"/>
        </row>
        <row r="89">
          <cell r="C89"/>
          <cell r="D89"/>
        </row>
        <row r="90">
          <cell r="C90"/>
          <cell r="D90"/>
        </row>
        <row r="91">
          <cell r="C91"/>
          <cell r="D91"/>
        </row>
        <row r="92">
          <cell r="C92"/>
          <cell r="D92"/>
        </row>
        <row r="93">
          <cell r="C93"/>
          <cell r="D93"/>
        </row>
        <row r="94">
          <cell r="C94"/>
          <cell r="D94"/>
        </row>
        <row r="95">
          <cell r="C95"/>
          <cell r="D95"/>
        </row>
        <row r="96">
          <cell r="C96"/>
          <cell r="D96"/>
        </row>
        <row r="97">
          <cell r="C97"/>
          <cell r="D97"/>
        </row>
        <row r="98">
          <cell r="C98"/>
          <cell r="D98"/>
        </row>
        <row r="99">
          <cell r="C99"/>
          <cell r="D99"/>
        </row>
        <row r="100">
          <cell r="C100"/>
          <cell r="D100"/>
        </row>
        <row r="101">
          <cell r="C101"/>
          <cell r="D101"/>
        </row>
        <row r="102">
          <cell r="C102"/>
          <cell r="D102"/>
        </row>
        <row r="103">
          <cell r="C103"/>
          <cell r="D103"/>
        </row>
        <row r="104">
          <cell r="C104"/>
          <cell r="D104"/>
        </row>
        <row r="105">
          <cell r="C105"/>
          <cell r="D105"/>
        </row>
        <row r="106">
          <cell r="C106"/>
          <cell r="D106"/>
        </row>
        <row r="107">
          <cell r="C107"/>
          <cell r="D107"/>
        </row>
        <row r="108">
          <cell r="C108"/>
          <cell r="D108"/>
        </row>
        <row r="109">
          <cell r="C109"/>
          <cell r="D109"/>
        </row>
        <row r="110">
          <cell r="C110"/>
          <cell r="D110"/>
        </row>
        <row r="111">
          <cell r="C111"/>
          <cell r="D111"/>
        </row>
        <row r="112">
          <cell r="C112"/>
          <cell r="D112"/>
        </row>
        <row r="113">
          <cell r="C113"/>
          <cell r="D113"/>
        </row>
        <row r="114">
          <cell r="C114"/>
          <cell r="D114"/>
        </row>
        <row r="115">
          <cell r="C115"/>
          <cell r="D115"/>
        </row>
        <row r="116">
          <cell r="C116"/>
          <cell r="D116"/>
        </row>
        <row r="117">
          <cell r="C117"/>
          <cell r="D117"/>
        </row>
        <row r="118">
          <cell r="C118"/>
          <cell r="D118"/>
        </row>
        <row r="119">
          <cell r="C119"/>
          <cell r="D119"/>
        </row>
        <row r="120">
          <cell r="C120"/>
          <cell r="D120"/>
        </row>
        <row r="121">
          <cell r="C121"/>
          <cell r="D121"/>
        </row>
        <row r="122">
          <cell r="C122"/>
          <cell r="D122"/>
        </row>
        <row r="123">
          <cell r="C123"/>
          <cell r="D123"/>
        </row>
        <row r="124">
          <cell r="C124"/>
          <cell r="D124"/>
        </row>
        <row r="125">
          <cell r="C125"/>
          <cell r="D125"/>
        </row>
        <row r="126">
          <cell r="C126"/>
          <cell r="D126"/>
        </row>
        <row r="127">
          <cell r="C127"/>
          <cell r="D127"/>
        </row>
        <row r="128">
          <cell r="C128"/>
          <cell r="D128"/>
        </row>
        <row r="129">
          <cell r="C129"/>
          <cell r="D129"/>
        </row>
        <row r="130">
          <cell r="C130"/>
          <cell r="D130"/>
        </row>
        <row r="131">
          <cell r="C131"/>
          <cell r="D131"/>
        </row>
        <row r="132">
          <cell r="C132"/>
          <cell r="D132"/>
        </row>
        <row r="133">
          <cell r="C133"/>
          <cell r="D133"/>
        </row>
        <row r="134">
          <cell r="C134"/>
          <cell r="D134"/>
        </row>
        <row r="135">
          <cell r="C135"/>
          <cell r="D135"/>
        </row>
        <row r="136">
          <cell r="C136"/>
          <cell r="D136"/>
        </row>
        <row r="137">
          <cell r="C137"/>
          <cell r="D137"/>
        </row>
        <row r="138">
          <cell r="C138"/>
          <cell r="D138"/>
        </row>
        <row r="139">
          <cell r="C139"/>
          <cell r="D139"/>
        </row>
        <row r="140">
          <cell r="C140"/>
          <cell r="D140"/>
        </row>
        <row r="141">
          <cell r="C141"/>
          <cell r="D141"/>
        </row>
        <row r="142">
          <cell r="C142"/>
          <cell r="D142"/>
        </row>
        <row r="143">
          <cell r="C143"/>
          <cell r="D143"/>
        </row>
        <row r="144">
          <cell r="C144"/>
          <cell r="D144"/>
        </row>
        <row r="145">
          <cell r="C145"/>
          <cell r="D145"/>
        </row>
        <row r="146">
          <cell r="C146"/>
          <cell r="D146"/>
        </row>
        <row r="147">
          <cell r="C147"/>
          <cell r="D147"/>
        </row>
        <row r="148">
          <cell r="C148"/>
          <cell r="D148"/>
        </row>
        <row r="149">
          <cell r="C149"/>
          <cell r="D149"/>
        </row>
        <row r="150">
          <cell r="C150"/>
          <cell r="D150"/>
        </row>
        <row r="151">
          <cell r="C151"/>
          <cell r="D151"/>
        </row>
        <row r="152">
          <cell r="C152"/>
          <cell r="D152"/>
        </row>
        <row r="153">
          <cell r="C153"/>
          <cell r="D153"/>
        </row>
        <row r="154">
          <cell r="C154"/>
          <cell r="D154"/>
        </row>
        <row r="155">
          <cell r="C155"/>
          <cell r="D155"/>
        </row>
        <row r="156">
          <cell r="C156"/>
          <cell r="D156"/>
        </row>
        <row r="157">
          <cell r="C157"/>
          <cell r="D157"/>
        </row>
        <row r="158">
          <cell r="C158"/>
          <cell r="D158"/>
        </row>
        <row r="159">
          <cell r="C159"/>
          <cell r="D159"/>
        </row>
        <row r="160">
          <cell r="C160"/>
          <cell r="D160"/>
        </row>
        <row r="161">
          <cell r="C161"/>
          <cell r="D161"/>
        </row>
        <row r="162">
          <cell r="C162"/>
          <cell r="D162"/>
        </row>
        <row r="163">
          <cell r="C163"/>
          <cell r="D163"/>
        </row>
        <row r="164">
          <cell r="C164"/>
          <cell r="D164"/>
        </row>
        <row r="165">
          <cell r="C165"/>
          <cell r="D165"/>
        </row>
        <row r="166">
          <cell r="C166"/>
          <cell r="D166"/>
        </row>
        <row r="167">
          <cell r="C167"/>
          <cell r="D167"/>
        </row>
        <row r="168">
          <cell r="C168"/>
          <cell r="D168"/>
        </row>
        <row r="169">
          <cell r="C169"/>
          <cell r="D169"/>
        </row>
        <row r="170">
          <cell r="C170"/>
          <cell r="D170"/>
        </row>
        <row r="171">
          <cell r="C171"/>
          <cell r="D171"/>
        </row>
        <row r="172">
          <cell r="C172"/>
          <cell r="D172"/>
        </row>
        <row r="173">
          <cell r="C173"/>
          <cell r="D173"/>
        </row>
        <row r="174">
          <cell r="C174"/>
          <cell r="D174"/>
        </row>
        <row r="175">
          <cell r="C175"/>
          <cell r="D175"/>
        </row>
        <row r="176">
          <cell r="C176"/>
          <cell r="D176"/>
        </row>
        <row r="177">
          <cell r="C177"/>
          <cell r="D177"/>
        </row>
        <row r="178">
          <cell r="C178"/>
          <cell r="D178"/>
        </row>
        <row r="179">
          <cell r="C179"/>
          <cell r="D179"/>
        </row>
        <row r="180">
          <cell r="C180"/>
          <cell r="D180"/>
        </row>
        <row r="181">
          <cell r="C181"/>
          <cell r="D181"/>
        </row>
      </sheetData>
      <sheetData sheetId="5" refreshError="1">
        <row r="7">
          <cell r="C7" t="str">
            <v>Title</v>
          </cell>
        </row>
        <row r="8">
          <cell r="C8" t="str">
            <v>For Bartula Family</v>
          </cell>
        </row>
        <row r="9">
          <cell r="C9" t="str">
            <v>For Bartula Family</v>
          </cell>
        </row>
        <row r="10">
          <cell r="C10" t="str">
            <v>For Bartula Family</v>
          </cell>
        </row>
        <row r="11">
          <cell r="C11" t="str">
            <v>For Bartula Family</v>
          </cell>
        </row>
        <row r="12">
          <cell r="C12" t="str">
            <v>For Bartula Family</v>
          </cell>
        </row>
        <row r="13">
          <cell r="C13" t="str">
            <v>Got Love Offering From (NYPC)</v>
          </cell>
        </row>
      </sheetData>
      <sheetData sheetId="6" refreshError="1">
        <row r="3">
          <cell r="C3" t="str">
            <v>Amount</v>
          </cell>
        </row>
        <row r="29">
          <cell r="C29">
            <v>0</v>
          </cell>
        </row>
      </sheetData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19" sqref="B19"/>
    </sheetView>
  </sheetViews>
  <sheetFormatPr defaultRowHeight="14.4" x14ac:dyDescent="0.3"/>
  <cols>
    <col min="2" max="2" width="27.33203125" customWidth="1"/>
    <col min="3" max="3" width="19.44140625" customWidth="1"/>
    <col min="4" max="4" width="16.77734375" customWidth="1"/>
    <col min="5" max="5" width="17.5546875" customWidth="1"/>
    <col min="6" max="6" width="14.21875" customWidth="1"/>
    <col min="7" max="7" width="17" customWidth="1"/>
    <col min="8" max="8" width="25.21875" customWidth="1"/>
    <col min="9" max="9" width="17.44140625" customWidth="1"/>
    <col min="10" max="10" width="16" customWidth="1"/>
  </cols>
  <sheetData>
    <row r="1" spans="1:11" ht="15.6" x14ac:dyDescent="0.3">
      <c r="A1" s="14" t="s">
        <v>5</v>
      </c>
      <c r="B1" s="14" t="s">
        <v>0</v>
      </c>
      <c r="C1" s="14" t="s">
        <v>1</v>
      </c>
      <c r="D1" s="14" t="s">
        <v>54</v>
      </c>
      <c r="E1" s="14" t="s">
        <v>2</v>
      </c>
      <c r="F1" s="14" t="s">
        <v>3</v>
      </c>
      <c r="G1" s="14" t="s">
        <v>4</v>
      </c>
      <c r="H1" s="14" t="s">
        <v>53</v>
      </c>
      <c r="I1" s="14" t="s">
        <v>25</v>
      </c>
      <c r="J1" s="14" t="s">
        <v>26</v>
      </c>
      <c r="K1" s="14" t="s">
        <v>29</v>
      </c>
    </row>
    <row r="2" spans="1:11" ht="15.6" x14ac:dyDescent="0.3">
      <c r="A2" s="15">
        <v>1</v>
      </c>
      <c r="B2" s="16" t="s">
        <v>7</v>
      </c>
      <c r="C2" s="17">
        <v>2700</v>
      </c>
      <c r="D2" s="9">
        <v>0</v>
      </c>
      <c r="E2" s="9">
        <v>0</v>
      </c>
      <c r="F2" s="9">
        <v>300</v>
      </c>
      <c r="G2" s="9">
        <f t="shared" ref="G2:G18" si="0">SUM(C2:F2)</f>
        <v>3000</v>
      </c>
      <c r="H2" s="18" t="s">
        <v>27</v>
      </c>
      <c r="I2" s="18" t="s">
        <v>28</v>
      </c>
      <c r="J2" s="18">
        <v>11211</v>
      </c>
      <c r="K2" s="18" t="s">
        <v>30</v>
      </c>
    </row>
    <row r="3" spans="1:11" ht="15.6" x14ac:dyDescent="0.3">
      <c r="A3" s="15">
        <v>2</v>
      </c>
      <c r="B3" s="16" t="s">
        <v>8</v>
      </c>
      <c r="C3" s="17">
        <v>250</v>
      </c>
      <c r="D3" s="9">
        <v>0</v>
      </c>
      <c r="E3" s="9">
        <v>0</v>
      </c>
      <c r="F3" s="9">
        <v>0</v>
      </c>
      <c r="G3" s="9">
        <f t="shared" si="0"/>
        <v>250</v>
      </c>
      <c r="H3" s="18" t="s">
        <v>38</v>
      </c>
      <c r="I3" s="18" t="s">
        <v>31</v>
      </c>
      <c r="J3" s="18">
        <v>12322</v>
      </c>
      <c r="K3" s="18" t="s">
        <v>30</v>
      </c>
    </row>
    <row r="4" spans="1:11" ht="15.6" x14ac:dyDescent="0.3">
      <c r="A4" s="15">
        <v>3</v>
      </c>
      <c r="B4" s="16" t="s">
        <v>9</v>
      </c>
      <c r="C4" s="17">
        <v>1900</v>
      </c>
      <c r="D4" s="9">
        <v>0</v>
      </c>
      <c r="E4" s="9">
        <v>0</v>
      </c>
      <c r="F4" s="9">
        <v>0</v>
      </c>
      <c r="G4" s="9">
        <f t="shared" si="0"/>
        <v>1900</v>
      </c>
      <c r="H4" s="18" t="s">
        <v>39</v>
      </c>
      <c r="I4" s="18" t="s">
        <v>32</v>
      </c>
      <c r="J4" s="18">
        <v>11543</v>
      </c>
      <c r="K4" s="18" t="s">
        <v>30</v>
      </c>
    </row>
    <row r="5" spans="1:11" ht="15.6" x14ac:dyDescent="0.3">
      <c r="A5" s="15">
        <v>4</v>
      </c>
      <c r="B5" s="16" t="s">
        <v>10</v>
      </c>
      <c r="C5" s="17">
        <v>1400</v>
      </c>
      <c r="D5" s="9">
        <v>0</v>
      </c>
      <c r="E5" s="9">
        <v>0</v>
      </c>
      <c r="F5" s="9">
        <v>0</v>
      </c>
      <c r="G5" s="9">
        <f t="shared" si="0"/>
        <v>1400</v>
      </c>
      <c r="H5" s="18" t="s">
        <v>40</v>
      </c>
      <c r="I5" s="18" t="s">
        <v>37</v>
      </c>
      <c r="J5" s="18">
        <v>23232</v>
      </c>
      <c r="K5" s="18" t="s">
        <v>30</v>
      </c>
    </row>
    <row r="6" spans="1:11" ht="15.6" x14ac:dyDescent="0.3">
      <c r="A6" s="15">
        <v>5</v>
      </c>
      <c r="B6" s="16" t="s">
        <v>11</v>
      </c>
      <c r="C6" s="17">
        <v>500</v>
      </c>
      <c r="D6" s="9">
        <v>0</v>
      </c>
      <c r="E6" s="9">
        <v>0</v>
      </c>
      <c r="F6" s="9">
        <v>222</v>
      </c>
      <c r="G6" s="9">
        <f t="shared" si="0"/>
        <v>722</v>
      </c>
      <c r="H6" s="18" t="s">
        <v>41</v>
      </c>
      <c r="I6" s="18" t="s">
        <v>32</v>
      </c>
      <c r="J6" s="18">
        <v>11543</v>
      </c>
      <c r="K6" s="18" t="s">
        <v>30</v>
      </c>
    </row>
    <row r="7" spans="1:11" ht="15.6" x14ac:dyDescent="0.3">
      <c r="A7" s="15">
        <v>6</v>
      </c>
      <c r="B7" s="16" t="s">
        <v>12</v>
      </c>
      <c r="C7" s="17">
        <v>3654</v>
      </c>
      <c r="D7" s="9">
        <v>0</v>
      </c>
      <c r="E7" s="9">
        <v>0</v>
      </c>
      <c r="F7" s="9">
        <v>0</v>
      </c>
      <c r="G7" s="9">
        <f t="shared" si="0"/>
        <v>3654</v>
      </c>
      <c r="H7" s="18" t="s">
        <v>42</v>
      </c>
      <c r="I7" s="18" t="s">
        <v>32</v>
      </c>
      <c r="J7" s="18">
        <v>11543</v>
      </c>
      <c r="K7" s="18" t="s">
        <v>30</v>
      </c>
    </row>
    <row r="8" spans="1:11" ht="15.6" x14ac:dyDescent="0.3">
      <c r="A8" s="15">
        <v>7</v>
      </c>
      <c r="B8" s="16" t="s">
        <v>13</v>
      </c>
      <c r="C8" s="17">
        <v>400</v>
      </c>
      <c r="D8" s="9">
        <v>0</v>
      </c>
      <c r="E8" s="9">
        <v>345</v>
      </c>
      <c r="F8" s="9">
        <v>0</v>
      </c>
      <c r="G8" s="9">
        <f t="shared" si="0"/>
        <v>745</v>
      </c>
      <c r="H8" s="18" t="s">
        <v>43</v>
      </c>
      <c r="I8" s="18" t="s">
        <v>33</v>
      </c>
      <c r="J8" s="18">
        <v>44567</v>
      </c>
      <c r="K8" s="18" t="s">
        <v>30</v>
      </c>
    </row>
    <row r="9" spans="1:11" ht="15.6" x14ac:dyDescent="0.3">
      <c r="A9" s="15">
        <v>8</v>
      </c>
      <c r="B9" s="16" t="s">
        <v>14</v>
      </c>
      <c r="C9" s="17">
        <v>780</v>
      </c>
      <c r="D9" s="9">
        <v>0</v>
      </c>
      <c r="E9" s="9">
        <v>0</v>
      </c>
      <c r="F9" s="9">
        <v>0</v>
      </c>
      <c r="G9" s="9">
        <f t="shared" si="0"/>
        <v>780</v>
      </c>
      <c r="H9" s="18" t="s">
        <v>44</v>
      </c>
      <c r="I9" s="18" t="s">
        <v>34</v>
      </c>
      <c r="J9" s="18">
        <v>34322</v>
      </c>
      <c r="K9" s="18" t="s">
        <v>30</v>
      </c>
    </row>
    <row r="10" spans="1:11" ht="15.6" x14ac:dyDescent="0.3">
      <c r="A10" s="15">
        <v>9</v>
      </c>
      <c r="B10" s="16" t="s">
        <v>15</v>
      </c>
      <c r="C10" s="9">
        <v>0</v>
      </c>
      <c r="D10" s="9">
        <v>0</v>
      </c>
      <c r="E10" s="9">
        <v>555</v>
      </c>
      <c r="F10" s="9">
        <v>0</v>
      </c>
      <c r="G10" s="9">
        <f t="shared" si="0"/>
        <v>555</v>
      </c>
      <c r="H10" s="18" t="s">
        <v>46</v>
      </c>
      <c r="I10" s="18" t="s">
        <v>35</v>
      </c>
      <c r="J10" s="18">
        <v>44544</v>
      </c>
      <c r="K10" s="18" t="s">
        <v>30</v>
      </c>
    </row>
    <row r="11" spans="1:11" ht="15.6" x14ac:dyDescent="0.3">
      <c r="A11" s="15">
        <v>10</v>
      </c>
      <c r="B11" s="16" t="s">
        <v>16</v>
      </c>
      <c r="C11" s="17">
        <v>1954</v>
      </c>
      <c r="D11" s="9">
        <v>0</v>
      </c>
      <c r="E11" s="9">
        <v>0</v>
      </c>
      <c r="F11" s="9">
        <v>0</v>
      </c>
      <c r="G11" s="9">
        <f t="shared" si="0"/>
        <v>1954</v>
      </c>
      <c r="H11" s="18" t="s">
        <v>45</v>
      </c>
      <c r="I11" s="18" t="s">
        <v>36</v>
      </c>
      <c r="J11" s="18">
        <v>98765</v>
      </c>
      <c r="K11" s="18" t="s">
        <v>30</v>
      </c>
    </row>
    <row r="12" spans="1:11" ht="15.6" x14ac:dyDescent="0.3">
      <c r="A12" s="15">
        <v>11</v>
      </c>
      <c r="B12" s="16" t="s">
        <v>17</v>
      </c>
      <c r="C12" s="9">
        <v>0</v>
      </c>
      <c r="D12" s="9">
        <v>1200</v>
      </c>
      <c r="E12" s="9">
        <v>0</v>
      </c>
      <c r="F12" s="9">
        <v>3432</v>
      </c>
      <c r="G12" s="9">
        <f t="shared" si="0"/>
        <v>4632</v>
      </c>
      <c r="H12" s="18" t="s">
        <v>27</v>
      </c>
      <c r="I12" s="18" t="s">
        <v>28</v>
      </c>
      <c r="J12" s="18">
        <v>11211</v>
      </c>
      <c r="K12" s="18" t="s">
        <v>30</v>
      </c>
    </row>
    <row r="13" spans="1:11" ht="15.6" x14ac:dyDescent="0.3">
      <c r="A13" s="15">
        <v>12</v>
      </c>
      <c r="B13" s="16" t="s">
        <v>18</v>
      </c>
      <c r="C13" s="17">
        <v>2000</v>
      </c>
      <c r="D13" s="9">
        <v>0</v>
      </c>
      <c r="E13" s="9">
        <v>3543</v>
      </c>
      <c r="F13" s="9">
        <v>0</v>
      </c>
      <c r="G13" s="9">
        <f t="shared" si="0"/>
        <v>5543</v>
      </c>
      <c r="H13" s="18" t="s">
        <v>47</v>
      </c>
      <c r="I13" s="18" t="s">
        <v>35</v>
      </c>
      <c r="J13" s="18">
        <v>44544</v>
      </c>
      <c r="K13" s="18" t="s">
        <v>30</v>
      </c>
    </row>
    <row r="14" spans="1:11" ht="15.6" x14ac:dyDescent="0.3">
      <c r="A14" s="15">
        <v>13</v>
      </c>
      <c r="B14" s="16" t="s">
        <v>19</v>
      </c>
      <c r="C14" s="17">
        <v>7500</v>
      </c>
      <c r="D14" s="9">
        <v>0</v>
      </c>
      <c r="E14" s="9">
        <v>0</v>
      </c>
      <c r="F14" s="9">
        <v>0</v>
      </c>
      <c r="G14" s="9">
        <f t="shared" si="0"/>
        <v>7500</v>
      </c>
      <c r="H14" s="18" t="s">
        <v>48</v>
      </c>
      <c r="I14" s="18" t="s">
        <v>37</v>
      </c>
      <c r="J14" s="18">
        <v>23232</v>
      </c>
      <c r="K14" s="18" t="s">
        <v>30</v>
      </c>
    </row>
    <row r="15" spans="1:11" ht="15.6" x14ac:dyDescent="0.3">
      <c r="A15" s="15">
        <v>14</v>
      </c>
      <c r="B15" s="16" t="s">
        <v>20</v>
      </c>
      <c r="C15" s="17">
        <v>4500</v>
      </c>
      <c r="D15" s="9">
        <v>0</v>
      </c>
      <c r="E15" s="9">
        <v>343</v>
      </c>
      <c r="F15" s="9">
        <v>343</v>
      </c>
      <c r="G15" s="9">
        <f t="shared" si="0"/>
        <v>5186</v>
      </c>
      <c r="H15" s="18" t="s">
        <v>49</v>
      </c>
      <c r="I15" s="18" t="s">
        <v>31</v>
      </c>
      <c r="J15" s="18">
        <v>12322</v>
      </c>
      <c r="K15" s="18" t="s">
        <v>30</v>
      </c>
    </row>
    <row r="16" spans="1:11" ht="15.6" x14ac:dyDescent="0.3">
      <c r="A16" s="15">
        <v>15</v>
      </c>
      <c r="B16" s="16" t="s">
        <v>21</v>
      </c>
      <c r="C16" s="17">
        <v>500</v>
      </c>
      <c r="D16" s="9">
        <v>0</v>
      </c>
      <c r="E16" s="9">
        <v>0</v>
      </c>
      <c r="F16" s="9">
        <v>0</v>
      </c>
      <c r="G16" s="9">
        <f t="shared" si="0"/>
        <v>500</v>
      </c>
      <c r="H16" s="18" t="s">
        <v>50</v>
      </c>
      <c r="I16" s="18" t="s">
        <v>35</v>
      </c>
      <c r="J16" s="18">
        <v>44544</v>
      </c>
      <c r="K16" s="18" t="s">
        <v>30</v>
      </c>
    </row>
    <row r="17" spans="1:11" ht="15.6" x14ac:dyDescent="0.3">
      <c r="A17" s="15">
        <v>16</v>
      </c>
      <c r="B17" s="16" t="s">
        <v>22</v>
      </c>
      <c r="C17" s="17">
        <v>490</v>
      </c>
      <c r="D17" s="9">
        <v>0</v>
      </c>
      <c r="E17" s="9">
        <v>0</v>
      </c>
      <c r="F17" s="9">
        <v>0</v>
      </c>
      <c r="G17" s="9">
        <f t="shared" si="0"/>
        <v>490</v>
      </c>
      <c r="H17" s="18" t="s">
        <v>51</v>
      </c>
      <c r="I17" s="18" t="s">
        <v>36</v>
      </c>
      <c r="J17" s="18">
        <v>98765</v>
      </c>
      <c r="K17" s="18" t="s">
        <v>30</v>
      </c>
    </row>
    <row r="18" spans="1:11" ht="15.6" x14ac:dyDescent="0.3">
      <c r="A18" s="15">
        <v>17</v>
      </c>
      <c r="B18" s="16" t="s">
        <v>23</v>
      </c>
      <c r="C18" s="17">
        <v>1200</v>
      </c>
      <c r="D18" s="9">
        <v>100</v>
      </c>
      <c r="E18" s="9">
        <v>50</v>
      </c>
      <c r="F18" s="9">
        <v>50</v>
      </c>
      <c r="G18" s="9">
        <f t="shared" si="0"/>
        <v>1400</v>
      </c>
      <c r="H18" s="18" t="s">
        <v>52</v>
      </c>
      <c r="I18" s="18" t="s">
        <v>28</v>
      </c>
      <c r="J18" s="18">
        <v>11211</v>
      </c>
      <c r="K18" s="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sqref="A1:K18"/>
    </sheetView>
  </sheetViews>
  <sheetFormatPr defaultRowHeight="14.4" x14ac:dyDescent="0.3"/>
  <cols>
    <col min="2" max="2" width="27.33203125" customWidth="1"/>
    <col min="3" max="3" width="19.44140625" customWidth="1"/>
    <col min="4" max="4" width="16.77734375" customWidth="1"/>
    <col min="5" max="5" width="17.5546875" customWidth="1"/>
    <col min="6" max="6" width="14.21875" customWidth="1"/>
    <col min="7" max="7" width="17" customWidth="1"/>
    <col min="8" max="8" width="25.21875" customWidth="1"/>
    <col min="9" max="9" width="17.44140625" customWidth="1"/>
    <col min="10" max="10" width="16" customWidth="1"/>
  </cols>
  <sheetData>
    <row r="1" spans="1:11" ht="15.6" x14ac:dyDescent="0.3">
      <c r="A1" s="1" t="s">
        <v>5</v>
      </c>
      <c r="B1" s="2" t="s">
        <v>0</v>
      </c>
      <c r="C1" s="3" t="s">
        <v>1</v>
      </c>
      <c r="D1" s="4" t="s">
        <v>6</v>
      </c>
      <c r="E1" s="5" t="s">
        <v>2</v>
      </c>
      <c r="F1" s="5" t="s">
        <v>3</v>
      </c>
      <c r="G1" s="6" t="s">
        <v>4</v>
      </c>
      <c r="H1" s="12" t="s">
        <v>24</v>
      </c>
      <c r="I1" s="12" t="s">
        <v>25</v>
      </c>
      <c r="J1" s="12" t="s">
        <v>26</v>
      </c>
      <c r="K1" s="13" t="s">
        <v>29</v>
      </c>
    </row>
    <row r="2" spans="1:11" ht="15.6" x14ac:dyDescent="0.3">
      <c r="A2" s="7">
        <v>1</v>
      </c>
      <c r="B2" s="11" t="s">
        <v>7</v>
      </c>
      <c r="C2" s="8">
        <v>2700</v>
      </c>
      <c r="D2" s="9" t="e">
        <f>SUMIF('[1]Church Building Fund'!C:C,"Amar Sing Pakhrin", '[1]Church Building Fund'!D:D)</f>
        <v>#VALUE!</v>
      </c>
      <c r="E2" s="9" t="e">
        <f>SUMIF('[1]Mission Fund'!C:C, "Amar Sing Pakhrin",'[1]Mission Fund'!D:D)</f>
        <v>#VALUE!</v>
      </c>
      <c r="F2" s="9">
        <v>300</v>
      </c>
      <c r="G2" s="10" t="e">
        <f>SUM(C2:F2)</f>
        <v>#VALUE!</v>
      </c>
      <c r="H2" t="s">
        <v>27</v>
      </c>
      <c r="I2" t="s">
        <v>28</v>
      </c>
      <c r="J2">
        <v>11211</v>
      </c>
      <c r="K2" t="s">
        <v>30</v>
      </c>
    </row>
    <row r="3" spans="1:11" ht="15.6" x14ac:dyDescent="0.3">
      <c r="A3" s="7">
        <v>2</v>
      </c>
      <c r="B3" s="11" t="s">
        <v>8</v>
      </c>
      <c r="C3" s="8">
        <v>250</v>
      </c>
      <c r="D3" s="9" t="e">
        <f>SUMIF('[1]Church Building Fund'!C:C,"Bimal/Kamala Thapa", '[1]Church Building Fund'!D:D)</f>
        <v>#VALUE!</v>
      </c>
      <c r="E3" s="9" t="e">
        <f>SUMIF('[1]Mission Fund'!C:C, "Bimal/Kamala Thapa",'[1]Mission Fund'!D:D)</f>
        <v>#VALUE!</v>
      </c>
      <c r="F3" s="9" t="e">
        <f>SUMIF('[1]Special Fund'!C:C, "Bimal/Kamala Thapa",'[1]Special Fund'!E:E)</f>
        <v>#VALUE!</v>
      </c>
      <c r="G3" s="10" t="e">
        <f>SUM(C3:F3)</f>
        <v>#VALUE!</v>
      </c>
      <c r="H3" t="s">
        <v>38</v>
      </c>
      <c r="I3" t="s">
        <v>31</v>
      </c>
      <c r="J3">
        <v>12322</v>
      </c>
      <c r="K3" t="s">
        <v>30</v>
      </c>
    </row>
    <row r="4" spans="1:11" ht="15.6" x14ac:dyDescent="0.3">
      <c r="A4" s="7">
        <v>3</v>
      </c>
      <c r="B4" s="11" t="s">
        <v>9</v>
      </c>
      <c r="C4" s="8">
        <v>1900</v>
      </c>
      <c r="D4" s="9" t="e">
        <f>SUMIF('[1]Church Building Fund'!C:C,"Kamal/Jyoti Thapa", '[1]Church Building Fund'!D:D)</f>
        <v>#VALUE!</v>
      </c>
      <c r="E4" s="9" t="e">
        <f>SUMIF('[1]Mission Fund'!C:C, "Kamal/Jyoti Thapa",'[1]Mission Fund'!D:D)</f>
        <v>#VALUE!</v>
      </c>
      <c r="F4" s="9" t="e">
        <f>SUMIF('[1]Special Fund'!C:C, "Kamal/Jyoti Thapa",'[1]Special Fund'!E:E)</f>
        <v>#VALUE!</v>
      </c>
      <c r="G4" s="10" t="e">
        <f>SUM(C4:F4)</f>
        <v>#VALUE!</v>
      </c>
      <c r="H4" t="s">
        <v>39</v>
      </c>
      <c r="I4" t="s">
        <v>32</v>
      </c>
      <c r="J4">
        <v>11543</v>
      </c>
      <c r="K4" t="s">
        <v>30</v>
      </c>
    </row>
    <row r="5" spans="1:11" ht="15.6" x14ac:dyDescent="0.3">
      <c r="A5" s="7">
        <v>4</v>
      </c>
      <c r="B5" s="11" t="s">
        <v>10</v>
      </c>
      <c r="C5" s="8">
        <v>1400</v>
      </c>
      <c r="D5" s="9" t="e">
        <f>SUMIF('[1]Church Building Fund'!C:C,"Krishna Ghale", '[1]Church Building Fund'!D:D)</f>
        <v>#VALUE!</v>
      </c>
      <c r="E5" s="9" t="e">
        <f>SUMIF('[1]Mission Fund'!C:C, "Krishna Ghale",'[1]Mission Fund'!D:D)</f>
        <v>#VALUE!</v>
      </c>
      <c r="F5" s="9" t="e">
        <f>SUMIF('[1]Special Fund'!C:C, "Krishna Ghale",'[1]Special Fund'!E:E)</f>
        <v>#VALUE!</v>
      </c>
      <c r="G5" s="10" t="e">
        <f>SUM(C5:F5)</f>
        <v>#VALUE!</v>
      </c>
      <c r="H5" t="s">
        <v>40</v>
      </c>
      <c r="I5" t="s">
        <v>37</v>
      </c>
      <c r="J5">
        <v>23232</v>
      </c>
      <c r="K5" t="s">
        <v>30</v>
      </c>
    </row>
    <row r="6" spans="1:11" ht="15.6" x14ac:dyDescent="0.3">
      <c r="A6" s="7">
        <v>5</v>
      </c>
      <c r="B6" s="11" t="s">
        <v>11</v>
      </c>
      <c r="C6" s="8">
        <v>500</v>
      </c>
      <c r="D6" s="9" t="e">
        <f>SUMIF('[1]Church Building Fund'!C:C,"Paul Rai", '[1]Church Building Fund'!D:D)</f>
        <v>#VALUE!</v>
      </c>
      <c r="E6" s="9" t="e">
        <f>SUMIF('[1]Mission Fund'!C:C, "Paul Rai",'[1]Mission Fund'!D:D)</f>
        <v>#VALUE!</v>
      </c>
      <c r="F6" s="9">
        <v>222</v>
      </c>
      <c r="G6" s="10" t="e">
        <f>SUM(C6:F6)</f>
        <v>#VALUE!</v>
      </c>
      <c r="H6" t="s">
        <v>41</v>
      </c>
      <c r="I6" t="s">
        <v>32</v>
      </c>
      <c r="J6">
        <v>11543</v>
      </c>
      <c r="K6" t="s">
        <v>30</v>
      </c>
    </row>
    <row r="7" spans="1:11" ht="15.6" x14ac:dyDescent="0.3">
      <c r="A7" s="7">
        <v>6</v>
      </c>
      <c r="B7" s="11" t="s">
        <v>12</v>
      </c>
      <c r="C7" s="8">
        <v>3654</v>
      </c>
      <c r="D7" s="9" t="e">
        <f>SUMIF('[1]Church Building Fund'!C:C,"Susmita Rai", '[1]Church Building Fund'!D:D)</f>
        <v>#VALUE!</v>
      </c>
      <c r="E7" s="9" t="e">
        <f>SUMIF('[1]Mission Fund'!C:C, "Susmita Rai",'[1]Mission Fund'!D:D)</f>
        <v>#VALUE!</v>
      </c>
      <c r="F7" s="9" t="e">
        <f>SUMIF('[1]Special Fund'!C:C, "Susmita Rai",'[1]Special Fund'!E:E)</f>
        <v>#VALUE!</v>
      </c>
      <c r="G7" s="10" t="e">
        <f>SUM(C7:F7)</f>
        <v>#VALUE!</v>
      </c>
      <c r="H7" t="s">
        <v>42</v>
      </c>
      <c r="I7" t="s">
        <v>32</v>
      </c>
      <c r="J7">
        <v>11543</v>
      </c>
      <c r="K7" t="s">
        <v>30</v>
      </c>
    </row>
    <row r="8" spans="1:11" ht="15.6" x14ac:dyDescent="0.3">
      <c r="A8" s="7">
        <v>7</v>
      </c>
      <c r="B8" s="11" t="s">
        <v>13</v>
      </c>
      <c r="C8" s="8">
        <v>400</v>
      </c>
      <c r="D8" s="9" t="e">
        <f>SUMIF('[1]Church Building Fund'!C:C,"Puspa Rai", '[1]Church Building Fund'!D:D)</f>
        <v>#VALUE!</v>
      </c>
      <c r="E8" s="9">
        <v>345</v>
      </c>
      <c r="F8" s="9" t="e">
        <f>SUMIF('[1]Special Fund'!C:C, "Puspa Rai",'[1]Special Fund'!E:E)</f>
        <v>#VALUE!</v>
      </c>
      <c r="G8" s="10" t="e">
        <f>SUM(C8:F8)</f>
        <v>#VALUE!</v>
      </c>
      <c r="H8" t="s">
        <v>43</v>
      </c>
      <c r="I8" t="s">
        <v>33</v>
      </c>
      <c r="J8">
        <v>44567</v>
      </c>
      <c r="K8" t="s">
        <v>30</v>
      </c>
    </row>
    <row r="9" spans="1:11" ht="15.6" x14ac:dyDescent="0.3">
      <c r="A9" s="7">
        <v>8</v>
      </c>
      <c r="B9" s="11" t="s">
        <v>14</v>
      </c>
      <c r="C9" s="8">
        <v>780</v>
      </c>
      <c r="D9" s="9" t="e">
        <f>SUMIF('[1]Church Building Fund'!C:C,"Ryan &amp; Urmila Lamgadey", '[1]Church Building Fund'!D:D)</f>
        <v>#VALUE!</v>
      </c>
      <c r="E9" s="9" t="e">
        <f>SUMIF('[1]Mission Fund'!C:C, "Ryan &amp; Urmila Lamgadey",'[1]Mission Fund'!D:D)</f>
        <v>#VALUE!</v>
      </c>
      <c r="F9" s="9" t="e">
        <f>SUMIF('[1]Special Fund'!C:C, "Ryan &amp; Urmila Lamgadey",'[1]Special Fund'!E:E)</f>
        <v>#VALUE!</v>
      </c>
      <c r="G9" s="10" t="e">
        <f>SUM(C9:F9)</f>
        <v>#VALUE!</v>
      </c>
      <c r="H9" t="s">
        <v>44</v>
      </c>
      <c r="I9" t="s">
        <v>34</v>
      </c>
      <c r="J9">
        <v>34322</v>
      </c>
      <c r="K9" t="s">
        <v>30</v>
      </c>
    </row>
    <row r="10" spans="1:11" ht="15.6" x14ac:dyDescent="0.3">
      <c r="A10" s="7">
        <v>9</v>
      </c>
      <c r="B10" s="11" t="s">
        <v>15</v>
      </c>
      <c r="C10" s="8" t="e">
        <f>SUMIF([1]Tithe!C:C, "Sakuna/Bina Rai", [1]Tithe!D:D)</f>
        <v>#VALUE!</v>
      </c>
      <c r="D10" s="9" t="e">
        <f>SUMIF('[1]Church Building Fund'!C:C,"Sakuna/Bina Rai", '[1]Church Building Fund'!D:D)</f>
        <v>#VALUE!</v>
      </c>
      <c r="E10" s="9">
        <v>555</v>
      </c>
      <c r="F10" s="9" t="e">
        <f>SUMIF('[1]Special Fund'!C:C, "Sakuna/Bina Rai",'[1]Special Fund'!E:E)</f>
        <v>#VALUE!</v>
      </c>
      <c r="G10" s="10" t="e">
        <f>SUM(C10:F10)</f>
        <v>#VALUE!</v>
      </c>
      <c r="H10" t="s">
        <v>46</v>
      </c>
      <c r="I10" t="s">
        <v>35</v>
      </c>
      <c r="J10">
        <v>44544</v>
      </c>
      <c r="K10" t="s">
        <v>30</v>
      </c>
    </row>
    <row r="11" spans="1:11" ht="15.6" x14ac:dyDescent="0.3">
      <c r="A11" s="7">
        <v>10</v>
      </c>
      <c r="B11" s="11" t="s">
        <v>16</v>
      </c>
      <c r="C11" s="8">
        <v>1954</v>
      </c>
      <c r="D11" s="9" t="e">
        <f>SUMIF('[1]Church Building Fund'!C:C,"Shanti Gishing", '[1]Church Building Fund'!D:D)</f>
        <v>#VALUE!</v>
      </c>
      <c r="E11" s="9" t="e">
        <f>SUMIF('[1]Mission Fund'!C:C, "Shanti Gishing",'[1]Mission Fund'!D:D)</f>
        <v>#VALUE!</v>
      </c>
      <c r="F11" s="9" t="e">
        <f>SUMIF('[1]Special Fund'!C:C, "Shanti Gishing",'[1]Special Fund'!E:E)</f>
        <v>#VALUE!</v>
      </c>
      <c r="G11" s="10" t="e">
        <f>SUM(C11:F11)</f>
        <v>#VALUE!</v>
      </c>
      <c r="H11" t="s">
        <v>45</v>
      </c>
      <c r="I11" t="s">
        <v>36</v>
      </c>
      <c r="J11">
        <v>98765</v>
      </c>
      <c r="K11" t="s">
        <v>30</v>
      </c>
    </row>
    <row r="12" spans="1:11" ht="15.6" x14ac:dyDescent="0.3">
      <c r="A12" s="7">
        <v>11</v>
      </c>
      <c r="B12" s="11" t="s">
        <v>17</v>
      </c>
      <c r="C12" s="8" t="e">
        <f>SUMIF([1]Tithe!C:C, "Rejina Shrestha", [1]Tithe!D:D)</f>
        <v>#VALUE!</v>
      </c>
      <c r="D12" s="9">
        <v>1200</v>
      </c>
      <c r="E12" s="9" t="e">
        <f>SUMIF('[1]Mission Fund'!C:C, "Rejina Shrestha",'[1]Mission Fund'!D:D)</f>
        <v>#VALUE!</v>
      </c>
      <c r="F12" s="9">
        <v>3432</v>
      </c>
      <c r="G12" s="10" t="e">
        <f>SUM(C12:F12)</f>
        <v>#VALUE!</v>
      </c>
      <c r="H12" t="s">
        <v>27</v>
      </c>
      <c r="I12" t="s">
        <v>28</v>
      </c>
      <c r="J12">
        <v>11211</v>
      </c>
      <c r="K12" t="s">
        <v>30</v>
      </c>
    </row>
    <row r="13" spans="1:11" ht="15.6" x14ac:dyDescent="0.3">
      <c r="A13" s="7">
        <v>12</v>
      </c>
      <c r="B13" s="11" t="s">
        <v>18</v>
      </c>
      <c r="C13" s="8">
        <v>2000</v>
      </c>
      <c r="D13" s="9" t="e">
        <f>SUMIF('[1]Church Building Fund'!C:C,"Rinku Sodemba", '[1]Church Building Fund'!D:D)</f>
        <v>#VALUE!</v>
      </c>
      <c r="E13" s="9">
        <v>3543</v>
      </c>
      <c r="F13" s="9" t="e">
        <f>SUMIF('[1]Special Fund'!C:C, "Rinku Sodemba",'[1]Special Fund'!E:E)</f>
        <v>#VALUE!</v>
      </c>
      <c r="G13" s="10" t="e">
        <f>SUM(C13:F13)</f>
        <v>#VALUE!</v>
      </c>
      <c r="H13" t="s">
        <v>47</v>
      </c>
      <c r="I13" t="s">
        <v>35</v>
      </c>
      <c r="J13">
        <v>44544</v>
      </c>
      <c r="K13" t="s">
        <v>30</v>
      </c>
    </row>
    <row r="14" spans="1:11" ht="15.6" x14ac:dyDescent="0.3">
      <c r="A14" s="7">
        <v>13</v>
      </c>
      <c r="B14" s="11" t="s">
        <v>19</v>
      </c>
      <c r="C14" s="8">
        <v>7500</v>
      </c>
      <c r="D14" s="9" t="e">
        <f>SUMIF('[1]Church Building Fund'!C:C,"Rashmi Shahi", '[1]Church Building Fund'!D:D)</f>
        <v>#VALUE!</v>
      </c>
      <c r="E14" s="9" t="e">
        <f>SUMIF('[1]Mission Fund'!C:C, "Rashmi Shahi",'[1]Mission Fund'!D:D)</f>
        <v>#VALUE!</v>
      </c>
      <c r="F14" s="9" t="e">
        <f>SUMIF('[1]Special Fund'!C:C, "Rashmi Shahi",'[1]Special Fund'!E:E)</f>
        <v>#VALUE!</v>
      </c>
      <c r="G14" s="10" t="e">
        <f>SUM(C14:F14)</f>
        <v>#VALUE!</v>
      </c>
      <c r="H14" t="s">
        <v>48</v>
      </c>
      <c r="I14" t="s">
        <v>37</v>
      </c>
      <c r="J14">
        <v>23232</v>
      </c>
      <c r="K14" t="s">
        <v>30</v>
      </c>
    </row>
    <row r="15" spans="1:11" ht="15.6" x14ac:dyDescent="0.3">
      <c r="A15" s="7">
        <v>14</v>
      </c>
      <c r="B15" s="11" t="s">
        <v>20</v>
      </c>
      <c r="C15" s="8">
        <v>4500</v>
      </c>
      <c r="D15" s="9" t="e">
        <f>SUMIF('[1]Church Building Fund'!C:C,"Ayub Rai", '[1]Church Building Fund'!D:D)</f>
        <v>#VALUE!</v>
      </c>
      <c r="E15" s="9">
        <v>343</v>
      </c>
      <c r="F15" s="9">
        <v>343</v>
      </c>
      <c r="G15" s="10" t="e">
        <f>SUM(C15:F15)</f>
        <v>#VALUE!</v>
      </c>
      <c r="H15" t="s">
        <v>49</v>
      </c>
      <c r="I15" t="s">
        <v>31</v>
      </c>
      <c r="J15">
        <v>12322</v>
      </c>
      <c r="K15" t="s">
        <v>30</v>
      </c>
    </row>
    <row r="16" spans="1:11" ht="15.6" x14ac:dyDescent="0.3">
      <c r="A16" s="7">
        <v>15</v>
      </c>
      <c r="B16" s="11" t="s">
        <v>21</v>
      </c>
      <c r="C16" s="8">
        <v>500</v>
      </c>
      <c r="D16" s="9" t="e">
        <f>SUMIF('[1]Church Building Fund'!C:C,"Sajina Rai", '[1]Church Building Fund'!D:D)</f>
        <v>#VALUE!</v>
      </c>
      <c r="E16" s="9" t="e">
        <f>SUMIF('[1]Mission Fund'!C:C, "Sajina Rai",'[1]Mission Fund'!D:D)</f>
        <v>#VALUE!</v>
      </c>
      <c r="F16" s="9" t="e">
        <f>SUMIF('[1]Special Fund'!C:C, "Sajina Rai",'[1]Special Fund'!E:E)</f>
        <v>#VALUE!</v>
      </c>
      <c r="G16" s="10" t="e">
        <f>SUM(C16:F16)</f>
        <v>#VALUE!</v>
      </c>
      <c r="H16" t="s">
        <v>50</v>
      </c>
      <c r="I16" t="s">
        <v>35</v>
      </c>
      <c r="J16">
        <v>44544</v>
      </c>
      <c r="K16" t="s">
        <v>30</v>
      </c>
    </row>
    <row r="17" spans="1:11" ht="15.6" x14ac:dyDescent="0.3">
      <c r="A17" s="7">
        <v>16</v>
      </c>
      <c r="B17" s="11" t="s">
        <v>22</v>
      </c>
      <c r="C17" s="8">
        <v>490</v>
      </c>
      <c r="D17" s="9" t="e">
        <f>SUMIF('[1]Church Building Fund'!C:C,"Prem Jung", '[1]Church Building Fund'!D:D)</f>
        <v>#VALUE!</v>
      </c>
      <c r="E17" s="9" t="e">
        <f>SUMIF('[1]Mission Fund'!C:C, "Prem Jung",'[1]Mission Fund'!D:D)</f>
        <v>#VALUE!</v>
      </c>
      <c r="F17" s="9" t="e">
        <f>SUMIF('[1]Special Fund'!C:C, "Prem Jung",'[1]Special Fund'!E:E)</f>
        <v>#VALUE!</v>
      </c>
      <c r="G17" s="10" t="e">
        <f>SUM(C17:F17)</f>
        <v>#VALUE!</v>
      </c>
      <c r="H17" t="s">
        <v>51</v>
      </c>
      <c r="I17" t="s">
        <v>36</v>
      </c>
      <c r="J17">
        <v>98765</v>
      </c>
      <c r="K17" t="s">
        <v>30</v>
      </c>
    </row>
    <row r="18" spans="1:11" ht="15.6" x14ac:dyDescent="0.3">
      <c r="A18" s="7">
        <v>17</v>
      </c>
      <c r="B18" s="11" t="s">
        <v>23</v>
      </c>
      <c r="C18" s="8">
        <v>1200</v>
      </c>
      <c r="D18" s="9">
        <v>100</v>
      </c>
      <c r="E18" s="9">
        <v>50</v>
      </c>
      <c r="F18" s="9">
        <v>50</v>
      </c>
      <c r="G18" s="10">
        <f>SUM(C18:F18)</f>
        <v>1400</v>
      </c>
      <c r="H18" t="s">
        <v>52</v>
      </c>
      <c r="I18" t="s">
        <v>28</v>
      </c>
      <c r="J18">
        <v>11211</v>
      </c>
      <c r="K18" t="s">
        <v>30</v>
      </c>
    </row>
    <row r="19" spans="1:11" ht="15.6" x14ac:dyDescent="0.3">
      <c r="A19" s="7"/>
      <c r="B19" s="11"/>
    </row>
    <row r="20" spans="1:11" ht="15.6" x14ac:dyDescent="0.3">
      <c r="A20" s="7"/>
      <c r="B20" s="11"/>
    </row>
    <row r="21" spans="1:11" ht="15.6" x14ac:dyDescent="0.3">
      <c r="A21" s="7"/>
      <c r="B21" s="11"/>
    </row>
    <row r="22" spans="1:11" ht="15.6" x14ac:dyDescent="0.3">
      <c r="A22" s="7"/>
      <c r="B22" s="11"/>
    </row>
    <row r="23" spans="1:11" ht="15.6" x14ac:dyDescent="0.3">
      <c r="A23" s="7"/>
      <c r="B23" s="11"/>
    </row>
    <row r="24" spans="1:11" ht="15.6" x14ac:dyDescent="0.3">
      <c r="A24" s="7"/>
      <c r="B24" s="11"/>
    </row>
    <row r="25" spans="1:11" ht="15.6" x14ac:dyDescent="0.3">
      <c r="A25" s="7"/>
      <c r="B25" s="11"/>
    </row>
    <row r="26" spans="1:11" ht="15.6" x14ac:dyDescent="0.3">
      <c r="A26" s="7"/>
      <c r="B26" s="11"/>
    </row>
    <row r="27" spans="1:11" ht="15.6" x14ac:dyDescent="0.3">
      <c r="A27" s="7"/>
      <c r="B27" s="11"/>
    </row>
    <row r="28" spans="1:11" ht="15.6" x14ac:dyDescent="0.3">
      <c r="A28" s="7"/>
      <c r="B28" s="11"/>
    </row>
    <row r="29" spans="1:11" ht="15.6" x14ac:dyDescent="0.3">
      <c r="A29" s="7"/>
      <c r="B29" s="11"/>
    </row>
    <row r="30" spans="1:11" ht="15.6" x14ac:dyDescent="0.3">
      <c r="A30" s="7"/>
      <c r="B30" s="11"/>
    </row>
    <row r="31" spans="1:11" ht="15.6" x14ac:dyDescent="0.3">
      <c r="A31" s="7"/>
      <c r="B31" s="11"/>
    </row>
    <row r="32" spans="1:11" ht="15.6" x14ac:dyDescent="0.3">
      <c r="A32" s="7"/>
      <c r="B32" s="11"/>
    </row>
    <row r="33" spans="1:2" ht="15.6" x14ac:dyDescent="0.3">
      <c r="A33" s="7"/>
      <c r="B33" s="11"/>
    </row>
    <row r="34" spans="1:2" ht="15.6" x14ac:dyDescent="0.3">
      <c r="A34" s="7"/>
      <c r="B34" s="11"/>
    </row>
    <row r="35" spans="1:2" ht="15.6" x14ac:dyDescent="0.3">
      <c r="A35" s="7"/>
      <c r="B3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Normal="100" workbookViewId="0">
      <selection activeCell="J2" sqref="J2"/>
    </sheetView>
  </sheetViews>
  <sheetFormatPr defaultRowHeight="14.4" x14ac:dyDescent="0.3"/>
  <cols>
    <col min="1" max="1" width="5.21875" bestFit="1" customWidth="1"/>
    <col min="2" max="2" width="18.5546875" bestFit="1" customWidth="1"/>
    <col min="3" max="3" width="8.77734375" bestFit="1" customWidth="1"/>
    <col min="4" max="4" width="13.88671875" bestFit="1" customWidth="1"/>
    <col min="5" max="5" width="13.5546875" bestFit="1" customWidth="1"/>
    <col min="6" max="6" width="12.6640625" bestFit="1" customWidth="1"/>
    <col min="8" max="8" width="24.5546875" bestFit="1" customWidth="1"/>
    <col min="9" max="9" width="12.33203125" bestFit="1" customWidth="1"/>
    <col min="10" max="10" width="12.109375" bestFit="1" customWidth="1"/>
  </cols>
  <sheetData>
    <row r="1" spans="1:11" ht="15.6" x14ac:dyDescent="0.3">
      <c r="A1" s="14" t="s">
        <v>5</v>
      </c>
      <c r="B1" s="14" t="s">
        <v>0</v>
      </c>
      <c r="C1" s="14" t="s">
        <v>1</v>
      </c>
      <c r="D1" s="14" t="s">
        <v>54</v>
      </c>
      <c r="E1" s="14" t="s">
        <v>2</v>
      </c>
      <c r="F1" s="14" t="s">
        <v>3</v>
      </c>
      <c r="G1" s="14" t="s">
        <v>4</v>
      </c>
      <c r="H1" s="14" t="s">
        <v>53</v>
      </c>
      <c r="I1" s="14" t="s">
        <v>25</v>
      </c>
      <c r="J1" s="14" t="s">
        <v>26</v>
      </c>
      <c r="K1" s="14" t="s">
        <v>29</v>
      </c>
    </row>
    <row r="2" spans="1:11" ht="15.6" x14ac:dyDescent="0.3">
      <c r="A2" s="15">
        <v>1</v>
      </c>
      <c r="B2" s="16" t="s">
        <v>7</v>
      </c>
      <c r="C2" s="17">
        <v>2700</v>
      </c>
      <c r="D2" s="9">
        <v>0</v>
      </c>
      <c r="E2" s="9">
        <v>0</v>
      </c>
      <c r="F2" s="9">
        <v>300</v>
      </c>
      <c r="G2" s="9">
        <f t="shared" ref="G2:G18" si="0">SUM(C2:F2)</f>
        <v>3000</v>
      </c>
      <c r="H2" s="18" t="s">
        <v>27</v>
      </c>
      <c r="I2" s="18" t="s">
        <v>28</v>
      </c>
      <c r="J2" s="18">
        <v>11211</v>
      </c>
      <c r="K2" s="18" t="s">
        <v>30</v>
      </c>
    </row>
    <row r="3" spans="1:11" ht="15.6" x14ac:dyDescent="0.3">
      <c r="A3" s="15">
        <v>2</v>
      </c>
      <c r="B3" s="16" t="s">
        <v>8</v>
      </c>
      <c r="C3" s="17">
        <v>250</v>
      </c>
      <c r="D3" s="9">
        <v>0</v>
      </c>
      <c r="E3" s="9">
        <v>0</v>
      </c>
      <c r="F3" s="9">
        <v>0</v>
      </c>
      <c r="G3" s="9">
        <f t="shared" si="0"/>
        <v>250</v>
      </c>
      <c r="H3" s="18" t="s">
        <v>38</v>
      </c>
      <c r="I3" s="18" t="s">
        <v>31</v>
      </c>
      <c r="J3" s="18">
        <v>12322</v>
      </c>
      <c r="K3" s="18" t="s">
        <v>30</v>
      </c>
    </row>
    <row r="4" spans="1:11" ht="15.6" x14ac:dyDescent="0.3">
      <c r="A4" s="15">
        <v>3</v>
      </c>
      <c r="B4" s="16" t="s">
        <v>9</v>
      </c>
      <c r="C4" s="17">
        <v>1900</v>
      </c>
      <c r="D4" s="9">
        <v>0</v>
      </c>
      <c r="E4" s="9">
        <v>0</v>
      </c>
      <c r="F4" s="9">
        <v>0</v>
      </c>
      <c r="G4" s="9">
        <f t="shared" si="0"/>
        <v>1900</v>
      </c>
      <c r="H4" s="18" t="s">
        <v>39</v>
      </c>
      <c r="I4" s="18" t="s">
        <v>32</v>
      </c>
      <c r="J4" s="18">
        <v>11543</v>
      </c>
      <c r="K4" s="18" t="s">
        <v>30</v>
      </c>
    </row>
    <row r="5" spans="1:11" ht="15.6" x14ac:dyDescent="0.3">
      <c r="A5" s="15">
        <v>4</v>
      </c>
      <c r="B5" s="16" t="s">
        <v>10</v>
      </c>
      <c r="C5" s="17">
        <v>1400</v>
      </c>
      <c r="D5" s="9">
        <v>0</v>
      </c>
      <c r="E5" s="9">
        <v>0</v>
      </c>
      <c r="F5" s="9">
        <v>0</v>
      </c>
      <c r="G5" s="9">
        <f t="shared" si="0"/>
        <v>1400</v>
      </c>
      <c r="H5" s="18" t="s">
        <v>40</v>
      </c>
      <c r="I5" s="18" t="s">
        <v>37</v>
      </c>
      <c r="J5" s="18">
        <v>23232</v>
      </c>
      <c r="K5" s="18" t="s">
        <v>30</v>
      </c>
    </row>
    <row r="6" spans="1:11" ht="15.6" x14ac:dyDescent="0.3">
      <c r="A6" s="15">
        <v>5</v>
      </c>
      <c r="B6" s="16" t="s">
        <v>11</v>
      </c>
      <c r="C6" s="17">
        <v>500</v>
      </c>
      <c r="D6" s="9">
        <v>0</v>
      </c>
      <c r="E6" s="9">
        <v>0</v>
      </c>
      <c r="F6" s="9">
        <v>222</v>
      </c>
      <c r="G6" s="9">
        <f t="shared" si="0"/>
        <v>722</v>
      </c>
      <c r="H6" s="18" t="s">
        <v>41</v>
      </c>
      <c r="I6" s="18" t="s">
        <v>32</v>
      </c>
      <c r="J6" s="18">
        <v>11543</v>
      </c>
      <c r="K6" s="18" t="s">
        <v>30</v>
      </c>
    </row>
    <row r="7" spans="1:11" ht="15.6" x14ac:dyDescent="0.3">
      <c r="A7" s="15">
        <v>6</v>
      </c>
      <c r="B7" s="16" t="s">
        <v>12</v>
      </c>
      <c r="C7" s="17">
        <v>3654</v>
      </c>
      <c r="D7" s="9">
        <v>0</v>
      </c>
      <c r="E7" s="9">
        <v>0</v>
      </c>
      <c r="F7" s="9">
        <v>0</v>
      </c>
      <c r="G7" s="9">
        <f t="shared" si="0"/>
        <v>3654</v>
      </c>
      <c r="H7" s="18" t="s">
        <v>42</v>
      </c>
      <c r="I7" s="18" t="s">
        <v>32</v>
      </c>
      <c r="J7" s="18">
        <v>11543</v>
      </c>
      <c r="K7" s="18" t="s">
        <v>30</v>
      </c>
    </row>
    <row r="8" spans="1:11" ht="15.6" x14ac:dyDescent="0.3">
      <c r="A8" s="15">
        <v>7</v>
      </c>
      <c r="B8" s="16" t="s">
        <v>13</v>
      </c>
      <c r="C8" s="17">
        <v>400</v>
      </c>
      <c r="D8" s="9">
        <v>0</v>
      </c>
      <c r="E8" s="9">
        <v>345</v>
      </c>
      <c r="F8" s="9">
        <v>0</v>
      </c>
      <c r="G8" s="9">
        <f t="shared" si="0"/>
        <v>745</v>
      </c>
      <c r="H8" s="18" t="s">
        <v>43</v>
      </c>
      <c r="I8" s="18" t="s">
        <v>33</v>
      </c>
      <c r="J8" s="18">
        <v>44567</v>
      </c>
      <c r="K8" s="18" t="s">
        <v>30</v>
      </c>
    </row>
    <row r="9" spans="1:11" ht="15.6" x14ac:dyDescent="0.3">
      <c r="A9" s="15">
        <v>8</v>
      </c>
      <c r="B9" s="16" t="s">
        <v>14</v>
      </c>
      <c r="C9" s="17">
        <v>780</v>
      </c>
      <c r="D9" s="9">
        <v>0</v>
      </c>
      <c r="E9" s="9">
        <v>0</v>
      </c>
      <c r="F9" s="9">
        <v>0</v>
      </c>
      <c r="G9" s="9">
        <f t="shared" si="0"/>
        <v>780</v>
      </c>
      <c r="H9" s="18" t="s">
        <v>44</v>
      </c>
      <c r="I9" s="18" t="s">
        <v>34</v>
      </c>
      <c r="J9" s="18">
        <v>34322</v>
      </c>
      <c r="K9" s="18" t="s">
        <v>30</v>
      </c>
    </row>
    <row r="10" spans="1:11" ht="15.6" x14ac:dyDescent="0.3">
      <c r="A10" s="15">
        <v>9</v>
      </c>
      <c r="B10" s="16" t="s">
        <v>15</v>
      </c>
      <c r="C10" s="9">
        <v>0</v>
      </c>
      <c r="D10" s="9">
        <v>0</v>
      </c>
      <c r="E10" s="9">
        <v>555</v>
      </c>
      <c r="F10" s="9">
        <v>0</v>
      </c>
      <c r="G10" s="9">
        <f t="shared" si="0"/>
        <v>555</v>
      </c>
      <c r="H10" s="18" t="s">
        <v>46</v>
      </c>
      <c r="I10" s="18" t="s">
        <v>35</v>
      </c>
      <c r="J10" s="18">
        <v>44544</v>
      </c>
      <c r="K10" s="18" t="s">
        <v>30</v>
      </c>
    </row>
    <row r="11" spans="1:11" ht="15.6" x14ac:dyDescent="0.3">
      <c r="A11" s="15">
        <v>10</v>
      </c>
      <c r="B11" s="16" t="s">
        <v>16</v>
      </c>
      <c r="C11" s="17">
        <v>1954</v>
      </c>
      <c r="D11" s="9">
        <v>0</v>
      </c>
      <c r="E11" s="9">
        <v>0</v>
      </c>
      <c r="F11" s="9">
        <v>0</v>
      </c>
      <c r="G11" s="9">
        <f t="shared" si="0"/>
        <v>1954</v>
      </c>
      <c r="H11" s="18" t="s">
        <v>45</v>
      </c>
      <c r="I11" s="18" t="s">
        <v>36</v>
      </c>
      <c r="J11" s="18">
        <v>98765</v>
      </c>
      <c r="K11" s="18" t="s">
        <v>30</v>
      </c>
    </row>
    <row r="12" spans="1:11" ht="15.6" x14ac:dyDescent="0.3">
      <c r="A12" s="15">
        <v>11</v>
      </c>
      <c r="B12" s="16" t="s">
        <v>17</v>
      </c>
      <c r="C12" s="9">
        <v>0</v>
      </c>
      <c r="D12" s="9">
        <v>1200</v>
      </c>
      <c r="E12" s="9">
        <v>0</v>
      </c>
      <c r="F12" s="9">
        <v>3432</v>
      </c>
      <c r="G12" s="9">
        <f t="shared" si="0"/>
        <v>4632</v>
      </c>
      <c r="H12" s="18" t="s">
        <v>27</v>
      </c>
      <c r="I12" s="18" t="s">
        <v>28</v>
      </c>
      <c r="J12" s="18">
        <v>11211</v>
      </c>
      <c r="K12" s="18" t="s">
        <v>30</v>
      </c>
    </row>
    <row r="13" spans="1:11" ht="15.6" x14ac:dyDescent="0.3">
      <c r="A13" s="15">
        <v>12</v>
      </c>
      <c r="B13" s="16" t="s">
        <v>18</v>
      </c>
      <c r="C13" s="17">
        <v>2000</v>
      </c>
      <c r="D13" s="9">
        <v>0</v>
      </c>
      <c r="E13" s="9">
        <v>3543</v>
      </c>
      <c r="F13" s="9">
        <v>0</v>
      </c>
      <c r="G13" s="9">
        <f t="shared" si="0"/>
        <v>5543</v>
      </c>
      <c r="H13" s="18" t="s">
        <v>47</v>
      </c>
      <c r="I13" s="18" t="s">
        <v>35</v>
      </c>
      <c r="J13" s="18">
        <v>44544</v>
      </c>
      <c r="K13" s="18" t="s">
        <v>30</v>
      </c>
    </row>
    <row r="14" spans="1:11" ht="15.6" x14ac:dyDescent="0.3">
      <c r="A14" s="15">
        <v>13</v>
      </c>
      <c r="B14" s="16" t="s">
        <v>19</v>
      </c>
      <c r="C14" s="17">
        <v>7500</v>
      </c>
      <c r="D14" s="9">
        <v>0</v>
      </c>
      <c r="E14" s="9">
        <v>0</v>
      </c>
      <c r="F14" s="9">
        <v>0</v>
      </c>
      <c r="G14" s="9">
        <f t="shared" si="0"/>
        <v>7500</v>
      </c>
      <c r="H14" s="18" t="s">
        <v>48</v>
      </c>
      <c r="I14" s="18" t="s">
        <v>37</v>
      </c>
      <c r="J14" s="18">
        <v>23232</v>
      </c>
      <c r="K14" s="18" t="s">
        <v>30</v>
      </c>
    </row>
    <row r="15" spans="1:11" ht="15.6" x14ac:dyDescent="0.3">
      <c r="A15" s="15">
        <v>14</v>
      </c>
      <c r="B15" s="16" t="s">
        <v>20</v>
      </c>
      <c r="C15" s="17">
        <v>4500</v>
      </c>
      <c r="D15" s="9">
        <v>0</v>
      </c>
      <c r="E15" s="9">
        <v>343</v>
      </c>
      <c r="F15" s="9">
        <v>343</v>
      </c>
      <c r="G15" s="9">
        <f t="shared" si="0"/>
        <v>5186</v>
      </c>
      <c r="H15" s="18" t="s">
        <v>49</v>
      </c>
      <c r="I15" s="18" t="s">
        <v>31</v>
      </c>
      <c r="J15" s="18">
        <v>12322</v>
      </c>
      <c r="K15" s="18" t="s">
        <v>30</v>
      </c>
    </row>
    <row r="16" spans="1:11" ht="15.6" x14ac:dyDescent="0.3">
      <c r="A16" s="15">
        <v>15</v>
      </c>
      <c r="B16" s="16" t="s">
        <v>21</v>
      </c>
      <c r="C16" s="17">
        <v>500</v>
      </c>
      <c r="D16" s="9">
        <v>0</v>
      </c>
      <c r="E16" s="9">
        <v>0</v>
      </c>
      <c r="F16" s="9">
        <v>0</v>
      </c>
      <c r="G16" s="9">
        <f t="shared" si="0"/>
        <v>500</v>
      </c>
      <c r="H16" s="18" t="s">
        <v>50</v>
      </c>
      <c r="I16" s="18" t="s">
        <v>35</v>
      </c>
      <c r="J16" s="18">
        <v>44544</v>
      </c>
      <c r="K16" s="18" t="s">
        <v>30</v>
      </c>
    </row>
    <row r="17" spans="1:11" ht="15.6" x14ac:dyDescent="0.3">
      <c r="A17" s="15">
        <v>16</v>
      </c>
      <c r="B17" s="16" t="s">
        <v>22</v>
      </c>
      <c r="C17" s="17">
        <v>490</v>
      </c>
      <c r="D17" s="9">
        <v>0</v>
      </c>
      <c r="E17" s="9">
        <v>0</v>
      </c>
      <c r="F17" s="9">
        <v>0</v>
      </c>
      <c r="G17" s="9">
        <f t="shared" si="0"/>
        <v>490</v>
      </c>
      <c r="H17" s="18" t="s">
        <v>51</v>
      </c>
      <c r="I17" s="18" t="s">
        <v>36</v>
      </c>
      <c r="J17" s="18">
        <v>98765</v>
      </c>
      <c r="K17" s="18" t="s">
        <v>30</v>
      </c>
    </row>
    <row r="18" spans="1:11" ht="15.6" x14ac:dyDescent="0.3">
      <c r="A18" s="15">
        <v>17</v>
      </c>
      <c r="B18" s="16" t="s">
        <v>23</v>
      </c>
      <c r="C18" s="17">
        <v>1200</v>
      </c>
      <c r="D18" s="9">
        <v>100</v>
      </c>
      <c r="E18" s="9">
        <v>50</v>
      </c>
      <c r="F18" s="9">
        <v>50</v>
      </c>
      <c r="G18" s="9">
        <f t="shared" si="0"/>
        <v>1400</v>
      </c>
      <c r="H18" s="18" t="s">
        <v>52</v>
      </c>
      <c r="I18" s="18" t="s">
        <v>28</v>
      </c>
      <c r="J18" s="18">
        <v>11211</v>
      </c>
      <c r="K18" s="1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:P3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raiprayas158@gmail.com</dc:creator>
  <cp:lastModifiedBy>Prajwal</cp:lastModifiedBy>
  <dcterms:created xsi:type="dcterms:W3CDTF">2023-12-28T01:46:58Z</dcterms:created>
  <dcterms:modified xsi:type="dcterms:W3CDTF">2024-01-30T17:28:05Z</dcterms:modified>
</cp:coreProperties>
</file>