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MY_WORK\Mudra Mam\"/>
    </mc:Choice>
  </mc:AlternateContent>
  <xr:revisionPtr revIDLastSave="0" documentId="13_ncr:1_{325FE247-8CFC-4BFB-A065-4E29E480613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xpt &amp; Treatment Details" sheetId="1" r:id="rId1"/>
    <sheet name="Trial Data" sheetId="2" r:id="rId2"/>
    <sheet name="DATA" sheetId="3" r:id="rId3"/>
    <sheet name="Test Wt (gm)" sheetId="8" r:id="rId4"/>
    <sheet name="Germ %" sheetId="4" r:id="rId5"/>
    <sheet name="PHT" sheetId="5" r:id="rId6"/>
    <sheet name="No. of pods per plant" sheetId="6" r:id="rId7"/>
    <sheet name="Yield (gm)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3" l="1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40" i="8"/>
  <c r="R59" i="8"/>
  <c r="R58" i="8"/>
  <c r="R57" i="8"/>
  <c r="R55" i="8"/>
  <c r="R56" i="8"/>
  <c r="R54" i="8"/>
  <c r="R51" i="8"/>
  <c r="R52" i="8"/>
  <c r="R53" i="8"/>
  <c r="R50" i="8"/>
  <c r="R46" i="8"/>
  <c r="R47" i="8"/>
  <c r="R48" i="8"/>
  <c r="R49" i="8"/>
  <c r="R45" i="8"/>
  <c r="R41" i="8"/>
  <c r="R42" i="8"/>
  <c r="R43" i="8"/>
  <c r="R44" i="8"/>
  <c r="R40" i="8"/>
  <c r="N68" i="8"/>
  <c r="N62" i="8"/>
  <c r="N63" i="8"/>
  <c r="N64" i="8"/>
  <c r="N65" i="8"/>
  <c r="N66" i="8"/>
  <c r="N67" i="8"/>
  <c r="N61" i="8"/>
  <c r="N54" i="8"/>
  <c r="N55" i="8"/>
  <c r="N56" i="8"/>
  <c r="N57" i="8"/>
  <c r="N58" i="8"/>
  <c r="N59" i="8"/>
  <c r="N60" i="8"/>
  <c r="N53" i="8"/>
  <c r="N45" i="8"/>
  <c r="N46" i="8"/>
  <c r="N47" i="8"/>
  <c r="N48" i="8"/>
  <c r="N49" i="8"/>
  <c r="N50" i="8"/>
  <c r="N51" i="8"/>
  <c r="N52" i="8"/>
  <c r="N44" i="8"/>
  <c r="N41" i="8"/>
  <c r="N42" i="8"/>
  <c r="N43" i="8"/>
  <c r="N40" i="8"/>
  <c r="J64" i="8"/>
  <c r="J65" i="8"/>
  <c r="J66" i="8"/>
  <c r="J67" i="8"/>
  <c r="J68" i="8"/>
  <c r="J63" i="8"/>
  <c r="J53" i="8"/>
  <c r="J54" i="8"/>
  <c r="J55" i="8"/>
  <c r="J56" i="8"/>
  <c r="J57" i="8"/>
  <c r="J58" i="8"/>
  <c r="J59" i="8"/>
  <c r="J60" i="8"/>
  <c r="J61" i="8"/>
  <c r="J62" i="8"/>
  <c r="J52" i="8"/>
  <c r="J41" i="8"/>
  <c r="J42" i="8"/>
  <c r="J43" i="8"/>
  <c r="J44" i="8"/>
  <c r="J45" i="8"/>
  <c r="J46" i="8"/>
  <c r="J47" i="8"/>
  <c r="J48" i="8"/>
  <c r="J49" i="8"/>
  <c r="J50" i="8"/>
  <c r="J51" i="8"/>
  <c r="J40" i="8"/>
  <c r="F57" i="8"/>
  <c r="F58" i="8"/>
  <c r="F59" i="8"/>
  <c r="F60" i="8"/>
  <c r="F61" i="8"/>
  <c r="F62" i="8"/>
  <c r="F63" i="8"/>
  <c r="F64" i="8"/>
  <c r="F65" i="8"/>
  <c r="F66" i="8"/>
  <c r="F67" i="8"/>
  <c r="F68" i="8"/>
  <c r="F56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42" i="8"/>
  <c r="F41" i="8"/>
  <c r="F40" i="8"/>
  <c r="B57" i="8"/>
  <c r="B58" i="8"/>
  <c r="B59" i="8"/>
  <c r="B60" i="8"/>
  <c r="B61" i="8"/>
  <c r="B62" i="8"/>
  <c r="B63" i="8"/>
  <c r="B64" i="8"/>
  <c r="B65" i="8"/>
  <c r="B66" i="8"/>
  <c r="B67" i="8"/>
  <c r="B68" i="8"/>
  <c r="B56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40" i="8"/>
  <c r="O26" i="8"/>
  <c r="O28" i="8" s="1"/>
  <c r="F34" i="8"/>
  <c r="F33" i="8"/>
  <c r="E35" i="8"/>
  <c r="E34" i="8"/>
  <c r="E33" i="8"/>
  <c r="C36" i="8"/>
  <c r="C35" i="8"/>
  <c r="C34" i="8"/>
  <c r="C33" i="8"/>
  <c r="C28" i="8"/>
  <c r="C27" i="8"/>
  <c r="C26" i="8"/>
  <c r="C25" i="8"/>
  <c r="C24" i="8"/>
  <c r="C23" i="8"/>
  <c r="E20" i="8"/>
  <c r="F20" i="8"/>
  <c r="G20" i="8"/>
  <c r="D20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3" i="8"/>
  <c r="C22" i="7"/>
  <c r="O74" i="7"/>
  <c r="O73" i="7"/>
  <c r="O72" i="7"/>
  <c r="O71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39" i="7"/>
  <c r="R58" i="7"/>
  <c r="R57" i="7"/>
  <c r="R56" i="7"/>
  <c r="R54" i="7"/>
  <c r="R55" i="7"/>
  <c r="R53" i="7"/>
  <c r="R50" i="7"/>
  <c r="R51" i="7"/>
  <c r="R52" i="7"/>
  <c r="R49" i="7"/>
  <c r="R45" i="7"/>
  <c r="R46" i="7"/>
  <c r="R47" i="7"/>
  <c r="R48" i="7"/>
  <c r="R44" i="7"/>
  <c r="R40" i="7"/>
  <c r="R41" i="7"/>
  <c r="R42" i="7"/>
  <c r="R43" i="7"/>
  <c r="R39" i="7"/>
  <c r="N67" i="7"/>
  <c r="N61" i="7"/>
  <c r="N62" i="7"/>
  <c r="N63" i="7"/>
  <c r="N64" i="7"/>
  <c r="N65" i="7"/>
  <c r="N66" i="7"/>
  <c r="N60" i="7"/>
  <c r="N53" i="7"/>
  <c r="N54" i="7"/>
  <c r="N55" i="7"/>
  <c r="N56" i="7"/>
  <c r="N57" i="7"/>
  <c r="N58" i="7"/>
  <c r="N59" i="7"/>
  <c r="N52" i="7"/>
  <c r="N44" i="7"/>
  <c r="N45" i="7"/>
  <c r="N46" i="7"/>
  <c r="N47" i="7"/>
  <c r="N48" i="7"/>
  <c r="N49" i="7"/>
  <c r="N50" i="7"/>
  <c r="N51" i="7"/>
  <c r="N43" i="7"/>
  <c r="N40" i="7"/>
  <c r="N41" i="7"/>
  <c r="N42" i="7"/>
  <c r="N39" i="7"/>
  <c r="J63" i="7"/>
  <c r="J64" i="7"/>
  <c r="J65" i="7"/>
  <c r="J66" i="7"/>
  <c r="J67" i="7"/>
  <c r="J62" i="7"/>
  <c r="J52" i="7"/>
  <c r="J53" i="7"/>
  <c r="J54" i="7"/>
  <c r="J55" i="7"/>
  <c r="J56" i="7"/>
  <c r="J57" i="7"/>
  <c r="J58" i="7"/>
  <c r="J59" i="7"/>
  <c r="J60" i="7"/>
  <c r="J61" i="7"/>
  <c r="J51" i="7"/>
  <c r="J40" i="7"/>
  <c r="J41" i="7"/>
  <c r="J42" i="7"/>
  <c r="J43" i="7"/>
  <c r="J44" i="7"/>
  <c r="J45" i="7"/>
  <c r="J46" i="7"/>
  <c r="J47" i="7"/>
  <c r="J48" i="7"/>
  <c r="J49" i="7"/>
  <c r="J50" i="7"/>
  <c r="J39" i="7"/>
  <c r="F56" i="7"/>
  <c r="F57" i="7"/>
  <c r="F58" i="7"/>
  <c r="F59" i="7"/>
  <c r="F60" i="7"/>
  <c r="F61" i="7"/>
  <c r="F62" i="7"/>
  <c r="F63" i="7"/>
  <c r="F64" i="7"/>
  <c r="F65" i="7"/>
  <c r="F66" i="7"/>
  <c r="F67" i="7"/>
  <c r="F55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41" i="7"/>
  <c r="F40" i="7"/>
  <c r="F39" i="7"/>
  <c r="B56" i="7"/>
  <c r="B57" i="7"/>
  <c r="B58" i="7"/>
  <c r="B59" i="7"/>
  <c r="B60" i="7"/>
  <c r="B61" i="7"/>
  <c r="B62" i="7"/>
  <c r="B63" i="7"/>
  <c r="B64" i="7"/>
  <c r="B65" i="7"/>
  <c r="B66" i="7"/>
  <c r="B67" i="7"/>
  <c r="B55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39" i="7"/>
  <c r="P26" i="7"/>
  <c r="F33" i="7"/>
  <c r="F32" i="7"/>
  <c r="E34" i="7"/>
  <c r="E33" i="7"/>
  <c r="E32" i="7"/>
  <c r="C26" i="7"/>
  <c r="C35" i="7"/>
  <c r="C34" i="7"/>
  <c r="C33" i="7"/>
  <c r="C32" i="7"/>
  <c r="P28" i="7"/>
  <c r="C27" i="7"/>
  <c r="C25" i="7"/>
  <c r="C25" i="6"/>
  <c r="C24" i="7"/>
  <c r="C24" i="6"/>
  <c r="C23" i="7"/>
  <c r="C22" i="6"/>
  <c r="E20" i="7"/>
  <c r="F20" i="7"/>
  <c r="G20" i="7"/>
  <c r="D20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3" i="7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H38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38" i="6"/>
  <c r="R57" i="6"/>
  <c r="R56" i="6"/>
  <c r="R55" i="6"/>
  <c r="R53" i="6"/>
  <c r="R54" i="6"/>
  <c r="R52" i="6"/>
  <c r="R49" i="6"/>
  <c r="R50" i="6"/>
  <c r="R51" i="6"/>
  <c r="R48" i="6"/>
  <c r="R44" i="6"/>
  <c r="R45" i="6"/>
  <c r="R46" i="6"/>
  <c r="R47" i="6"/>
  <c r="R43" i="6"/>
  <c r="R42" i="6"/>
  <c r="R39" i="6"/>
  <c r="R40" i="6"/>
  <c r="R41" i="6"/>
  <c r="R38" i="6"/>
  <c r="N66" i="6"/>
  <c r="N60" i="6"/>
  <c r="N61" i="6"/>
  <c r="N62" i="6"/>
  <c r="N63" i="6"/>
  <c r="N64" i="6"/>
  <c r="N65" i="6"/>
  <c r="N59" i="6"/>
  <c r="N52" i="6"/>
  <c r="N53" i="6"/>
  <c r="N54" i="6"/>
  <c r="N55" i="6"/>
  <c r="N56" i="6"/>
  <c r="N57" i="6"/>
  <c r="N58" i="6"/>
  <c r="N51" i="6"/>
  <c r="N43" i="6"/>
  <c r="N44" i="6"/>
  <c r="N45" i="6"/>
  <c r="N46" i="6"/>
  <c r="N47" i="6"/>
  <c r="N48" i="6"/>
  <c r="N49" i="6"/>
  <c r="N50" i="6"/>
  <c r="N42" i="6"/>
  <c r="N39" i="6"/>
  <c r="N40" i="6"/>
  <c r="N41" i="6"/>
  <c r="N38" i="6"/>
  <c r="J62" i="6"/>
  <c r="J63" i="6"/>
  <c r="J64" i="6"/>
  <c r="J65" i="6"/>
  <c r="J66" i="6"/>
  <c r="J61" i="6"/>
  <c r="J51" i="6"/>
  <c r="J52" i="6"/>
  <c r="J53" i="6"/>
  <c r="J54" i="6"/>
  <c r="J55" i="6"/>
  <c r="J56" i="6"/>
  <c r="J57" i="6"/>
  <c r="J58" i="6"/>
  <c r="J59" i="6"/>
  <c r="J60" i="6"/>
  <c r="J50" i="6"/>
  <c r="J39" i="6"/>
  <c r="J40" i="6"/>
  <c r="J41" i="6"/>
  <c r="J42" i="6"/>
  <c r="J43" i="6"/>
  <c r="J44" i="6"/>
  <c r="J45" i="6"/>
  <c r="J46" i="6"/>
  <c r="J47" i="6"/>
  <c r="J48" i="6"/>
  <c r="J49" i="6"/>
  <c r="J38" i="6"/>
  <c r="F55" i="6"/>
  <c r="F56" i="6"/>
  <c r="F57" i="6"/>
  <c r="F58" i="6"/>
  <c r="F59" i="6"/>
  <c r="F60" i="6"/>
  <c r="F61" i="6"/>
  <c r="F62" i="6"/>
  <c r="F63" i="6"/>
  <c r="F64" i="6"/>
  <c r="F65" i="6"/>
  <c r="F66" i="6"/>
  <c r="F54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40" i="6"/>
  <c r="F39" i="6"/>
  <c r="F38" i="6"/>
  <c r="B55" i="6"/>
  <c r="B56" i="6"/>
  <c r="B57" i="6"/>
  <c r="B58" i="6"/>
  <c r="B59" i="6"/>
  <c r="B60" i="6"/>
  <c r="B61" i="6"/>
  <c r="B62" i="6"/>
  <c r="B63" i="6"/>
  <c r="B64" i="6"/>
  <c r="B65" i="6"/>
  <c r="B66" i="6"/>
  <c r="B54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38" i="6"/>
  <c r="N27" i="6"/>
  <c r="F32" i="6"/>
  <c r="F31" i="6"/>
  <c r="E33" i="6"/>
  <c r="E32" i="6"/>
  <c r="E31" i="6"/>
  <c r="C34" i="6"/>
  <c r="C33" i="6"/>
  <c r="C32" i="6"/>
  <c r="C31" i="6"/>
  <c r="C27" i="6"/>
  <c r="C26" i="6"/>
  <c r="C23" i="6"/>
  <c r="C24" i="5"/>
  <c r="E20" i="6"/>
  <c r="F20" i="6"/>
  <c r="G20" i="6"/>
  <c r="D20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3" i="6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38" i="5"/>
  <c r="P38" i="5"/>
  <c r="D38" i="5"/>
  <c r="H38" i="5"/>
  <c r="L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H41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0" i="5"/>
  <c r="H39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B38" i="4"/>
  <c r="B38" i="5"/>
  <c r="N29" i="5"/>
  <c r="R57" i="5"/>
  <c r="R56" i="5"/>
  <c r="R55" i="5"/>
  <c r="R53" i="5"/>
  <c r="R54" i="5"/>
  <c r="R52" i="5"/>
  <c r="R49" i="5"/>
  <c r="R50" i="5"/>
  <c r="R51" i="5"/>
  <c r="R48" i="5"/>
  <c r="R44" i="5"/>
  <c r="R45" i="5"/>
  <c r="R46" i="5"/>
  <c r="R47" i="5"/>
  <c r="R43" i="5"/>
  <c r="R39" i="5"/>
  <c r="R40" i="5"/>
  <c r="R41" i="5"/>
  <c r="R42" i="5"/>
  <c r="R38" i="5"/>
  <c r="N66" i="5"/>
  <c r="N60" i="5"/>
  <c r="N61" i="5"/>
  <c r="N62" i="5"/>
  <c r="N63" i="5"/>
  <c r="N64" i="5"/>
  <c r="N65" i="5"/>
  <c r="N59" i="5"/>
  <c r="N52" i="5"/>
  <c r="N53" i="5"/>
  <c r="N54" i="5"/>
  <c r="N55" i="5"/>
  <c r="N56" i="5"/>
  <c r="N57" i="5"/>
  <c r="N58" i="5"/>
  <c r="N51" i="5"/>
  <c r="N43" i="5"/>
  <c r="N44" i="5"/>
  <c r="N45" i="5"/>
  <c r="N46" i="5"/>
  <c r="N47" i="5"/>
  <c r="N48" i="5"/>
  <c r="N49" i="5"/>
  <c r="N50" i="5"/>
  <c r="N42" i="5"/>
  <c r="N39" i="5"/>
  <c r="N40" i="5"/>
  <c r="N41" i="5"/>
  <c r="N38" i="5"/>
  <c r="J62" i="5"/>
  <c r="J63" i="5"/>
  <c r="J64" i="5"/>
  <c r="J65" i="5"/>
  <c r="J66" i="5"/>
  <c r="J61" i="5"/>
  <c r="J51" i="5"/>
  <c r="J52" i="5"/>
  <c r="J53" i="5"/>
  <c r="J54" i="5"/>
  <c r="J55" i="5"/>
  <c r="J56" i="5"/>
  <c r="J57" i="5"/>
  <c r="J58" i="5"/>
  <c r="J59" i="5"/>
  <c r="J60" i="5"/>
  <c r="J50" i="5"/>
  <c r="J39" i="5"/>
  <c r="J40" i="5"/>
  <c r="J41" i="5"/>
  <c r="J42" i="5"/>
  <c r="J43" i="5"/>
  <c r="J44" i="5"/>
  <c r="J45" i="5"/>
  <c r="J46" i="5"/>
  <c r="J47" i="5"/>
  <c r="J48" i="5"/>
  <c r="J49" i="5"/>
  <c r="J38" i="5"/>
  <c r="F55" i="5"/>
  <c r="F56" i="5"/>
  <c r="F57" i="5"/>
  <c r="F58" i="5"/>
  <c r="F59" i="5"/>
  <c r="F60" i="5"/>
  <c r="F61" i="5"/>
  <c r="F62" i="5"/>
  <c r="F63" i="5"/>
  <c r="F64" i="5"/>
  <c r="F65" i="5"/>
  <c r="F66" i="5"/>
  <c r="F54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40" i="5"/>
  <c r="F39" i="5"/>
  <c r="F38" i="5"/>
  <c r="B55" i="5"/>
  <c r="B56" i="5"/>
  <c r="B57" i="5"/>
  <c r="B58" i="5"/>
  <c r="B59" i="5"/>
  <c r="B60" i="5"/>
  <c r="B61" i="5"/>
  <c r="B62" i="5"/>
  <c r="B63" i="5"/>
  <c r="B64" i="5"/>
  <c r="B65" i="5"/>
  <c r="B66" i="5"/>
  <c r="B54" i="5"/>
  <c r="N27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39" i="5"/>
  <c r="M29" i="4"/>
  <c r="F32" i="5"/>
  <c r="F31" i="5"/>
  <c r="E32" i="5"/>
  <c r="E33" i="5"/>
  <c r="E31" i="5"/>
  <c r="C34" i="5"/>
  <c r="C33" i="5"/>
  <c r="C32" i="5"/>
  <c r="C31" i="5"/>
  <c r="C27" i="4"/>
  <c r="C27" i="5"/>
  <c r="C26" i="4"/>
  <c r="C25" i="4"/>
  <c r="C26" i="5"/>
  <c r="C25" i="5"/>
  <c r="C28" i="5" s="1"/>
  <c r="C24" i="4"/>
  <c r="C23" i="4"/>
  <c r="C23" i="5"/>
  <c r="C22" i="4"/>
  <c r="G20" i="5"/>
  <c r="E20" i="5"/>
  <c r="F20" i="5"/>
  <c r="D20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3" i="5"/>
  <c r="J70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38" i="4"/>
  <c r="N29" i="6" l="1"/>
  <c r="R57" i="4" l="1"/>
  <c r="R56" i="4"/>
  <c r="R55" i="4"/>
  <c r="R53" i="4"/>
  <c r="R54" i="4"/>
  <c r="R52" i="4"/>
  <c r="R49" i="4"/>
  <c r="R50" i="4"/>
  <c r="R51" i="4"/>
  <c r="R48" i="4"/>
  <c r="R44" i="4"/>
  <c r="R45" i="4"/>
  <c r="R46" i="4"/>
  <c r="R47" i="4"/>
  <c r="R43" i="4"/>
  <c r="R39" i="4"/>
  <c r="R40" i="4"/>
  <c r="R41" i="4"/>
  <c r="R42" i="4"/>
  <c r="R38" i="4"/>
  <c r="N66" i="4"/>
  <c r="N60" i="4"/>
  <c r="N61" i="4"/>
  <c r="N62" i="4"/>
  <c r="N63" i="4"/>
  <c r="N64" i="4"/>
  <c r="N65" i="4"/>
  <c r="N59" i="4"/>
  <c r="N52" i="4"/>
  <c r="N53" i="4"/>
  <c r="N54" i="4"/>
  <c r="N55" i="4"/>
  <c r="N56" i="4"/>
  <c r="N57" i="4"/>
  <c r="N58" i="4"/>
  <c r="N51" i="4"/>
  <c r="N43" i="4"/>
  <c r="N44" i="4"/>
  <c r="N45" i="4"/>
  <c r="N46" i="4"/>
  <c r="N47" i="4"/>
  <c r="N48" i="4"/>
  <c r="N49" i="4"/>
  <c r="N50" i="4"/>
  <c r="N42" i="4"/>
  <c r="N39" i="4"/>
  <c r="N40" i="4"/>
  <c r="N41" i="4"/>
  <c r="N38" i="4"/>
  <c r="J62" i="4"/>
  <c r="J63" i="4"/>
  <c r="J64" i="4"/>
  <c r="J65" i="4"/>
  <c r="J66" i="4"/>
  <c r="J61" i="4"/>
  <c r="J51" i="4"/>
  <c r="J52" i="4"/>
  <c r="J53" i="4"/>
  <c r="J54" i="4"/>
  <c r="J55" i="4"/>
  <c r="J56" i="4"/>
  <c r="J57" i="4"/>
  <c r="J58" i="4"/>
  <c r="J59" i="4"/>
  <c r="J60" i="4"/>
  <c r="J50" i="4"/>
  <c r="J39" i="4"/>
  <c r="J40" i="4"/>
  <c r="J41" i="4"/>
  <c r="J42" i="4"/>
  <c r="J43" i="4"/>
  <c r="J44" i="4"/>
  <c r="J45" i="4"/>
  <c r="J46" i="4"/>
  <c r="J47" i="4"/>
  <c r="J48" i="4"/>
  <c r="J49" i="4"/>
  <c r="J38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40" i="4"/>
  <c r="F39" i="4"/>
  <c r="F38" i="4"/>
  <c r="B55" i="4"/>
  <c r="B56" i="4"/>
  <c r="B57" i="4"/>
  <c r="B58" i="4"/>
  <c r="B59" i="4"/>
  <c r="B60" i="4"/>
  <c r="B61" i="4"/>
  <c r="B62" i="4"/>
  <c r="B63" i="4"/>
  <c r="B64" i="4"/>
  <c r="B65" i="4"/>
  <c r="B66" i="4"/>
  <c r="B54" i="4"/>
  <c r="M31" i="4"/>
  <c r="B52" i="4"/>
  <c r="B40" i="4"/>
  <c r="B41" i="4"/>
  <c r="B42" i="4"/>
  <c r="B43" i="4"/>
  <c r="B44" i="4"/>
  <c r="B45" i="4"/>
  <c r="B46" i="4"/>
  <c r="B47" i="4"/>
  <c r="B48" i="4"/>
  <c r="B49" i="4"/>
  <c r="B50" i="4"/>
  <c r="B51" i="4"/>
  <c r="B53" i="4"/>
  <c r="B39" i="4"/>
  <c r="H3" i="4"/>
  <c r="C34" i="4"/>
  <c r="C33" i="4"/>
  <c r="E33" i="4" s="1"/>
  <c r="C32" i="4"/>
  <c r="E32" i="4" s="1"/>
  <c r="F32" i="4" s="1"/>
  <c r="C31" i="4"/>
  <c r="E31" i="4" s="1"/>
  <c r="F31" i="4" l="1"/>
  <c r="E20" i="4" l="1"/>
  <c r="F20" i="4"/>
  <c r="D20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3" i="4"/>
  <c r="H20" i="4" l="1"/>
  <c r="G20" i="4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</calcChain>
</file>

<file path=xl/sharedStrings.xml><?xml version="1.0" encoding="utf-8"?>
<sst xmlns="http://schemas.openxmlformats.org/spreadsheetml/2006/main" count="1419" uniqueCount="277">
  <si>
    <t>Soybean Biofertilizer Trial Rb-24</t>
  </si>
  <si>
    <t>Location-Dahegaon</t>
  </si>
  <si>
    <t>SN</t>
  </si>
  <si>
    <t>Treatment</t>
  </si>
  <si>
    <t>Germ%</t>
  </si>
  <si>
    <t>Mean Germ%</t>
  </si>
  <si>
    <t>PHT</t>
  </si>
  <si>
    <t xml:space="preserve">Yield (gm) </t>
  </si>
  <si>
    <t>Mean Yield (gm)</t>
  </si>
  <si>
    <t>Test Wt (gm)</t>
  </si>
  <si>
    <t>Mean test wt (gm)</t>
  </si>
  <si>
    <t>R-I</t>
  </si>
  <si>
    <t>R-II</t>
  </si>
  <si>
    <t>R-III</t>
  </si>
  <si>
    <t>T11</t>
  </si>
  <si>
    <t>T6</t>
  </si>
  <si>
    <t>T2</t>
  </si>
  <si>
    <t>T5</t>
  </si>
  <si>
    <t>T12</t>
  </si>
  <si>
    <t>T3</t>
  </si>
  <si>
    <t>T9</t>
  </si>
  <si>
    <t>T10</t>
  </si>
  <si>
    <t>T1</t>
  </si>
  <si>
    <t>T4</t>
  </si>
  <si>
    <t>T17</t>
  </si>
  <si>
    <t>T8</t>
  </si>
  <si>
    <t>T7</t>
  </si>
  <si>
    <t>T16</t>
  </si>
  <si>
    <t>T14</t>
  </si>
  <si>
    <t>T15</t>
  </si>
  <si>
    <t>T13</t>
  </si>
  <si>
    <t>Findings</t>
  </si>
  <si>
    <t>On basis of mean yield, three treatments viz., T11 (100% Combo-II BF), T6 (50% Strept Combo BF) &amp; T2 (75% Combo-II BF) are significantly superior over T13 (100% CF)</t>
  </si>
  <si>
    <t>On basis of mean converted yield,  one treatment i.e. T11 (100% Combo-II BF) is significantly superior over T13 (100% CF)</t>
  </si>
  <si>
    <t>Three treatments of Combo-II BF (100%, 75% &amp; 50%) are observed to be effective</t>
  </si>
  <si>
    <t>All the four treatments of Strep Combo BF (100%, 75%, 50% &amp; 25%) are found to be promising</t>
  </si>
  <si>
    <t>Treatments of Combo-I BF &amp; Mycorrhiza were not promising</t>
  </si>
  <si>
    <t>Agronomical &amp; Yield Data</t>
  </si>
  <si>
    <t>Soybean Biofertlizer Trial Rabi-2024</t>
  </si>
  <si>
    <t>Experimenta Details</t>
  </si>
  <si>
    <t>Name of the crop-Soybean</t>
  </si>
  <si>
    <t>No of genotype-01 (Kishor)</t>
  </si>
  <si>
    <t>Trial Design-RBD</t>
  </si>
  <si>
    <t>No of replications-03</t>
  </si>
  <si>
    <t>No of bacterial consortia-03</t>
  </si>
  <si>
    <t>No of treatments-17</t>
  </si>
  <si>
    <t>Trial layout</t>
  </si>
  <si>
    <t>No of rows per treatment-05</t>
  </si>
  <si>
    <t>Row length-15 ft</t>
  </si>
  <si>
    <t>Spacing-45X5 ft</t>
  </si>
  <si>
    <t>Treatment Details</t>
  </si>
  <si>
    <t>75% Combo-I BF + 25% CF</t>
  </si>
  <si>
    <t>75% Combo-II BF + 25% CF</t>
  </si>
  <si>
    <t>75% Strep Combo BF + 25% CF</t>
  </si>
  <si>
    <t>50% Combo-I BF + 50% CF</t>
  </si>
  <si>
    <t>50% Combo-II BF +50% CF</t>
  </si>
  <si>
    <t>50% Strep Combo BF + 50% CF</t>
  </si>
  <si>
    <t>25% Combo-I BF + 75% CF</t>
  </si>
  <si>
    <t>25% Combo-II BF + 75% CF</t>
  </si>
  <si>
    <t>25% Strep Combo BF + 75% CF</t>
  </si>
  <si>
    <t xml:space="preserve">100% Combo-I BF </t>
  </si>
  <si>
    <t xml:space="preserve">100% Combo-II BF </t>
  </si>
  <si>
    <t xml:space="preserve">100% Strep Combo BF </t>
  </si>
  <si>
    <t>100% CF</t>
  </si>
  <si>
    <t>75% Mycorrhiza + 25% CF</t>
  </si>
  <si>
    <t>50% Mycorrhiza + 50% CF</t>
  </si>
  <si>
    <t>25% Mycorrhiza +75% CF</t>
  </si>
  <si>
    <t xml:space="preserve">T14-100% Mycorrhiza </t>
  </si>
  <si>
    <t>CD at 5%</t>
  </si>
  <si>
    <t>CV%</t>
  </si>
  <si>
    <t>Mean PHT (cm)</t>
  </si>
  <si>
    <t>No of pods/plant</t>
  </si>
  <si>
    <t>Mean No of pods/plant</t>
  </si>
  <si>
    <t>Sr. No.</t>
  </si>
  <si>
    <t xml:space="preserve">Treatment </t>
  </si>
  <si>
    <t>Mean No. of pods/plant</t>
  </si>
  <si>
    <t>Mean Test Wt (gm)</t>
  </si>
  <si>
    <t xml:space="preserve">100% Mycorrhiza </t>
  </si>
  <si>
    <t>No. of pods/plant</t>
  </si>
  <si>
    <t>Yield</t>
  </si>
  <si>
    <t>Test Weight</t>
  </si>
  <si>
    <t>CD</t>
  </si>
  <si>
    <t>CV (%)</t>
  </si>
  <si>
    <t>Significance</t>
  </si>
  <si>
    <t>NS</t>
  </si>
  <si>
    <t>Increase Over Control of PHT</t>
  </si>
  <si>
    <t>Increase Over Control of No. of pods/plant</t>
  </si>
  <si>
    <t>Increase Over Control of Yield</t>
  </si>
  <si>
    <t>Increase Over Control of Test Weight</t>
  </si>
  <si>
    <t>Increase Over Control of Germination %</t>
  </si>
  <si>
    <t>TOTAL</t>
  </si>
  <si>
    <t>MEAN</t>
  </si>
  <si>
    <t>Correction Factor</t>
  </si>
  <si>
    <t>Raw Sum of Square</t>
  </si>
  <si>
    <t>Total Sum of Square (TSS)</t>
  </si>
  <si>
    <t>Sum of Square due to Replication (RSS)</t>
  </si>
  <si>
    <t>Sum of Square due to Treatments (SST)</t>
  </si>
  <si>
    <t>Sum of Square due to Error (SSE)</t>
  </si>
  <si>
    <t>VARIANCE RATIO</t>
  </si>
  <si>
    <t>SOURCE OF VARIATION</t>
  </si>
  <si>
    <t>DF</t>
  </si>
  <si>
    <t>SS</t>
  </si>
  <si>
    <t>MSS</t>
  </si>
  <si>
    <t>CALCULATED F</t>
  </si>
  <si>
    <t>TABULATED F</t>
  </si>
  <si>
    <t>REPLICATION</t>
  </si>
  <si>
    <t>TREATMENTS</t>
  </si>
  <si>
    <t>ERROR</t>
  </si>
  <si>
    <t>SE</t>
  </si>
  <si>
    <t>Critical difference at 5% level of Significance</t>
  </si>
  <si>
    <t>CD = t-value (for error df) * SE</t>
  </si>
  <si>
    <t>t-value is calculated using R function qt(1-alpha/2, df1, df2) for two-tailed test</t>
  </si>
  <si>
    <t>Null Hypothesis:</t>
  </si>
  <si>
    <t>All the treatments are Insignificant</t>
  </si>
  <si>
    <t>Alternate Hypothesis:</t>
  </si>
  <si>
    <t>At least one of the treatment is Significant</t>
  </si>
  <si>
    <t>As Cal F &lt; Tab F, the data do not provide any evidence against the Null Hypothesis which may be accepted.</t>
  </si>
  <si>
    <t>Pair of Treatments</t>
  </si>
  <si>
    <t>Absolute Difference between the
Treatment Means</t>
  </si>
  <si>
    <t>Inference</t>
  </si>
  <si>
    <t>T1, T2</t>
  </si>
  <si>
    <t>T1, T3</t>
  </si>
  <si>
    <t>T1, T4</t>
  </si>
  <si>
    <t>T1, T5</t>
  </si>
  <si>
    <t>T1, T6</t>
  </si>
  <si>
    <t>T1, T7</t>
  </si>
  <si>
    <t>T1, T8</t>
  </si>
  <si>
    <t>T1, T9</t>
  </si>
  <si>
    <t>T1, T10</t>
  </si>
  <si>
    <t>T1, T11</t>
  </si>
  <si>
    <t>T1, T12</t>
  </si>
  <si>
    <t>T1, T13</t>
  </si>
  <si>
    <t>T1, T14</t>
  </si>
  <si>
    <t>T1, T15</t>
  </si>
  <si>
    <t>T1, T16</t>
  </si>
  <si>
    <t>T1, T17</t>
  </si>
  <si>
    <t>T2, T3</t>
  </si>
  <si>
    <t>T2, T4</t>
  </si>
  <si>
    <t>T2, T5</t>
  </si>
  <si>
    <t>T2, T6</t>
  </si>
  <si>
    <t>T2, T7</t>
  </si>
  <si>
    <t>T2, T8</t>
  </si>
  <si>
    <t>T2, T9</t>
  </si>
  <si>
    <t>T2, T10</t>
  </si>
  <si>
    <t>T2, T11</t>
  </si>
  <si>
    <t>T2, T12</t>
  </si>
  <si>
    <t>T2, T13</t>
  </si>
  <si>
    <t>T2, T14</t>
  </si>
  <si>
    <t>T2, T15</t>
  </si>
  <si>
    <t>T2, T16</t>
  </si>
  <si>
    <t>T2, T17</t>
  </si>
  <si>
    <t>T3, T4</t>
  </si>
  <si>
    <t>T3, T5</t>
  </si>
  <si>
    <t>T3, T6</t>
  </si>
  <si>
    <t>T3, T7</t>
  </si>
  <si>
    <t>T3, T8</t>
  </si>
  <si>
    <t>T3, T9</t>
  </si>
  <si>
    <t>T3, T10</t>
  </si>
  <si>
    <t>T3, T11</t>
  </si>
  <si>
    <t>T3, T12</t>
  </si>
  <si>
    <t>T3, T13</t>
  </si>
  <si>
    <t>T3, T14</t>
  </si>
  <si>
    <t>T3, T15</t>
  </si>
  <si>
    <t>T3, T16</t>
  </si>
  <si>
    <t>T3, T17</t>
  </si>
  <si>
    <t>T4, T5</t>
  </si>
  <si>
    <t>T4, T6</t>
  </si>
  <si>
    <t>T4, T7</t>
  </si>
  <si>
    <t>T4, T8</t>
  </si>
  <si>
    <t>T4, T9</t>
  </si>
  <si>
    <t>T4, T10</t>
  </si>
  <si>
    <t>T4, T11</t>
  </si>
  <si>
    <t>T4, T12</t>
  </si>
  <si>
    <t>T4, T13</t>
  </si>
  <si>
    <t>T4, T14</t>
  </si>
  <si>
    <t>T4, T15</t>
  </si>
  <si>
    <t>T4, T16</t>
  </si>
  <si>
    <t>T4, T17</t>
  </si>
  <si>
    <t>T5, T6</t>
  </si>
  <si>
    <t>T5, T7</t>
  </si>
  <si>
    <t>T5, T8</t>
  </si>
  <si>
    <t>T5, T9</t>
  </si>
  <si>
    <t>T5, T10</t>
  </si>
  <si>
    <t>T5, T11</t>
  </si>
  <si>
    <t>T5, T12</t>
  </si>
  <si>
    <t>T5, T13</t>
  </si>
  <si>
    <t>T5, T14</t>
  </si>
  <si>
    <t>T5, T15</t>
  </si>
  <si>
    <t>T5, T16</t>
  </si>
  <si>
    <t>T5, T17</t>
  </si>
  <si>
    <t>T6, T7</t>
  </si>
  <si>
    <t>T6, T8</t>
  </si>
  <si>
    <t>T6, T9</t>
  </si>
  <si>
    <t>T6, T10</t>
  </si>
  <si>
    <t>T6, T11</t>
  </si>
  <si>
    <t>T6, T12</t>
  </si>
  <si>
    <t>T6, T13</t>
  </si>
  <si>
    <t>T6, T14</t>
  </si>
  <si>
    <t>T6, T15</t>
  </si>
  <si>
    <t>T6, T16</t>
  </si>
  <si>
    <t>T6, T17</t>
  </si>
  <si>
    <t>T7, T8</t>
  </si>
  <si>
    <t>T7, T9</t>
  </si>
  <si>
    <t>T7, T10</t>
  </si>
  <si>
    <t>T7, T11</t>
  </si>
  <si>
    <t>T7, T12</t>
  </si>
  <si>
    <t>T7, T13</t>
  </si>
  <si>
    <t>T7, T14</t>
  </si>
  <si>
    <t>T7, T15</t>
  </si>
  <si>
    <t>T7, T16</t>
  </si>
  <si>
    <t>T7, T17</t>
  </si>
  <si>
    <t>T8, T9</t>
  </si>
  <si>
    <t>T8, T10</t>
  </si>
  <si>
    <t>T8, T11</t>
  </si>
  <si>
    <t>T8, T12</t>
  </si>
  <si>
    <t>T8, T13</t>
  </si>
  <si>
    <t>T8, T14</t>
  </si>
  <si>
    <t>T8, T15</t>
  </si>
  <si>
    <t>T8, T16</t>
  </si>
  <si>
    <t>T8, T17</t>
  </si>
  <si>
    <t>T9, T10</t>
  </si>
  <si>
    <t>T9, T11</t>
  </si>
  <si>
    <t>T9, T12</t>
  </si>
  <si>
    <t>T9, T13</t>
  </si>
  <si>
    <t>T9, T14</t>
  </si>
  <si>
    <t>T9, T15</t>
  </si>
  <si>
    <t>T9, T16</t>
  </si>
  <si>
    <t>T9, T17</t>
  </si>
  <si>
    <t>T10, T11</t>
  </si>
  <si>
    <t>T10, T12</t>
  </si>
  <si>
    <t>T10, T13</t>
  </si>
  <si>
    <t>T10, T14</t>
  </si>
  <si>
    <t>T10, T15</t>
  </si>
  <si>
    <t>T10, T16</t>
  </si>
  <si>
    <t>T10, T17</t>
  </si>
  <si>
    <t>T11, T12</t>
  </si>
  <si>
    <t>T11, T13</t>
  </si>
  <si>
    <t>T11, T14</t>
  </si>
  <si>
    <t>T11, T15</t>
  </si>
  <si>
    <t>T11, T16</t>
  </si>
  <si>
    <t>T11, T17</t>
  </si>
  <si>
    <t>T12, T13</t>
  </si>
  <si>
    <t>T12, T14</t>
  </si>
  <si>
    <t>T12, T15</t>
  </si>
  <si>
    <t>T12, T16</t>
  </si>
  <si>
    <t>T12, T17</t>
  </si>
  <si>
    <t>T13, T14</t>
  </si>
  <si>
    <t>T13, T15</t>
  </si>
  <si>
    <t>T13, T16</t>
  </si>
  <si>
    <t>T13, T17</t>
  </si>
  <si>
    <t>T14, T15</t>
  </si>
  <si>
    <t>T14, T16</t>
  </si>
  <si>
    <t>T14, T17</t>
  </si>
  <si>
    <t>T15, T16</t>
  </si>
  <si>
    <t>T15, T17</t>
  </si>
  <si>
    <t>T16, T17</t>
  </si>
  <si>
    <t>Significant pair of Treatments</t>
  </si>
  <si>
    <t>Count of T2</t>
  </si>
  <si>
    <t>Count of T13</t>
  </si>
  <si>
    <t>Count of T15</t>
  </si>
  <si>
    <t>Count of T5</t>
  </si>
  <si>
    <t>Count of T6</t>
  </si>
  <si>
    <t>Count of T10</t>
  </si>
  <si>
    <t>Count of T11</t>
  </si>
  <si>
    <t>Count of T12</t>
  </si>
  <si>
    <t>T13 (100% CF) is significant with Treatments</t>
  </si>
  <si>
    <t>T15 (50% Mycorrhiza + 50% CF) is significant with Treatments</t>
  </si>
  <si>
    <t>t-value is calculated using R function qt(1-alpha/2, dfError) for two-tailed test</t>
  </si>
  <si>
    <t>Tabulated F is calculated by qf(1-alpha, df1, df2, lower.tail=TRUE)</t>
  </si>
  <si>
    <t>1-alpha is p-value</t>
  </si>
  <si>
    <t>lower.tail=TRUE is default statement</t>
  </si>
  <si>
    <t>Conclusion:</t>
  </si>
  <si>
    <t>T6 (50% Strep Combo BF + 50% CF) is Significant with</t>
  </si>
  <si>
    <t>T13 (100% CF) is significant with</t>
  </si>
  <si>
    <t>Count of T9</t>
  </si>
  <si>
    <t>Count of T16</t>
  </si>
  <si>
    <t>T9 (25% Strep Combo BF + 75% CF) is significant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</si>
</sst>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4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1" fontId="0" fillId="3" borderId="8" xfId="0" applyNumberFormat="1" applyFill="1" applyBorder="1" applyAlignment="1">
      <alignment horizontal="center"/>
    </xf>
    <xf numFmtId="0" fontId="7" fillId="5" borderId="8" xfId="0" applyFont="1" applyFill="1" applyBorder="1" applyAlignment="1">
      <alignment horizontal="center" vertical="center" wrapText="1"/>
    </xf>
    <xf numFmtId="1" fontId="0" fillId="5" borderId="8" xfId="0" applyNumberForma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 vertical="center"/>
    </xf>
    <xf numFmtId="1" fontId="1" fillId="5" borderId="8" xfId="0" applyNumberFormat="1" applyFont="1" applyFill="1" applyBorder="1" applyAlignment="1">
      <alignment horizontal="center"/>
    </xf>
    <xf numFmtId="1" fontId="1" fillId="6" borderId="8" xfId="0" applyNumberFormat="1" applyFont="1" applyFill="1" applyBorder="1" applyAlignment="1">
      <alignment horizontal="center"/>
    </xf>
    <xf numFmtId="1" fontId="1" fillId="7" borderId="8" xfId="0" applyNumberFormat="1" applyFont="1" applyFill="1" applyBorder="1" applyAlignment="1">
      <alignment horizontal="center" vertical="center"/>
    </xf>
    <xf numFmtId="2" fontId="6" fillId="7" borderId="8" xfId="0" applyNumberFormat="1" applyFont="1" applyFill="1" applyBorder="1" applyAlignment="1">
      <alignment horizontal="center"/>
    </xf>
    <xf numFmtId="2" fontId="6" fillId="5" borderId="8" xfId="0" applyNumberFormat="1" applyFont="1" applyFill="1" applyBorder="1" applyAlignment="1">
      <alignment horizontal="center"/>
    </xf>
    <xf numFmtId="2" fontId="6" fillId="6" borderId="8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3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0" borderId="0" xfId="0" applyFont="1"/>
    <xf numFmtId="0" fontId="6" fillId="4" borderId="8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1" fontId="6" fillId="9" borderId="8" xfId="0" applyNumberFormat="1" applyFont="1" applyFill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0" xfId="0" applyNumberFormat="1" applyFont="1"/>
    <xf numFmtId="0" fontId="7" fillId="9" borderId="0" xfId="0" applyFont="1" applyFill="1" applyAlignment="1">
      <alignment horizontal="center"/>
    </xf>
    <xf numFmtId="0" fontId="7" fillId="9" borderId="0" xfId="0" applyFont="1" applyFill="1"/>
    <xf numFmtId="1" fontId="7" fillId="9" borderId="0" xfId="0" applyNumberFormat="1" applyFont="1" applyFill="1" applyAlignment="1">
      <alignment horizontal="center"/>
    </xf>
    <xf numFmtId="0" fontId="6" fillId="9" borderId="0" xfId="0" applyFont="1" applyFill="1"/>
    <xf numFmtId="0" fontId="0" fillId="9" borderId="0" xfId="0" applyFill="1"/>
    <xf numFmtId="0" fontId="7" fillId="0" borderId="0" xfId="0" applyFont="1"/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1" fontId="6" fillId="0" borderId="8" xfId="0" applyNumberFormat="1" applyFont="1" applyBorder="1" applyAlignment="1">
      <alignment vertical="center"/>
    </xf>
    <xf numFmtId="0" fontId="6" fillId="5" borderId="0" xfId="0" applyFont="1" applyFill="1"/>
    <xf numFmtId="1" fontId="0" fillId="0" borderId="0" xfId="0" applyNumberFormat="1"/>
    <xf numFmtId="1" fontId="0" fillId="0" borderId="8" xfId="0" applyNumberFormat="1" applyBorder="1"/>
    <xf numFmtId="0" fontId="7" fillId="9" borderId="8" xfId="0" applyFont="1" applyFill="1" applyBorder="1" applyAlignment="1">
      <alignment horizontal="center"/>
    </xf>
    <xf numFmtId="0" fontId="7" fillId="9" borderId="8" xfId="0" applyFont="1" applyFill="1" applyBorder="1"/>
    <xf numFmtId="1" fontId="7" fillId="9" borderId="8" xfId="0" applyNumberFormat="1" applyFont="1" applyFill="1" applyBorder="1" applyAlignment="1">
      <alignment horizontal="center"/>
    </xf>
    <xf numFmtId="0" fontId="6" fillId="0" borderId="8" xfId="0" applyFont="1" applyBorder="1"/>
    <xf numFmtId="0" fontId="0" fillId="0" borderId="8" xfId="0" applyBorder="1"/>
    <xf numFmtId="0" fontId="6" fillId="9" borderId="8" xfId="0" applyFont="1" applyFill="1" applyBorder="1"/>
    <xf numFmtId="0" fontId="0" fillId="9" borderId="8" xfId="0" applyFill="1" applyBorder="1"/>
    <xf numFmtId="0" fontId="1" fillId="9" borderId="8" xfId="0" applyFont="1" applyFill="1" applyBorder="1" applyAlignment="1">
      <alignment horizontal="center"/>
    </xf>
    <xf numFmtId="1" fontId="6" fillId="0" borderId="2" xfId="0" applyNumberFormat="1" applyFont="1" applyBorder="1" applyAlignment="1">
      <alignment vertical="center"/>
    </xf>
    <xf numFmtId="1" fontId="6" fillId="0" borderId="0" xfId="0" applyNumberFormat="1" applyFont="1" applyAlignment="1">
      <alignment vertical="center"/>
    </xf>
    <xf numFmtId="0" fontId="1" fillId="9" borderId="8" xfId="0" applyFont="1" applyFill="1" applyBorder="1"/>
    <xf numFmtId="0" fontId="6" fillId="0" borderId="10" xfId="0" applyFont="1" applyBorder="1"/>
    <xf numFmtId="0" fontId="0" fillId="0" borderId="1" xfId="0" applyBorder="1"/>
    <xf numFmtId="0" fontId="6" fillId="0" borderId="9" xfId="0" applyFont="1" applyBorder="1"/>
    <xf numFmtId="0" fontId="6" fillId="0" borderId="11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1" fontId="6" fillId="0" borderId="0" xfId="0" applyNumberFormat="1" applyFont="1" applyBorder="1" applyAlignment="1">
      <alignment vertical="center"/>
    </xf>
    <xf numFmtId="0" fontId="0" fillId="0" borderId="0" xfId="0" applyBorder="1"/>
    <xf numFmtId="0" fontId="6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2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M6" sqref="M6"/>
    </sheetView>
  </sheetViews>
  <sheetFormatPr defaultRowHeight="14.4" x14ac:dyDescent="0.3"/>
  <sheetData>
    <row r="1" spans="1:7" ht="18" x14ac:dyDescent="0.35">
      <c r="A1" s="17" t="s">
        <v>38</v>
      </c>
      <c r="B1" s="4"/>
    </row>
    <row r="2" spans="1:7" ht="15.6" x14ac:dyDescent="0.3">
      <c r="A2" s="18" t="s">
        <v>39</v>
      </c>
      <c r="B2" s="4"/>
      <c r="F2" s="18" t="s">
        <v>50</v>
      </c>
    </row>
    <row r="3" spans="1:7" x14ac:dyDescent="0.3">
      <c r="A3" t="s">
        <v>1</v>
      </c>
      <c r="B3" s="4"/>
      <c r="F3" s="4" t="s">
        <v>22</v>
      </c>
      <c r="G3" t="s">
        <v>51</v>
      </c>
    </row>
    <row r="4" spans="1:7" x14ac:dyDescent="0.3">
      <c r="A4" t="s">
        <v>40</v>
      </c>
      <c r="B4" s="4"/>
      <c r="F4" s="4" t="s">
        <v>16</v>
      </c>
      <c r="G4" t="s">
        <v>52</v>
      </c>
    </row>
    <row r="5" spans="1:7" x14ac:dyDescent="0.3">
      <c r="A5" t="s">
        <v>41</v>
      </c>
      <c r="B5" s="4"/>
      <c r="F5" s="4" t="s">
        <v>19</v>
      </c>
      <c r="G5" t="s">
        <v>53</v>
      </c>
    </row>
    <row r="6" spans="1:7" x14ac:dyDescent="0.3">
      <c r="A6" t="s">
        <v>44</v>
      </c>
      <c r="B6" s="4"/>
      <c r="F6" s="4" t="s">
        <v>23</v>
      </c>
      <c r="G6" t="s">
        <v>54</v>
      </c>
    </row>
    <row r="7" spans="1:7" x14ac:dyDescent="0.3">
      <c r="A7" t="s">
        <v>45</v>
      </c>
      <c r="B7" s="4"/>
      <c r="F7" s="4" t="s">
        <v>17</v>
      </c>
      <c r="G7" t="s">
        <v>55</v>
      </c>
    </row>
    <row r="8" spans="1:7" ht="15.6" x14ac:dyDescent="0.3">
      <c r="A8" s="18" t="s">
        <v>46</v>
      </c>
      <c r="B8" s="4"/>
      <c r="F8" s="4" t="s">
        <v>15</v>
      </c>
      <c r="G8" t="s">
        <v>56</v>
      </c>
    </row>
    <row r="9" spans="1:7" x14ac:dyDescent="0.3">
      <c r="A9" t="s">
        <v>42</v>
      </c>
      <c r="B9" s="4"/>
      <c r="F9" s="4" t="s">
        <v>26</v>
      </c>
      <c r="G9" t="s">
        <v>57</v>
      </c>
    </row>
    <row r="10" spans="1:7" x14ac:dyDescent="0.3">
      <c r="A10" t="s">
        <v>43</v>
      </c>
      <c r="B10" s="4"/>
      <c r="F10" s="4" t="s">
        <v>25</v>
      </c>
      <c r="G10" t="s">
        <v>58</v>
      </c>
    </row>
    <row r="11" spans="1:7" x14ac:dyDescent="0.3">
      <c r="A11" t="s">
        <v>47</v>
      </c>
      <c r="B11" s="4"/>
      <c r="F11" s="4" t="s">
        <v>20</v>
      </c>
      <c r="G11" t="s">
        <v>59</v>
      </c>
    </row>
    <row r="12" spans="1:7" x14ac:dyDescent="0.3">
      <c r="A12" t="s">
        <v>48</v>
      </c>
      <c r="B12" s="4"/>
      <c r="F12" s="4" t="s">
        <v>21</v>
      </c>
      <c r="G12" t="s">
        <v>60</v>
      </c>
    </row>
    <row r="13" spans="1:7" x14ac:dyDescent="0.3">
      <c r="A13" t="s">
        <v>49</v>
      </c>
      <c r="B13" s="4"/>
      <c r="F13" s="4" t="s">
        <v>14</v>
      </c>
      <c r="G13" t="s">
        <v>61</v>
      </c>
    </row>
    <row r="14" spans="1:7" x14ac:dyDescent="0.3">
      <c r="F14" s="4" t="s">
        <v>18</v>
      </c>
      <c r="G14" t="s">
        <v>62</v>
      </c>
    </row>
    <row r="15" spans="1:7" x14ac:dyDescent="0.3">
      <c r="F15" s="4" t="s">
        <v>30</v>
      </c>
      <c r="G15" t="s">
        <v>63</v>
      </c>
    </row>
    <row r="16" spans="1:7" x14ac:dyDescent="0.3">
      <c r="F16" s="4" t="s">
        <v>28</v>
      </c>
      <c r="G16" t="s">
        <v>64</v>
      </c>
    </row>
    <row r="17" spans="6:7" x14ac:dyDescent="0.3">
      <c r="F17" s="4" t="s">
        <v>29</v>
      </c>
      <c r="G17" t="s">
        <v>65</v>
      </c>
    </row>
    <row r="18" spans="6:7" x14ac:dyDescent="0.3">
      <c r="F18" s="4" t="s">
        <v>27</v>
      </c>
      <c r="G18" t="s">
        <v>66</v>
      </c>
    </row>
    <row r="19" spans="6:7" x14ac:dyDescent="0.3">
      <c r="F19" s="4" t="s">
        <v>24</v>
      </c>
      <c r="G19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CB4C-B9BB-4271-BA6F-692C4B3FB71B}">
  <dimension ref="A1:V29"/>
  <sheetViews>
    <sheetView workbookViewId="0">
      <selection activeCell="A14" sqref="A14:XFD14"/>
    </sheetView>
  </sheetViews>
  <sheetFormatPr defaultRowHeight="16.05" customHeight="1" x14ac:dyDescent="0.3"/>
  <cols>
    <col min="1" max="1" width="5.88671875" customWidth="1"/>
    <col min="2" max="6" width="9.77734375" customWidth="1"/>
    <col min="7" max="13" width="9.77734375" style="4" customWidth="1"/>
    <col min="14" max="14" width="10.33203125" style="4" customWidth="1"/>
    <col min="15" max="19" width="9.77734375" style="4" customWidth="1"/>
    <col min="20" max="21" width="9.77734375" customWidth="1"/>
    <col min="22" max="22" width="9.77734375" style="2" customWidth="1"/>
  </cols>
  <sheetData>
    <row r="1" spans="1:22" ht="16.05" customHeight="1" x14ac:dyDescent="0.3">
      <c r="A1" s="19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22" ht="16.05" customHeight="1" x14ac:dyDescent="0.3">
      <c r="A2" s="1" t="s">
        <v>37</v>
      </c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2" ht="16.05" customHeight="1" x14ac:dyDescent="0.3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2" ht="25.2" customHeight="1" x14ac:dyDescent="0.3">
      <c r="A4" s="87" t="s">
        <v>2</v>
      </c>
      <c r="B4" s="89" t="s">
        <v>3</v>
      </c>
      <c r="C4" s="91" t="s">
        <v>4</v>
      </c>
      <c r="D4" s="92"/>
      <c r="E4" s="93"/>
      <c r="F4" s="89" t="s">
        <v>5</v>
      </c>
      <c r="G4" s="94" t="s">
        <v>6</v>
      </c>
      <c r="H4" s="95"/>
      <c r="I4" s="96"/>
      <c r="J4" s="85" t="s">
        <v>70</v>
      </c>
      <c r="K4" s="91" t="s">
        <v>71</v>
      </c>
      <c r="L4" s="92"/>
      <c r="M4" s="93"/>
      <c r="N4" s="89" t="s">
        <v>72</v>
      </c>
      <c r="O4" s="91" t="s">
        <v>7</v>
      </c>
      <c r="P4" s="92"/>
      <c r="Q4" s="93"/>
      <c r="R4" s="89" t="s">
        <v>8</v>
      </c>
      <c r="S4" s="91" t="s">
        <v>9</v>
      </c>
      <c r="T4" s="92"/>
      <c r="U4" s="93"/>
      <c r="V4" s="89" t="s">
        <v>10</v>
      </c>
    </row>
    <row r="5" spans="1:22" ht="22.8" customHeight="1" x14ac:dyDescent="0.3">
      <c r="A5" s="88"/>
      <c r="B5" s="90"/>
      <c r="C5" s="5" t="s">
        <v>11</v>
      </c>
      <c r="D5" s="5" t="s">
        <v>12</v>
      </c>
      <c r="E5" s="5" t="s">
        <v>13</v>
      </c>
      <c r="F5" s="90"/>
      <c r="G5" s="5" t="s">
        <v>11</v>
      </c>
      <c r="H5" s="5" t="s">
        <v>12</v>
      </c>
      <c r="I5" s="5" t="s">
        <v>13</v>
      </c>
      <c r="J5" s="86"/>
      <c r="K5" s="5" t="s">
        <v>11</v>
      </c>
      <c r="L5" s="5" t="s">
        <v>12</v>
      </c>
      <c r="M5" s="5" t="s">
        <v>13</v>
      </c>
      <c r="N5" s="90"/>
      <c r="O5" s="5" t="s">
        <v>11</v>
      </c>
      <c r="P5" s="5" t="s">
        <v>12</v>
      </c>
      <c r="Q5" s="5" t="s">
        <v>13</v>
      </c>
      <c r="R5" s="90"/>
      <c r="S5" s="5" t="s">
        <v>11</v>
      </c>
      <c r="T5" s="5" t="s">
        <v>12</v>
      </c>
      <c r="U5" s="5" t="s">
        <v>13</v>
      </c>
      <c r="V5" s="90"/>
    </row>
    <row r="6" spans="1:22" ht="16.05" customHeight="1" x14ac:dyDescent="0.3">
      <c r="A6" s="6">
        <v>11</v>
      </c>
      <c r="B6" s="7" t="s">
        <v>14</v>
      </c>
      <c r="C6" s="6">
        <v>85</v>
      </c>
      <c r="D6" s="6">
        <v>75</v>
      </c>
      <c r="E6" s="6">
        <v>85</v>
      </c>
      <c r="F6" s="20">
        <v>81.666666666666671</v>
      </c>
      <c r="G6" s="8">
        <v>36</v>
      </c>
      <c r="H6" s="8">
        <v>27.8</v>
      </c>
      <c r="I6" s="8">
        <v>32.4</v>
      </c>
      <c r="J6" s="21">
        <v>32.066666666666663</v>
      </c>
      <c r="K6" s="8">
        <v>24.8</v>
      </c>
      <c r="L6" s="8">
        <v>61</v>
      </c>
      <c r="M6" s="8">
        <v>45.8</v>
      </c>
      <c r="N6" s="21">
        <v>43.866666666666667</v>
      </c>
      <c r="O6" s="9">
        <v>1203</v>
      </c>
      <c r="P6" s="9">
        <v>849</v>
      </c>
      <c r="Q6" s="9">
        <v>1063</v>
      </c>
      <c r="R6" s="10">
        <v>1038.3333333333333</v>
      </c>
      <c r="S6" s="9">
        <v>10</v>
      </c>
      <c r="T6" s="9">
        <v>9</v>
      </c>
      <c r="U6" s="9">
        <v>10</v>
      </c>
      <c r="V6" s="20">
        <v>9.6666666666666661</v>
      </c>
    </row>
    <row r="7" spans="1:22" ht="16.05" customHeight="1" x14ac:dyDescent="0.3">
      <c r="A7" s="6">
        <v>6</v>
      </c>
      <c r="B7" s="7" t="s">
        <v>15</v>
      </c>
      <c r="C7" s="6">
        <v>75</v>
      </c>
      <c r="D7" s="6">
        <v>85</v>
      </c>
      <c r="E7" s="6">
        <v>85</v>
      </c>
      <c r="F7" s="20">
        <v>81.666666666666671</v>
      </c>
      <c r="G7" s="8">
        <v>32.799999999999997</v>
      </c>
      <c r="H7" s="8">
        <v>40</v>
      </c>
      <c r="I7" s="8">
        <v>33.4</v>
      </c>
      <c r="J7" s="21">
        <v>35.4</v>
      </c>
      <c r="K7" s="8">
        <v>32</v>
      </c>
      <c r="L7" s="8">
        <v>14</v>
      </c>
      <c r="M7" s="8">
        <v>28.4</v>
      </c>
      <c r="N7" s="21">
        <v>24.8</v>
      </c>
      <c r="O7" s="9">
        <v>660</v>
      </c>
      <c r="P7" s="9">
        <v>1164</v>
      </c>
      <c r="Q7" s="9">
        <v>1282</v>
      </c>
      <c r="R7" s="10">
        <v>1035.3333333333333</v>
      </c>
      <c r="S7" s="9">
        <v>8</v>
      </c>
      <c r="T7" s="9">
        <v>9</v>
      </c>
      <c r="U7" s="9">
        <v>9</v>
      </c>
      <c r="V7" s="20">
        <v>8.6666666666666661</v>
      </c>
    </row>
    <row r="8" spans="1:22" ht="16.05" customHeight="1" x14ac:dyDescent="0.3">
      <c r="A8" s="6">
        <v>2</v>
      </c>
      <c r="B8" s="7" t="s">
        <v>16</v>
      </c>
      <c r="C8" s="6">
        <v>70</v>
      </c>
      <c r="D8" s="6">
        <v>85</v>
      </c>
      <c r="E8" s="6">
        <v>85</v>
      </c>
      <c r="F8" s="20">
        <v>80</v>
      </c>
      <c r="G8" s="8">
        <v>27.6</v>
      </c>
      <c r="H8" s="8">
        <v>36.6</v>
      </c>
      <c r="I8" s="8">
        <v>36</v>
      </c>
      <c r="J8" s="21">
        <v>33.4</v>
      </c>
      <c r="K8" s="8">
        <v>45</v>
      </c>
      <c r="L8" s="8">
        <v>28.2</v>
      </c>
      <c r="M8" s="8">
        <v>27.4</v>
      </c>
      <c r="N8" s="21">
        <v>33.533333333333331</v>
      </c>
      <c r="O8" s="9">
        <v>552</v>
      </c>
      <c r="P8" s="9">
        <v>1132</v>
      </c>
      <c r="Q8" s="9">
        <v>1227</v>
      </c>
      <c r="R8" s="10">
        <v>970.33333333333337</v>
      </c>
      <c r="S8" s="9">
        <v>8</v>
      </c>
      <c r="T8" s="9">
        <v>10</v>
      </c>
      <c r="U8" s="9">
        <v>9</v>
      </c>
      <c r="V8" s="20">
        <v>9</v>
      </c>
    </row>
    <row r="9" spans="1:22" ht="16.05" customHeight="1" x14ac:dyDescent="0.3">
      <c r="A9" s="6">
        <v>5</v>
      </c>
      <c r="B9" s="7" t="s">
        <v>17</v>
      </c>
      <c r="C9" s="6">
        <v>75</v>
      </c>
      <c r="D9" s="6">
        <v>80</v>
      </c>
      <c r="E9" s="6">
        <v>80</v>
      </c>
      <c r="F9" s="20">
        <v>78.333333333333329</v>
      </c>
      <c r="G9" s="8">
        <v>32.6</v>
      </c>
      <c r="H9" s="8">
        <v>35</v>
      </c>
      <c r="I9" s="8">
        <v>32</v>
      </c>
      <c r="J9" s="21">
        <v>33.199999999999996</v>
      </c>
      <c r="K9" s="8">
        <v>28.6</v>
      </c>
      <c r="L9" s="8">
        <v>30</v>
      </c>
      <c r="M9" s="8">
        <v>28</v>
      </c>
      <c r="N9" s="21">
        <v>28.866666666666664</v>
      </c>
      <c r="O9" s="9">
        <v>770</v>
      </c>
      <c r="P9" s="9">
        <v>1054</v>
      </c>
      <c r="Q9" s="9">
        <v>1023</v>
      </c>
      <c r="R9" s="10">
        <v>949</v>
      </c>
      <c r="S9" s="9">
        <v>8</v>
      </c>
      <c r="T9" s="9">
        <v>9</v>
      </c>
      <c r="U9" s="9">
        <v>9</v>
      </c>
      <c r="V9" s="20">
        <v>8.6666666666666661</v>
      </c>
    </row>
    <row r="10" spans="1:22" ht="16.05" customHeight="1" x14ac:dyDescent="0.3">
      <c r="A10" s="6">
        <v>12</v>
      </c>
      <c r="B10" s="7" t="s">
        <v>18</v>
      </c>
      <c r="C10" s="6">
        <v>80</v>
      </c>
      <c r="D10" s="6">
        <v>70</v>
      </c>
      <c r="E10" s="6">
        <v>85</v>
      </c>
      <c r="F10" s="20">
        <v>78.333333333333329</v>
      </c>
      <c r="G10" s="8">
        <v>30.4</v>
      </c>
      <c r="H10" s="8">
        <v>31</v>
      </c>
      <c r="I10" s="8">
        <v>36</v>
      </c>
      <c r="J10" s="21">
        <v>32.466666666666669</v>
      </c>
      <c r="K10" s="8">
        <v>35</v>
      </c>
      <c r="L10" s="8">
        <v>23.2</v>
      </c>
      <c r="M10" s="8">
        <v>24</v>
      </c>
      <c r="N10" s="21">
        <v>27.400000000000002</v>
      </c>
      <c r="O10" s="9">
        <v>1053</v>
      </c>
      <c r="P10" s="9">
        <v>737</v>
      </c>
      <c r="Q10" s="9">
        <v>1032</v>
      </c>
      <c r="R10" s="10">
        <v>940.66666666666663</v>
      </c>
      <c r="S10" s="9">
        <v>10</v>
      </c>
      <c r="T10" s="9">
        <v>7</v>
      </c>
      <c r="U10" s="9">
        <v>10</v>
      </c>
      <c r="V10" s="20">
        <v>9</v>
      </c>
    </row>
    <row r="11" spans="1:22" ht="16.05" customHeight="1" x14ac:dyDescent="0.3">
      <c r="A11" s="6">
        <v>3</v>
      </c>
      <c r="B11" s="7" t="s">
        <v>19</v>
      </c>
      <c r="C11" s="6">
        <v>75</v>
      </c>
      <c r="D11" s="6">
        <v>80</v>
      </c>
      <c r="E11" s="6">
        <v>80</v>
      </c>
      <c r="F11" s="20">
        <v>78.333333333333329</v>
      </c>
      <c r="G11" s="8">
        <v>31.8</v>
      </c>
      <c r="H11" s="8">
        <v>37</v>
      </c>
      <c r="I11" s="8">
        <v>38.6</v>
      </c>
      <c r="J11" s="21">
        <v>35.800000000000004</v>
      </c>
      <c r="K11" s="8">
        <v>41.4</v>
      </c>
      <c r="L11" s="8">
        <v>24.2</v>
      </c>
      <c r="M11" s="8">
        <v>47.2</v>
      </c>
      <c r="N11" s="21">
        <v>37.6</v>
      </c>
      <c r="O11" s="9">
        <v>531</v>
      </c>
      <c r="P11" s="9">
        <v>1014</v>
      </c>
      <c r="Q11" s="9">
        <v>1207</v>
      </c>
      <c r="R11" s="10">
        <v>917.33333333333337</v>
      </c>
      <c r="S11" s="9">
        <v>8</v>
      </c>
      <c r="T11" s="9">
        <v>9</v>
      </c>
      <c r="U11" s="9">
        <v>10</v>
      </c>
      <c r="V11" s="20">
        <v>9</v>
      </c>
    </row>
    <row r="12" spans="1:22" ht="16.05" customHeight="1" x14ac:dyDescent="0.3">
      <c r="A12" s="6">
        <v>9</v>
      </c>
      <c r="B12" s="7" t="s">
        <v>20</v>
      </c>
      <c r="C12" s="6">
        <v>70</v>
      </c>
      <c r="D12" s="6">
        <v>80</v>
      </c>
      <c r="E12" s="6">
        <v>80</v>
      </c>
      <c r="F12" s="20">
        <v>76.666666666666671</v>
      </c>
      <c r="G12" s="8">
        <v>38.6</v>
      </c>
      <c r="H12" s="8">
        <v>34</v>
      </c>
      <c r="I12" s="8">
        <v>38.799999999999997</v>
      </c>
      <c r="J12" s="21">
        <v>37.133333333333333</v>
      </c>
      <c r="K12" s="8">
        <v>42</v>
      </c>
      <c r="L12" s="8">
        <v>32</v>
      </c>
      <c r="M12" s="8">
        <v>29.8</v>
      </c>
      <c r="N12" s="21">
        <v>34.6</v>
      </c>
      <c r="O12" s="9">
        <v>483</v>
      </c>
      <c r="P12" s="9">
        <v>1253</v>
      </c>
      <c r="Q12" s="9">
        <v>1000</v>
      </c>
      <c r="R12" s="10">
        <v>912</v>
      </c>
      <c r="S12" s="9">
        <v>8</v>
      </c>
      <c r="T12" s="9">
        <v>11</v>
      </c>
      <c r="U12" s="9">
        <v>11</v>
      </c>
      <c r="V12" s="20">
        <v>10</v>
      </c>
    </row>
    <row r="13" spans="1:22" ht="16.05" customHeight="1" x14ac:dyDescent="0.3">
      <c r="A13" s="6">
        <v>10</v>
      </c>
      <c r="B13" s="7" t="s">
        <v>21</v>
      </c>
      <c r="C13" s="6">
        <v>80</v>
      </c>
      <c r="D13" s="6">
        <v>75</v>
      </c>
      <c r="E13" s="6">
        <v>80</v>
      </c>
      <c r="F13" s="20">
        <v>78.333333333333329</v>
      </c>
      <c r="G13" s="8">
        <v>33.799999999999997</v>
      </c>
      <c r="H13" s="8">
        <v>27.8</v>
      </c>
      <c r="I13" s="8">
        <v>41</v>
      </c>
      <c r="J13" s="21">
        <v>34.199999999999996</v>
      </c>
      <c r="K13" s="8">
        <v>29.4</v>
      </c>
      <c r="L13" s="8">
        <v>40.4</v>
      </c>
      <c r="M13" s="8">
        <v>27</v>
      </c>
      <c r="N13" s="21">
        <v>32.266666666666666</v>
      </c>
      <c r="O13" s="9">
        <v>1008</v>
      </c>
      <c r="P13" s="9">
        <v>703</v>
      </c>
      <c r="Q13" s="9">
        <v>899</v>
      </c>
      <c r="R13" s="10">
        <v>870</v>
      </c>
      <c r="S13" s="9">
        <v>10</v>
      </c>
      <c r="T13" s="9">
        <v>9</v>
      </c>
      <c r="U13" s="9">
        <v>9</v>
      </c>
      <c r="V13" s="20">
        <v>9.3333333333333339</v>
      </c>
    </row>
    <row r="14" spans="1:22" ht="16.05" customHeight="1" x14ac:dyDescent="0.3">
      <c r="A14" s="6">
        <v>1</v>
      </c>
      <c r="B14" s="7" t="s">
        <v>22</v>
      </c>
      <c r="C14" s="6">
        <v>75</v>
      </c>
      <c r="D14" s="6">
        <v>70</v>
      </c>
      <c r="E14" s="6">
        <v>85</v>
      </c>
      <c r="F14" s="20">
        <v>76.666666666666671</v>
      </c>
      <c r="G14" s="8">
        <v>34.4</v>
      </c>
      <c r="H14" s="8">
        <v>34</v>
      </c>
      <c r="I14" s="8">
        <v>33</v>
      </c>
      <c r="J14" s="21">
        <v>33.800000000000004</v>
      </c>
      <c r="K14" s="8">
        <v>29</v>
      </c>
      <c r="L14" s="8">
        <v>46.8</v>
      </c>
      <c r="M14" s="8">
        <v>30.4</v>
      </c>
      <c r="N14" s="21">
        <v>35.4</v>
      </c>
      <c r="O14" s="9">
        <v>535</v>
      </c>
      <c r="P14" s="9">
        <v>1000</v>
      </c>
      <c r="Q14" s="9">
        <v>1019</v>
      </c>
      <c r="R14" s="10">
        <v>851.33333333333337</v>
      </c>
      <c r="S14" s="9">
        <v>7</v>
      </c>
      <c r="T14" s="9">
        <v>10</v>
      </c>
      <c r="U14" s="9">
        <v>10</v>
      </c>
      <c r="V14" s="20">
        <v>9</v>
      </c>
    </row>
    <row r="15" spans="1:22" ht="16.05" customHeight="1" x14ac:dyDescent="0.3">
      <c r="A15" s="6">
        <v>4</v>
      </c>
      <c r="B15" s="7" t="s">
        <v>23</v>
      </c>
      <c r="C15" s="6">
        <v>75</v>
      </c>
      <c r="D15" s="6">
        <v>80</v>
      </c>
      <c r="E15" s="6">
        <v>85</v>
      </c>
      <c r="F15" s="20">
        <v>80</v>
      </c>
      <c r="G15" s="8">
        <v>36.4</v>
      </c>
      <c r="H15" s="8">
        <v>28.2</v>
      </c>
      <c r="I15" s="8">
        <v>34</v>
      </c>
      <c r="J15" s="21">
        <v>32.866666666666667</v>
      </c>
      <c r="K15" s="8">
        <v>36.6</v>
      </c>
      <c r="L15" s="8">
        <v>32</v>
      </c>
      <c r="M15" s="8">
        <v>34.6</v>
      </c>
      <c r="N15" s="21">
        <v>34.4</v>
      </c>
      <c r="O15" s="9">
        <v>571</v>
      </c>
      <c r="P15" s="9">
        <v>848</v>
      </c>
      <c r="Q15" s="9">
        <v>1126</v>
      </c>
      <c r="R15" s="10">
        <v>848.33333333333337</v>
      </c>
      <c r="S15" s="9">
        <v>7</v>
      </c>
      <c r="T15" s="9">
        <v>9</v>
      </c>
      <c r="U15" s="9">
        <v>9</v>
      </c>
      <c r="V15" s="20">
        <v>8.3333333333333339</v>
      </c>
    </row>
    <row r="16" spans="1:22" ht="16.05" customHeight="1" x14ac:dyDescent="0.3">
      <c r="A16" s="6">
        <v>17</v>
      </c>
      <c r="B16" s="7" t="s">
        <v>24</v>
      </c>
      <c r="C16" s="6">
        <v>75</v>
      </c>
      <c r="D16" s="6">
        <v>70</v>
      </c>
      <c r="E16" s="6">
        <v>85</v>
      </c>
      <c r="F16" s="20">
        <v>76.666666666666671</v>
      </c>
      <c r="G16" s="8">
        <v>35.200000000000003</v>
      </c>
      <c r="H16" s="8">
        <v>41.6</v>
      </c>
      <c r="I16" s="8">
        <v>30.4</v>
      </c>
      <c r="J16" s="21">
        <v>35.733333333333341</v>
      </c>
      <c r="K16" s="8">
        <v>41.6</v>
      </c>
      <c r="L16" s="8">
        <v>30</v>
      </c>
      <c r="M16" s="8">
        <v>32.799999999999997</v>
      </c>
      <c r="N16" s="21">
        <v>34.799999999999997</v>
      </c>
      <c r="O16" s="9">
        <v>787</v>
      </c>
      <c r="P16" s="9">
        <v>576</v>
      </c>
      <c r="Q16" s="9">
        <v>1021</v>
      </c>
      <c r="R16" s="10">
        <v>794.66666666666663</v>
      </c>
      <c r="S16" s="9">
        <v>9</v>
      </c>
      <c r="T16" s="9">
        <v>7</v>
      </c>
      <c r="U16" s="9">
        <v>9</v>
      </c>
      <c r="V16" s="20">
        <v>8.3333333333333339</v>
      </c>
    </row>
    <row r="17" spans="1:22" ht="16.05" customHeight="1" x14ac:dyDescent="0.3">
      <c r="A17" s="6">
        <v>8</v>
      </c>
      <c r="B17" s="7" t="s">
        <v>25</v>
      </c>
      <c r="C17" s="6">
        <v>65</v>
      </c>
      <c r="D17" s="6">
        <v>80</v>
      </c>
      <c r="E17" s="6">
        <v>75</v>
      </c>
      <c r="F17" s="20">
        <v>73.333333333333329</v>
      </c>
      <c r="G17" s="8">
        <v>34.6</v>
      </c>
      <c r="H17" s="8">
        <v>32</v>
      </c>
      <c r="I17" s="8">
        <v>33</v>
      </c>
      <c r="J17" s="21">
        <v>33.199999999999996</v>
      </c>
      <c r="K17" s="8">
        <v>40</v>
      </c>
      <c r="L17" s="8">
        <v>34.4</v>
      </c>
      <c r="M17" s="8">
        <v>44.6</v>
      </c>
      <c r="N17" s="21">
        <v>39.666666666666664</v>
      </c>
      <c r="O17" s="9">
        <v>365</v>
      </c>
      <c r="P17" s="9">
        <v>932</v>
      </c>
      <c r="Q17" s="9">
        <v>1030</v>
      </c>
      <c r="R17" s="10">
        <v>775.66666666666663</v>
      </c>
      <c r="S17" s="9">
        <v>7</v>
      </c>
      <c r="T17" s="9">
        <v>9</v>
      </c>
      <c r="U17" s="9">
        <v>9</v>
      </c>
      <c r="V17" s="20">
        <v>8.3333333333333339</v>
      </c>
    </row>
    <row r="18" spans="1:22" ht="16.05" customHeight="1" x14ac:dyDescent="0.3">
      <c r="A18" s="6">
        <v>7</v>
      </c>
      <c r="B18" s="7" t="s">
        <v>26</v>
      </c>
      <c r="C18" s="6">
        <v>65</v>
      </c>
      <c r="D18" s="6">
        <v>80</v>
      </c>
      <c r="E18" s="6">
        <v>80</v>
      </c>
      <c r="F18" s="20">
        <v>75</v>
      </c>
      <c r="G18" s="8">
        <v>33.4</v>
      </c>
      <c r="H18" s="8">
        <v>31.2</v>
      </c>
      <c r="I18" s="8">
        <v>34.200000000000003</v>
      </c>
      <c r="J18" s="21">
        <v>32.93333333333333</v>
      </c>
      <c r="K18" s="8">
        <v>28</v>
      </c>
      <c r="L18" s="8">
        <v>29.6</v>
      </c>
      <c r="M18" s="8">
        <v>31</v>
      </c>
      <c r="N18" s="21">
        <v>29.533333333333331</v>
      </c>
      <c r="O18" s="9">
        <v>308</v>
      </c>
      <c r="P18" s="9">
        <v>845</v>
      </c>
      <c r="Q18" s="9">
        <v>1155</v>
      </c>
      <c r="R18" s="10">
        <v>769.33333333333337</v>
      </c>
      <c r="S18" s="9">
        <v>8</v>
      </c>
      <c r="T18" s="9">
        <v>9</v>
      </c>
      <c r="U18" s="9">
        <v>9</v>
      </c>
      <c r="V18" s="20">
        <v>8.6666666666666661</v>
      </c>
    </row>
    <row r="19" spans="1:22" ht="16.05" customHeight="1" x14ac:dyDescent="0.3">
      <c r="A19" s="6">
        <v>16</v>
      </c>
      <c r="B19" s="7" t="s">
        <v>27</v>
      </c>
      <c r="C19" s="6">
        <v>75</v>
      </c>
      <c r="D19" s="6">
        <v>65</v>
      </c>
      <c r="E19" s="6">
        <v>85</v>
      </c>
      <c r="F19" s="20">
        <v>75</v>
      </c>
      <c r="G19" s="8">
        <v>42</v>
      </c>
      <c r="H19" s="8">
        <v>32</v>
      </c>
      <c r="I19" s="8">
        <v>35</v>
      </c>
      <c r="J19" s="21">
        <v>36.333333333333336</v>
      </c>
      <c r="K19" s="8">
        <v>33</v>
      </c>
      <c r="L19" s="8">
        <v>43.8</v>
      </c>
      <c r="M19" s="8">
        <v>44</v>
      </c>
      <c r="N19" s="21">
        <v>40.266666666666666</v>
      </c>
      <c r="O19" s="9">
        <v>465</v>
      </c>
      <c r="P19" s="9">
        <v>393</v>
      </c>
      <c r="Q19" s="9">
        <v>1248</v>
      </c>
      <c r="R19" s="10">
        <v>702</v>
      </c>
      <c r="S19" s="9">
        <v>6</v>
      </c>
      <c r="T19" s="9">
        <v>7</v>
      </c>
      <c r="U19" s="9">
        <v>10</v>
      </c>
      <c r="V19" s="20">
        <v>7.666666666666667</v>
      </c>
    </row>
    <row r="20" spans="1:22" ht="16.05" customHeight="1" x14ac:dyDescent="0.3">
      <c r="A20" s="6">
        <v>14</v>
      </c>
      <c r="B20" s="7" t="s">
        <v>28</v>
      </c>
      <c r="C20" s="6">
        <v>70</v>
      </c>
      <c r="D20" s="6">
        <v>70</v>
      </c>
      <c r="E20" s="6">
        <v>75</v>
      </c>
      <c r="F20" s="20">
        <v>71.666666666666671</v>
      </c>
      <c r="G20" s="8">
        <v>33.200000000000003</v>
      </c>
      <c r="H20" s="8">
        <v>35.799999999999997</v>
      </c>
      <c r="I20" s="8">
        <v>34.799999999999997</v>
      </c>
      <c r="J20" s="21">
        <v>34.6</v>
      </c>
      <c r="K20" s="8">
        <v>47.2</v>
      </c>
      <c r="L20" s="8">
        <v>30</v>
      </c>
      <c r="M20" s="8">
        <v>41.6</v>
      </c>
      <c r="N20" s="21">
        <v>39.6</v>
      </c>
      <c r="O20" s="9">
        <v>607</v>
      </c>
      <c r="P20" s="9">
        <v>402</v>
      </c>
      <c r="Q20" s="9">
        <v>964</v>
      </c>
      <c r="R20" s="10">
        <v>657.66666666666663</v>
      </c>
      <c r="S20" s="9">
        <v>7</v>
      </c>
      <c r="T20" s="9">
        <v>7</v>
      </c>
      <c r="U20" s="9">
        <v>10</v>
      </c>
      <c r="V20" s="20">
        <v>8</v>
      </c>
    </row>
    <row r="21" spans="1:22" ht="16.05" customHeight="1" x14ac:dyDescent="0.3">
      <c r="A21" s="6">
        <v>15</v>
      </c>
      <c r="B21" s="7" t="s">
        <v>29</v>
      </c>
      <c r="C21" s="6">
        <v>60</v>
      </c>
      <c r="D21" s="6">
        <v>60</v>
      </c>
      <c r="E21" s="6">
        <v>85</v>
      </c>
      <c r="F21" s="20">
        <v>68.333333333333329</v>
      </c>
      <c r="G21" s="8">
        <v>27.8</v>
      </c>
      <c r="H21" s="8">
        <v>32</v>
      </c>
      <c r="I21" s="8">
        <v>38.4</v>
      </c>
      <c r="J21" s="21">
        <v>32.733333333333327</v>
      </c>
      <c r="K21" s="8">
        <v>25</v>
      </c>
      <c r="L21" s="8">
        <v>38</v>
      </c>
      <c r="M21" s="8">
        <v>33</v>
      </c>
      <c r="N21" s="21">
        <v>32</v>
      </c>
      <c r="O21" s="9">
        <v>358</v>
      </c>
      <c r="P21" s="9">
        <v>202</v>
      </c>
      <c r="Q21" s="9">
        <v>1146</v>
      </c>
      <c r="R21" s="10">
        <v>568.66666666666663</v>
      </c>
      <c r="S21" s="9">
        <v>8</v>
      </c>
      <c r="T21" s="9">
        <v>6</v>
      </c>
      <c r="U21" s="9">
        <v>10</v>
      </c>
      <c r="V21" s="20">
        <v>8</v>
      </c>
    </row>
    <row r="22" spans="1:22" ht="16.05" customHeight="1" x14ac:dyDescent="0.3">
      <c r="A22" s="6">
        <v>13</v>
      </c>
      <c r="B22" s="7" t="s">
        <v>30</v>
      </c>
      <c r="C22" s="6">
        <v>65</v>
      </c>
      <c r="D22" s="6">
        <v>65</v>
      </c>
      <c r="E22" s="6">
        <v>75</v>
      </c>
      <c r="F22" s="20">
        <v>68.333333333333329</v>
      </c>
      <c r="G22" s="8">
        <v>33.6</v>
      </c>
      <c r="H22" s="8">
        <v>30.8</v>
      </c>
      <c r="I22" s="8">
        <v>34.200000000000003</v>
      </c>
      <c r="J22" s="21">
        <v>32.866666666666667</v>
      </c>
      <c r="K22" s="8">
        <v>43.6</v>
      </c>
      <c r="L22" s="8">
        <v>21.8</v>
      </c>
      <c r="M22" s="8">
        <v>48</v>
      </c>
      <c r="N22" s="21">
        <v>37.800000000000004</v>
      </c>
      <c r="O22" s="9">
        <v>167</v>
      </c>
      <c r="P22" s="9">
        <v>481</v>
      </c>
      <c r="Q22" s="9">
        <v>1047</v>
      </c>
      <c r="R22" s="10">
        <v>565</v>
      </c>
      <c r="S22" s="9">
        <v>7</v>
      </c>
      <c r="T22" s="9">
        <v>8</v>
      </c>
      <c r="U22" s="9">
        <v>10</v>
      </c>
      <c r="V22" s="20">
        <v>8.3333333333333339</v>
      </c>
    </row>
    <row r="23" spans="1:22" ht="16.05" customHeight="1" x14ac:dyDescent="0.3">
      <c r="A23" s="3"/>
      <c r="B23" s="3"/>
      <c r="C23" s="3"/>
      <c r="D23" s="3"/>
      <c r="E23" s="3"/>
      <c r="F23" s="11"/>
      <c r="G23" s="12"/>
      <c r="H23" s="12"/>
      <c r="I23" s="12"/>
      <c r="J23" s="12"/>
      <c r="K23" s="12"/>
      <c r="L23" s="12"/>
      <c r="M23" s="12"/>
      <c r="N23" s="12"/>
      <c r="Q23" s="13" t="s">
        <v>68</v>
      </c>
      <c r="R23" s="14">
        <v>401.48987594809705</v>
      </c>
      <c r="T23" s="4"/>
      <c r="U23" s="4"/>
      <c r="V23" s="11"/>
    </row>
    <row r="24" spans="1:22" ht="16.05" customHeight="1" x14ac:dyDescent="0.3">
      <c r="B24" s="15" t="s">
        <v>31</v>
      </c>
      <c r="Q24" s="13" t="s">
        <v>69</v>
      </c>
      <c r="R24" s="14">
        <v>28.970454846595899</v>
      </c>
    </row>
    <row r="25" spans="1:22" ht="16.05" customHeight="1" x14ac:dyDescent="0.3">
      <c r="B25" s="16" t="s">
        <v>32</v>
      </c>
    </row>
    <row r="26" spans="1:22" ht="16.05" customHeight="1" x14ac:dyDescent="0.3">
      <c r="B26" s="16" t="s">
        <v>33</v>
      </c>
    </row>
    <row r="27" spans="1:22" ht="16.05" customHeight="1" x14ac:dyDescent="0.3">
      <c r="B27" s="16" t="s">
        <v>34</v>
      </c>
    </row>
    <row r="28" spans="1:22" ht="16.05" customHeight="1" x14ac:dyDescent="0.3">
      <c r="B28" s="16" t="s">
        <v>35</v>
      </c>
    </row>
    <row r="29" spans="1:22" ht="16.05" customHeight="1" x14ac:dyDescent="0.3">
      <c r="B29" s="16" t="s">
        <v>36</v>
      </c>
    </row>
  </sheetData>
  <mergeCells count="12">
    <mergeCell ref="S4:U4"/>
    <mergeCell ref="V4:V5"/>
    <mergeCell ref="K4:M4"/>
    <mergeCell ref="N4:N5"/>
    <mergeCell ref="O4:Q4"/>
    <mergeCell ref="R4:R5"/>
    <mergeCell ref="J4:J5"/>
    <mergeCell ref="A4:A5"/>
    <mergeCell ref="B4:B5"/>
    <mergeCell ref="C4:E4"/>
    <mergeCell ref="F4:F5"/>
    <mergeCell ref="G4:I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AE209-CE5B-4D31-8B35-1A437261C349}">
  <dimension ref="A1:AB27"/>
  <sheetViews>
    <sheetView workbookViewId="0">
      <selection activeCell="X7" sqref="X7"/>
    </sheetView>
  </sheetViews>
  <sheetFormatPr defaultRowHeight="13.8" outlineLevelCol="1" x14ac:dyDescent="0.25"/>
  <cols>
    <col min="1" max="1" width="8.88671875" style="23"/>
    <col min="2" max="2" width="30.33203125" style="23" customWidth="1"/>
    <col min="3" max="3" width="11" style="23" customWidth="1"/>
    <col min="4" max="5" width="8.88671875" style="23" customWidth="1" outlineLevel="1"/>
    <col min="6" max="6" width="10.5546875" style="23" customWidth="1" outlineLevel="1"/>
    <col min="7" max="7" width="8.88671875" style="23" customWidth="1" outlineLevel="1"/>
    <col min="8" max="8" width="9.88671875" style="23" customWidth="1" outlineLevel="1"/>
    <col min="9" max="18" width="8.88671875" style="23" customWidth="1" outlineLevel="1"/>
    <col min="19" max="19" width="10.109375" style="23" customWidth="1"/>
    <col min="20" max="20" width="8.88671875" style="23"/>
    <col min="21" max="21" width="10.44140625" style="23" customWidth="1"/>
    <col min="22" max="23" width="8.88671875" style="23"/>
    <col min="24" max="28" width="13.33203125" style="23" customWidth="1"/>
    <col min="29" max="29" width="11.6640625" style="23" customWidth="1"/>
    <col min="30" max="31" width="8.88671875" style="23"/>
    <col min="32" max="32" width="10.77734375" style="23" customWidth="1"/>
    <col min="33" max="16384" width="8.88671875" style="23"/>
  </cols>
  <sheetData>
    <row r="1" spans="1:28" ht="17.399999999999999" x14ac:dyDescent="0.3">
      <c r="A1" s="22" t="s">
        <v>0</v>
      </c>
      <c r="S1" s="24"/>
      <c r="T1" s="24"/>
      <c r="U1" s="24"/>
      <c r="V1" s="24"/>
      <c r="W1" s="24"/>
    </row>
    <row r="4" spans="1:28" s="25" customFormat="1" ht="13.8" customHeight="1" x14ac:dyDescent="0.3">
      <c r="A4" s="109" t="s">
        <v>73</v>
      </c>
      <c r="B4" s="109" t="s">
        <v>50</v>
      </c>
      <c r="C4" s="109" t="s">
        <v>74</v>
      </c>
      <c r="D4" s="111" t="s">
        <v>4</v>
      </c>
      <c r="E4" s="112"/>
      <c r="F4" s="113"/>
      <c r="G4" s="106" t="s">
        <v>6</v>
      </c>
      <c r="H4" s="107"/>
      <c r="I4" s="108"/>
      <c r="J4" s="114" t="s">
        <v>78</v>
      </c>
      <c r="K4" s="115"/>
      <c r="L4" s="116"/>
      <c r="M4" s="119" t="s">
        <v>7</v>
      </c>
      <c r="N4" s="120"/>
      <c r="O4" s="121"/>
      <c r="P4" s="126" t="s">
        <v>9</v>
      </c>
      <c r="Q4" s="127"/>
      <c r="R4" s="128"/>
      <c r="S4" s="122" t="s">
        <v>5</v>
      </c>
      <c r="T4" s="104" t="s">
        <v>70</v>
      </c>
      <c r="U4" s="117" t="s">
        <v>75</v>
      </c>
      <c r="V4" s="124" t="s">
        <v>8</v>
      </c>
      <c r="W4" s="102" t="s">
        <v>76</v>
      </c>
      <c r="X4" s="97" t="s">
        <v>89</v>
      </c>
      <c r="Y4" s="98" t="s">
        <v>85</v>
      </c>
      <c r="Z4" s="99" t="s">
        <v>86</v>
      </c>
      <c r="AA4" s="101" t="s">
        <v>87</v>
      </c>
      <c r="AB4" s="100" t="s">
        <v>88</v>
      </c>
    </row>
    <row r="5" spans="1:28" s="25" customFormat="1" ht="39" customHeight="1" x14ac:dyDescent="0.3">
      <c r="A5" s="110"/>
      <c r="B5" s="110"/>
      <c r="C5" s="110"/>
      <c r="D5" s="30" t="s">
        <v>11</v>
      </c>
      <c r="E5" s="30" t="s">
        <v>12</v>
      </c>
      <c r="F5" s="30" t="s">
        <v>13</v>
      </c>
      <c r="G5" s="32" t="s">
        <v>11</v>
      </c>
      <c r="H5" s="32" t="s">
        <v>12</v>
      </c>
      <c r="I5" s="32" t="s">
        <v>13</v>
      </c>
      <c r="J5" s="34" t="s">
        <v>11</v>
      </c>
      <c r="K5" s="34" t="s">
        <v>12</v>
      </c>
      <c r="L5" s="34" t="s">
        <v>13</v>
      </c>
      <c r="M5" s="36" t="s">
        <v>11</v>
      </c>
      <c r="N5" s="36" t="s">
        <v>12</v>
      </c>
      <c r="O5" s="36" t="s">
        <v>13</v>
      </c>
      <c r="P5" s="38" t="s">
        <v>11</v>
      </c>
      <c r="Q5" s="38" t="s">
        <v>12</v>
      </c>
      <c r="R5" s="38" t="s">
        <v>13</v>
      </c>
      <c r="S5" s="123"/>
      <c r="T5" s="105"/>
      <c r="U5" s="118"/>
      <c r="V5" s="125"/>
      <c r="W5" s="103"/>
      <c r="X5" s="97"/>
      <c r="Y5" s="98"/>
      <c r="Z5" s="99"/>
      <c r="AA5" s="101"/>
      <c r="AB5" s="100"/>
    </row>
    <row r="6" spans="1:28" ht="14.4" x14ac:dyDescent="0.3">
      <c r="A6" s="27">
        <v>1</v>
      </c>
      <c r="B6" s="27" t="s">
        <v>51</v>
      </c>
      <c r="C6" s="27" t="s">
        <v>22</v>
      </c>
      <c r="D6" s="31">
        <v>75</v>
      </c>
      <c r="E6" s="31">
        <v>70</v>
      </c>
      <c r="F6" s="31">
        <v>85</v>
      </c>
      <c r="G6" s="33">
        <v>34.4</v>
      </c>
      <c r="H6" s="33">
        <v>34</v>
      </c>
      <c r="I6" s="33">
        <v>33</v>
      </c>
      <c r="J6" s="35">
        <v>29</v>
      </c>
      <c r="K6" s="35">
        <v>46.8</v>
      </c>
      <c r="L6" s="35">
        <v>30.4</v>
      </c>
      <c r="M6" s="37">
        <v>535</v>
      </c>
      <c r="N6" s="37">
        <v>1000</v>
      </c>
      <c r="O6" s="37">
        <v>1019</v>
      </c>
      <c r="P6" s="39">
        <v>7</v>
      </c>
      <c r="Q6" s="39">
        <v>10</v>
      </c>
      <c r="R6" s="39">
        <v>10</v>
      </c>
      <c r="S6" s="40">
        <v>76.666666666666671</v>
      </c>
      <c r="T6" s="10">
        <v>33.800000000000004</v>
      </c>
      <c r="U6" s="41">
        <v>35.4</v>
      </c>
      <c r="V6" s="42">
        <v>851.33333333333337</v>
      </c>
      <c r="W6" s="43">
        <v>9</v>
      </c>
      <c r="X6" s="47">
        <f>((S6-$S$18)/$S$18)*100</f>
        <v>12.195121951219527</v>
      </c>
      <c r="Y6" s="48">
        <f>((T6-$T$18)/$T$18)*100</f>
        <v>2.8397565922921006</v>
      </c>
      <c r="Z6" s="45">
        <f>((U6-$U$18)/$U$18)*100</f>
        <v>-6.349206349206364</v>
      </c>
      <c r="AA6" s="46">
        <f>((V6-$V$18)/$V$18)*100</f>
        <v>50.678466076696168</v>
      </c>
      <c r="AB6" s="44">
        <f>((W6-$W$18)/$W$18)*100</f>
        <v>7.999999999999992</v>
      </c>
    </row>
    <row r="7" spans="1:28" ht="14.4" x14ac:dyDescent="0.3">
      <c r="A7" s="27">
        <v>2</v>
      </c>
      <c r="B7" s="27" t="s">
        <v>52</v>
      </c>
      <c r="C7" s="27" t="s">
        <v>16</v>
      </c>
      <c r="D7" s="31">
        <v>70</v>
      </c>
      <c r="E7" s="31">
        <v>85</v>
      </c>
      <c r="F7" s="31">
        <v>85</v>
      </c>
      <c r="G7" s="33">
        <v>27.6</v>
      </c>
      <c r="H7" s="33">
        <v>36.6</v>
      </c>
      <c r="I7" s="33">
        <v>36</v>
      </c>
      <c r="J7" s="35">
        <v>45</v>
      </c>
      <c r="K7" s="35">
        <v>28.2</v>
      </c>
      <c r="L7" s="35">
        <v>27.4</v>
      </c>
      <c r="M7" s="37">
        <v>552</v>
      </c>
      <c r="N7" s="37">
        <v>1132</v>
      </c>
      <c r="O7" s="37">
        <v>1227</v>
      </c>
      <c r="P7" s="39">
        <v>8</v>
      </c>
      <c r="Q7" s="39">
        <v>10</v>
      </c>
      <c r="R7" s="39">
        <v>9</v>
      </c>
      <c r="S7" s="40">
        <v>80</v>
      </c>
      <c r="T7" s="10">
        <v>33.4</v>
      </c>
      <c r="U7" s="41">
        <v>33.533333333333331</v>
      </c>
      <c r="V7" s="42">
        <v>970.33333333333337</v>
      </c>
      <c r="W7" s="43">
        <v>9</v>
      </c>
      <c r="X7" s="47">
        <f t="shared" ref="X7:X22" si="0">((S7-$S$18)/$S$18)*100</f>
        <v>17.073170731707325</v>
      </c>
      <c r="Y7" s="48">
        <f t="shared" ref="Y7:Y22" si="1">((T7-$T$18)/$T$18)*100</f>
        <v>1.6227180527383307</v>
      </c>
      <c r="Z7" s="45">
        <f t="shared" ref="Z7:Z22" si="2">((U7-$U$18)/$U$18)*100</f>
        <v>-11.287477954144636</v>
      </c>
      <c r="AA7" s="46">
        <f t="shared" ref="AA7:AA22" si="3">((V7-$V$18)/$V$18)*100</f>
        <v>71.740412979351049</v>
      </c>
      <c r="AB7" s="44">
        <f t="shared" ref="AB7:AB22" si="4">((W7-$W$18)/$W$18)*100</f>
        <v>7.999999999999992</v>
      </c>
    </row>
    <row r="8" spans="1:28" ht="14.4" x14ac:dyDescent="0.3">
      <c r="A8" s="27">
        <v>3</v>
      </c>
      <c r="B8" s="27" t="s">
        <v>53</v>
      </c>
      <c r="C8" s="27" t="s">
        <v>19</v>
      </c>
      <c r="D8" s="31">
        <v>75</v>
      </c>
      <c r="E8" s="31">
        <v>80</v>
      </c>
      <c r="F8" s="31">
        <v>80</v>
      </c>
      <c r="G8" s="33">
        <v>31.8</v>
      </c>
      <c r="H8" s="33">
        <v>37</v>
      </c>
      <c r="I8" s="33">
        <v>38.6</v>
      </c>
      <c r="J8" s="35">
        <v>41.4</v>
      </c>
      <c r="K8" s="35">
        <v>24.2</v>
      </c>
      <c r="L8" s="35">
        <v>47.2</v>
      </c>
      <c r="M8" s="37">
        <v>531</v>
      </c>
      <c r="N8" s="37">
        <v>1014</v>
      </c>
      <c r="O8" s="37">
        <v>1207</v>
      </c>
      <c r="P8" s="39">
        <v>8</v>
      </c>
      <c r="Q8" s="39">
        <v>9</v>
      </c>
      <c r="R8" s="39">
        <v>10</v>
      </c>
      <c r="S8" s="40">
        <v>78.333333333333329</v>
      </c>
      <c r="T8" s="10">
        <v>35.800000000000004</v>
      </c>
      <c r="U8" s="41">
        <v>37.6</v>
      </c>
      <c r="V8" s="42">
        <v>917.33333333333337</v>
      </c>
      <c r="W8" s="43">
        <v>9</v>
      </c>
      <c r="X8" s="47">
        <f t="shared" si="0"/>
        <v>14.634146341463417</v>
      </c>
      <c r="Y8" s="48">
        <f t="shared" si="1"/>
        <v>8.9249492900608622</v>
      </c>
      <c r="Z8" s="45">
        <f t="shared" si="2"/>
        <v>-0.52910052910053651</v>
      </c>
      <c r="AA8" s="46">
        <f t="shared" si="3"/>
        <v>62.359882005899713</v>
      </c>
      <c r="AB8" s="44">
        <f t="shared" si="4"/>
        <v>7.999999999999992</v>
      </c>
    </row>
    <row r="9" spans="1:28" ht="14.4" x14ac:dyDescent="0.3">
      <c r="A9" s="27">
        <v>4</v>
      </c>
      <c r="B9" s="27" t="s">
        <v>54</v>
      </c>
      <c r="C9" s="27" t="s">
        <v>23</v>
      </c>
      <c r="D9" s="31">
        <v>75</v>
      </c>
      <c r="E9" s="31">
        <v>80</v>
      </c>
      <c r="F9" s="31">
        <v>85</v>
      </c>
      <c r="G9" s="33">
        <v>36.4</v>
      </c>
      <c r="H9" s="33">
        <v>28.2</v>
      </c>
      <c r="I9" s="33">
        <v>34</v>
      </c>
      <c r="J9" s="35">
        <v>36.6</v>
      </c>
      <c r="K9" s="35">
        <v>32</v>
      </c>
      <c r="L9" s="35">
        <v>34.6</v>
      </c>
      <c r="M9" s="37">
        <v>571</v>
      </c>
      <c r="N9" s="37">
        <v>848</v>
      </c>
      <c r="O9" s="37">
        <v>1126</v>
      </c>
      <c r="P9" s="39">
        <v>7</v>
      </c>
      <c r="Q9" s="39">
        <v>9</v>
      </c>
      <c r="R9" s="39">
        <v>9</v>
      </c>
      <c r="S9" s="40">
        <v>80</v>
      </c>
      <c r="T9" s="10">
        <v>32.866666666666667</v>
      </c>
      <c r="U9" s="41">
        <v>34.4</v>
      </c>
      <c r="V9" s="42">
        <v>848.33333333333337</v>
      </c>
      <c r="W9" s="43">
        <v>8.3333333333333339</v>
      </c>
      <c r="X9" s="47">
        <f t="shared" si="0"/>
        <v>17.073170731707325</v>
      </c>
      <c r="Y9" s="48">
        <f t="shared" si="1"/>
        <v>0</v>
      </c>
      <c r="Z9" s="45">
        <f t="shared" si="2"/>
        <v>-8.9947089947090078</v>
      </c>
      <c r="AA9" s="46">
        <f t="shared" si="3"/>
        <v>50.147492625368741</v>
      </c>
      <c r="AB9" s="44">
        <f t="shared" si="4"/>
        <v>0</v>
      </c>
    </row>
    <row r="10" spans="1:28" ht="14.4" x14ac:dyDescent="0.3">
      <c r="A10" s="27">
        <v>5</v>
      </c>
      <c r="B10" s="27" t="s">
        <v>55</v>
      </c>
      <c r="C10" s="49" t="s">
        <v>17</v>
      </c>
      <c r="D10" s="31">
        <v>75</v>
      </c>
      <c r="E10" s="31">
        <v>80</v>
      </c>
      <c r="F10" s="31">
        <v>80</v>
      </c>
      <c r="G10" s="33">
        <v>32.6</v>
      </c>
      <c r="H10" s="33">
        <v>35</v>
      </c>
      <c r="I10" s="33">
        <v>32</v>
      </c>
      <c r="J10" s="35">
        <v>28.6</v>
      </c>
      <c r="K10" s="35">
        <v>30</v>
      </c>
      <c r="L10" s="35">
        <v>28</v>
      </c>
      <c r="M10" s="37">
        <v>770</v>
      </c>
      <c r="N10" s="37">
        <v>1054</v>
      </c>
      <c r="O10" s="37">
        <v>1023</v>
      </c>
      <c r="P10" s="39">
        <v>8</v>
      </c>
      <c r="Q10" s="39">
        <v>9</v>
      </c>
      <c r="R10" s="39">
        <v>9</v>
      </c>
      <c r="S10" s="40">
        <v>78.333333333333329</v>
      </c>
      <c r="T10" s="10">
        <v>33.199999999999996</v>
      </c>
      <c r="U10" s="41">
        <v>28.866666666666664</v>
      </c>
      <c r="V10" s="42">
        <v>949</v>
      </c>
      <c r="W10" s="43">
        <v>8.6666666666666661</v>
      </c>
      <c r="X10" s="47">
        <f t="shared" si="0"/>
        <v>14.634146341463417</v>
      </c>
      <c r="Y10" s="48">
        <f t="shared" si="1"/>
        <v>1.0141987829614461</v>
      </c>
      <c r="Z10" s="45">
        <f t="shared" si="2"/>
        <v>-23.633156966490318</v>
      </c>
      <c r="AA10" s="46">
        <f t="shared" si="3"/>
        <v>67.964601769911496</v>
      </c>
      <c r="AB10" s="44">
        <f t="shared" si="4"/>
        <v>3.9999999999999853</v>
      </c>
    </row>
    <row r="11" spans="1:28" ht="14.4" x14ac:dyDescent="0.3">
      <c r="A11" s="27">
        <v>6</v>
      </c>
      <c r="B11" s="27" t="s">
        <v>56</v>
      </c>
      <c r="C11" s="49" t="s">
        <v>15</v>
      </c>
      <c r="D11" s="31">
        <v>75</v>
      </c>
      <c r="E11" s="31">
        <v>85</v>
      </c>
      <c r="F11" s="31">
        <v>85</v>
      </c>
      <c r="G11" s="33">
        <v>32.799999999999997</v>
      </c>
      <c r="H11" s="33">
        <v>40</v>
      </c>
      <c r="I11" s="33">
        <v>33.4</v>
      </c>
      <c r="J11" s="35">
        <v>32</v>
      </c>
      <c r="K11" s="35">
        <v>14</v>
      </c>
      <c r="L11" s="35">
        <v>28.4</v>
      </c>
      <c r="M11" s="37">
        <v>660</v>
      </c>
      <c r="N11" s="37">
        <v>1164</v>
      </c>
      <c r="O11" s="37">
        <v>1282</v>
      </c>
      <c r="P11" s="39">
        <v>8</v>
      </c>
      <c r="Q11" s="39">
        <v>9</v>
      </c>
      <c r="R11" s="39">
        <v>9</v>
      </c>
      <c r="S11" s="40">
        <v>81.666666666666671</v>
      </c>
      <c r="T11" s="10">
        <v>35.4</v>
      </c>
      <c r="U11" s="41">
        <v>24.8</v>
      </c>
      <c r="V11" s="42">
        <v>1035.3333333333333</v>
      </c>
      <c r="W11" s="43">
        <v>8.6666666666666661</v>
      </c>
      <c r="X11" s="47">
        <f t="shared" si="0"/>
        <v>19.512195121951233</v>
      </c>
      <c r="Y11" s="48">
        <f t="shared" si="1"/>
        <v>7.7079107505070938</v>
      </c>
      <c r="Z11" s="45">
        <f t="shared" si="2"/>
        <v>-34.391534391534393</v>
      </c>
      <c r="AA11" s="46">
        <f t="shared" si="3"/>
        <v>83.244837758112084</v>
      </c>
      <c r="AB11" s="44">
        <f t="shared" si="4"/>
        <v>3.9999999999999853</v>
      </c>
    </row>
    <row r="12" spans="1:28" ht="14.4" x14ac:dyDescent="0.3">
      <c r="A12" s="27">
        <v>7</v>
      </c>
      <c r="B12" s="27" t="s">
        <v>57</v>
      </c>
      <c r="C12" s="49" t="s">
        <v>26</v>
      </c>
      <c r="D12" s="31">
        <v>65</v>
      </c>
      <c r="E12" s="31">
        <v>80</v>
      </c>
      <c r="F12" s="31">
        <v>80</v>
      </c>
      <c r="G12" s="33">
        <v>33.4</v>
      </c>
      <c r="H12" s="33">
        <v>31.2</v>
      </c>
      <c r="I12" s="33">
        <v>34.200000000000003</v>
      </c>
      <c r="J12" s="35">
        <v>28</v>
      </c>
      <c r="K12" s="35">
        <v>29.6</v>
      </c>
      <c r="L12" s="35">
        <v>31</v>
      </c>
      <c r="M12" s="37">
        <v>308</v>
      </c>
      <c r="N12" s="37">
        <v>845</v>
      </c>
      <c r="O12" s="37">
        <v>1155</v>
      </c>
      <c r="P12" s="39">
        <v>8</v>
      </c>
      <c r="Q12" s="39">
        <v>9</v>
      </c>
      <c r="R12" s="39">
        <v>9</v>
      </c>
      <c r="S12" s="40">
        <v>75</v>
      </c>
      <c r="T12" s="10">
        <v>32.93333333333333</v>
      </c>
      <c r="U12" s="41">
        <v>29.533333333333331</v>
      </c>
      <c r="V12" s="42">
        <v>769.33333333333337</v>
      </c>
      <c r="W12" s="43">
        <v>8.6666666666666661</v>
      </c>
      <c r="X12" s="47">
        <f t="shared" si="0"/>
        <v>9.7560975609756166</v>
      </c>
      <c r="Y12" s="48">
        <f t="shared" si="1"/>
        <v>0.20283975659228054</v>
      </c>
      <c r="Z12" s="45">
        <f t="shared" si="2"/>
        <v>-21.869488536155217</v>
      </c>
      <c r="AA12" s="46">
        <f t="shared" si="3"/>
        <v>36.165191740412986</v>
      </c>
      <c r="AB12" s="44">
        <f t="shared" si="4"/>
        <v>3.9999999999999853</v>
      </c>
    </row>
    <row r="13" spans="1:28" ht="14.4" x14ac:dyDescent="0.3">
      <c r="A13" s="27">
        <v>8</v>
      </c>
      <c r="B13" s="27" t="s">
        <v>58</v>
      </c>
      <c r="C13" s="49" t="s">
        <v>25</v>
      </c>
      <c r="D13" s="31">
        <v>65</v>
      </c>
      <c r="E13" s="31">
        <v>80</v>
      </c>
      <c r="F13" s="31">
        <v>75</v>
      </c>
      <c r="G13" s="33">
        <v>34.6</v>
      </c>
      <c r="H13" s="33">
        <v>32</v>
      </c>
      <c r="I13" s="33">
        <v>33</v>
      </c>
      <c r="J13" s="35">
        <v>40</v>
      </c>
      <c r="K13" s="35">
        <v>34.4</v>
      </c>
      <c r="L13" s="35">
        <v>44.6</v>
      </c>
      <c r="M13" s="37">
        <v>365</v>
      </c>
      <c r="N13" s="37">
        <v>932</v>
      </c>
      <c r="O13" s="37">
        <v>1030</v>
      </c>
      <c r="P13" s="39">
        <v>7</v>
      </c>
      <c r="Q13" s="39">
        <v>9</v>
      </c>
      <c r="R13" s="39">
        <v>9</v>
      </c>
      <c r="S13" s="40">
        <v>73.333333333333329</v>
      </c>
      <c r="T13" s="10">
        <v>33.199999999999996</v>
      </c>
      <c r="U13" s="41">
        <v>39.666666666666664</v>
      </c>
      <c r="V13" s="42">
        <v>775.66666666666663</v>
      </c>
      <c r="W13" s="43">
        <v>8.3333333333333339</v>
      </c>
      <c r="X13" s="47">
        <f t="shared" si="0"/>
        <v>7.3170731707317085</v>
      </c>
      <c r="Y13" s="48">
        <f t="shared" si="1"/>
        <v>1.0141987829614461</v>
      </c>
      <c r="Z13" s="45">
        <f t="shared" si="2"/>
        <v>4.9382716049382536</v>
      </c>
      <c r="AA13" s="46">
        <f t="shared" si="3"/>
        <v>37.286135693215336</v>
      </c>
      <c r="AB13" s="44">
        <f t="shared" si="4"/>
        <v>0</v>
      </c>
    </row>
    <row r="14" spans="1:28" ht="14.4" x14ac:dyDescent="0.3">
      <c r="A14" s="27">
        <v>9</v>
      </c>
      <c r="B14" s="27" t="s">
        <v>59</v>
      </c>
      <c r="C14" s="49" t="s">
        <v>20</v>
      </c>
      <c r="D14" s="31">
        <v>70</v>
      </c>
      <c r="E14" s="31">
        <v>80</v>
      </c>
      <c r="F14" s="31">
        <v>80</v>
      </c>
      <c r="G14" s="33">
        <v>38.6</v>
      </c>
      <c r="H14" s="33">
        <v>34</v>
      </c>
      <c r="I14" s="33">
        <v>38.799999999999997</v>
      </c>
      <c r="J14" s="35">
        <v>42</v>
      </c>
      <c r="K14" s="35">
        <v>32</v>
      </c>
      <c r="L14" s="35">
        <v>29.8</v>
      </c>
      <c r="M14" s="37">
        <v>483</v>
      </c>
      <c r="N14" s="37">
        <v>1253</v>
      </c>
      <c r="O14" s="37">
        <v>1000</v>
      </c>
      <c r="P14" s="39">
        <v>8</v>
      </c>
      <c r="Q14" s="39">
        <v>11</v>
      </c>
      <c r="R14" s="39">
        <v>11</v>
      </c>
      <c r="S14" s="40">
        <v>76.666666666666671</v>
      </c>
      <c r="T14" s="10">
        <v>37.133333333333333</v>
      </c>
      <c r="U14" s="41">
        <v>34.6</v>
      </c>
      <c r="V14" s="42">
        <v>912</v>
      </c>
      <c r="W14" s="43">
        <v>10</v>
      </c>
      <c r="X14" s="47">
        <f t="shared" si="0"/>
        <v>12.195121951219527</v>
      </c>
      <c r="Y14" s="48">
        <f t="shared" si="1"/>
        <v>12.98174442190669</v>
      </c>
      <c r="Z14" s="45">
        <f t="shared" si="2"/>
        <v>-8.4656084656084722</v>
      </c>
      <c r="AA14" s="46">
        <f t="shared" si="3"/>
        <v>61.415929203539818</v>
      </c>
      <c r="AB14" s="44">
        <f t="shared" si="4"/>
        <v>19.999999999999993</v>
      </c>
    </row>
    <row r="15" spans="1:28" ht="14.4" x14ac:dyDescent="0.3">
      <c r="A15" s="27">
        <v>10</v>
      </c>
      <c r="B15" s="27" t="s">
        <v>60</v>
      </c>
      <c r="C15" s="49" t="s">
        <v>21</v>
      </c>
      <c r="D15" s="31">
        <v>80</v>
      </c>
      <c r="E15" s="31">
        <v>75</v>
      </c>
      <c r="F15" s="31">
        <v>80</v>
      </c>
      <c r="G15" s="33">
        <v>33.799999999999997</v>
      </c>
      <c r="H15" s="33">
        <v>27.8</v>
      </c>
      <c r="I15" s="33">
        <v>41</v>
      </c>
      <c r="J15" s="35">
        <v>29.4</v>
      </c>
      <c r="K15" s="35">
        <v>40.4</v>
      </c>
      <c r="L15" s="35">
        <v>27</v>
      </c>
      <c r="M15" s="37">
        <v>1008</v>
      </c>
      <c r="N15" s="37">
        <v>703</v>
      </c>
      <c r="O15" s="37">
        <v>899</v>
      </c>
      <c r="P15" s="39">
        <v>10</v>
      </c>
      <c r="Q15" s="39">
        <v>9</v>
      </c>
      <c r="R15" s="39">
        <v>9</v>
      </c>
      <c r="S15" s="40">
        <v>78.333333333333329</v>
      </c>
      <c r="T15" s="10">
        <v>34.199999999999996</v>
      </c>
      <c r="U15" s="41">
        <v>32.266666666666666</v>
      </c>
      <c r="V15" s="42">
        <v>870</v>
      </c>
      <c r="W15" s="43">
        <v>9.3333333333333339</v>
      </c>
      <c r="X15" s="47">
        <f t="shared" si="0"/>
        <v>14.634146341463417</v>
      </c>
      <c r="Y15" s="48">
        <f t="shared" si="1"/>
        <v>4.0567951318458269</v>
      </c>
      <c r="Z15" s="45">
        <f t="shared" si="2"/>
        <v>-14.638447971781318</v>
      </c>
      <c r="AA15" s="46">
        <f t="shared" si="3"/>
        <v>53.982300884955748</v>
      </c>
      <c r="AB15" s="44">
        <f t="shared" si="4"/>
        <v>12</v>
      </c>
    </row>
    <row r="16" spans="1:28" ht="14.4" x14ac:dyDescent="0.3">
      <c r="A16" s="27">
        <v>11</v>
      </c>
      <c r="B16" s="27" t="s">
        <v>61</v>
      </c>
      <c r="C16" s="49" t="s">
        <v>14</v>
      </c>
      <c r="D16" s="31">
        <v>85</v>
      </c>
      <c r="E16" s="31">
        <v>75</v>
      </c>
      <c r="F16" s="31">
        <v>85</v>
      </c>
      <c r="G16" s="33">
        <v>36</v>
      </c>
      <c r="H16" s="33">
        <v>27.8</v>
      </c>
      <c r="I16" s="33">
        <v>32.4</v>
      </c>
      <c r="J16" s="35">
        <v>24.8</v>
      </c>
      <c r="K16" s="35">
        <v>61</v>
      </c>
      <c r="L16" s="35">
        <v>45.8</v>
      </c>
      <c r="M16" s="37">
        <v>1203</v>
      </c>
      <c r="N16" s="37">
        <v>849</v>
      </c>
      <c r="O16" s="37">
        <v>1063</v>
      </c>
      <c r="P16" s="39">
        <v>10</v>
      </c>
      <c r="Q16" s="39">
        <v>9</v>
      </c>
      <c r="R16" s="39">
        <v>10</v>
      </c>
      <c r="S16" s="40">
        <v>81.666666666666671</v>
      </c>
      <c r="T16" s="10">
        <v>32.066666666666663</v>
      </c>
      <c r="U16" s="41">
        <v>43.866666666666667</v>
      </c>
      <c r="V16" s="42">
        <v>1038.3333333333333</v>
      </c>
      <c r="W16" s="43">
        <v>9.6666666666666661</v>
      </c>
      <c r="X16" s="47">
        <f t="shared" si="0"/>
        <v>19.512195121951233</v>
      </c>
      <c r="Y16" s="48">
        <f t="shared" si="1"/>
        <v>-2.4340770791075177</v>
      </c>
      <c r="Z16" s="45">
        <f t="shared" si="2"/>
        <v>16.049382716049372</v>
      </c>
      <c r="AA16" s="46">
        <f t="shared" si="3"/>
        <v>83.77581120943951</v>
      </c>
      <c r="AB16" s="44">
        <f t="shared" si="4"/>
        <v>15.999999999999984</v>
      </c>
    </row>
    <row r="17" spans="1:28" ht="14.4" x14ac:dyDescent="0.3">
      <c r="A17" s="27">
        <v>12</v>
      </c>
      <c r="B17" s="27" t="s">
        <v>62</v>
      </c>
      <c r="C17" s="49" t="s">
        <v>18</v>
      </c>
      <c r="D17" s="31">
        <v>80</v>
      </c>
      <c r="E17" s="31">
        <v>70</v>
      </c>
      <c r="F17" s="31">
        <v>85</v>
      </c>
      <c r="G17" s="33">
        <v>30.4</v>
      </c>
      <c r="H17" s="33">
        <v>31</v>
      </c>
      <c r="I17" s="33">
        <v>36</v>
      </c>
      <c r="J17" s="35">
        <v>35</v>
      </c>
      <c r="K17" s="35">
        <v>23.2</v>
      </c>
      <c r="L17" s="35">
        <v>24</v>
      </c>
      <c r="M17" s="37">
        <v>1053</v>
      </c>
      <c r="N17" s="37">
        <v>737</v>
      </c>
      <c r="O17" s="37">
        <v>1032</v>
      </c>
      <c r="P17" s="39">
        <v>10</v>
      </c>
      <c r="Q17" s="39">
        <v>7</v>
      </c>
      <c r="R17" s="39">
        <v>10</v>
      </c>
      <c r="S17" s="40">
        <v>78.333333333333329</v>
      </c>
      <c r="T17" s="10">
        <v>32.466666666666669</v>
      </c>
      <c r="U17" s="41">
        <v>27.400000000000002</v>
      </c>
      <c r="V17" s="42">
        <v>940.66666666666663</v>
      </c>
      <c r="W17" s="43">
        <v>9</v>
      </c>
      <c r="X17" s="47">
        <f t="shared" si="0"/>
        <v>14.634146341463417</v>
      </c>
      <c r="Y17" s="48">
        <f t="shared" si="1"/>
        <v>-1.2170385395537482</v>
      </c>
      <c r="Z17" s="45">
        <f t="shared" si="2"/>
        <v>-27.513227513227516</v>
      </c>
      <c r="AA17" s="46">
        <f t="shared" si="3"/>
        <v>66.489675516224182</v>
      </c>
      <c r="AB17" s="44">
        <f t="shared" si="4"/>
        <v>7.999999999999992</v>
      </c>
    </row>
    <row r="18" spans="1:28" ht="14.4" x14ac:dyDescent="0.3">
      <c r="A18" s="27">
        <v>13</v>
      </c>
      <c r="B18" s="27" t="s">
        <v>63</v>
      </c>
      <c r="C18" s="49" t="s">
        <v>30</v>
      </c>
      <c r="D18" s="31">
        <v>65</v>
      </c>
      <c r="E18" s="31">
        <v>65</v>
      </c>
      <c r="F18" s="31">
        <v>75</v>
      </c>
      <c r="G18" s="33">
        <v>33.6</v>
      </c>
      <c r="H18" s="33">
        <v>30.8</v>
      </c>
      <c r="I18" s="33">
        <v>34.200000000000003</v>
      </c>
      <c r="J18" s="35">
        <v>43.6</v>
      </c>
      <c r="K18" s="35">
        <v>21.8</v>
      </c>
      <c r="L18" s="35">
        <v>48</v>
      </c>
      <c r="M18" s="37">
        <v>167</v>
      </c>
      <c r="N18" s="37">
        <v>481</v>
      </c>
      <c r="O18" s="37">
        <v>1047</v>
      </c>
      <c r="P18" s="39">
        <v>7</v>
      </c>
      <c r="Q18" s="39">
        <v>8</v>
      </c>
      <c r="R18" s="39">
        <v>10</v>
      </c>
      <c r="S18" s="40">
        <v>68.333333333333329</v>
      </c>
      <c r="T18" s="10">
        <v>32.866666666666667</v>
      </c>
      <c r="U18" s="41">
        <v>37.800000000000004</v>
      </c>
      <c r="V18" s="42">
        <v>565</v>
      </c>
      <c r="W18" s="43">
        <v>8.3333333333333339</v>
      </c>
      <c r="X18" s="47">
        <f t="shared" si="0"/>
        <v>0</v>
      </c>
      <c r="Y18" s="48">
        <f t="shared" si="1"/>
        <v>0</v>
      </c>
      <c r="Z18" s="45">
        <f t="shared" si="2"/>
        <v>0</v>
      </c>
      <c r="AA18" s="46">
        <f t="shared" si="3"/>
        <v>0</v>
      </c>
      <c r="AB18" s="44">
        <f t="shared" si="4"/>
        <v>0</v>
      </c>
    </row>
    <row r="19" spans="1:28" ht="14.4" customHeight="1" x14ac:dyDescent="0.3">
      <c r="A19" s="27">
        <v>14</v>
      </c>
      <c r="B19" s="27" t="s">
        <v>64</v>
      </c>
      <c r="C19" s="49" t="s">
        <v>28</v>
      </c>
      <c r="D19" s="31">
        <v>70</v>
      </c>
      <c r="E19" s="31">
        <v>70</v>
      </c>
      <c r="F19" s="31">
        <v>75</v>
      </c>
      <c r="G19" s="33">
        <v>33.200000000000003</v>
      </c>
      <c r="H19" s="33">
        <v>35.799999999999997</v>
      </c>
      <c r="I19" s="33">
        <v>34.799999999999997</v>
      </c>
      <c r="J19" s="35">
        <v>47.2</v>
      </c>
      <c r="K19" s="35">
        <v>30</v>
      </c>
      <c r="L19" s="35">
        <v>41.6</v>
      </c>
      <c r="M19" s="37">
        <v>607</v>
      </c>
      <c r="N19" s="37">
        <v>402</v>
      </c>
      <c r="O19" s="37">
        <v>964</v>
      </c>
      <c r="P19" s="39">
        <v>7</v>
      </c>
      <c r="Q19" s="39">
        <v>7</v>
      </c>
      <c r="R19" s="39">
        <v>10</v>
      </c>
      <c r="S19" s="40">
        <v>71.666666666666671</v>
      </c>
      <c r="T19" s="10">
        <v>34.6</v>
      </c>
      <c r="U19" s="41">
        <v>39.6</v>
      </c>
      <c r="V19" s="42">
        <v>657.66666666666663</v>
      </c>
      <c r="W19" s="43">
        <v>8</v>
      </c>
      <c r="X19" s="47">
        <f t="shared" si="0"/>
        <v>4.878048780487819</v>
      </c>
      <c r="Y19" s="48">
        <f t="shared" si="1"/>
        <v>5.273833671399597</v>
      </c>
      <c r="Z19" s="45">
        <f t="shared" si="2"/>
        <v>4.7619047619047539</v>
      </c>
      <c r="AA19" s="46">
        <f t="shared" si="3"/>
        <v>16.401179941002944</v>
      </c>
      <c r="AB19" s="44">
        <f t="shared" si="4"/>
        <v>-4.0000000000000071</v>
      </c>
    </row>
    <row r="20" spans="1:28" ht="14.4" x14ac:dyDescent="0.3">
      <c r="A20" s="27">
        <v>15</v>
      </c>
      <c r="B20" s="27" t="s">
        <v>65</v>
      </c>
      <c r="C20" s="27" t="s">
        <v>29</v>
      </c>
      <c r="D20" s="31">
        <v>60</v>
      </c>
      <c r="E20" s="31">
        <v>60</v>
      </c>
      <c r="F20" s="31">
        <v>85</v>
      </c>
      <c r="G20" s="33">
        <v>27.8</v>
      </c>
      <c r="H20" s="33">
        <v>32</v>
      </c>
      <c r="I20" s="33">
        <v>38.4</v>
      </c>
      <c r="J20" s="35">
        <v>25</v>
      </c>
      <c r="K20" s="35">
        <v>38</v>
      </c>
      <c r="L20" s="35">
        <v>33</v>
      </c>
      <c r="M20" s="37">
        <v>358</v>
      </c>
      <c r="N20" s="37">
        <v>202</v>
      </c>
      <c r="O20" s="37">
        <v>1146</v>
      </c>
      <c r="P20" s="39">
        <v>8</v>
      </c>
      <c r="Q20" s="39">
        <v>6</v>
      </c>
      <c r="R20" s="39">
        <v>10</v>
      </c>
      <c r="S20" s="40">
        <v>68.333333333333329</v>
      </c>
      <c r="T20" s="10">
        <v>32.733333333333327</v>
      </c>
      <c r="U20" s="41">
        <v>32</v>
      </c>
      <c r="V20" s="42">
        <v>568.66666666666663</v>
      </c>
      <c r="W20" s="43">
        <v>8</v>
      </c>
      <c r="X20" s="47">
        <f t="shared" si="0"/>
        <v>0</v>
      </c>
      <c r="Y20" s="48">
        <f t="shared" si="1"/>
        <v>-0.40567951318460438</v>
      </c>
      <c r="Z20" s="45">
        <f t="shared" si="2"/>
        <v>-15.343915343915354</v>
      </c>
      <c r="AA20" s="46">
        <f t="shared" si="3"/>
        <v>0.64896755162241215</v>
      </c>
      <c r="AB20" s="44">
        <f t="shared" si="4"/>
        <v>-4.0000000000000071</v>
      </c>
    </row>
    <row r="21" spans="1:28" ht="14.4" x14ac:dyDescent="0.3">
      <c r="A21" s="27">
        <v>16</v>
      </c>
      <c r="B21" s="27" t="s">
        <v>66</v>
      </c>
      <c r="C21" s="27" t="s">
        <v>27</v>
      </c>
      <c r="D21" s="31">
        <v>75</v>
      </c>
      <c r="E21" s="31">
        <v>65</v>
      </c>
      <c r="F21" s="31">
        <v>85</v>
      </c>
      <c r="G21" s="33">
        <v>42</v>
      </c>
      <c r="H21" s="33">
        <v>32</v>
      </c>
      <c r="I21" s="33">
        <v>35</v>
      </c>
      <c r="J21" s="35">
        <v>33</v>
      </c>
      <c r="K21" s="35">
        <v>43.8</v>
      </c>
      <c r="L21" s="35">
        <v>44</v>
      </c>
      <c r="M21" s="37">
        <v>465</v>
      </c>
      <c r="N21" s="37">
        <v>393</v>
      </c>
      <c r="O21" s="37">
        <v>1248</v>
      </c>
      <c r="P21" s="39">
        <v>6</v>
      </c>
      <c r="Q21" s="39">
        <v>7</v>
      </c>
      <c r="R21" s="39">
        <v>10</v>
      </c>
      <c r="S21" s="40">
        <v>75</v>
      </c>
      <c r="T21" s="10">
        <v>36.333333333333336</v>
      </c>
      <c r="U21" s="41">
        <v>40.266666666666666</v>
      </c>
      <c r="V21" s="42">
        <v>702</v>
      </c>
      <c r="W21" s="43">
        <v>7.666666666666667</v>
      </c>
      <c r="X21" s="47">
        <f t="shared" si="0"/>
        <v>9.7560975609756166</v>
      </c>
      <c r="Y21" s="48">
        <f t="shared" si="1"/>
        <v>10.547667342799194</v>
      </c>
      <c r="Z21" s="45">
        <f t="shared" si="2"/>
        <v>6.525573192239845</v>
      </c>
      <c r="AA21" s="46">
        <f t="shared" si="3"/>
        <v>24.247787610619469</v>
      </c>
      <c r="AB21" s="44">
        <f t="shared" si="4"/>
        <v>-8.0000000000000036</v>
      </c>
    </row>
    <row r="22" spans="1:28" ht="14.4" x14ac:dyDescent="0.3">
      <c r="A22" s="27">
        <v>17</v>
      </c>
      <c r="B22" s="27" t="s">
        <v>77</v>
      </c>
      <c r="C22" s="27" t="s">
        <v>24</v>
      </c>
      <c r="D22" s="31">
        <v>75</v>
      </c>
      <c r="E22" s="31">
        <v>70</v>
      </c>
      <c r="F22" s="31">
        <v>85</v>
      </c>
      <c r="G22" s="33">
        <v>35.200000000000003</v>
      </c>
      <c r="H22" s="33">
        <v>41.6</v>
      </c>
      <c r="I22" s="33">
        <v>30.4</v>
      </c>
      <c r="J22" s="35">
        <v>41.6</v>
      </c>
      <c r="K22" s="35">
        <v>30</v>
      </c>
      <c r="L22" s="35">
        <v>32.799999999999997</v>
      </c>
      <c r="M22" s="37">
        <v>787</v>
      </c>
      <c r="N22" s="37">
        <v>576</v>
      </c>
      <c r="O22" s="37">
        <v>1021</v>
      </c>
      <c r="P22" s="39">
        <v>9</v>
      </c>
      <c r="Q22" s="39">
        <v>7</v>
      </c>
      <c r="R22" s="39">
        <v>9</v>
      </c>
      <c r="S22" s="40">
        <v>76.666666666666671</v>
      </c>
      <c r="T22" s="10">
        <v>35.733333333333341</v>
      </c>
      <c r="U22" s="41">
        <v>34.799999999999997</v>
      </c>
      <c r="V22" s="42">
        <v>794.66666666666663</v>
      </c>
      <c r="W22" s="43">
        <v>8.3333333333333339</v>
      </c>
      <c r="X22" s="47">
        <f t="shared" si="0"/>
        <v>12.195121951219527</v>
      </c>
      <c r="Y22" s="48">
        <f t="shared" si="1"/>
        <v>8.7221095334685828</v>
      </c>
      <c r="Z22" s="45">
        <f t="shared" si="2"/>
        <v>-7.9365079365079545</v>
      </c>
      <c r="AA22" s="46">
        <f t="shared" si="3"/>
        <v>40.648967551622412</v>
      </c>
      <c r="AB22" s="44">
        <f t="shared" si="4"/>
        <v>0</v>
      </c>
    </row>
    <row r="24" spans="1:28" ht="41.4" x14ac:dyDescent="0.25">
      <c r="S24" s="27"/>
      <c r="T24" s="28" t="s">
        <v>4</v>
      </c>
      <c r="U24" s="28" t="s">
        <v>6</v>
      </c>
      <c r="V24" s="26" t="s">
        <v>78</v>
      </c>
      <c r="W24" s="28" t="s">
        <v>79</v>
      </c>
      <c r="X24" s="26" t="s">
        <v>80</v>
      </c>
    </row>
    <row r="25" spans="1:28" x14ac:dyDescent="0.25">
      <c r="S25" s="29" t="s">
        <v>81</v>
      </c>
      <c r="T25" s="27">
        <v>7.28</v>
      </c>
      <c r="U25" s="27">
        <v>6.28</v>
      </c>
      <c r="V25" s="27">
        <v>14.74</v>
      </c>
      <c r="W25" s="27">
        <v>395.9</v>
      </c>
      <c r="X25" s="27">
        <v>1.8</v>
      </c>
    </row>
    <row r="26" spans="1:28" x14ac:dyDescent="0.25">
      <c r="S26" s="29" t="s">
        <v>82</v>
      </c>
      <c r="T26" s="27">
        <v>9.1199999999999992</v>
      </c>
      <c r="U26" s="27">
        <v>11.26</v>
      </c>
      <c r="V26" s="27">
        <v>26.06</v>
      </c>
      <c r="W26" s="27">
        <v>28.97</v>
      </c>
      <c r="X26" s="27">
        <v>12.59</v>
      </c>
    </row>
    <row r="27" spans="1:28" x14ac:dyDescent="0.25">
      <c r="S27" s="29" t="s">
        <v>83</v>
      </c>
      <c r="T27" s="27" t="s">
        <v>84</v>
      </c>
      <c r="U27" s="27" t="s">
        <v>84</v>
      </c>
      <c r="V27" s="27" t="s">
        <v>84</v>
      </c>
      <c r="W27" s="27" t="s">
        <v>84</v>
      </c>
      <c r="X27" s="27" t="s">
        <v>84</v>
      </c>
    </row>
  </sheetData>
  <mergeCells count="18">
    <mergeCell ref="W4:W5"/>
    <mergeCell ref="T4:T5"/>
    <mergeCell ref="G4:I4"/>
    <mergeCell ref="A4:A5"/>
    <mergeCell ref="B4:B5"/>
    <mergeCell ref="C4:C5"/>
    <mergeCell ref="D4:F4"/>
    <mergeCell ref="J4:L4"/>
    <mergeCell ref="U4:U5"/>
    <mergeCell ref="M4:O4"/>
    <mergeCell ref="S4:S5"/>
    <mergeCell ref="V4:V5"/>
    <mergeCell ref="P4:R4"/>
    <mergeCell ref="X4:X5"/>
    <mergeCell ref="Y4:Y5"/>
    <mergeCell ref="Z4:Z5"/>
    <mergeCell ref="AB4:AB5"/>
    <mergeCell ref="AA4:A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C21C-9DA9-44CC-AB24-2E476B8A9D4E}">
  <dimension ref="A1:U78"/>
  <sheetViews>
    <sheetView tabSelected="1" workbookViewId="0">
      <selection activeCell="S79" sqref="S79"/>
    </sheetView>
  </sheetViews>
  <sheetFormatPr defaultRowHeight="14.4" x14ac:dyDescent="0.3"/>
  <cols>
    <col min="2" max="2" width="28.21875" bestFit="1" customWidth="1"/>
    <col min="6" max="6" width="17.5546875" customWidth="1"/>
    <col min="7" max="7" width="14.88671875" bestFit="1" customWidth="1"/>
    <col min="10" max="10" width="17.6640625" customWidth="1"/>
    <col min="14" max="14" width="20" customWidth="1"/>
    <col min="15" max="15" width="15.109375" customWidth="1"/>
    <col min="18" max="18" width="19.88671875" customWidth="1"/>
  </cols>
  <sheetData>
    <row r="1" spans="1:8" x14ac:dyDescent="0.3">
      <c r="A1" s="109" t="s">
        <v>73</v>
      </c>
      <c r="B1" s="109" t="s">
        <v>50</v>
      </c>
      <c r="C1" s="109" t="s">
        <v>74</v>
      </c>
      <c r="D1" s="126" t="s">
        <v>9</v>
      </c>
      <c r="E1" s="127"/>
      <c r="F1" s="128"/>
      <c r="G1" s="133" t="s">
        <v>90</v>
      </c>
      <c r="H1" s="133" t="s">
        <v>91</v>
      </c>
    </row>
    <row r="2" spans="1:8" x14ac:dyDescent="0.3">
      <c r="A2" s="110"/>
      <c r="B2" s="110"/>
      <c r="C2" s="110"/>
      <c r="D2" s="38" t="s">
        <v>11</v>
      </c>
      <c r="E2" s="38" t="s">
        <v>12</v>
      </c>
      <c r="F2" s="38" t="s">
        <v>13</v>
      </c>
      <c r="G2" s="133"/>
      <c r="H2" s="133"/>
    </row>
    <row r="3" spans="1:8" x14ac:dyDescent="0.3">
      <c r="A3" s="27">
        <v>1</v>
      </c>
      <c r="B3" s="27" t="s">
        <v>51</v>
      </c>
      <c r="C3" s="27" t="s">
        <v>22</v>
      </c>
      <c r="D3" s="39">
        <v>7</v>
      </c>
      <c r="E3" s="39">
        <v>10</v>
      </c>
      <c r="F3" s="39">
        <v>10</v>
      </c>
      <c r="G3" s="9">
        <f>SUM(D3:F3)</f>
        <v>27</v>
      </c>
      <c r="H3" s="8">
        <f>AVERAGE(D3:F3)</f>
        <v>9</v>
      </c>
    </row>
    <row r="4" spans="1:8" x14ac:dyDescent="0.3">
      <c r="A4" s="27">
        <v>2</v>
      </c>
      <c r="B4" s="27" t="s">
        <v>52</v>
      </c>
      <c r="C4" s="27" t="s">
        <v>16</v>
      </c>
      <c r="D4" s="39">
        <v>8</v>
      </c>
      <c r="E4" s="39">
        <v>10</v>
      </c>
      <c r="F4" s="39">
        <v>9</v>
      </c>
      <c r="G4" s="9">
        <f t="shared" ref="G4:G19" si="0">SUM(D4:F4)</f>
        <v>27</v>
      </c>
      <c r="H4" s="8">
        <f t="shared" ref="H4:H19" si="1">AVERAGE(D4:F4)</f>
        <v>9</v>
      </c>
    </row>
    <row r="5" spans="1:8" x14ac:dyDescent="0.3">
      <c r="A5" s="27">
        <v>3</v>
      </c>
      <c r="B5" s="27" t="s">
        <v>53</v>
      </c>
      <c r="C5" s="27" t="s">
        <v>19</v>
      </c>
      <c r="D5" s="39">
        <v>8</v>
      </c>
      <c r="E5" s="39">
        <v>9</v>
      </c>
      <c r="F5" s="39">
        <v>10</v>
      </c>
      <c r="G5" s="9">
        <f t="shared" si="0"/>
        <v>27</v>
      </c>
      <c r="H5" s="8">
        <f t="shared" si="1"/>
        <v>9</v>
      </c>
    </row>
    <row r="6" spans="1:8" x14ac:dyDescent="0.3">
      <c r="A6" s="27">
        <v>4</v>
      </c>
      <c r="B6" s="27" t="s">
        <v>54</v>
      </c>
      <c r="C6" s="27" t="s">
        <v>23</v>
      </c>
      <c r="D6" s="39">
        <v>7</v>
      </c>
      <c r="E6" s="39">
        <v>9</v>
      </c>
      <c r="F6" s="39">
        <v>9</v>
      </c>
      <c r="G6" s="9">
        <f t="shared" si="0"/>
        <v>25</v>
      </c>
      <c r="H6" s="8">
        <f t="shared" si="1"/>
        <v>8.3333333333333339</v>
      </c>
    </row>
    <row r="7" spans="1:8" x14ac:dyDescent="0.3">
      <c r="A7" s="27">
        <v>5</v>
      </c>
      <c r="B7" s="27" t="s">
        <v>55</v>
      </c>
      <c r="C7" s="49" t="s">
        <v>17</v>
      </c>
      <c r="D7" s="39">
        <v>8</v>
      </c>
      <c r="E7" s="39">
        <v>9</v>
      </c>
      <c r="F7" s="39">
        <v>9</v>
      </c>
      <c r="G7" s="9">
        <f t="shared" si="0"/>
        <v>26</v>
      </c>
      <c r="H7" s="8">
        <f t="shared" si="1"/>
        <v>8.6666666666666661</v>
      </c>
    </row>
    <row r="8" spans="1:8" x14ac:dyDescent="0.3">
      <c r="A8" s="27">
        <v>6</v>
      </c>
      <c r="B8" s="27" t="s">
        <v>56</v>
      </c>
      <c r="C8" s="49" t="s">
        <v>15</v>
      </c>
      <c r="D8" s="39">
        <v>8</v>
      </c>
      <c r="E8" s="39">
        <v>9</v>
      </c>
      <c r="F8" s="39">
        <v>9</v>
      </c>
      <c r="G8" s="9">
        <f t="shared" si="0"/>
        <v>26</v>
      </c>
      <c r="H8" s="8">
        <f t="shared" si="1"/>
        <v>8.6666666666666661</v>
      </c>
    </row>
    <row r="9" spans="1:8" x14ac:dyDescent="0.3">
      <c r="A9" s="27">
        <v>7</v>
      </c>
      <c r="B9" s="27" t="s">
        <v>57</v>
      </c>
      <c r="C9" s="49" t="s">
        <v>26</v>
      </c>
      <c r="D9" s="39">
        <v>8</v>
      </c>
      <c r="E9" s="39">
        <v>9</v>
      </c>
      <c r="F9" s="39">
        <v>9</v>
      </c>
      <c r="G9" s="9">
        <f t="shared" si="0"/>
        <v>26</v>
      </c>
      <c r="H9" s="8">
        <f t="shared" si="1"/>
        <v>8.6666666666666661</v>
      </c>
    </row>
    <row r="10" spans="1:8" x14ac:dyDescent="0.3">
      <c r="A10" s="27">
        <v>8</v>
      </c>
      <c r="B10" s="27" t="s">
        <v>58</v>
      </c>
      <c r="C10" s="49" t="s">
        <v>25</v>
      </c>
      <c r="D10" s="39">
        <v>7</v>
      </c>
      <c r="E10" s="39">
        <v>9</v>
      </c>
      <c r="F10" s="39">
        <v>9</v>
      </c>
      <c r="G10" s="9">
        <f t="shared" si="0"/>
        <v>25</v>
      </c>
      <c r="H10" s="8">
        <f t="shared" si="1"/>
        <v>8.3333333333333339</v>
      </c>
    </row>
    <row r="11" spans="1:8" x14ac:dyDescent="0.3">
      <c r="A11" s="27">
        <v>9</v>
      </c>
      <c r="B11" s="27" t="s">
        <v>59</v>
      </c>
      <c r="C11" s="49" t="s">
        <v>20</v>
      </c>
      <c r="D11" s="39">
        <v>8</v>
      </c>
      <c r="E11" s="39">
        <v>11</v>
      </c>
      <c r="F11" s="39">
        <v>11</v>
      </c>
      <c r="G11" s="9">
        <f t="shared" si="0"/>
        <v>30</v>
      </c>
      <c r="H11" s="8">
        <f t="shared" si="1"/>
        <v>10</v>
      </c>
    </row>
    <row r="12" spans="1:8" x14ac:dyDescent="0.3">
      <c r="A12" s="27">
        <v>10</v>
      </c>
      <c r="B12" s="27" t="s">
        <v>60</v>
      </c>
      <c r="C12" s="49" t="s">
        <v>21</v>
      </c>
      <c r="D12" s="39">
        <v>10</v>
      </c>
      <c r="E12" s="39">
        <v>9</v>
      </c>
      <c r="F12" s="39">
        <v>9</v>
      </c>
      <c r="G12" s="9">
        <f t="shared" si="0"/>
        <v>28</v>
      </c>
      <c r="H12" s="8">
        <f t="shared" si="1"/>
        <v>9.3333333333333339</v>
      </c>
    </row>
    <row r="13" spans="1:8" x14ac:dyDescent="0.3">
      <c r="A13" s="27">
        <v>11</v>
      </c>
      <c r="B13" s="27" t="s">
        <v>61</v>
      </c>
      <c r="C13" s="49" t="s">
        <v>14</v>
      </c>
      <c r="D13" s="39">
        <v>10</v>
      </c>
      <c r="E13" s="39">
        <v>9</v>
      </c>
      <c r="F13" s="39">
        <v>10</v>
      </c>
      <c r="G13" s="9">
        <f t="shared" si="0"/>
        <v>29</v>
      </c>
      <c r="H13" s="8">
        <f t="shared" si="1"/>
        <v>9.6666666666666661</v>
      </c>
    </row>
    <row r="14" spans="1:8" x14ac:dyDescent="0.3">
      <c r="A14" s="27">
        <v>12</v>
      </c>
      <c r="B14" s="27" t="s">
        <v>62</v>
      </c>
      <c r="C14" s="49" t="s">
        <v>18</v>
      </c>
      <c r="D14" s="39">
        <v>10</v>
      </c>
      <c r="E14" s="39">
        <v>7</v>
      </c>
      <c r="F14" s="39">
        <v>10</v>
      </c>
      <c r="G14" s="9">
        <f t="shared" si="0"/>
        <v>27</v>
      </c>
      <c r="H14" s="8">
        <f t="shared" si="1"/>
        <v>9</v>
      </c>
    </row>
    <row r="15" spans="1:8" x14ac:dyDescent="0.3">
      <c r="A15" s="27">
        <v>13</v>
      </c>
      <c r="B15" s="27" t="s">
        <v>63</v>
      </c>
      <c r="C15" s="49" t="s">
        <v>30</v>
      </c>
      <c r="D15" s="39">
        <v>7</v>
      </c>
      <c r="E15" s="39">
        <v>8</v>
      </c>
      <c r="F15" s="39">
        <v>10</v>
      </c>
      <c r="G15" s="9">
        <f t="shared" si="0"/>
        <v>25</v>
      </c>
      <c r="H15" s="8">
        <f t="shared" si="1"/>
        <v>8.3333333333333339</v>
      </c>
    </row>
    <row r="16" spans="1:8" x14ac:dyDescent="0.3">
      <c r="A16" s="27">
        <v>14</v>
      </c>
      <c r="B16" s="27" t="s">
        <v>64</v>
      </c>
      <c r="C16" s="49" t="s">
        <v>28</v>
      </c>
      <c r="D16" s="39">
        <v>7</v>
      </c>
      <c r="E16" s="39">
        <v>7</v>
      </c>
      <c r="F16" s="39">
        <v>10</v>
      </c>
      <c r="G16" s="9">
        <f t="shared" si="0"/>
        <v>24</v>
      </c>
      <c r="H16" s="8">
        <f t="shared" si="1"/>
        <v>8</v>
      </c>
    </row>
    <row r="17" spans="1:21" x14ac:dyDescent="0.3">
      <c r="A17" s="27">
        <v>15</v>
      </c>
      <c r="B17" s="27" t="s">
        <v>65</v>
      </c>
      <c r="C17" s="27" t="s">
        <v>29</v>
      </c>
      <c r="D17" s="39">
        <v>8</v>
      </c>
      <c r="E17" s="39">
        <v>6</v>
      </c>
      <c r="F17" s="39">
        <v>10</v>
      </c>
      <c r="G17" s="9">
        <f t="shared" si="0"/>
        <v>24</v>
      </c>
      <c r="H17" s="8">
        <f t="shared" si="1"/>
        <v>8</v>
      </c>
    </row>
    <row r="18" spans="1:21" x14ac:dyDescent="0.3">
      <c r="A18" s="27">
        <v>16</v>
      </c>
      <c r="B18" s="27" t="s">
        <v>66</v>
      </c>
      <c r="C18" s="27" t="s">
        <v>27</v>
      </c>
      <c r="D18" s="39">
        <v>6</v>
      </c>
      <c r="E18" s="39">
        <v>7</v>
      </c>
      <c r="F18" s="39">
        <v>10</v>
      </c>
      <c r="G18" s="9">
        <f t="shared" si="0"/>
        <v>23</v>
      </c>
      <c r="H18" s="8">
        <f t="shared" si="1"/>
        <v>7.666666666666667</v>
      </c>
    </row>
    <row r="19" spans="1:21" x14ac:dyDescent="0.3">
      <c r="A19" s="27">
        <v>17</v>
      </c>
      <c r="B19" s="27" t="s">
        <v>77</v>
      </c>
      <c r="C19" s="27" t="s">
        <v>24</v>
      </c>
      <c r="D19" s="39">
        <v>9</v>
      </c>
      <c r="E19" s="39">
        <v>7</v>
      </c>
      <c r="F19" s="39">
        <v>9</v>
      </c>
      <c r="G19" s="9">
        <f t="shared" si="0"/>
        <v>25</v>
      </c>
      <c r="H19" s="8">
        <f t="shared" si="1"/>
        <v>8.3333333333333339</v>
      </c>
    </row>
    <row r="20" spans="1:21" x14ac:dyDescent="0.3">
      <c r="A20" s="136" t="s">
        <v>90</v>
      </c>
      <c r="B20" s="136"/>
      <c r="C20" s="136"/>
      <c r="D20" s="77">
        <f>SUM(D3:D19)</f>
        <v>136</v>
      </c>
      <c r="E20" s="77">
        <f t="shared" ref="E20:G20" si="2">SUM(E3:E19)</f>
        <v>145</v>
      </c>
      <c r="F20" s="77">
        <f t="shared" si="2"/>
        <v>163</v>
      </c>
      <c r="G20" s="77">
        <f t="shared" si="2"/>
        <v>444</v>
      </c>
    </row>
    <row r="23" spans="1:21" x14ac:dyDescent="0.3">
      <c r="B23" s="23" t="s">
        <v>92</v>
      </c>
      <c r="C23">
        <f>G20^2/51</f>
        <v>3865.4117647058824</v>
      </c>
      <c r="L23" s="50"/>
      <c r="M23" s="50"/>
      <c r="N23" s="63" t="s">
        <v>268</v>
      </c>
      <c r="O23" s="63"/>
      <c r="P23" s="63"/>
      <c r="Q23" s="63"/>
      <c r="R23" s="63"/>
      <c r="S23" s="50"/>
      <c r="T23" s="50"/>
      <c r="U23" s="50"/>
    </row>
    <row r="24" spans="1:21" x14ac:dyDescent="0.3">
      <c r="B24" s="23" t="s">
        <v>93</v>
      </c>
      <c r="C24">
        <f>SUMSQ(D3:F19)</f>
        <v>3944</v>
      </c>
      <c r="L24" s="50"/>
      <c r="M24" s="50"/>
      <c r="N24" s="63"/>
      <c r="O24" s="63" t="s">
        <v>269</v>
      </c>
      <c r="P24" s="63"/>
      <c r="Q24" s="63" t="s">
        <v>270</v>
      </c>
      <c r="R24" s="63"/>
      <c r="S24" s="50"/>
      <c r="T24" s="50"/>
      <c r="U24" s="50"/>
    </row>
    <row r="25" spans="1:21" x14ac:dyDescent="0.3">
      <c r="B25" s="23" t="s">
        <v>94</v>
      </c>
      <c r="C25">
        <f>C24-C23</f>
        <v>78.588235294117567</v>
      </c>
      <c r="L25" s="50"/>
      <c r="M25" s="50"/>
      <c r="N25" s="50"/>
      <c r="O25" s="50"/>
      <c r="P25" s="50"/>
      <c r="Q25" s="50"/>
      <c r="R25" s="50"/>
      <c r="S25" s="50"/>
      <c r="T25" s="50"/>
      <c r="U25" s="50"/>
    </row>
    <row r="26" spans="1:21" x14ac:dyDescent="0.3">
      <c r="B26" s="23" t="s">
        <v>95</v>
      </c>
      <c r="C26">
        <f>(SUMSQ(D20:F20)/17)-C23</f>
        <v>22.235294117646845</v>
      </c>
      <c r="L26" s="50"/>
      <c r="M26" s="52"/>
      <c r="N26" s="61" t="s">
        <v>108</v>
      </c>
      <c r="O26" s="50">
        <f>SQRT((2*E35)/3)</f>
        <v>0.89479248698859959</v>
      </c>
      <c r="P26" s="50"/>
      <c r="Q26" s="52"/>
      <c r="R26" s="50"/>
      <c r="S26" s="50"/>
      <c r="T26" s="50"/>
      <c r="U26" s="50"/>
    </row>
    <row r="27" spans="1:21" x14ac:dyDescent="0.3">
      <c r="B27" s="23" t="s">
        <v>96</v>
      </c>
      <c r="C27">
        <f>(SUMSQ(G3:G19)/3)-C23</f>
        <v>17.921568627451052</v>
      </c>
      <c r="L27" s="50"/>
      <c r="M27" s="52"/>
      <c r="N27" s="50" t="s">
        <v>109</v>
      </c>
      <c r="O27" s="50"/>
      <c r="P27" s="50"/>
      <c r="Q27" s="52"/>
      <c r="R27" s="50"/>
      <c r="S27" s="50"/>
      <c r="T27" s="50"/>
      <c r="U27" s="50"/>
    </row>
    <row r="28" spans="1:21" x14ac:dyDescent="0.3">
      <c r="B28" s="23" t="s">
        <v>97</v>
      </c>
      <c r="C28">
        <f>C25-C26-C27</f>
        <v>38.43137254901967</v>
      </c>
      <c r="L28" s="63"/>
      <c r="M28" s="64"/>
      <c r="N28" s="3" t="s">
        <v>110</v>
      </c>
      <c r="O28" s="57">
        <f>2.037*O26</f>
        <v>1.8226922959957772</v>
      </c>
      <c r="P28" s="63" t="s">
        <v>111</v>
      </c>
      <c r="Q28" s="64"/>
      <c r="R28" s="63"/>
      <c r="S28" s="50"/>
      <c r="T28" s="50"/>
      <c r="U28" s="50"/>
    </row>
    <row r="29" spans="1:21" x14ac:dyDescent="0.3">
      <c r="L29" s="50"/>
      <c r="M29" s="64" t="s">
        <v>112</v>
      </c>
      <c r="N29" s="50" t="s">
        <v>113</v>
      </c>
      <c r="O29" s="50"/>
      <c r="P29" s="50"/>
      <c r="Q29" s="64" t="s">
        <v>114</v>
      </c>
      <c r="R29" s="50" t="s">
        <v>115</v>
      </c>
      <c r="S29" s="50"/>
      <c r="T29" s="50"/>
      <c r="U29" s="50"/>
    </row>
    <row r="30" spans="1:21" x14ac:dyDescent="0.3">
      <c r="L30" s="50"/>
      <c r="M30" s="52"/>
      <c r="N30" s="50"/>
      <c r="O30" s="52" t="s">
        <v>116</v>
      </c>
      <c r="P30" s="50"/>
      <c r="Q30" s="52"/>
      <c r="R30" s="50"/>
      <c r="S30" s="50"/>
      <c r="T30" s="50"/>
      <c r="U30" s="50"/>
    </row>
    <row r="31" spans="1:21" x14ac:dyDescent="0.3">
      <c r="B31" s="50"/>
      <c r="C31" s="50"/>
      <c r="D31" s="50"/>
      <c r="E31" s="52"/>
      <c r="F31" s="135" t="s">
        <v>98</v>
      </c>
      <c r="G31" s="135"/>
      <c r="H31" s="50"/>
      <c r="L31" s="50"/>
      <c r="M31" s="50"/>
      <c r="N31" s="50"/>
      <c r="O31" s="50"/>
      <c r="P31" s="50"/>
      <c r="Q31" s="50"/>
      <c r="R31" s="50"/>
      <c r="S31" s="50"/>
      <c r="T31" s="50"/>
      <c r="U31" s="50"/>
    </row>
    <row r="32" spans="1:21" x14ac:dyDescent="0.3">
      <c r="B32" s="58" t="s">
        <v>99</v>
      </c>
      <c r="C32" s="59" t="s">
        <v>100</v>
      </c>
      <c r="D32" s="59" t="s">
        <v>101</v>
      </c>
      <c r="E32" s="60" t="s">
        <v>102</v>
      </c>
      <c r="F32" s="71" t="s">
        <v>103</v>
      </c>
      <c r="G32" s="71" t="s">
        <v>104</v>
      </c>
      <c r="H32" s="50"/>
    </row>
    <row r="33" spans="1:20" x14ac:dyDescent="0.3">
      <c r="B33" s="50" t="s">
        <v>105</v>
      </c>
      <c r="C33">
        <f>3-1</f>
        <v>2</v>
      </c>
      <c r="D33" s="50">
        <v>22.235294117646845</v>
      </c>
      <c r="E33" s="50">
        <f>D33/C33</f>
        <v>11.117647058823422</v>
      </c>
      <c r="F33" s="50">
        <f>E33/E35</f>
        <v>9.2571428571427532</v>
      </c>
      <c r="G33">
        <v>3.294</v>
      </c>
      <c r="H33" s="50"/>
    </row>
    <row r="34" spans="1:20" x14ac:dyDescent="0.3">
      <c r="B34" s="50" t="s">
        <v>106</v>
      </c>
      <c r="C34">
        <f>17-1</f>
        <v>16</v>
      </c>
      <c r="D34" s="50">
        <v>17.921568627451052</v>
      </c>
      <c r="E34" s="50">
        <f>D34/C34</f>
        <v>1.1200980392156907</v>
      </c>
      <c r="F34" s="50">
        <f>E34/E35</f>
        <v>0.93265306122449199</v>
      </c>
      <c r="G34">
        <v>1.97</v>
      </c>
      <c r="H34" s="50"/>
    </row>
    <row r="35" spans="1:20" x14ac:dyDescent="0.3">
      <c r="B35" s="50" t="s">
        <v>107</v>
      </c>
      <c r="C35">
        <f>(17-1)*(3-1)</f>
        <v>32</v>
      </c>
      <c r="D35" s="50">
        <v>38.43137254901967</v>
      </c>
      <c r="E35" s="50">
        <f>D35/C35</f>
        <v>1.2009803921568647</v>
      </c>
      <c r="F35" s="50"/>
      <c r="G35" s="50"/>
      <c r="H35" s="50"/>
    </row>
    <row r="36" spans="1:20" x14ac:dyDescent="0.3">
      <c r="B36" s="61" t="s">
        <v>90</v>
      </c>
      <c r="C36" s="62">
        <f>17*3-1</f>
        <v>50</v>
      </c>
      <c r="D36" s="50"/>
      <c r="E36" s="50"/>
      <c r="F36" s="50"/>
      <c r="G36" s="50"/>
      <c r="H36" s="50"/>
    </row>
    <row r="39" spans="1:20" ht="60" customHeight="1" x14ac:dyDescent="0.3">
      <c r="A39" s="63" t="s">
        <v>117</v>
      </c>
      <c r="B39" s="65" t="s">
        <v>118</v>
      </c>
      <c r="C39" s="24" t="s">
        <v>81</v>
      </c>
      <c r="D39" s="63" t="s">
        <v>119</v>
      </c>
      <c r="E39" s="63" t="s">
        <v>117</v>
      </c>
      <c r="F39" s="65" t="s">
        <v>118</v>
      </c>
      <c r="G39" s="24" t="s">
        <v>81</v>
      </c>
      <c r="H39" s="63" t="s">
        <v>119</v>
      </c>
      <c r="I39" s="63" t="s">
        <v>117</v>
      </c>
      <c r="J39" s="65" t="s">
        <v>118</v>
      </c>
      <c r="K39" s="24" t="s">
        <v>81</v>
      </c>
      <c r="L39" s="63" t="s">
        <v>119</v>
      </c>
      <c r="M39" s="63" t="s">
        <v>117</v>
      </c>
      <c r="N39" s="65" t="s">
        <v>118</v>
      </c>
      <c r="O39" s="24" t="s">
        <v>81</v>
      </c>
      <c r="P39" s="63" t="s">
        <v>119</v>
      </c>
      <c r="Q39" s="63" t="s">
        <v>117</v>
      </c>
      <c r="R39" s="65" t="s">
        <v>118</v>
      </c>
      <c r="S39" s="24" t="s">
        <v>81</v>
      </c>
      <c r="T39" s="63" t="s">
        <v>119</v>
      </c>
    </row>
    <row r="40" spans="1:20" x14ac:dyDescent="0.3">
      <c r="A40" s="50" t="s">
        <v>120</v>
      </c>
      <c r="B40" s="68">
        <f>ABS($H$3-H4)</f>
        <v>0</v>
      </c>
      <c r="C40" s="68">
        <v>1.8226922959957772</v>
      </c>
      <c r="D40" s="66" t="str">
        <f>IF(B40&gt;C40,"Significant", "Insignificant")</f>
        <v>Insignificant</v>
      </c>
      <c r="E40" s="50" t="s">
        <v>149</v>
      </c>
      <c r="F40" s="68">
        <f>ABS($H$4-H18)</f>
        <v>1.333333333333333</v>
      </c>
      <c r="G40" s="68">
        <v>1.8226922959957772</v>
      </c>
      <c r="H40" s="66" t="str">
        <f>IF(F40&gt;G40,"Significant", "Insignificant")</f>
        <v>Insignificant</v>
      </c>
      <c r="I40" s="50" t="s">
        <v>178</v>
      </c>
      <c r="J40" s="68">
        <f>ABS($H$7-H8)</f>
        <v>0</v>
      </c>
      <c r="K40" s="68">
        <v>1.8226922959957772</v>
      </c>
      <c r="L40" s="66" t="str">
        <f>IF(J40&gt;K40,"Significant", "Insignificant")</f>
        <v>Insignificant</v>
      </c>
      <c r="M40" s="50" t="s">
        <v>207</v>
      </c>
      <c r="N40" s="68">
        <f>ABS($H$9-H16)</f>
        <v>0.66666666666666607</v>
      </c>
      <c r="O40" s="68">
        <v>1.8226922959957772</v>
      </c>
      <c r="P40" s="66" t="str">
        <f>IF(N40&gt;O40,"Significant", "Insignificant")</f>
        <v>Insignificant</v>
      </c>
      <c r="Q40" s="50" t="s">
        <v>236</v>
      </c>
      <c r="R40" s="68">
        <f>ABS($H$13-H15)</f>
        <v>1.3333333333333321</v>
      </c>
      <c r="S40" s="68">
        <v>1.8226922959957772</v>
      </c>
      <c r="T40" s="66" t="str">
        <f>IF(R40&gt;S40,"Significant", "Insignificant")</f>
        <v>Insignificant</v>
      </c>
    </row>
    <row r="41" spans="1:20" x14ac:dyDescent="0.3">
      <c r="A41" s="50" t="s">
        <v>121</v>
      </c>
      <c r="B41" s="68">
        <f t="shared" ref="B41:B56" si="3">ABS($H$3-H5)</f>
        <v>0</v>
      </c>
      <c r="C41" s="68">
        <v>1.8226922959957772</v>
      </c>
      <c r="D41" s="66" t="str">
        <f t="shared" ref="D41:D68" si="4">IF(B41&gt;C41,"Significant", "Insignificant")</f>
        <v>Insignificant</v>
      </c>
      <c r="E41" s="50" t="s">
        <v>150</v>
      </c>
      <c r="F41" s="68">
        <f>ABS($H$4-H19)</f>
        <v>0.66666666666666607</v>
      </c>
      <c r="G41" s="68">
        <v>1.8226922959957772</v>
      </c>
      <c r="H41" s="66" t="str">
        <f t="shared" ref="H41:H68" si="5">IF(F41&gt;G41,"Significant", "Insignificant")</f>
        <v>Insignificant</v>
      </c>
      <c r="I41" s="50" t="s">
        <v>179</v>
      </c>
      <c r="J41" s="68">
        <f t="shared" ref="J41:J52" si="6">ABS($H$7-H9)</f>
        <v>0</v>
      </c>
      <c r="K41" s="68">
        <v>1.8226922959957772</v>
      </c>
      <c r="L41" s="66" t="str">
        <f t="shared" ref="L41:L68" si="7">IF(J41&gt;K41,"Significant", "Insignificant")</f>
        <v>Insignificant</v>
      </c>
      <c r="M41" s="50" t="s">
        <v>208</v>
      </c>
      <c r="N41" s="68">
        <f t="shared" ref="N41:N44" si="8">ABS($H$9-H17)</f>
        <v>0.66666666666666607</v>
      </c>
      <c r="O41" s="68">
        <v>1.8226922959957772</v>
      </c>
      <c r="P41" s="66" t="str">
        <f t="shared" ref="P41:P68" si="9">IF(N41&gt;O41,"Significant", "Insignificant")</f>
        <v>Insignificant</v>
      </c>
      <c r="Q41" s="50" t="s">
        <v>237</v>
      </c>
      <c r="R41" s="68">
        <f t="shared" ref="R41:R45" si="10">ABS($H$13-H16)</f>
        <v>1.6666666666666661</v>
      </c>
      <c r="S41" s="68">
        <v>1.8226922959957772</v>
      </c>
      <c r="T41" s="66" t="str">
        <f t="shared" ref="T41:T68" si="11">IF(R41&gt;S41,"Significant", "Insignificant")</f>
        <v>Insignificant</v>
      </c>
    </row>
    <row r="42" spans="1:20" x14ac:dyDescent="0.3">
      <c r="A42" s="50" t="s">
        <v>122</v>
      </c>
      <c r="B42" s="68">
        <f t="shared" si="3"/>
        <v>0.66666666666666607</v>
      </c>
      <c r="C42" s="68">
        <v>1.8226922959957772</v>
      </c>
      <c r="D42" s="66" t="str">
        <f t="shared" si="4"/>
        <v>Insignificant</v>
      </c>
      <c r="E42" s="50" t="s">
        <v>151</v>
      </c>
      <c r="F42" s="68">
        <f>ABS($H$5-H6)</f>
        <v>0.66666666666666607</v>
      </c>
      <c r="G42" s="68">
        <v>1.8226922959957772</v>
      </c>
      <c r="H42" s="66" t="str">
        <f t="shared" si="5"/>
        <v>Insignificant</v>
      </c>
      <c r="I42" s="50" t="s">
        <v>180</v>
      </c>
      <c r="J42" s="68">
        <f t="shared" si="6"/>
        <v>0.33333333333333215</v>
      </c>
      <c r="K42" s="68">
        <v>1.8226922959957772</v>
      </c>
      <c r="L42" s="66" t="str">
        <f t="shared" si="7"/>
        <v>Insignificant</v>
      </c>
      <c r="M42" s="50" t="s">
        <v>209</v>
      </c>
      <c r="N42" s="68">
        <f t="shared" si="8"/>
        <v>0.99999999999999911</v>
      </c>
      <c r="O42" s="68">
        <v>1.8226922959957772</v>
      </c>
      <c r="P42" s="66" t="str">
        <f t="shared" si="9"/>
        <v>Insignificant</v>
      </c>
      <c r="Q42" s="50" t="s">
        <v>238</v>
      </c>
      <c r="R42" s="68">
        <f t="shared" si="10"/>
        <v>1.6666666666666661</v>
      </c>
      <c r="S42" s="68">
        <v>1.8226922959957772</v>
      </c>
      <c r="T42" s="66" t="str">
        <f t="shared" si="11"/>
        <v>Insignificant</v>
      </c>
    </row>
    <row r="43" spans="1:20" x14ac:dyDescent="0.3">
      <c r="A43" s="50" t="s">
        <v>123</v>
      </c>
      <c r="B43" s="68">
        <f t="shared" si="3"/>
        <v>0.33333333333333393</v>
      </c>
      <c r="C43" s="68">
        <v>1.8226922959957772</v>
      </c>
      <c r="D43" s="66" t="str">
        <f t="shared" si="4"/>
        <v>Insignificant</v>
      </c>
      <c r="E43" s="50" t="s">
        <v>152</v>
      </c>
      <c r="F43" s="68">
        <f t="shared" ref="F43:F56" si="12">ABS($H$5-H7)</f>
        <v>0.33333333333333393</v>
      </c>
      <c r="G43" s="68">
        <v>1.8226922959957772</v>
      </c>
      <c r="H43" s="66" t="str">
        <f t="shared" si="5"/>
        <v>Insignificant</v>
      </c>
      <c r="I43" s="50" t="s">
        <v>181</v>
      </c>
      <c r="J43" s="68">
        <f t="shared" si="6"/>
        <v>1.3333333333333339</v>
      </c>
      <c r="K43" s="68">
        <v>1.8226922959957772</v>
      </c>
      <c r="L43" s="66" t="str">
        <f t="shared" si="7"/>
        <v>Insignificant</v>
      </c>
      <c r="M43" s="50" t="s">
        <v>210</v>
      </c>
      <c r="N43" s="68">
        <f t="shared" si="8"/>
        <v>0.33333333333333215</v>
      </c>
      <c r="O43" s="68">
        <v>1.8226922959957772</v>
      </c>
      <c r="P43" s="66" t="str">
        <f t="shared" si="9"/>
        <v>Insignificant</v>
      </c>
      <c r="Q43" s="50" t="s">
        <v>239</v>
      </c>
      <c r="R43" s="68">
        <f t="shared" si="10"/>
        <v>1.9999999999999991</v>
      </c>
      <c r="S43" s="68">
        <v>1.8226922959957772</v>
      </c>
      <c r="T43" s="66" t="str">
        <f t="shared" si="11"/>
        <v>Significant</v>
      </c>
    </row>
    <row r="44" spans="1:20" x14ac:dyDescent="0.3">
      <c r="A44" s="50" t="s">
        <v>124</v>
      </c>
      <c r="B44" s="68">
        <f t="shared" si="3"/>
        <v>0.33333333333333393</v>
      </c>
      <c r="C44" s="68">
        <v>1.8226922959957772</v>
      </c>
      <c r="D44" s="66" t="str">
        <f t="shared" si="4"/>
        <v>Insignificant</v>
      </c>
      <c r="E44" s="50" t="s">
        <v>153</v>
      </c>
      <c r="F44" s="68">
        <f t="shared" si="12"/>
        <v>0.33333333333333393</v>
      </c>
      <c r="G44" s="68">
        <v>1.8226922959957772</v>
      </c>
      <c r="H44" s="66" t="str">
        <f t="shared" si="5"/>
        <v>Insignificant</v>
      </c>
      <c r="I44" s="50" t="s">
        <v>182</v>
      </c>
      <c r="J44" s="68">
        <f t="shared" si="6"/>
        <v>0.66666666666666785</v>
      </c>
      <c r="K44" s="68">
        <v>1.8226922959957772</v>
      </c>
      <c r="L44" s="66" t="str">
        <f t="shared" si="7"/>
        <v>Insignificant</v>
      </c>
      <c r="M44" s="50" t="s">
        <v>211</v>
      </c>
      <c r="N44" s="68">
        <f>ABS($H$10-H11)</f>
        <v>1.6666666666666661</v>
      </c>
      <c r="O44" s="68">
        <v>1.8226922959957772</v>
      </c>
      <c r="P44" s="66" t="str">
        <f t="shared" si="9"/>
        <v>Insignificant</v>
      </c>
      <c r="Q44" s="50" t="s">
        <v>240</v>
      </c>
      <c r="R44" s="68">
        <f t="shared" si="10"/>
        <v>1.3333333333333321</v>
      </c>
      <c r="S44" s="68">
        <v>1.8226922959957772</v>
      </c>
      <c r="T44" s="66" t="str">
        <f t="shared" si="11"/>
        <v>Insignificant</v>
      </c>
    </row>
    <row r="45" spans="1:20" x14ac:dyDescent="0.3">
      <c r="A45" s="50" t="s">
        <v>125</v>
      </c>
      <c r="B45" s="68">
        <f t="shared" si="3"/>
        <v>0.33333333333333393</v>
      </c>
      <c r="C45" s="68">
        <v>1.8226922959957772</v>
      </c>
      <c r="D45" s="66" t="str">
        <f t="shared" si="4"/>
        <v>Insignificant</v>
      </c>
      <c r="E45" s="50" t="s">
        <v>154</v>
      </c>
      <c r="F45" s="68">
        <f t="shared" si="12"/>
        <v>0.33333333333333393</v>
      </c>
      <c r="G45" s="68">
        <v>1.8226922959957772</v>
      </c>
      <c r="H45" s="66" t="str">
        <f t="shared" si="5"/>
        <v>Insignificant</v>
      </c>
      <c r="I45" s="50" t="s">
        <v>183</v>
      </c>
      <c r="J45" s="68">
        <f t="shared" si="6"/>
        <v>1</v>
      </c>
      <c r="K45" s="68">
        <v>1.8226922959957772</v>
      </c>
      <c r="L45" s="66" t="str">
        <f t="shared" si="7"/>
        <v>Insignificant</v>
      </c>
      <c r="M45" s="50" t="s">
        <v>212</v>
      </c>
      <c r="N45" s="68">
        <f t="shared" ref="N45:N53" si="13">ABS($H$10-H12)</f>
        <v>1</v>
      </c>
      <c r="O45" s="68">
        <v>1.8226922959957772</v>
      </c>
      <c r="P45" s="66" t="str">
        <f t="shared" si="9"/>
        <v>Insignificant</v>
      </c>
      <c r="Q45" s="50" t="s">
        <v>241</v>
      </c>
      <c r="R45" s="68">
        <f>ABS($H$14-H15)</f>
        <v>0.66666666666666607</v>
      </c>
      <c r="S45" s="68">
        <v>1.8226922959957772</v>
      </c>
      <c r="T45" s="66" t="str">
        <f t="shared" si="11"/>
        <v>Insignificant</v>
      </c>
    </row>
    <row r="46" spans="1:20" x14ac:dyDescent="0.3">
      <c r="A46" s="50" t="s">
        <v>126</v>
      </c>
      <c r="B46" s="68">
        <f t="shared" si="3"/>
        <v>0.66666666666666607</v>
      </c>
      <c r="C46" s="68">
        <v>1.8226922959957772</v>
      </c>
      <c r="D46" s="66" t="str">
        <f t="shared" si="4"/>
        <v>Insignificant</v>
      </c>
      <c r="E46" s="50" t="s">
        <v>155</v>
      </c>
      <c r="F46" s="68">
        <f t="shared" si="12"/>
        <v>0.66666666666666607</v>
      </c>
      <c r="G46" s="68">
        <v>1.8226922959957772</v>
      </c>
      <c r="H46" s="66" t="str">
        <f t="shared" si="5"/>
        <v>Insignificant</v>
      </c>
      <c r="I46" s="50" t="s">
        <v>184</v>
      </c>
      <c r="J46" s="68">
        <f t="shared" si="6"/>
        <v>0.33333333333333393</v>
      </c>
      <c r="K46" s="68">
        <v>1.8226922959957772</v>
      </c>
      <c r="L46" s="66" t="str">
        <f t="shared" si="7"/>
        <v>Insignificant</v>
      </c>
      <c r="M46" s="50" t="s">
        <v>213</v>
      </c>
      <c r="N46" s="68">
        <f t="shared" si="13"/>
        <v>1.3333333333333321</v>
      </c>
      <c r="O46" s="68">
        <v>1.8226922959957772</v>
      </c>
      <c r="P46" s="66" t="str">
        <f t="shared" si="9"/>
        <v>Insignificant</v>
      </c>
      <c r="Q46" s="50" t="s">
        <v>242</v>
      </c>
      <c r="R46" s="68">
        <f t="shared" ref="R46:R50" si="14">ABS($H$14-H16)</f>
        <v>1</v>
      </c>
      <c r="S46" s="68">
        <v>1.8226922959957772</v>
      </c>
      <c r="T46" s="66" t="str">
        <f t="shared" si="11"/>
        <v>Insignificant</v>
      </c>
    </row>
    <row r="47" spans="1:20" x14ac:dyDescent="0.3">
      <c r="A47" s="50" t="s">
        <v>127</v>
      </c>
      <c r="B47" s="68">
        <f t="shared" si="3"/>
        <v>1</v>
      </c>
      <c r="C47" s="68">
        <v>1.8226922959957772</v>
      </c>
      <c r="D47" s="66" t="str">
        <f t="shared" si="4"/>
        <v>Insignificant</v>
      </c>
      <c r="E47" s="50" t="s">
        <v>156</v>
      </c>
      <c r="F47" s="68">
        <f t="shared" si="12"/>
        <v>1</v>
      </c>
      <c r="G47" s="68">
        <v>1.8226922959957772</v>
      </c>
      <c r="H47" s="66" t="str">
        <f t="shared" si="5"/>
        <v>Insignificant</v>
      </c>
      <c r="I47" s="50" t="s">
        <v>185</v>
      </c>
      <c r="J47" s="68">
        <f t="shared" si="6"/>
        <v>0.33333333333333215</v>
      </c>
      <c r="K47" s="68">
        <v>1.8226922959957772</v>
      </c>
      <c r="L47" s="66" t="str">
        <f t="shared" si="7"/>
        <v>Insignificant</v>
      </c>
      <c r="M47" s="50" t="s">
        <v>214</v>
      </c>
      <c r="N47" s="68">
        <f t="shared" si="13"/>
        <v>0.66666666666666607</v>
      </c>
      <c r="O47" s="68">
        <v>1.8226922959957772</v>
      </c>
      <c r="P47" s="66" t="str">
        <f t="shared" si="9"/>
        <v>Insignificant</v>
      </c>
      <c r="Q47" s="50" t="s">
        <v>243</v>
      </c>
      <c r="R47" s="68">
        <f t="shared" si="14"/>
        <v>1</v>
      </c>
      <c r="S47" s="68">
        <v>1.8226922959957772</v>
      </c>
      <c r="T47" s="66" t="str">
        <f t="shared" si="11"/>
        <v>Insignificant</v>
      </c>
    </row>
    <row r="48" spans="1:20" x14ac:dyDescent="0.3">
      <c r="A48" s="50" t="s">
        <v>128</v>
      </c>
      <c r="B48" s="68">
        <f t="shared" si="3"/>
        <v>0.33333333333333393</v>
      </c>
      <c r="C48" s="68">
        <v>1.8226922959957772</v>
      </c>
      <c r="D48" s="66" t="str">
        <f t="shared" si="4"/>
        <v>Insignificant</v>
      </c>
      <c r="E48" s="50" t="s">
        <v>157</v>
      </c>
      <c r="F48" s="68">
        <f t="shared" si="12"/>
        <v>0.33333333333333393</v>
      </c>
      <c r="G48" s="68">
        <v>1.8226922959957772</v>
      </c>
      <c r="H48" s="66" t="str">
        <f t="shared" si="5"/>
        <v>Insignificant</v>
      </c>
      <c r="I48" s="50" t="s">
        <v>186</v>
      </c>
      <c r="J48" s="68">
        <f t="shared" si="6"/>
        <v>0.66666666666666607</v>
      </c>
      <c r="K48" s="68">
        <v>1.8226922959957772</v>
      </c>
      <c r="L48" s="66" t="str">
        <f t="shared" si="7"/>
        <v>Insignificant</v>
      </c>
      <c r="M48" s="50" t="s">
        <v>215</v>
      </c>
      <c r="N48" s="68">
        <f t="shared" si="13"/>
        <v>0</v>
      </c>
      <c r="O48" s="68">
        <v>1.8226922959957772</v>
      </c>
      <c r="P48" s="66" t="str">
        <f t="shared" si="9"/>
        <v>Insignificant</v>
      </c>
      <c r="Q48" s="50" t="s">
        <v>244</v>
      </c>
      <c r="R48" s="68">
        <f t="shared" si="14"/>
        <v>1.333333333333333</v>
      </c>
      <c r="S48" s="68">
        <v>1.8226922959957772</v>
      </c>
      <c r="T48" s="66" t="str">
        <f t="shared" si="11"/>
        <v>Insignificant</v>
      </c>
    </row>
    <row r="49" spans="1:20" x14ac:dyDescent="0.3">
      <c r="A49" s="50" t="s">
        <v>129</v>
      </c>
      <c r="B49" s="68">
        <f t="shared" si="3"/>
        <v>0.66666666666666607</v>
      </c>
      <c r="C49" s="68">
        <v>1.8226922959957772</v>
      </c>
      <c r="D49" s="66" t="str">
        <f t="shared" si="4"/>
        <v>Insignificant</v>
      </c>
      <c r="E49" s="50" t="s">
        <v>158</v>
      </c>
      <c r="F49" s="68">
        <f t="shared" si="12"/>
        <v>0.66666666666666607</v>
      </c>
      <c r="G49" s="68">
        <v>1.8226922959957772</v>
      </c>
      <c r="H49" s="66" t="str">
        <f t="shared" si="5"/>
        <v>Insignificant</v>
      </c>
      <c r="I49" s="50" t="s">
        <v>187</v>
      </c>
      <c r="J49" s="68">
        <f t="shared" si="6"/>
        <v>0.66666666666666607</v>
      </c>
      <c r="K49" s="68">
        <v>1.8226922959957772</v>
      </c>
      <c r="L49" s="66" t="str">
        <f t="shared" si="7"/>
        <v>Insignificant</v>
      </c>
      <c r="M49" s="50" t="s">
        <v>216</v>
      </c>
      <c r="N49" s="68">
        <f t="shared" si="13"/>
        <v>0.33333333333333393</v>
      </c>
      <c r="O49" s="68">
        <v>1.8226922959957772</v>
      </c>
      <c r="P49" s="66" t="str">
        <f t="shared" si="9"/>
        <v>Insignificant</v>
      </c>
      <c r="Q49" s="50" t="s">
        <v>245</v>
      </c>
      <c r="R49" s="68">
        <f t="shared" si="14"/>
        <v>0.66666666666666607</v>
      </c>
      <c r="S49" s="68">
        <v>1.8226922959957772</v>
      </c>
      <c r="T49" s="66" t="str">
        <f t="shared" si="11"/>
        <v>Insignificant</v>
      </c>
    </row>
    <row r="50" spans="1:20" x14ac:dyDescent="0.3">
      <c r="A50" s="50" t="s">
        <v>130</v>
      </c>
      <c r="B50" s="68">
        <f t="shared" si="3"/>
        <v>0</v>
      </c>
      <c r="C50" s="68">
        <v>1.8226922959957772</v>
      </c>
      <c r="D50" s="66" t="str">
        <f t="shared" si="4"/>
        <v>Insignificant</v>
      </c>
      <c r="E50" s="50" t="s">
        <v>159</v>
      </c>
      <c r="F50" s="68">
        <f t="shared" si="12"/>
        <v>0</v>
      </c>
      <c r="G50" s="68">
        <v>1.8226922959957772</v>
      </c>
      <c r="H50" s="66" t="str">
        <f t="shared" si="5"/>
        <v>Insignificant</v>
      </c>
      <c r="I50" s="50" t="s">
        <v>188</v>
      </c>
      <c r="J50" s="68">
        <f t="shared" si="6"/>
        <v>0.99999999999999911</v>
      </c>
      <c r="K50" s="68">
        <v>1.8226922959957772</v>
      </c>
      <c r="L50" s="66" t="str">
        <f t="shared" si="7"/>
        <v>Insignificant</v>
      </c>
      <c r="M50" s="50" t="s">
        <v>217</v>
      </c>
      <c r="N50" s="68">
        <f t="shared" si="13"/>
        <v>0.33333333333333393</v>
      </c>
      <c r="O50" s="68">
        <v>1.8226922959957772</v>
      </c>
      <c r="P50" s="66" t="str">
        <f t="shared" si="9"/>
        <v>Insignificant</v>
      </c>
      <c r="Q50" s="50" t="s">
        <v>246</v>
      </c>
      <c r="R50" s="68">
        <f>ABS($H$15-H16)</f>
        <v>0.33333333333333393</v>
      </c>
      <c r="S50" s="68">
        <v>1.8226922959957772</v>
      </c>
      <c r="T50" s="66" t="str">
        <f t="shared" si="11"/>
        <v>Insignificant</v>
      </c>
    </row>
    <row r="51" spans="1:20" x14ac:dyDescent="0.3">
      <c r="A51" s="50" t="s">
        <v>131</v>
      </c>
      <c r="B51" s="68">
        <f t="shared" si="3"/>
        <v>0.66666666666666607</v>
      </c>
      <c r="C51" s="68">
        <v>1.8226922959957772</v>
      </c>
      <c r="D51" s="66" t="str">
        <f t="shared" si="4"/>
        <v>Insignificant</v>
      </c>
      <c r="E51" s="50" t="s">
        <v>160</v>
      </c>
      <c r="F51" s="68">
        <f t="shared" si="12"/>
        <v>0.66666666666666607</v>
      </c>
      <c r="G51" s="68">
        <v>1.8226922959957772</v>
      </c>
      <c r="H51" s="66" t="str">
        <f t="shared" si="5"/>
        <v>Insignificant</v>
      </c>
      <c r="I51" s="50" t="s">
        <v>189</v>
      </c>
      <c r="J51" s="68">
        <f t="shared" si="6"/>
        <v>0.33333333333333215</v>
      </c>
      <c r="K51" s="68">
        <v>1.8226922959957772</v>
      </c>
      <c r="L51" s="66" t="str">
        <f t="shared" si="7"/>
        <v>Insignificant</v>
      </c>
      <c r="M51" s="50" t="s">
        <v>218</v>
      </c>
      <c r="N51" s="68">
        <f t="shared" si="13"/>
        <v>0.66666666666666696</v>
      </c>
      <c r="O51" s="68">
        <v>1.8226922959957772</v>
      </c>
      <c r="P51" s="66" t="str">
        <f t="shared" si="9"/>
        <v>Insignificant</v>
      </c>
      <c r="Q51" s="50" t="s">
        <v>247</v>
      </c>
      <c r="R51" s="68">
        <f t="shared" ref="R51:R54" si="15">ABS($H$15-H17)</f>
        <v>0.33333333333333393</v>
      </c>
      <c r="S51" s="68">
        <v>1.8226922959957772</v>
      </c>
      <c r="T51" s="66" t="str">
        <f t="shared" si="11"/>
        <v>Insignificant</v>
      </c>
    </row>
    <row r="52" spans="1:20" x14ac:dyDescent="0.3">
      <c r="A52" s="50" t="s">
        <v>132</v>
      </c>
      <c r="B52" s="68">
        <f t="shared" si="3"/>
        <v>1</v>
      </c>
      <c r="C52" s="68">
        <v>1.8226922959957772</v>
      </c>
      <c r="D52" s="66" t="str">
        <f t="shared" si="4"/>
        <v>Insignificant</v>
      </c>
      <c r="E52" s="50" t="s">
        <v>161</v>
      </c>
      <c r="F52" s="68">
        <f t="shared" si="12"/>
        <v>1</v>
      </c>
      <c r="G52" s="68">
        <v>1.8226922959957772</v>
      </c>
      <c r="H52" s="66" t="str">
        <f t="shared" si="5"/>
        <v>Insignificant</v>
      </c>
      <c r="I52" s="50" t="s">
        <v>190</v>
      </c>
      <c r="J52" s="68">
        <f>ABS($H$8-H9)</f>
        <v>0</v>
      </c>
      <c r="K52" s="68">
        <v>1.8226922959957772</v>
      </c>
      <c r="L52" s="66" t="str">
        <f t="shared" si="7"/>
        <v>Insignificant</v>
      </c>
      <c r="M52" s="50" t="s">
        <v>219</v>
      </c>
      <c r="N52" s="68">
        <f t="shared" si="13"/>
        <v>0</v>
      </c>
      <c r="O52" s="68">
        <v>1.8226922959957772</v>
      </c>
      <c r="P52" s="66" t="str">
        <f t="shared" si="9"/>
        <v>Insignificant</v>
      </c>
      <c r="Q52" s="50" t="s">
        <v>248</v>
      </c>
      <c r="R52" s="68">
        <f t="shared" si="15"/>
        <v>0.66666666666666696</v>
      </c>
      <c r="S52" s="68">
        <v>1.8226922959957772</v>
      </c>
      <c r="T52" s="66" t="str">
        <f t="shared" si="11"/>
        <v>Insignificant</v>
      </c>
    </row>
    <row r="53" spans="1:20" x14ac:dyDescent="0.3">
      <c r="A53" s="50" t="s">
        <v>133</v>
      </c>
      <c r="B53" s="68">
        <f t="shared" si="3"/>
        <v>1</v>
      </c>
      <c r="C53" s="68">
        <v>1.8226922959957772</v>
      </c>
      <c r="D53" s="66" t="str">
        <f t="shared" si="4"/>
        <v>Insignificant</v>
      </c>
      <c r="E53" s="50" t="s">
        <v>162</v>
      </c>
      <c r="F53" s="68">
        <f t="shared" si="12"/>
        <v>1</v>
      </c>
      <c r="G53" s="68">
        <v>1.8226922959957772</v>
      </c>
      <c r="H53" s="66" t="str">
        <f t="shared" si="5"/>
        <v>Insignificant</v>
      </c>
      <c r="I53" s="50" t="s">
        <v>191</v>
      </c>
      <c r="J53" s="68">
        <f t="shared" ref="J53:J63" si="16">ABS($H$8-H10)</f>
        <v>0.33333333333333215</v>
      </c>
      <c r="K53" s="68">
        <v>1.8226922959957772</v>
      </c>
      <c r="L53" s="66" t="str">
        <f t="shared" si="7"/>
        <v>Insignificant</v>
      </c>
      <c r="M53" s="50" t="s">
        <v>220</v>
      </c>
      <c r="N53" s="68">
        <f>ABS($H$11-H12)</f>
        <v>0.66666666666666607</v>
      </c>
      <c r="O53" s="68">
        <v>1.8226922959957772</v>
      </c>
      <c r="P53" s="66" t="str">
        <f t="shared" si="9"/>
        <v>Insignificant</v>
      </c>
      <c r="Q53" s="50" t="s">
        <v>249</v>
      </c>
      <c r="R53" s="68">
        <f t="shared" si="15"/>
        <v>0</v>
      </c>
      <c r="S53" s="68">
        <v>1.8226922959957772</v>
      </c>
      <c r="T53" s="66" t="str">
        <f t="shared" si="11"/>
        <v>Insignificant</v>
      </c>
    </row>
    <row r="54" spans="1:20" x14ac:dyDescent="0.3">
      <c r="A54" s="50" t="s">
        <v>134</v>
      </c>
      <c r="B54" s="68">
        <f t="shared" si="3"/>
        <v>1.333333333333333</v>
      </c>
      <c r="C54" s="68">
        <v>1.8226922959957772</v>
      </c>
      <c r="D54" s="66" t="str">
        <f t="shared" si="4"/>
        <v>Insignificant</v>
      </c>
      <c r="E54" s="50" t="s">
        <v>163</v>
      </c>
      <c r="F54" s="68">
        <f t="shared" si="12"/>
        <v>1.333333333333333</v>
      </c>
      <c r="G54" s="68">
        <v>1.8226922959957772</v>
      </c>
      <c r="H54" s="66" t="str">
        <f t="shared" si="5"/>
        <v>Insignificant</v>
      </c>
      <c r="I54" s="50" t="s">
        <v>192</v>
      </c>
      <c r="J54" s="68">
        <f t="shared" si="16"/>
        <v>1.3333333333333339</v>
      </c>
      <c r="K54" s="68">
        <v>1.8226922959957772</v>
      </c>
      <c r="L54" s="66" t="str">
        <f t="shared" si="7"/>
        <v>Insignificant</v>
      </c>
      <c r="M54" s="50" t="s">
        <v>221</v>
      </c>
      <c r="N54" s="68">
        <f t="shared" ref="N54:N61" si="17">ABS($H$11-H13)</f>
        <v>0.33333333333333393</v>
      </c>
      <c r="O54" s="68">
        <v>1.8226922959957772</v>
      </c>
      <c r="P54" s="66" t="str">
        <f t="shared" si="9"/>
        <v>Insignificant</v>
      </c>
      <c r="Q54" s="50" t="s">
        <v>250</v>
      </c>
      <c r="R54" s="68">
        <f>ABS($H$16-H17)</f>
        <v>0</v>
      </c>
      <c r="S54" s="68">
        <v>1.8226922959957772</v>
      </c>
      <c r="T54" s="66" t="str">
        <f t="shared" si="11"/>
        <v>Insignificant</v>
      </c>
    </row>
    <row r="55" spans="1:20" x14ac:dyDescent="0.3">
      <c r="A55" s="50" t="s">
        <v>135</v>
      </c>
      <c r="B55" s="68">
        <f t="shared" si="3"/>
        <v>0.66666666666666607</v>
      </c>
      <c r="C55" s="68">
        <v>1.8226922959957772</v>
      </c>
      <c r="D55" s="66" t="str">
        <f t="shared" si="4"/>
        <v>Insignificant</v>
      </c>
      <c r="E55" s="50" t="s">
        <v>164</v>
      </c>
      <c r="F55" s="68">
        <f t="shared" si="12"/>
        <v>0.66666666666666607</v>
      </c>
      <c r="G55" s="68">
        <v>1.8226922959957772</v>
      </c>
      <c r="H55" s="66" t="str">
        <f t="shared" si="5"/>
        <v>Insignificant</v>
      </c>
      <c r="I55" s="50" t="s">
        <v>193</v>
      </c>
      <c r="J55" s="68">
        <f t="shared" si="16"/>
        <v>0.66666666666666785</v>
      </c>
      <c r="K55" s="68">
        <v>1.8226922959957772</v>
      </c>
      <c r="L55" s="66" t="str">
        <f t="shared" si="7"/>
        <v>Insignificant</v>
      </c>
      <c r="M55" s="50" t="s">
        <v>222</v>
      </c>
      <c r="N55" s="68">
        <f t="shared" si="17"/>
        <v>1</v>
      </c>
      <c r="O55" s="68">
        <v>1.8226922959957772</v>
      </c>
      <c r="P55" s="66" t="str">
        <f t="shared" si="9"/>
        <v>Insignificant</v>
      </c>
      <c r="Q55" s="50" t="s">
        <v>251</v>
      </c>
      <c r="R55" s="68">
        <f t="shared" ref="R55:R57" si="18">ABS($H$16-H18)</f>
        <v>0.33333333333333304</v>
      </c>
      <c r="S55" s="68">
        <v>1.8226922959957772</v>
      </c>
      <c r="T55" s="66" t="str">
        <f t="shared" si="11"/>
        <v>Insignificant</v>
      </c>
    </row>
    <row r="56" spans="1:20" x14ac:dyDescent="0.3">
      <c r="A56" s="50" t="s">
        <v>136</v>
      </c>
      <c r="B56" s="68">
        <f>ABS($H$4-H5)</f>
        <v>0</v>
      </c>
      <c r="C56" s="68">
        <v>1.8226922959957772</v>
      </c>
      <c r="D56" s="66" t="str">
        <f t="shared" si="4"/>
        <v>Insignificant</v>
      </c>
      <c r="E56" s="50" t="s">
        <v>165</v>
      </c>
      <c r="F56" s="68">
        <f>ABS($H$6-H7)</f>
        <v>0.33333333333333215</v>
      </c>
      <c r="G56" s="68">
        <v>1.8226922959957772</v>
      </c>
      <c r="H56" s="66" t="str">
        <f t="shared" si="5"/>
        <v>Insignificant</v>
      </c>
      <c r="I56" s="50" t="s">
        <v>194</v>
      </c>
      <c r="J56" s="68">
        <f t="shared" si="16"/>
        <v>1</v>
      </c>
      <c r="K56" s="68">
        <v>1.8226922959957772</v>
      </c>
      <c r="L56" s="66" t="str">
        <f t="shared" si="7"/>
        <v>Insignificant</v>
      </c>
      <c r="M56" s="50" t="s">
        <v>223</v>
      </c>
      <c r="N56" s="68">
        <f t="shared" si="17"/>
        <v>1.6666666666666661</v>
      </c>
      <c r="O56" s="68">
        <v>1.8226922959957772</v>
      </c>
      <c r="P56" s="66" t="str">
        <f t="shared" si="9"/>
        <v>Insignificant</v>
      </c>
      <c r="Q56" s="50" t="s">
        <v>252</v>
      </c>
      <c r="R56" s="68">
        <f t="shared" si="18"/>
        <v>0.33333333333333393</v>
      </c>
      <c r="S56" s="68">
        <v>1.8226922959957772</v>
      </c>
      <c r="T56" s="66" t="str">
        <f t="shared" si="11"/>
        <v>Insignificant</v>
      </c>
    </row>
    <row r="57" spans="1:20" x14ac:dyDescent="0.3">
      <c r="A57" s="50" t="s">
        <v>137</v>
      </c>
      <c r="B57" s="68">
        <f t="shared" ref="B57:B68" si="19">ABS($H$4-H6)</f>
        <v>0.66666666666666607</v>
      </c>
      <c r="C57" s="68">
        <v>1.8226922959957772</v>
      </c>
      <c r="D57" s="66" t="str">
        <f t="shared" si="4"/>
        <v>Insignificant</v>
      </c>
      <c r="E57" s="50" t="s">
        <v>166</v>
      </c>
      <c r="F57" s="68">
        <f t="shared" ref="F57:F68" si="20">ABS($H$6-H8)</f>
        <v>0.33333333333333215</v>
      </c>
      <c r="G57" s="68">
        <v>1.8226922959957772</v>
      </c>
      <c r="H57" s="66" t="str">
        <f t="shared" si="5"/>
        <v>Insignificant</v>
      </c>
      <c r="I57" s="50" t="s">
        <v>195</v>
      </c>
      <c r="J57" s="68">
        <f t="shared" si="16"/>
        <v>0.33333333333333393</v>
      </c>
      <c r="K57" s="68">
        <v>1.8226922959957772</v>
      </c>
      <c r="L57" s="66" t="str">
        <f t="shared" si="7"/>
        <v>Insignificant</v>
      </c>
      <c r="M57" s="50" t="s">
        <v>224</v>
      </c>
      <c r="N57" s="68">
        <f t="shared" si="17"/>
        <v>2</v>
      </c>
      <c r="O57" s="68">
        <v>1.8226922959957772</v>
      </c>
      <c r="P57" s="66" t="str">
        <f t="shared" si="9"/>
        <v>Significant</v>
      </c>
      <c r="Q57" s="50" t="s">
        <v>253</v>
      </c>
      <c r="R57" s="68">
        <f>ABS($H$17-H18)</f>
        <v>0.33333333333333304</v>
      </c>
      <c r="S57" s="68">
        <v>1.8226922959957772</v>
      </c>
      <c r="T57" s="66" t="str">
        <f t="shared" si="11"/>
        <v>Insignificant</v>
      </c>
    </row>
    <row r="58" spans="1:20" x14ac:dyDescent="0.3">
      <c r="A58" s="50" t="s">
        <v>138</v>
      </c>
      <c r="B58" s="68">
        <f t="shared" si="19"/>
        <v>0.33333333333333393</v>
      </c>
      <c r="C58" s="68">
        <v>1.8226922959957772</v>
      </c>
      <c r="D58" s="66" t="str">
        <f t="shared" si="4"/>
        <v>Insignificant</v>
      </c>
      <c r="E58" s="50" t="s">
        <v>167</v>
      </c>
      <c r="F58" s="68">
        <f t="shared" si="20"/>
        <v>0.33333333333333215</v>
      </c>
      <c r="G58" s="68">
        <v>1.8226922959957772</v>
      </c>
      <c r="H58" s="66" t="str">
        <f t="shared" si="5"/>
        <v>Insignificant</v>
      </c>
      <c r="I58" s="50" t="s">
        <v>196</v>
      </c>
      <c r="J58" s="68">
        <f t="shared" si="16"/>
        <v>0.33333333333333215</v>
      </c>
      <c r="K58" s="68">
        <v>1.8226922959957772</v>
      </c>
      <c r="L58" s="66" t="str">
        <f t="shared" si="7"/>
        <v>Insignificant</v>
      </c>
      <c r="M58" s="50" t="s">
        <v>225</v>
      </c>
      <c r="N58" s="68">
        <f t="shared" si="17"/>
        <v>2</v>
      </c>
      <c r="O58" s="68">
        <v>1.8226922959957772</v>
      </c>
      <c r="P58" s="66" t="str">
        <f t="shared" si="9"/>
        <v>Significant</v>
      </c>
      <c r="Q58" s="50" t="s">
        <v>254</v>
      </c>
      <c r="R58" s="68">
        <f>ABS($H$17-H19)</f>
        <v>0.33333333333333393</v>
      </c>
      <c r="S58" s="68">
        <v>1.8226922959957772</v>
      </c>
      <c r="T58" s="66" t="str">
        <f t="shared" si="11"/>
        <v>Insignificant</v>
      </c>
    </row>
    <row r="59" spans="1:20" x14ac:dyDescent="0.3">
      <c r="A59" s="50" t="s">
        <v>139</v>
      </c>
      <c r="B59" s="68">
        <f t="shared" si="19"/>
        <v>0.33333333333333393</v>
      </c>
      <c r="C59" s="68">
        <v>1.8226922959957772</v>
      </c>
      <c r="D59" s="66" t="str">
        <f t="shared" si="4"/>
        <v>Insignificant</v>
      </c>
      <c r="E59" s="50" t="s">
        <v>168</v>
      </c>
      <c r="F59" s="68">
        <f t="shared" si="20"/>
        <v>0</v>
      </c>
      <c r="G59" s="68">
        <v>1.8226922959957772</v>
      </c>
      <c r="H59" s="66" t="str">
        <f t="shared" si="5"/>
        <v>Insignificant</v>
      </c>
      <c r="I59" s="50" t="s">
        <v>197</v>
      </c>
      <c r="J59" s="68">
        <f t="shared" si="16"/>
        <v>0.66666666666666607</v>
      </c>
      <c r="K59" s="68">
        <v>1.8226922959957772</v>
      </c>
      <c r="L59" s="66" t="str">
        <f t="shared" si="7"/>
        <v>Insignificant</v>
      </c>
      <c r="M59" s="50" t="s">
        <v>226</v>
      </c>
      <c r="N59" s="68">
        <f t="shared" si="17"/>
        <v>2.333333333333333</v>
      </c>
      <c r="O59" s="68">
        <v>1.8226922959957772</v>
      </c>
      <c r="P59" s="66" t="str">
        <f t="shared" si="9"/>
        <v>Significant</v>
      </c>
      <c r="Q59" s="50" t="s">
        <v>255</v>
      </c>
      <c r="R59" s="68">
        <f>ABS($H$18-H19)</f>
        <v>0.66666666666666696</v>
      </c>
      <c r="S59" s="68">
        <v>1.8226922959957772</v>
      </c>
      <c r="T59" s="78" t="str">
        <f t="shared" si="11"/>
        <v>Insignificant</v>
      </c>
    </row>
    <row r="60" spans="1:20" x14ac:dyDescent="0.3">
      <c r="A60" s="50" t="s">
        <v>140</v>
      </c>
      <c r="B60" s="68">
        <f t="shared" si="19"/>
        <v>0.33333333333333393</v>
      </c>
      <c r="C60" s="68">
        <v>1.8226922959957772</v>
      </c>
      <c r="D60" s="66" t="str">
        <f t="shared" si="4"/>
        <v>Insignificant</v>
      </c>
      <c r="E60" s="50" t="s">
        <v>169</v>
      </c>
      <c r="F60" s="68">
        <f t="shared" si="20"/>
        <v>1.6666666666666661</v>
      </c>
      <c r="G60" s="68">
        <v>1.8226922959957772</v>
      </c>
      <c r="H60" s="66" t="str">
        <f t="shared" si="5"/>
        <v>Insignificant</v>
      </c>
      <c r="I60" s="50" t="s">
        <v>198</v>
      </c>
      <c r="J60" s="68">
        <f t="shared" si="16"/>
        <v>0.66666666666666607</v>
      </c>
      <c r="K60" s="68">
        <v>1.8226922959957772</v>
      </c>
      <c r="L60" s="66" t="str">
        <f t="shared" si="7"/>
        <v>Insignificant</v>
      </c>
      <c r="M60" s="50" t="s">
        <v>227</v>
      </c>
      <c r="N60" s="68">
        <f t="shared" si="17"/>
        <v>1.6666666666666661</v>
      </c>
      <c r="O60" s="68">
        <v>1.8226922959957772</v>
      </c>
      <c r="P60" s="66" t="str">
        <f t="shared" si="9"/>
        <v>Insignificant</v>
      </c>
      <c r="S60" s="68"/>
      <c r="T60" s="137"/>
    </row>
    <row r="61" spans="1:20" x14ac:dyDescent="0.3">
      <c r="A61" s="50" t="s">
        <v>141</v>
      </c>
      <c r="B61" s="68">
        <f t="shared" si="19"/>
        <v>0.66666666666666607</v>
      </c>
      <c r="C61" s="68">
        <v>1.8226922959957772</v>
      </c>
      <c r="D61" s="66" t="str">
        <f t="shared" si="4"/>
        <v>Insignificant</v>
      </c>
      <c r="E61" s="50" t="s">
        <v>170</v>
      </c>
      <c r="F61" s="68">
        <f t="shared" si="20"/>
        <v>1</v>
      </c>
      <c r="G61" s="68">
        <v>1.8226922959957772</v>
      </c>
      <c r="H61" s="66" t="str">
        <f t="shared" si="5"/>
        <v>Insignificant</v>
      </c>
      <c r="I61" s="50" t="s">
        <v>199</v>
      </c>
      <c r="J61" s="68">
        <f t="shared" si="16"/>
        <v>0.99999999999999911</v>
      </c>
      <c r="K61" s="68">
        <v>1.8226922959957772</v>
      </c>
      <c r="L61" s="66" t="str">
        <f t="shared" si="7"/>
        <v>Insignificant</v>
      </c>
      <c r="M61" s="50" t="s">
        <v>228</v>
      </c>
      <c r="N61" s="68">
        <f>ABS($H$12-H13)</f>
        <v>0.33333333333333215</v>
      </c>
      <c r="O61" s="68">
        <v>1.8226922959957772</v>
      </c>
      <c r="P61" s="66" t="str">
        <f t="shared" si="9"/>
        <v>Insignificant</v>
      </c>
      <c r="S61" s="68"/>
      <c r="T61" s="137"/>
    </row>
    <row r="62" spans="1:20" x14ac:dyDescent="0.3">
      <c r="A62" s="50" t="s">
        <v>142</v>
      </c>
      <c r="B62" s="68">
        <f t="shared" si="19"/>
        <v>1</v>
      </c>
      <c r="C62" s="68">
        <v>1.8226922959957772</v>
      </c>
      <c r="D62" s="66" t="str">
        <f t="shared" si="4"/>
        <v>Insignificant</v>
      </c>
      <c r="E62" s="50" t="s">
        <v>171</v>
      </c>
      <c r="F62" s="68">
        <f t="shared" si="20"/>
        <v>1.3333333333333321</v>
      </c>
      <c r="G62" s="68">
        <v>1.8226922959957772</v>
      </c>
      <c r="H62" s="66" t="str">
        <f t="shared" si="5"/>
        <v>Insignificant</v>
      </c>
      <c r="I62" s="50" t="s">
        <v>200</v>
      </c>
      <c r="J62" s="68">
        <f t="shared" si="16"/>
        <v>0.33333333333333215</v>
      </c>
      <c r="K62" s="68">
        <v>1.8226922959957772</v>
      </c>
      <c r="L62" s="66" t="str">
        <f t="shared" si="7"/>
        <v>Insignificant</v>
      </c>
      <c r="M62" s="50" t="s">
        <v>229</v>
      </c>
      <c r="N62" s="68">
        <f t="shared" ref="N62:N68" si="21">ABS($H$12-H14)</f>
        <v>0.33333333333333393</v>
      </c>
      <c r="O62" s="68">
        <v>1.8226922959957772</v>
      </c>
      <c r="P62" s="66" t="str">
        <f t="shared" si="9"/>
        <v>Insignificant</v>
      </c>
      <c r="S62" s="68"/>
      <c r="T62" s="137"/>
    </row>
    <row r="63" spans="1:20" x14ac:dyDescent="0.3">
      <c r="A63" s="50" t="s">
        <v>143</v>
      </c>
      <c r="B63" s="68">
        <f t="shared" si="19"/>
        <v>0.33333333333333393</v>
      </c>
      <c r="C63" s="68">
        <v>1.8226922959957772</v>
      </c>
      <c r="D63" s="66" t="str">
        <f t="shared" si="4"/>
        <v>Insignificant</v>
      </c>
      <c r="E63" s="50" t="s">
        <v>172</v>
      </c>
      <c r="F63" s="68">
        <f t="shared" si="20"/>
        <v>0.66666666666666607</v>
      </c>
      <c r="G63" s="68">
        <v>1.8226922959957772</v>
      </c>
      <c r="H63" s="66" t="str">
        <f t="shared" si="5"/>
        <v>Insignificant</v>
      </c>
      <c r="I63" s="50" t="s">
        <v>201</v>
      </c>
      <c r="J63" s="68">
        <f>ABS($H$9-H10)</f>
        <v>0.33333333333333215</v>
      </c>
      <c r="K63" s="68">
        <v>1.8226922959957772</v>
      </c>
      <c r="L63" s="66" t="str">
        <f t="shared" si="7"/>
        <v>Insignificant</v>
      </c>
      <c r="M63" s="50" t="s">
        <v>230</v>
      </c>
      <c r="N63" s="68">
        <f t="shared" si="21"/>
        <v>1</v>
      </c>
      <c r="O63" s="68">
        <v>1.8226922959957772</v>
      </c>
      <c r="P63" s="66" t="str">
        <f t="shared" si="9"/>
        <v>Insignificant</v>
      </c>
      <c r="S63" s="68"/>
      <c r="T63" s="137"/>
    </row>
    <row r="64" spans="1:20" x14ac:dyDescent="0.3">
      <c r="A64" s="50" t="s">
        <v>144</v>
      </c>
      <c r="B64" s="68">
        <f t="shared" si="19"/>
        <v>0.66666666666666607</v>
      </c>
      <c r="C64" s="68">
        <v>1.8226922959957772</v>
      </c>
      <c r="D64" s="66" t="str">
        <f t="shared" si="4"/>
        <v>Insignificant</v>
      </c>
      <c r="E64" s="50" t="s">
        <v>173</v>
      </c>
      <c r="F64" s="68">
        <f t="shared" si="20"/>
        <v>0</v>
      </c>
      <c r="G64" s="68">
        <v>1.8226922959957772</v>
      </c>
      <c r="H64" s="66" t="str">
        <f t="shared" si="5"/>
        <v>Insignificant</v>
      </c>
      <c r="I64" s="50" t="s">
        <v>202</v>
      </c>
      <c r="J64" s="68">
        <f t="shared" ref="J64:J68" si="22">ABS($H$9-H11)</f>
        <v>1.3333333333333339</v>
      </c>
      <c r="K64" s="68">
        <v>1.8226922959957772</v>
      </c>
      <c r="L64" s="66" t="str">
        <f t="shared" si="7"/>
        <v>Insignificant</v>
      </c>
      <c r="M64" s="50" t="s">
        <v>231</v>
      </c>
      <c r="N64" s="68">
        <f t="shared" si="21"/>
        <v>1.3333333333333339</v>
      </c>
      <c r="O64" s="68">
        <v>1.8226922959957772</v>
      </c>
      <c r="P64" s="66" t="str">
        <f t="shared" si="9"/>
        <v>Insignificant</v>
      </c>
      <c r="S64" s="68"/>
      <c r="T64" s="137"/>
    </row>
    <row r="65" spans="1:20" x14ac:dyDescent="0.3">
      <c r="A65" s="50" t="s">
        <v>145</v>
      </c>
      <c r="B65" s="68">
        <f t="shared" si="19"/>
        <v>0</v>
      </c>
      <c r="C65" s="68">
        <v>1.8226922959957772</v>
      </c>
      <c r="D65" s="66" t="str">
        <f t="shared" si="4"/>
        <v>Insignificant</v>
      </c>
      <c r="E65" s="50" t="s">
        <v>174</v>
      </c>
      <c r="F65" s="68">
        <f t="shared" si="20"/>
        <v>0.33333333333333393</v>
      </c>
      <c r="G65" s="68">
        <v>1.8226922959957772</v>
      </c>
      <c r="H65" s="66" t="str">
        <f t="shared" si="5"/>
        <v>Insignificant</v>
      </c>
      <c r="I65" s="50" t="s">
        <v>203</v>
      </c>
      <c r="J65" s="68">
        <f t="shared" si="22"/>
        <v>0.66666666666666785</v>
      </c>
      <c r="K65" s="68">
        <v>1.8226922959957772</v>
      </c>
      <c r="L65" s="66" t="str">
        <f t="shared" si="7"/>
        <v>Insignificant</v>
      </c>
      <c r="M65" s="50" t="s">
        <v>232</v>
      </c>
      <c r="N65" s="68">
        <f t="shared" si="21"/>
        <v>1.3333333333333339</v>
      </c>
      <c r="O65" s="68">
        <v>1.8226922959957772</v>
      </c>
      <c r="P65" s="66" t="str">
        <f t="shared" si="9"/>
        <v>Insignificant</v>
      </c>
      <c r="S65" s="68"/>
      <c r="T65" s="137"/>
    </row>
    <row r="66" spans="1:20" x14ac:dyDescent="0.3">
      <c r="A66" s="50" t="s">
        <v>146</v>
      </c>
      <c r="B66" s="68">
        <f t="shared" si="19"/>
        <v>0.66666666666666607</v>
      </c>
      <c r="C66" s="68">
        <v>1.8226922959957772</v>
      </c>
      <c r="D66" s="66" t="str">
        <f t="shared" si="4"/>
        <v>Insignificant</v>
      </c>
      <c r="E66" s="50" t="s">
        <v>175</v>
      </c>
      <c r="F66" s="68">
        <f t="shared" si="20"/>
        <v>0.33333333333333393</v>
      </c>
      <c r="G66" s="68">
        <v>1.8226922959957772</v>
      </c>
      <c r="H66" s="66" t="str">
        <f t="shared" si="5"/>
        <v>Insignificant</v>
      </c>
      <c r="I66" s="50" t="s">
        <v>204</v>
      </c>
      <c r="J66" s="68">
        <f t="shared" si="22"/>
        <v>1</v>
      </c>
      <c r="K66" s="68">
        <v>1.8226922959957772</v>
      </c>
      <c r="L66" s="66" t="str">
        <f t="shared" si="7"/>
        <v>Insignificant</v>
      </c>
      <c r="M66" s="50" t="s">
        <v>233</v>
      </c>
      <c r="N66" s="68">
        <f t="shared" si="21"/>
        <v>1.666666666666667</v>
      </c>
      <c r="O66" s="68">
        <v>1.8226922959957772</v>
      </c>
      <c r="P66" s="66" t="str">
        <f t="shared" si="9"/>
        <v>Insignificant</v>
      </c>
      <c r="S66" s="68"/>
      <c r="T66" s="137"/>
    </row>
    <row r="67" spans="1:20" x14ac:dyDescent="0.3">
      <c r="A67" s="50" t="s">
        <v>147</v>
      </c>
      <c r="B67" s="68">
        <f t="shared" si="19"/>
        <v>1</v>
      </c>
      <c r="C67" s="68">
        <v>1.8226922959957772</v>
      </c>
      <c r="D67" s="66" t="str">
        <f t="shared" si="4"/>
        <v>Insignificant</v>
      </c>
      <c r="E67" s="50" t="s">
        <v>176</v>
      </c>
      <c r="F67" s="68">
        <f t="shared" si="20"/>
        <v>0.66666666666666696</v>
      </c>
      <c r="G67" s="68">
        <v>1.8226922959957772</v>
      </c>
      <c r="H67" s="66" t="str">
        <f t="shared" si="5"/>
        <v>Insignificant</v>
      </c>
      <c r="I67" s="50" t="s">
        <v>205</v>
      </c>
      <c r="J67" s="68">
        <f t="shared" si="22"/>
        <v>0.33333333333333393</v>
      </c>
      <c r="K67" s="68">
        <v>1.8226922959957772</v>
      </c>
      <c r="L67" s="66" t="str">
        <f t="shared" si="7"/>
        <v>Insignificant</v>
      </c>
      <c r="M67" s="50" t="s">
        <v>234</v>
      </c>
      <c r="N67" s="68">
        <f t="shared" si="21"/>
        <v>1</v>
      </c>
      <c r="O67" s="68">
        <v>1.8226922959957772</v>
      </c>
      <c r="P67" s="66" t="str">
        <f t="shared" si="9"/>
        <v>Insignificant</v>
      </c>
      <c r="S67" s="68"/>
      <c r="T67" s="137"/>
    </row>
    <row r="68" spans="1:20" x14ac:dyDescent="0.3">
      <c r="A68" s="50" t="s">
        <v>148</v>
      </c>
      <c r="B68" s="68">
        <f t="shared" si="19"/>
        <v>1</v>
      </c>
      <c r="C68" s="68">
        <v>1.8226922959957772</v>
      </c>
      <c r="D68" s="66" t="str">
        <f t="shared" si="4"/>
        <v>Insignificant</v>
      </c>
      <c r="E68" s="50" t="s">
        <v>177</v>
      </c>
      <c r="F68" s="68">
        <f t="shared" si="20"/>
        <v>0</v>
      </c>
      <c r="G68" s="68">
        <v>1.8226922959957772</v>
      </c>
      <c r="H68" s="66" t="str">
        <f t="shared" si="5"/>
        <v>Insignificant</v>
      </c>
      <c r="I68" s="50" t="s">
        <v>206</v>
      </c>
      <c r="J68" s="68">
        <f t="shared" si="22"/>
        <v>0.33333333333333215</v>
      </c>
      <c r="K68" s="68">
        <v>1.8226922959957772</v>
      </c>
      <c r="L68" s="66" t="str">
        <f t="shared" si="7"/>
        <v>Insignificant</v>
      </c>
      <c r="M68" s="50" t="s">
        <v>235</v>
      </c>
      <c r="N68" s="68">
        <f>ABS($H$13-H14)</f>
        <v>0.66666666666666607</v>
      </c>
      <c r="O68" s="68">
        <v>1.8226922959957772</v>
      </c>
      <c r="P68" s="66" t="str">
        <f t="shared" si="9"/>
        <v>Insignificant</v>
      </c>
      <c r="S68" s="68"/>
      <c r="T68" s="137"/>
    </row>
    <row r="69" spans="1:20" x14ac:dyDescent="0.3">
      <c r="T69" s="138"/>
    </row>
    <row r="71" spans="1:20" x14ac:dyDescent="0.3">
      <c r="K71" s="63" t="s">
        <v>256</v>
      </c>
    </row>
    <row r="72" spans="1:20" x14ac:dyDescent="0.3">
      <c r="K72" s="50" t="s">
        <v>224</v>
      </c>
      <c r="N72" t="s">
        <v>274</v>
      </c>
      <c r="O72">
        <v>3</v>
      </c>
    </row>
    <row r="73" spans="1:20" x14ac:dyDescent="0.3">
      <c r="K73" s="50" t="s">
        <v>225</v>
      </c>
      <c r="N73" t="s">
        <v>275</v>
      </c>
      <c r="O73">
        <v>2</v>
      </c>
    </row>
    <row r="74" spans="1:20" x14ac:dyDescent="0.3">
      <c r="K74" s="50" t="s">
        <v>226</v>
      </c>
    </row>
    <row r="75" spans="1:20" x14ac:dyDescent="0.3">
      <c r="K75" s="50" t="s">
        <v>239</v>
      </c>
      <c r="N75" s="140" t="s">
        <v>276</v>
      </c>
      <c r="O75" s="141"/>
      <c r="P75" s="142"/>
    </row>
    <row r="76" spans="1:20" x14ac:dyDescent="0.3">
      <c r="N76" s="74" t="s">
        <v>28</v>
      </c>
      <c r="O76" s="139" t="s">
        <v>64</v>
      </c>
      <c r="P76" s="139"/>
    </row>
    <row r="77" spans="1:20" x14ac:dyDescent="0.3">
      <c r="N77" s="74" t="s">
        <v>29</v>
      </c>
      <c r="O77" s="139" t="s">
        <v>65</v>
      </c>
      <c r="P77" s="139"/>
    </row>
    <row r="78" spans="1:20" x14ac:dyDescent="0.3">
      <c r="N78" s="74" t="s">
        <v>27</v>
      </c>
      <c r="O78" s="139" t="s">
        <v>66</v>
      </c>
      <c r="P78" s="139"/>
    </row>
  </sheetData>
  <mergeCells count="12">
    <mergeCell ref="A20:C20"/>
    <mergeCell ref="F31:G31"/>
    <mergeCell ref="O76:P76"/>
    <mergeCell ref="O77:P77"/>
    <mergeCell ref="O78:P78"/>
    <mergeCell ref="N75:P75"/>
    <mergeCell ref="A1:A2"/>
    <mergeCell ref="B1:B2"/>
    <mergeCell ref="C1:C2"/>
    <mergeCell ref="D1:F1"/>
    <mergeCell ref="G1:G2"/>
    <mergeCell ref="H1:H2"/>
  </mergeCells>
  <conditionalFormatting sqref="D40:D68">
    <cfRule type="cellIs" dxfId="4" priority="5" operator="equal">
      <formula>"Significant"</formula>
    </cfRule>
  </conditionalFormatting>
  <conditionalFormatting sqref="H40:H68">
    <cfRule type="cellIs" dxfId="3" priority="4" operator="equal">
      <formula>"Significant"</formula>
    </cfRule>
  </conditionalFormatting>
  <conditionalFormatting sqref="L40:L68">
    <cfRule type="cellIs" dxfId="2" priority="3" operator="equal">
      <formula>"Significant"</formula>
    </cfRule>
  </conditionalFormatting>
  <conditionalFormatting sqref="P40:P68">
    <cfRule type="cellIs" dxfId="1" priority="2" operator="equal">
      <formula>"Significant"</formula>
    </cfRule>
  </conditionalFormatting>
  <conditionalFormatting sqref="T40:T68">
    <cfRule type="cellIs" dxfId="0" priority="1" operator="equal">
      <formula>"Significant"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3CFF-68A1-45C8-B5DF-1A509F16F137}">
  <dimension ref="A1:T85"/>
  <sheetViews>
    <sheetView workbookViewId="0">
      <pane xSplit="3" ySplit="2" topLeftCell="D58" activePane="bottomRight" state="frozen"/>
      <selection pane="topRight" activeCell="D1" sqref="D1"/>
      <selection pane="bottomLeft" activeCell="A3" sqref="A3"/>
      <selection pane="bottomRight" activeCell="G69" sqref="G69"/>
    </sheetView>
  </sheetViews>
  <sheetFormatPr defaultRowHeight="13.8" x14ac:dyDescent="0.25"/>
  <cols>
    <col min="1" max="1" width="8.88671875" style="50"/>
    <col min="2" max="2" width="34.33203125" style="50" bestFit="1" customWidth="1"/>
    <col min="3" max="3" width="9.88671875" style="50" bestFit="1" customWidth="1"/>
    <col min="4" max="5" width="8.88671875" style="50"/>
    <col min="6" max="6" width="12.44140625" style="50" customWidth="1"/>
    <col min="7" max="8" width="8.88671875" style="50"/>
    <col min="9" max="9" width="17.33203125" style="50" bestFit="1" customWidth="1"/>
    <col min="10" max="11" width="8.88671875" style="50"/>
    <col min="12" max="12" width="14.33203125" style="50" customWidth="1"/>
    <col min="13" max="14" width="8.88671875" style="50"/>
    <col min="15" max="15" width="19.88671875" style="50" bestFit="1" customWidth="1"/>
    <col min="16" max="16384" width="8.88671875" style="50"/>
  </cols>
  <sheetData>
    <row r="1" spans="1:8" x14ac:dyDescent="0.25">
      <c r="A1" s="109" t="s">
        <v>73</v>
      </c>
      <c r="B1" s="132" t="s">
        <v>50</v>
      </c>
      <c r="C1" s="132" t="s">
        <v>74</v>
      </c>
      <c r="D1" s="97" t="s">
        <v>4</v>
      </c>
      <c r="E1" s="97"/>
      <c r="F1" s="97"/>
      <c r="G1" s="129" t="s">
        <v>90</v>
      </c>
      <c r="H1" s="129" t="s">
        <v>91</v>
      </c>
    </row>
    <row r="2" spans="1:8" x14ac:dyDescent="0.25">
      <c r="A2" s="110"/>
      <c r="B2" s="132"/>
      <c r="C2" s="132"/>
      <c r="D2" s="30" t="s">
        <v>11</v>
      </c>
      <c r="E2" s="30" t="s">
        <v>12</v>
      </c>
      <c r="F2" s="30" t="s">
        <v>13</v>
      </c>
      <c r="G2" s="129"/>
      <c r="H2" s="129"/>
    </row>
    <row r="3" spans="1:8" x14ac:dyDescent="0.25">
      <c r="A3" s="27">
        <v>1</v>
      </c>
      <c r="B3" s="27" t="s">
        <v>51</v>
      </c>
      <c r="C3" s="27" t="s">
        <v>22</v>
      </c>
      <c r="D3" s="51">
        <v>75</v>
      </c>
      <c r="E3" s="51">
        <v>70</v>
      </c>
      <c r="F3" s="51">
        <v>85</v>
      </c>
      <c r="G3" s="27">
        <f>SUM(D3:F3)</f>
        <v>230</v>
      </c>
      <c r="H3" s="56">
        <f>AVERAGE(D3:F3)</f>
        <v>76.666666666666671</v>
      </c>
    </row>
    <row r="4" spans="1:8" x14ac:dyDescent="0.25">
      <c r="A4" s="27">
        <v>2</v>
      </c>
      <c r="B4" s="27" t="s">
        <v>52</v>
      </c>
      <c r="C4" s="27" t="s">
        <v>16</v>
      </c>
      <c r="D4" s="51">
        <v>70</v>
      </c>
      <c r="E4" s="51">
        <v>85</v>
      </c>
      <c r="F4" s="51">
        <v>85</v>
      </c>
      <c r="G4" s="27">
        <f t="shared" ref="G4:G19" si="0">SUM(D4:F4)</f>
        <v>240</v>
      </c>
      <c r="H4" s="56">
        <f t="shared" ref="H4:H19" si="1">AVERAGE(D4:F4)</f>
        <v>80</v>
      </c>
    </row>
    <row r="5" spans="1:8" x14ac:dyDescent="0.25">
      <c r="A5" s="27">
        <v>3</v>
      </c>
      <c r="B5" s="27" t="s">
        <v>53</v>
      </c>
      <c r="C5" s="27" t="s">
        <v>19</v>
      </c>
      <c r="D5" s="51">
        <v>75</v>
      </c>
      <c r="E5" s="51">
        <v>80</v>
      </c>
      <c r="F5" s="51">
        <v>80</v>
      </c>
      <c r="G5" s="27">
        <f t="shared" si="0"/>
        <v>235</v>
      </c>
      <c r="H5" s="56">
        <f t="shared" si="1"/>
        <v>78.333333333333329</v>
      </c>
    </row>
    <row r="6" spans="1:8" x14ac:dyDescent="0.25">
      <c r="A6" s="27">
        <v>4</v>
      </c>
      <c r="B6" s="27" t="s">
        <v>54</v>
      </c>
      <c r="C6" s="27" t="s">
        <v>23</v>
      </c>
      <c r="D6" s="51">
        <v>75</v>
      </c>
      <c r="E6" s="51">
        <v>80</v>
      </c>
      <c r="F6" s="51">
        <v>85</v>
      </c>
      <c r="G6" s="27">
        <f t="shared" si="0"/>
        <v>240</v>
      </c>
      <c r="H6" s="56">
        <f t="shared" si="1"/>
        <v>80</v>
      </c>
    </row>
    <row r="7" spans="1:8" x14ac:dyDescent="0.25">
      <c r="A7" s="27">
        <v>5</v>
      </c>
      <c r="B7" s="27" t="s">
        <v>55</v>
      </c>
      <c r="C7" s="49" t="s">
        <v>17</v>
      </c>
      <c r="D7" s="51">
        <v>75</v>
      </c>
      <c r="E7" s="51">
        <v>80</v>
      </c>
      <c r="F7" s="51">
        <v>80</v>
      </c>
      <c r="G7" s="27">
        <f t="shared" si="0"/>
        <v>235</v>
      </c>
      <c r="H7" s="56">
        <f t="shared" si="1"/>
        <v>78.333333333333329</v>
      </c>
    </row>
    <row r="8" spans="1:8" x14ac:dyDescent="0.25">
      <c r="A8" s="27">
        <v>6</v>
      </c>
      <c r="B8" s="27" t="s">
        <v>56</v>
      </c>
      <c r="C8" s="49" t="s">
        <v>15</v>
      </c>
      <c r="D8" s="51">
        <v>75</v>
      </c>
      <c r="E8" s="51">
        <v>85</v>
      </c>
      <c r="F8" s="51">
        <v>85</v>
      </c>
      <c r="G8" s="27">
        <f t="shared" si="0"/>
        <v>245</v>
      </c>
      <c r="H8" s="56">
        <f t="shared" si="1"/>
        <v>81.666666666666671</v>
      </c>
    </row>
    <row r="9" spans="1:8" x14ac:dyDescent="0.25">
      <c r="A9" s="27">
        <v>7</v>
      </c>
      <c r="B9" s="27" t="s">
        <v>57</v>
      </c>
      <c r="C9" s="49" t="s">
        <v>26</v>
      </c>
      <c r="D9" s="51">
        <v>65</v>
      </c>
      <c r="E9" s="51">
        <v>80</v>
      </c>
      <c r="F9" s="51">
        <v>80</v>
      </c>
      <c r="G9" s="27">
        <f t="shared" si="0"/>
        <v>225</v>
      </c>
      <c r="H9" s="56">
        <f t="shared" si="1"/>
        <v>75</v>
      </c>
    </row>
    <row r="10" spans="1:8" x14ac:dyDescent="0.25">
      <c r="A10" s="27">
        <v>8</v>
      </c>
      <c r="B10" s="27" t="s">
        <v>58</v>
      </c>
      <c r="C10" s="49" t="s">
        <v>25</v>
      </c>
      <c r="D10" s="51">
        <v>65</v>
      </c>
      <c r="E10" s="51">
        <v>80</v>
      </c>
      <c r="F10" s="51">
        <v>75</v>
      </c>
      <c r="G10" s="27">
        <f t="shared" si="0"/>
        <v>220</v>
      </c>
      <c r="H10" s="56">
        <f t="shared" si="1"/>
        <v>73.333333333333329</v>
      </c>
    </row>
    <row r="11" spans="1:8" x14ac:dyDescent="0.25">
      <c r="A11" s="27">
        <v>9</v>
      </c>
      <c r="B11" s="27" t="s">
        <v>59</v>
      </c>
      <c r="C11" s="49" t="s">
        <v>20</v>
      </c>
      <c r="D11" s="51">
        <v>70</v>
      </c>
      <c r="E11" s="51">
        <v>80</v>
      </c>
      <c r="F11" s="51">
        <v>80</v>
      </c>
      <c r="G11" s="27">
        <f t="shared" si="0"/>
        <v>230</v>
      </c>
      <c r="H11" s="56">
        <f t="shared" si="1"/>
        <v>76.666666666666671</v>
      </c>
    </row>
    <row r="12" spans="1:8" x14ac:dyDescent="0.25">
      <c r="A12" s="27">
        <v>10</v>
      </c>
      <c r="B12" s="27" t="s">
        <v>60</v>
      </c>
      <c r="C12" s="49" t="s">
        <v>21</v>
      </c>
      <c r="D12" s="51">
        <v>80</v>
      </c>
      <c r="E12" s="51">
        <v>75</v>
      </c>
      <c r="F12" s="51">
        <v>80</v>
      </c>
      <c r="G12" s="27">
        <f t="shared" si="0"/>
        <v>235</v>
      </c>
      <c r="H12" s="56">
        <f t="shared" si="1"/>
        <v>78.333333333333329</v>
      </c>
    </row>
    <row r="13" spans="1:8" x14ac:dyDescent="0.25">
      <c r="A13" s="27">
        <v>11</v>
      </c>
      <c r="B13" s="27" t="s">
        <v>61</v>
      </c>
      <c r="C13" s="49" t="s">
        <v>14</v>
      </c>
      <c r="D13" s="51">
        <v>85</v>
      </c>
      <c r="E13" s="51">
        <v>75</v>
      </c>
      <c r="F13" s="51">
        <v>85</v>
      </c>
      <c r="G13" s="27">
        <f t="shared" si="0"/>
        <v>245</v>
      </c>
      <c r="H13" s="56">
        <f t="shared" si="1"/>
        <v>81.666666666666671</v>
      </c>
    </row>
    <row r="14" spans="1:8" x14ac:dyDescent="0.25">
      <c r="A14" s="27">
        <v>12</v>
      </c>
      <c r="B14" s="27" t="s">
        <v>62</v>
      </c>
      <c r="C14" s="49" t="s">
        <v>18</v>
      </c>
      <c r="D14" s="51">
        <v>80</v>
      </c>
      <c r="E14" s="51">
        <v>70</v>
      </c>
      <c r="F14" s="51">
        <v>85</v>
      </c>
      <c r="G14" s="27">
        <f t="shared" si="0"/>
        <v>235</v>
      </c>
      <c r="H14" s="56">
        <f t="shared" si="1"/>
        <v>78.333333333333329</v>
      </c>
    </row>
    <row r="15" spans="1:8" x14ac:dyDescent="0.25">
      <c r="A15" s="27">
        <v>13</v>
      </c>
      <c r="B15" s="27" t="s">
        <v>63</v>
      </c>
      <c r="C15" s="49" t="s">
        <v>30</v>
      </c>
      <c r="D15" s="51">
        <v>65</v>
      </c>
      <c r="E15" s="51">
        <v>65</v>
      </c>
      <c r="F15" s="51">
        <v>75</v>
      </c>
      <c r="G15" s="27">
        <f t="shared" si="0"/>
        <v>205</v>
      </c>
      <c r="H15" s="56">
        <f t="shared" si="1"/>
        <v>68.333333333333329</v>
      </c>
    </row>
    <row r="16" spans="1:8" x14ac:dyDescent="0.25">
      <c r="A16" s="27">
        <v>14</v>
      </c>
      <c r="B16" s="27" t="s">
        <v>64</v>
      </c>
      <c r="C16" s="49" t="s">
        <v>28</v>
      </c>
      <c r="D16" s="51">
        <v>70</v>
      </c>
      <c r="E16" s="51">
        <v>70</v>
      </c>
      <c r="F16" s="51">
        <v>75</v>
      </c>
      <c r="G16" s="27">
        <f t="shared" si="0"/>
        <v>215</v>
      </c>
      <c r="H16" s="56">
        <f t="shared" si="1"/>
        <v>71.666666666666671</v>
      </c>
    </row>
    <row r="17" spans="1:16" x14ac:dyDescent="0.25">
      <c r="A17" s="27">
        <v>15</v>
      </c>
      <c r="B17" s="27" t="s">
        <v>65</v>
      </c>
      <c r="C17" s="27" t="s">
        <v>29</v>
      </c>
      <c r="D17" s="51">
        <v>60</v>
      </c>
      <c r="E17" s="51">
        <v>60</v>
      </c>
      <c r="F17" s="51">
        <v>85</v>
      </c>
      <c r="G17" s="27">
        <f t="shared" si="0"/>
        <v>205</v>
      </c>
      <c r="H17" s="56">
        <f t="shared" si="1"/>
        <v>68.333333333333329</v>
      </c>
    </row>
    <row r="18" spans="1:16" x14ac:dyDescent="0.25">
      <c r="A18" s="27">
        <v>16</v>
      </c>
      <c r="B18" s="27" t="s">
        <v>66</v>
      </c>
      <c r="C18" s="27" t="s">
        <v>27</v>
      </c>
      <c r="D18" s="51">
        <v>75</v>
      </c>
      <c r="E18" s="51">
        <v>65</v>
      </c>
      <c r="F18" s="51">
        <v>85</v>
      </c>
      <c r="G18" s="27">
        <f t="shared" si="0"/>
        <v>225</v>
      </c>
      <c r="H18" s="56">
        <f t="shared" si="1"/>
        <v>75</v>
      </c>
    </row>
    <row r="19" spans="1:16" x14ac:dyDescent="0.25">
      <c r="A19" s="53">
        <v>17</v>
      </c>
      <c r="B19" s="27" t="s">
        <v>77</v>
      </c>
      <c r="C19" s="27" t="s">
        <v>24</v>
      </c>
      <c r="D19" s="51">
        <v>75</v>
      </c>
      <c r="E19" s="51">
        <v>70</v>
      </c>
      <c r="F19" s="51">
        <v>85</v>
      </c>
      <c r="G19" s="27">
        <f t="shared" si="0"/>
        <v>230</v>
      </c>
      <c r="H19" s="56">
        <f t="shared" si="1"/>
        <v>76.666666666666671</v>
      </c>
    </row>
    <row r="20" spans="1:16" x14ac:dyDescent="0.25">
      <c r="A20" s="130" t="s">
        <v>90</v>
      </c>
      <c r="B20" s="130"/>
      <c r="C20" s="130"/>
      <c r="D20" s="54">
        <f>SUM(D3:D19)</f>
        <v>1235</v>
      </c>
      <c r="E20" s="54">
        <f t="shared" ref="E20:H20" si="2">SUM(E3:E19)</f>
        <v>1270</v>
      </c>
      <c r="F20" s="54">
        <f t="shared" si="2"/>
        <v>1390</v>
      </c>
      <c r="G20" s="54">
        <f t="shared" si="2"/>
        <v>3895</v>
      </c>
      <c r="H20" s="55">
        <f t="shared" si="2"/>
        <v>1298.3333333333335</v>
      </c>
    </row>
    <row r="22" spans="1:16" x14ac:dyDescent="0.25">
      <c r="B22" s="23" t="s">
        <v>92</v>
      </c>
      <c r="C22" s="57">
        <f>G20^2/51</f>
        <v>297471.07843137253</v>
      </c>
    </row>
    <row r="23" spans="1:16" x14ac:dyDescent="0.25">
      <c r="B23" s="23" t="s">
        <v>93</v>
      </c>
      <c r="C23" s="50">
        <f>SUMSQ(D3:F19)</f>
        <v>300025</v>
      </c>
    </row>
    <row r="24" spans="1:16" x14ac:dyDescent="0.25">
      <c r="B24" s="23" t="s">
        <v>94</v>
      </c>
      <c r="C24" s="57">
        <f>C23-C22</f>
        <v>2553.9215686274692</v>
      </c>
    </row>
    <row r="25" spans="1:16" x14ac:dyDescent="0.25">
      <c r="B25" s="23" t="s">
        <v>95</v>
      </c>
      <c r="C25" s="50">
        <f>(SUMSQ(D20:F20)/17)-C22</f>
        <v>777.45098039216828</v>
      </c>
    </row>
    <row r="26" spans="1:16" x14ac:dyDescent="0.25">
      <c r="B26" s="23" t="s">
        <v>96</v>
      </c>
      <c r="C26" s="50">
        <f>(SUMSQ(G3:G19)/3)-C22</f>
        <v>787.25490196078317</v>
      </c>
      <c r="L26" s="63" t="s">
        <v>268</v>
      </c>
      <c r="M26" s="63"/>
      <c r="N26" s="63"/>
      <c r="O26" s="63"/>
      <c r="P26" s="63"/>
    </row>
    <row r="27" spans="1:16" x14ac:dyDescent="0.25">
      <c r="B27" s="23" t="s">
        <v>97</v>
      </c>
      <c r="C27" s="57">
        <f>C24-C25-C26</f>
        <v>989.21568627451779</v>
      </c>
      <c r="L27" s="63"/>
      <c r="M27" s="63" t="s">
        <v>269</v>
      </c>
      <c r="N27" s="63"/>
      <c r="O27" s="63" t="s">
        <v>270</v>
      </c>
      <c r="P27" s="63"/>
    </row>
    <row r="29" spans="1:16" x14ac:dyDescent="0.25">
      <c r="E29" s="52"/>
      <c r="F29" s="131" t="s">
        <v>98</v>
      </c>
      <c r="G29" s="131"/>
      <c r="K29" s="52"/>
      <c r="L29" s="61" t="s">
        <v>108</v>
      </c>
      <c r="M29" s="50">
        <f>SQRT((2*E33)/3)</f>
        <v>4.5396762143041789</v>
      </c>
      <c r="O29" s="52"/>
    </row>
    <row r="30" spans="1:16" x14ac:dyDescent="0.25">
      <c r="B30" s="58" t="s">
        <v>99</v>
      </c>
      <c r="C30" s="59" t="s">
        <v>100</v>
      </c>
      <c r="D30" s="59" t="s">
        <v>101</v>
      </c>
      <c r="E30" s="60" t="s">
        <v>102</v>
      </c>
      <c r="F30" s="59" t="s">
        <v>103</v>
      </c>
      <c r="G30" s="59" t="s">
        <v>104</v>
      </c>
      <c r="K30" s="52"/>
      <c r="L30" s="50" t="s">
        <v>109</v>
      </c>
      <c r="O30" s="52"/>
    </row>
    <row r="31" spans="1:16" ht="14.4" x14ac:dyDescent="0.3">
      <c r="B31" s="50" t="s">
        <v>105</v>
      </c>
      <c r="C31">
        <f>3-1</f>
        <v>2</v>
      </c>
      <c r="D31" s="50">
        <v>777.45098039216828</v>
      </c>
      <c r="E31" s="50">
        <f>D31/C31</f>
        <v>388.72549019608414</v>
      </c>
      <c r="F31" s="50">
        <f>E31/E33</f>
        <v>12.57482656095152</v>
      </c>
      <c r="G31">
        <v>3.294</v>
      </c>
      <c r="J31" s="63"/>
      <c r="K31" s="64"/>
      <c r="L31" s="3" t="s">
        <v>110</v>
      </c>
      <c r="M31" s="57">
        <f>2.037*M29</f>
        <v>9.2473204485376126</v>
      </c>
      <c r="N31" s="63" t="s">
        <v>111</v>
      </c>
      <c r="O31" s="64"/>
      <c r="P31" s="63"/>
    </row>
    <row r="32" spans="1:16" ht="14.4" x14ac:dyDescent="0.3">
      <c r="B32" s="50" t="s">
        <v>106</v>
      </c>
      <c r="C32">
        <f>17-1</f>
        <v>16</v>
      </c>
      <c r="D32" s="50">
        <v>787.25490196078317</v>
      </c>
      <c r="E32" s="50">
        <f>D32/C32</f>
        <v>49.203431372548948</v>
      </c>
      <c r="F32" s="50">
        <f>E32/E33</f>
        <v>1.591674925668964</v>
      </c>
      <c r="G32">
        <v>1.97</v>
      </c>
      <c r="K32" s="64" t="s">
        <v>112</v>
      </c>
      <c r="L32" s="50" t="s">
        <v>113</v>
      </c>
      <c r="O32" s="64" t="s">
        <v>114</v>
      </c>
      <c r="P32" s="50" t="s">
        <v>115</v>
      </c>
    </row>
    <row r="33" spans="1:20" ht="14.4" x14ac:dyDescent="0.3">
      <c r="B33" s="50" t="s">
        <v>107</v>
      </c>
      <c r="C33">
        <f>(17-1)*(3-1)</f>
        <v>32</v>
      </c>
      <c r="D33" s="50">
        <v>989.21568627451779</v>
      </c>
      <c r="E33" s="50">
        <f>D33/C33</f>
        <v>30.912990196078681</v>
      </c>
      <c r="K33" s="52"/>
      <c r="M33" s="52" t="s">
        <v>116</v>
      </c>
      <c r="O33" s="52"/>
    </row>
    <row r="34" spans="1:20" ht="14.4" x14ac:dyDescent="0.3">
      <c r="B34" s="61" t="s">
        <v>90</v>
      </c>
      <c r="C34" s="62">
        <f>17*3-1</f>
        <v>50</v>
      </c>
    </row>
    <row r="37" spans="1:20" ht="64.2" customHeight="1" x14ac:dyDescent="0.25">
      <c r="A37" s="63" t="s">
        <v>117</v>
      </c>
      <c r="B37" s="65" t="s">
        <v>118</v>
      </c>
      <c r="C37" s="24" t="s">
        <v>81</v>
      </c>
      <c r="D37" s="63" t="s">
        <v>119</v>
      </c>
      <c r="E37" s="63" t="s">
        <v>117</v>
      </c>
      <c r="F37" s="65" t="s">
        <v>118</v>
      </c>
      <c r="G37" s="24" t="s">
        <v>81</v>
      </c>
      <c r="H37" s="63" t="s">
        <v>119</v>
      </c>
      <c r="I37" s="63" t="s">
        <v>117</v>
      </c>
      <c r="J37" s="65" t="s">
        <v>118</v>
      </c>
      <c r="K37" s="24" t="s">
        <v>81</v>
      </c>
      <c r="L37" s="63" t="s">
        <v>119</v>
      </c>
      <c r="M37" s="63" t="s">
        <v>117</v>
      </c>
      <c r="N37" s="65" t="s">
        <v>118</v>
      </c>
      <c r="O37" s="24" t="s">
        <v>81</v>
      </c>
      <c r="P37" s="63" t="s">
        <v>119</v>
      </c>
      <c r="Q37" s="63" t="s">
        <v>117</v>
      </c>
      <c r="R37" s="65" t="s">
        <v>118</v>
      </c>
      <c r="S37" s="24" t="s">
        <v>81</v>
      </c>
      <c r="T37" s="63" t="s">
        <v>119</v>
      </c>
    </row>
    <row r="38" spans="1:20" x14ac:dyDescent="0.25">
      <c r="A38" s="50" t="s">
        <v>120</v>
      </c>
      <c r="B38" s="57">
        <f>ABS($H$3-H4)</f>
        <v>3.3333333333333286</v>
      </c>
      <c r="C38" s="50">
        <v>9</v>
      </c>
      <c r="D38" s="66" t="str">
        <f>IF(B38&gt;C38,"Significant", "Insignificant")</f>
        <v>Insignificant</v>
      </c>
      <c r="E38" s="50" t="s">
        <v>149</v>
      </c>
      <c r="F38" s="57">
        <f>ABS($H$4-H18)</f>
        <v>5</v>
      </c>
      <c r="G38" s="50">
        <v>9</v>
      </c>
      <c r="I38" s="50" t="s">
        <v>178</v>
      </c>
      <c r="J38" s="57">
        <f>ABS($H$7-H8)</f>
        <v>3.3333333333333428</v>
      </c>
      <c r="K38" s="50">
        <v>9</v>
      </c>
      <c r="L38" s="66" t="str">
        <f>IF(J38&gt;K38,"Significant", "Insignificant")</f>
        <v>Insignificant</v>
      </c>
      <c r="M38" s="50" t="s">
        <v>207</v>
      </c>
      <c r="N38" s="57">
        <f>ABS($H$9-H16)</f>
        <v>3.3333333333333286</v>
      </c>
      <c r="O38" s="50">
        <v>9</v>
      </c>
      <c r="P38" s="66" t="str">
        <f>IF(N38&gt;O38,"Significant", "Insignificant")</f>
        <v>Insignificant</v>
      </c>
      <c r="Q38" s="50" t="s">
        <v>236</v>
      </c>
      <c r="R38" s="57">
        <f>ABS($H$13-H15)</f>
        <v>13.333333333333343</v>
      </c>
      <c r="S38" s="50">
        <v>9</v>
      </c>
      <c r="T38" s="66" t="str">
        <f>IF(R38&gt;S38,"Significant", "Insignificant")</f>
        <v>Significant</v>
      </c>
    </row>
    <row r="39" spans="1:20" x14ac:dyDescent="0.25">
      <c r="A39" s="50" t="s">
        <v>121</v>
      </c>
      <c r="B39" s="57">
        <f>ABS($H$3-H5)</f>
        <v>1.6666666666666572</v>
      </c>
      <c r="C39" s="50">
        <v>9</v>
      </c>
      <c r="D39" s="66" t="str">
        <f t="shared" ref="D39:D66" si="3">IF(B39&gt;C39,"Significant", "Insignificant")</f>
        <v>Insignificant</v>
      </c>
      <c r="E39" s="50" t="s">
        <v>150</v>
      </c>
      <c r="F39" s="57">
        <f>ABS($H$4-H19)</f>
        <v>3.3333333333333286</v>
      </c>
      <c r="G39" s="50">
        <v>9</v>
      </c>
      <c r="I39" s="50" t="s">
        <v>179</v>
      </c>
      <c r="J39" s="57">
        <f t="shared" ref="J39:J49" si="4">ABS($H$7-H9)</f>
        <v>3.3333333333333286</v>
      </c>
      <c r="K39" s="50">
        <v>9</v>
      </c>
      <c r="L39" s="66" t="str">
        <f t="shared" ref="L39:L66" si="5">IF(J39&gt;K39,"Significant", "Insignificant")</f>
        <v>Insignificant</v>
      </c>
      <c r="M39" s="50" t="s">
        <v>208</v>
      </c>
      <c r="N39" s="57">
        <f t="shared" ref="N39:N41" si="6">ABS($H$9-H17)</f>
        <v>6.6666666666666714</v>
      </c>
      <c r="O39" s="50">
        <v>9</v>
      </c>
      <c r="P39" s="66" t="str">
        <f t="shared" ref="P39:P66" si="7">IF(N39&gt;O39,"Significant", "Insignificant")</f>
        <v>Insignificant</v>
      </c>
      <c r="Q39" s="50" t="s">
        <v>237</v>
      </c>
      <c r="R39" s="57">
        <f t="shared" ref="R39:R42" si="8">ABS($H$13-H16)</f>
        <v>10</v>
      </c>
      <c r="S39" s="50">
        <v>9</v>
      </c>
      <c r="T39" s="66" t="str">
        <f t="shared" ref="T39:T57" si="9">IF(R39&gt;S39,"Significant", "Insignificant")</f>
        <v>Significant</v>
      </c>
    </row>
    <row r="40" spans="1:20" x14ac:dyDescent="0.25">
      <c r="A40" s="50" t="s">
        <v>122</v>
      </c>
      <c r="B40" s="57">
        <f t="shared" ref="B40:B53" si="10">ABS($H$3-H6)</f>
        <v>3.3333333333333286</v>
      </c>
      <c r="C40" s="50">
        <v>9</v>
      </c>
      <c r="D40" s="66" t="str">
        <f t="shared" si="3"/>
        <v>Insignificant</v>
      </c>
      <c r="E40" s="50" t="s">
        <v>151</v>
      </c>
      <c r="F40" s="57">
        <f>ABS($H$5-H6)</f>
        <v>1.6666666666666714</v>
      </c>
      <c r="G40" s="50">
        <v>9</v>
      </c>
      <c r="I40" s="50" t="s">
        <v>180</v>
      </c>
      <c r="J40" s="57">
        <f t="shared" si="4"/>
        <v>5</v>
      </c>
      <c r="K40" s="50">
        <v>9</v>
      </c>
      <c r="L40" s="66" t="str">
        <f t="shared" si="5"/>
        <v>Insignificant</v>
      </c>
      <c r="M40" s="50" t="s">
        <v>209</v>
      </c>
      <c r="N40" s="57">
        <f t="shared" si="6"/>
        <v>0</v>
      </c>
      <c r="O40" s="50">
        <v>9</v>
      </c>
      <c r="P40" s="66" t="str">
        <f t="shared" si="7"/>
        <v>Insignificant</v>
      </c>
      <c r="Q40" s="50" t="s">
        <v>238</v>
      </c>
      <c r="R40" s="57">
        <f t="shared" si="8"/>
        <v>13.333333333333343</v>
      </c>
      <c r="S40" s="50">
        <v>9</v>
      </c>
      <c r="T40" s="66" t="str">
        <f t="shared" si="9"/>
        <v>Significant</v>
      </c>
    </row>
    <row r="41" spans="1:20" x14ac:dyDescent="0.25">
      <c r="A41" s="50" t="s">
        <v>123</v>
      </c>
      <c r="B41" s="57">
        <f t="shared" si="10"/>
        <v>1.6666666666666572</v>
      </c>
      <c r="C41" s="50">
        <v>9</v>
      </c>
      <c r="D41" s="66" t="str">
        <f t="shared" si="3"/>
        <v>Insignificant</v>
      </c>
      <c r="E41" s="50" t="s">
        <v>152</v>
      </c>
      <c r="F41" s="57">
        <f t="shared" ref="F41:F53" si="11">ABS($H$5-H7)</f>
        <v>0</v>
      </c>
      <c r="G41" s="50">
        <v>9</v>
      </c>
      <c r="I41" s="50" t="s">
        <v>181</v>
      </c>
      <c r="J41" s="57">
        <f t="shared" si="4"/>
        <v>1.6666666666666572</v>
      </c>
      <c r="K41" s="50">
        <v>9</v>
      </c>
      <c r="L41" s="66" t="str">
        <f t="shared" si="5"/>
        <v>Insignificant</v>
      </c>
      <c r="M41" s="50" t="s">
        <v>210</v>
      </c>
      <c r="N41" s="57">
        <f t="shared" si="6"/>
        <v>1.6666666666666714</v>
      </c>
      <c r="O41" s="50">
        <v>9</v>
      </c>
      <c r="P41" s="66" t="str">
        <f t="shared" si="7"/>
        <v>Insignificant</v>
      </c>
      <c r="Q41" s="50" t="s">
        <v>239</v>
      </c>
      <c r="R41" s="57">
        <f t="shared" si="8"/>
        <v>6.6666666666666714</v>
      </c>
      <c r="S41" s="50">
        <v>9</v>
      </c>
      <c r="T41" s="66" t="str">
        <f t="shared" si="9"/>
        <v>Insignificant</v>
      </c>
    </row>
    <row r="42" spans="1:20" x14ac:dyDescent="0.25">
      <c r="A42" s="50" t="s">
        <v>124</v>
      </c>
      <c r="B42" s="57">
        <f t="shared" si="10"/>
        <v>5</v>
      </c>
      <c r="C42" s="50">
        <v>9</v>
      </c>
      <c r="D42" s="66" t="str">
        <f t="shared" si="3"/>
        <v>Insignificant</v>
      </c>
      <c r="E42" s="50" t="s">
        <v>153</v>
      </c>
      <c r="F42" s="57">
        <f t="shared" si="11"/>
        <v>3.3333333333333428</v>
      </c>
      <c r="G42" s="50">
        <v>9</v>
      </c>
      <c r="I42" s="50" t="s">
        <v>182</v>
      </c>
      <c r="J42" s="57">
        <f t="shared" si="4"/>
        <v>0</v>
      </c>
      <c r="K42" s="50">
        <v>9</v>
      </c>
      <c r="L42" s="66" t="str">
        <f t="shared" si="5"/>
        <v>Insignificant</v>
      </c>
      <c r="M42" s="50" t="s">
        <v>211</v>
      </c>
      <c r="N42" s="57">
        <f>ABS($H$10-H11)</f>
        <v>3.3333333333333428</v>
      </c>
      <c r="O42" s="50">
        <v>9</v>
      </c>
      <c r="P42" s="66" t="str">
        <f t="shared" si="7"/>
        <v>Insignificant</v>
      </c>
      <c r="Q42" s="50" t="s">
        <v>240</v>
      </c>
      <c r="R42" s="57">
        <f t="shared" si="8"/>
        <v>5</v>
      </c>
      <c r="S42" s="50">
        <v>9</v>
      </c>
      <c r="T42" s="66" t="str">
        <f t="shared" si="9"/>
        <v>Insignificant</v>
      </c>
    </row>
    <row r="43" spans="1:20" x14ac:dyDescent="0.25">
      <c r="A43" s="50" t="s">
        <v>125</v>
      </c>
      <c r="B43" s="57">
        <f t="shared" si="10"/>
        <v>1.6666666666666714</v>
      </c>
      <c r="C43" s="50">
        <v>9</v>
      </c>
      <c r="D43" s="66" t="str">
        <f t="shared" si="3"/>
        <v>Insignificant</v>
      </c>
      <c r="E43" s="50" t="s">
        <v>154</v>
      </c>
      <c r="F43" s="57">
        <f t="shared" si="11"/>
        <v>3.3333333333333286</v>
      </c>
      <c r="G43" s="50">
        <v>9</v>
      </c>
      <c r="I43" s="50" t="s">
        <v>183</v>
      </c>
      <c r="J43" s="57">
        <f t="shared" si="4"/>
        <v>3.3333333333333428</v>
      </c>
      <c r="K43" s="50">
        <v>9</v>
      </c>
      <c r="L43" s="66" t="str">
        <f t="shared" si="5"/>
        <v>Insignificant</v>
      </c>
      <c r="M43" s="50" t="s">
        <v>212</v>
      </c>
      <c r="N43" s="57">
        <f t="shared" ref="N43:N50" si="12">ABS($H$10-H12)</f>
        <v>5</v>
      </c>
      <c r="O43" s="50">
        <v>9</v>
      </c>
      <c r="P43" s="66" t="str">
        <f t="shared" si="7"/>
        <v>Insignificant</v>
      </c>
      <c r="Q43" s="50" t="s">
        <v>241</v>
      </c>
      <c r="R43" s="57">
        <f>ABS($H$14-H15)</f>
        <v>10</v>
      </c>
      <c r="S43" s="50">
        <v>9</v>
      </c>
      <c r="T43" s="66" t="str">
        <f t="shared" si="9"/>
        <v>Significant</v>
      </c>
    </row>
    <row r="44" spans="1:20" x14ac:dyDescent="0.25">
      <c r="A44" s="50" t="s">
        <v>126</v>
      </c>
      <c r="B44" s="57">
        <f t="shared" si="10"/>
        <v>3.3333333333333428</v>
      </c>
      <c r="C44" s="50">
        <v>9</v>
      </c>
      <c r="D44" s="66" t="str">
        <f t="shared" si="3"/>
        <v>Insignificant</v>
      </c>
      <c r="E44" s="50" t="s">
        <v>155</v>
      </c>
      <c r="F44" s="57">
        <f t="shared" si="11"/>
        <v>5</v>
      </c>
      <c r="G44" s="50">
        <v>9</v>
      </c>
      <c r="I44" s="50" t="s">
        <v>184</v>
      </c>
      <c r="J44" s="57">
        <f t="shared" si="4"/>
        <v>0</v>
      </c>
      <c r="K44" s="50">
        <v>9</v>
      </c>
      <c r="L44" s="66" t="str">
        <f t="shared" si="5"/>
        <v>Insignificant</v>
      </c>
      <c r="M44" s="50" t="s">
        <v>213</v>
      </c>
      <c r="N44" s="57">
        <f t="shared" si="12"/>
        <v>8.3333333333333428</v>
      </c>
      <c r="O44" s="50">
        <v>9</v>
      </c>
      <c r="P44" s="66" t="str">
        <f t="shared" si="7"/>
        <v>Insignificant</v>
      </c>
      <c r="Q44" s="50" t="s">
        <v>242</v>
      </c>
      <c r="R44" s="57">
        <f t="shared" ref="R44:R47" si="13">ABS($H$14-H16)</f>
        <v>6.6666666666666572</v>
      </c>
      <c r="S44" s="50">
        <v>9</v>
      </c>
      <c r="T44" s="66" t="str">
        <f t="shared" si="9"/>
        <v>Insignificant</v>
      </c>
    </row>
    <row r="45" spans="1:20" x14ac:dyDescent="0.25">
      <c r="A45" s="50" t="s">
        <v>127</v>
      </c>
      <c r="B45" s="57">
        <f t="shared" si="10"/>
        <v>0</v>
      </c>
      <c r="C45" s="50">
        <v>9</v>
      </c>
      <c r="D45" s="66" t="str">
        <f t="shared" si="3"/>
        <v>Insignificant</v>
      </c>
      <c r="E45" s="50" t="s">
        <v>156</v>
      </c>
      <c r="F45" s="57">
        <f t="shared" si="11"/>
        <v>1.6666666666666572</v>
      </c>
      <c r="G45" s="50">
        <v>9</v>
      </c>
      <c r="I45" s="50" t="s">
        <v>185</v>
      </c>
      <c r="J45" s="57">
        <f t="shared" si="4"/>
        <v>10</v>
      </c>
      <c r="K45" s="50">
        <v>9</v>
      </c>
      <c r="L45" s="66" t="str">
        <f t="shared" si="5"/>
        <v>Significant</v>
      </c>
      <c r="M45" s="50" t="s">
        <v>214</v>
      </c>
      <c r="N45" s="57">
        <f t="shared" si="12"/>
        <v>5</v>
      </c>
      <c r="O45" s="50">
        <v>9</v>
      </c>
      <c r="P45" s="66" t="str">
        <f t="shared" si="7"/>
        <v>Insignificant</v>
      </c>
      <c r="Q45" s="50" t="s">
        <v>243</v>
      </c>
      <c r="R45" s="57">
        <f t="shared" si="13"/>
        <v>10</v>
      </c>
      <c r="S45" s="50">
        <v>9</v>
      </c>
      <c r="T45" s="66" t="str">
        <f t="shared" si="9"/>
        <v>Significant</v>
      </c>
    </row>
    <row r="46" spans="1:20" x14ac:dyDescent="0.25">
      <c r="A46" s="50" t="s">
        <v>128</v>
      </c>
      <c r="B46" s="57">
        <f t="shared" si="10"/>
        <v>1.6666666666666572</v>
      </c>
      <c r="C46" s="50">
        <v>9</v>
      </c>
      <c r="D46" s="66" t="str">
        <f t="shared" si="3"/>
        <v>Insignificant</v>
      </c>
      <c r="E46" s="50" t="s">
        <v>157</v>
      </c>
      <c r="F46" s="57">
        <f t="shared" si="11"/>
        <v>0</v>
      </c>
      <c r="G46" s="50">
        <v>9</v>
      </c>
      <c r="I46" s="50" t="s">
        <v>186</v>
      </c>
      <c r="J46" s="57">
        <f t="shared" si="4"/>
        <v>6.6666666666666572</v>
      </c>
      <c r="K46" s="50">
        <v>9</v>
      </c>
      <c r="L46" s="66" t="str">
        <f t="shared" si="5"/>
        <v>Insignificant</v>
      </c>
      <c r="M46" s="50" t="s">
        <v>215</v>
      </c>
      <c r="N46" s="57">
        <f t="shared" si="12"/>
        <v>5</v>
      </c>
      <c r="O46" s="50">
        <v>9</v>
      </c>
      <c r="P46" s="66" t="str">
        <f t="shared" si="7"/>
        <v>Insignificant</v>
      </c>
      <c r="Q46" s="50" t="s">
        <v>244</v>
      </c>
      <c r="R46" s="57">
        <f t="shared" si="13"/>
        <v>3.3333333333333286</v>
      </c>
      <c r="S46" s="50">
        <v>9</v>
      </c>
      <c r="T46" s="66" t="str">
        <f t="shared" si="9"/>
        <v>Insignificant</v>
      </c>
    </row>
    <row r="47" spans="1:20" x14ac:dyDescent="0.25">
      <c r="A47" s="50" t="s">
        <v>129</v>
      </c>
      <c r="B47" s="57">
        <f t="shared" si="10"/>
        <v>5</v>
      </c>
      <c r="C47" s="50">
        <v>9</v>
      </c>
      <c r="D47" s="66" t="str">
        <f t="shared" si="3"/>
        <v>Insignificant</v>
      </c>
      <c r="E47" s="50" t="s">
        <v>158</v>
      </c>
      <c r="F47" s="57">
        <f t="shared" si="11"/>
        <v>3.3333333333333428</v>
      </c>
      <c r="G47" s="50">
        <v>9</v>
      </c>
      <c r="I47" s="50" t="s">
        <v>187</v>
      </c>
      <c r="J47" s="57">
        <f t="shared" si="4"/>
        <v>10</v>
      </c>
      <c r="K47" s="50">
        <v>9</v>
      </c>
      <c r="L47" s="66" t="str">
        <f t="shared" si="5"/>
        <v>Significant</v>
      </c>
      <c r="M47" s="50" t="s">
        <v>216</v>
      </c>
      <c r="N47" s="57">
        <f t="shared" si="12"/>
        <v>1.6666666666666572</v>
      </c>
      <c r="O47" s="50">
        <v>9</v>
      </c>
      <c r="P47" s="66" t="str">
        <f t="shared" si="7"/>
        <v>Insignificant</v>
      </c>
      <c r="Q47" s="50" t="s">
        <v>245</v>
      </c>
      <c r="R47" s="57">
        <f t="shared" si="13"/>
        <v>1.6666666666666572</v>
      </c>
      <c r="S47" s="50">
        <v>9</v>
      </c>
      <c r="T47" s="66" t="str">
        <f t="shared" si="9"/>
        <v>Insignificant</v>
      </c>
    </row>
    <row r="48" spans="1:20" x14ac:dyDescent="0.25">
      <c r="A48" s="50" t="s">
        <v>130</v>
      </c>
      <c r="B48" s="57">
        <f t="shared" si="10"/>
        <v>1.6666666666666572</v>
      </c>
      <c r="C48" s="50">
        <v>9</v>
      </c>
      <c r="D48" s="66" t="str">
        <f t="shared" si="3"/>
        <v>Insignificant</v>
      </c>
      <c r="E48" s="50" t="s">
        <v>159</v>
      </c>
      <c r="F48" s="57">
        <f t="shared" si="11"/>
        <v>0</v>
      </c>
      <c r="G48" s="50">
        <v>9</v>
      </c>
      <c r="I48" s="50" t="s">
        <v>188</v>
      </c>
      <c r="J48" s="57">
        <f t="shared" si="4"/>
        <v>3.3333333333333286</v>
      </c>
      <c r="K48" s="50">
        <v>9</v>
      </c>
      <c r="L48" s="66" t="str">
        <f t="shared" si="5"/>
        <v>Insignificant</v>
      </c>
      <c r="M48" s="50" t="s">
        <v>217</v>
      </c>
      <c r="N48" s="57">
        <f t="shared" si="12"/>
        <v>5</v>
      </c>
      <c r="O48" s="50">
        <v>9</v>
      </c>
      <c r="P48" s="66" t="str">
        <f t="shared" si="7"/>
        <v>Insignificant</v>
      </c>
      <c r="Q48" s="50" t="s">
        <v>246</v>
      </c>
      <c r="R48" s="57">
        <f>ABS($H$15-H16)</f>
        <v>3.3333333333333428</v>
      </c>
      <c r="S48" s="50">
        <v>9</v>
      </c>
      <c r="T48" s="66" t="str">
        <f t="shared" si="9"/>
        <v>Insignificant</v>
      </c>
    </row>
    <row r="49" spans="1:20" x14ac:dyDescent="0.25">
      <c r="A49" s="50" t="s">
        <v>131</v>
      </c>
      <c r="B49" s="57">
        <f t="shared" si="10"/>
        <v>8.3333333333333428</v>
      </c>
      <c r="C49" s="50">
        <v>9</v>
      </c>
      <c r="D49" s="66" t="str">
        <f t="shared" si="3"/>
        <v>Insignificant</v>
      </c>
      <c r="E49" s="50" t="s">
        <v>160</v>
      </c>
      <c r="F49" s="57">
        <f t="shared" si="11"/>
        <v>10</v>
      </c>
      <c r="G49" s="50">
        <v>9</v>
      </c>
      <c r="I49" s="50" t="s">
        <v>189</v>
      </c>
      <c r="J49" s="57">
        <f t="shared" si="4"/>
        <v>1.6666666666666572</v>
      </c>
      <c r="K49" s="50">
        <v>9</v>
      </c>
      <c r="L49" s="66" t="str">
        <f t="shared" si="5"/>
        <v>Insignificant</v>
      </c>
      <c r="M49" s="50" t="s">
        <v>218</v>
      </c>
      <c r="N49" s="57">
        <f t="shared" si="12"/>
        <v>1.6666666666666714</v>
      </c>
      <c r="O49" s="50">
        <v>9</v>
      </c>
      <c r="P49" s="66" t="str">
        <f t="shared" si="7"/>
        <v>Insignificant</v>
      </c>
      <c r="Q49" s="50" t="s">
        <v>247</v>
      </c>
      <c r="R49" s="57">
        <f t="shared" ref="R49:R51" si="14">ABS($H$15-H17)</f>
        <v>0</v>
      </c>
      <c r="S49" s="50">
        <v>9</v>
      </c>
      <c r="T49" s="66" t="str">
        <f t="shared" si="9"/>
        <v>Insignificant</v>
      </c>
    </row>
    <row r="50" spans="1:20" x14ac:dyDescent="0.25">
      <c r="A50" s="50" t="s">
        <v>132</v>
      </c>
      <c r="B50" s="57">
        <f t="shared" si="10"/>
        <v>5</v>
      </c>
      <c r="C50" s="50">
        <v>9</v>
      </c>
      <c r="D50" s="66" t="str">
        <f t="shared" si="3"/>
        <v>Insignificant</v>
      </c>
      <c r="E50" s="50" t="s">
        <v>161</v>
      </c>
      <c r="F50" s="57">
        <f t="shared" si="11"/>
        <v>6.6666666666666572</v>
      </c>
      <c r="G50" s="50">
        <v>9</v>
      </c>
      <c r="I50" s="50" t="s">
        <v>190</v>
      </c>
      <c r="J50" s="57">
        <f>ABS($H$8-H9)</f>
        <v>6.6666666666666714</v>
      </c>
      <c r="K50" s="50">
        <v>9</v>
      </c>
      <c r="L50" s="66" t="str">
        <f t="shared" si="5"/>
        <v>Insignificant</v>
      </c>
      <c r="M50" s="50" t="s">
        <v>219</v>
      </c>
      <c r="N50" s="57">
        <f t="shared" si="12"/>
        <v>3.3333333333333428</v>
      </c>
      <c r="O50" s="50">
        <v>9</v>
      </c>
      <c r="P50" s="66" t="str">
        <f t="shared" si="7"/>
        <v>Insignificant</v>
      </c>
      <c r="Q50" s="50" t="s">
        <v>248</v>
      </c>
      <c r="R50" s="57">
        <f t="shared" si="14"/>
        <v>6.6666666666666714</v>
      </c>
      <c r="S50" s="50">
        <v>9</v>
      </c>
      <c r="T50" s="66" t="str">
        <f t="shared" si="9"/>
        <v>Insignificant</v>
      </c>
    </row>
    <row r="51" spans="1:20" x14ac:dyDescent="0.25">
      <c r="A51" s="50" t="s">
        <v>133</v>
      </c>
      <c r="B51" s="57">
        <f t="shared" si="10"/>
        <v>8.3333333333333428</v>
      </c>
      <c r="C51" s="50">
        <v>9</v>
      </c>
      <c r="D51" s="66" t="str">
        <f t="shared" si="3"/>
        <v>Insignificant</v>
      </c>
      <c r="E51" s="50" t="s">
        <v>162</v>
      </c>
      <c r="F51" s="57">
        <f t="shared" si="11"/>
        <v>10</v>
      </c>
      <c r="G51" s="50">
        <v>9</v>
      </c>
      <c r="I51" s="50" t="s">
        <v>191</v>
      </c>
      <c r="J51" s="57">
        <f t="shared" ref="J51:J60" si="15">ABS($H$8-H10)</f>
        <v>8.3333333333333428</v>
      </c>
      <c r="K51" s="50">
        <v>9</v>
      </c>
      <c r="L51" s="66" t="str">
        <f t="shared" si="5"/>
        <v>Insignificant</v>
      </c>
      <c r="M51" s="50" t="s">
        <v>220</v>
      </c>
      <c r="N51" s="57">
        <f>ABS($H$11-H12)</f>
        <v>1.6666666666666572</v>
      </c>
      <c r="O51" s="50">
        <v>9</v>
      </c>
      <c r="P51" s="66" t="str">
        <f t="shared" si="7"/>
        <v>Insignificant</v>
      </c>
      <c r="Q51" s="50" t="s">
        <v>249</v>
      </c>
      <c r="R51" s="57">
        <f t="shared" si="14"/>
        <v>8.3333333333333428</v>
      </c>
      <c r="S51" s="50">
        <v>9</v>
      </c>
      <c r="T51" s="66" t="str">
        <f t="shared" si="9"/>
        <v>Insignificant</v>
      </c>
    </row>
    <row r="52" spans="1:20" x14ac:dyDescent="0.25">
      <c r="A52" s="50" t="s">
        <v>134</v>
      </c>
      <c r="B52" s="57">
        <f>ABS($H$3-H18)</f>
        <v>1.6666666666666714</v>
      </c>
      <c r="C52" s="50">
        <v>9</v>
      </c>
      <c r="D52" s="66" t="str">
        <f t="shared" si="3"/>
        <v>Insignificant</v>
      </c>
      <c r="E52" s="50" t="s">
        <v>163</v>
      </c>
      <c r="F52" s="57">
        <f t="shared" si="11"/>
        <v>3.3333333333333286</v>
      </c>
      <c r="G52" s="50">
        <v>9</v>
      </c>
      <c r="I52" s="50" t="s">
        <v>192</v>
      </c>
      <c r="J52" s="57">
        <f t="shared" si="15"/>
        <v>5</v>
      </c>
      <c r="K52" s="50">
        <v>9</v>
      </c>
      <c r="L52" s="66" t="str">
        <f t="shared" si="5"/>
        <v>Insignificant</v>
      </c>
      <c r="M52" s="50" t="s">
        <v>221</v>
      </c>
      <c r="N52" s="57">
        <f t="shared" ref="N52:N58" si="16">ABS($H$11-H13)</f>
        <v>5</v>
      </c>
      <c r="O52" s="50">
        <v>9</v>
      </c>
      <c r="P52" s="66" t="str">
        <f t="shared" si="7"/>
        <v>Insignificant</v>
      </c>
      <c r="Q52" s="50" t="s">
        <v>250</v>
      </c>
      <c r="R52" s="57">
        <f>ABS($H$16-H17)</f>
        <v>3.3333333333333428</v>
      </c>
      <c r="S52" s="50">
        <v>9</v>
      </c>
      <c r="T52" s="66" t="str">
        <f t="shared" si="9"/>
        <v>Insignificant</v>
      </c>
    </row>
    <row r="53" spans="1:20" x14ac:dyDescent="0.25">
      <c r="A53" s="50" t="s">
        <v>135</v>
      </c>
      <c r="B53" s="57">
        <f t="shared" si="10"/>
        <v>0</v>
      </c>
      <c r="C53" s="50">
        <v>9</v>
      </c>
      <c r="D53" s="66" t="str">
        <f t="shared" si="3"/>
        <v>Insignificant</v>
      </c>
      <c r="E53" s="50" t="s">
        <v>164</v>
      </c>
      <c r="F53" s="57">
        <f t="shared" si="11"/>
        <v>1.6666666666666572</v>
      </c>
      <c r="G53" s="50">
        <v>9</v>
      </c>
      <c r="I53" s="50" t="s">
        <v>193</v>
      </c>
      <c r="J53" s="57">
        <f t="shared" si="15"/>
        <v>3.3333333333333428</v>
      </c>
      <c r="K53" s="50">
        <v>9</v>
      </c>
      <c r="L53" s="66" t="str">
        <f t="shared" si="5"/>
        <v>Insignificant</v>
      </c>
      <c r="M53" s="50" t="s">
        <v>222</v>
      </c>
      <c r="N53" s="57">
        <f t="shared" si="16"/>
        <v>1.6666666666666572</v>
      </c>
      <c r="O53" s="50">
        <v>9</v>
      </c>
      <c r="P53" s="66" t="str">
        <f t="shared" si="7"/>
        <v>Insignificant</v>
      </c>
      <c r="Q53" s="50" t="s">
        <v>251</v>
      </c>
      <c r="R53" s="57">
        <f t="shared" ref="R53:R54" si="17">ABS($H$16-H18)</f>
        <v>3.3333333333333286</v>
      </c>
      <c r="S53" s="50">
        <v>9</v>
      </c>
      <c r="T53" s="66" t="str">
        <f t="shared" si="9"/>
        <v>Insignificant</v>
      </c>
    </row>
    <row r="54" spans="1:20" x14ac:dyDescent="0.25">
      <c r="A54" s="50" t="s">
        <v>136</v>
      </c>
      <c r="B54" s="57">
        <f>ABS($H$4-H5)</f>
        <v>1.6666666666666714</v>
      </c>
      <c r="C54" s="50">
        <v>9</v>
      </c>
      <c r="D54" s="66" t="str">
        <f t="shared" si="3"/>
        <v>Insignificant</v>
      </c>
      <c r="E54" s="50" t="s">
        <v>165</v>
      </c>
      <c r="F54" s="57">
        <f>ABS($H$6-H7)</f>
        <v>1.6666666666666714</v>
      </c>
      <c r="G54" s="50">
        <v>9</v>
      </c>
      <c r="I54" s="50" t="s">
        <v>194</v>
      </c>
      <c r="J54" s="57">
        <f t="shared" si="15"/>
        <v>0</v>
      </c>
      <c r="K54" s="50">
        <v>9</v>
      </c>
      <c r="L54" s="66" t="str">
        <f t="shared" si="5"/>
        <v>Insignificant</v>
      </c>
      <c r="M54" s="50" t="s">
        <v>223</v>
      </c>
      <c r="N54" s="57">
        <f t="shared" si="16"/>
        <v>8.3333333333333428</v>
      </c>
      <c r="O54" s="50">
        <v>9</v>
      </c>
      <c r="P54" s="66" t="str">
        <f t="shared" si="7"/>
        <v>Insignificant</v>
      </c>
      <c r="Q54" s="50" t="s">
        <v>252</v>
      </c>
      <c r="R54" s="57">
        <f t="shared" si="17"/>
        <v>5</v>
      </c>
      <c r="S54" s="50">
        <v>9</v>
      </c>
      <c r="T54" s="66" t="str">
        <f t="shared" si="9"/>
        <v>Insignificant</v>
      </c>
    </row>
    <row r="55" spans="1:20" x14ac:dyDescent="0.25">
      <c r="A55" s="50" t="s">
        <v>137</v>
      </c>
      <c r="B55" s="57">
        <f t="shared" ref="B55:B66" si="18">ABS($H$4-H6)</f>
        <v>0</v>
      </c>
      <c r="C55" s="50">
        <v>9</v>
      </c>
      <c r="D55" s="66" t="str">
        <f t="shared" si="3"/>
        <v>Insignificant</v>
      </c>
      <c r="E55" s="50" t="s">
        <v>166</v>
      </c>
      <c r="F55" s="57">
        <f t="shared" ref="F55:F66" si="19">ABS($H$6-H8)</f>
        <v>1.6666666666666714</v>
      </c>
      <c r="G55" s="50">
        <v>9</v>
      </c>
      <c r="I55" s="50" t="s">
        <v>195</v>
      </c>
      <c r="J55" s="57">
        <f t="shared" si="15"/>
        <v>3.3333333333333428</v>
      </c>
      <c r="K55" s="50">
        <v>9</v>
      </c>
      <c r="L55" s="66" t="str">
        <f t="shared" si="5"/>
        <v>Insignificant</v>
      </c>
      <c r="M55" s="50" t="s">
        <v>224</v>
      </c>
      <c r="N55" s="57">
        <f t="shared" si="16"/>
        <v>5</v>
      </c>
      <c r="O55" s="50">
        <v>9</v>
      </c>
      <c r="P55" s="66" t="str">
        <f t="shared" si="7"/>
        <v>Insignificant</v>
      </c>
      <c r="Q55" s="50" t="s">
        <v>253</v>
      </c>
      <c r="R55" s="57">
        <f>ABS($H$17-H18)</f>
        <v>6.6666666666666714</v>
      </c>
      <c r="S55" s="50">
        <v>9</v>
      </c>
      <c r="T55" s="66" t="str">
        <f t="shared" si="9"/>
        <v>Insignificant</v>
      </c>
    </row>
    <row r="56" spans="1:20" x14ac:dyDescent="0.25">
      <c r="A56" s="50" t="s">
        <v>138</v>
      </c>
      <c r="B56" s="57">
        <f t="shared" si="18"/>
        <v>1.6666666666666714</v>
      </c>
      <c r="C56" s="50">
        <v>9</v>
      </c>
      <c r="D56" s="66" t="str">
        <f t="shared" si="3"/>
        <v>Insignificant</v>
      </c>
      <c r="E56" s="50" t="s">
        <v>167</v>
      </c>
      <c r="F56" s="57">
        <f t="shared" si="19"/>
        <v>5</v>
      </c>
      <c r="G56" s="50">
        <v>9</v>
      </c>
      <c r="I56" s="50" t="s">
        <v>196</v>
      </c>
      <c r="J56" s="57">
        <f t="shared" si="15"/>
        <v>13.333333333333343</v>
      </c>
      <c r="K56" s="50">
        <v>9</v>
      </c>
      <c r="L56" s="66" t="str">
        <f t="shared" si="5"/>
        <v>Significant</v>
      </c>
      <c r="M56" s="50" t="s">
        <v>225</v>
      </c>
      <c r="N56" s="57">
        <f t="shared" si="16"/>
        <v>8.3333333333333428</v>
      </c>
      <c r="O56" s="50">
        <v>9</v>
      </c>
      <c r="P56" s="66" t="str">
        <f t="shared" si="7"/>
        <v>Insignificant</v>
      </c>
      <c r="Q56" s="50" t="s">
        <v>254</v>
      </c>
      <c r="R56" s="57">
        <f>ABS($H$17-H19)</f>
        <v>8.3333333333333428</v>
      </c>
      <c r="S56" s="50">
        <v>9</v>
      </c>
      <c r="T56" s="66" t="str">
        <f t="shared" si="9"/>
        <v>Insignificant</v>
      </c>
    </row>
    <row r="57" spans="1:20" x14ac:dyDescent="0.25">
      <c r="A57" s="50" t="s">
        <v>139</v>
      </c>
      <c r="B57" s="57">
        <f t="shared" si="18"/>
        <v>1.6666666666666714</v>
      </c>
      <c r="C57" s="50">
        <v>9</v>
      </c>
      <c r="D57" s="66" t="str">
        <f t="shared" si="3"/>
        <v>Insignificant</v>
      </c>
      <c r="E57" s="50" t="s">
        <v>168</v>
      </c>
      <c r="F57" s="57">
        <f t="shared" si="19"/>
        <v>6.6666666666666714</v>
      </c>
      <c r="G57" s="50">
        <v>9</v>
      </c>
      <c r="I57" s="50" t="s">
        <v>197</v>
      </c>
      <c r="J57" s="57">
        <f t="shared" si="15"/>
        <v>10</v>
      </c>
      <c r="K57" s="50">
        <v>9</v>
      </c>
      <c r="L57" s="66" t="str">
        <f t="shared" si="5"/>
        <v>Significant</v>
      </c>
      <c r="M57" s="50" t="s">
        <v>226</v>
      </c>
      <c r="N57" s="57">
        <f t="shared" si="16"/>
        <v>1.6666666666666714</v>
      </c>
      <c r="O57" s="50">
        <v>9</v>
      </c>
      <c r="P57" s="66" t="str">
        <f t="shared" si="7"/>
        <v>Insignificant</v>
      </c>
      <c r="Q57" s="50" t="s">
        <v>255</v>
      </c>
      <c r="R57" s="57">
        <f>ABS($H$18-H19)</f>
        <v>1.6666666666666714</v>
      </c>
      <c r="S57" s="50">
        <v>9</v>
      </c>
      <c r="T57" s="66" t="str">
        <f t="shared" si="9"/>
        <v>Insignificant</v>
      </c>
    </row>
    <row r="58" spans="1:20" x14ac:dyDescent="0.25">
      <c r="A58" s="50" t="s">
        <v>140</v>
      </c>
      <c r="B58" s="57">
        <f t="shared" si="18"/>
        <v>5</v>
      </c>
      <c r="C58" s="50">
        <v>9</v>
      </c>
      <c r="D58" s="66" t="str">
        <f t="shared" si="3"/>
        <v>Insignificant</v>
      </c>
      <c r="E58" s="50" t="s">
        <v>169</v>
      </c>
      <c r="F58" s="57">
        <f t="shared" si="19"/>
        <v>3.3333333333333286</v>
      </c>
      <c r="G58" s="50">
        <v>9</v>
      </c>
      <c r="I58" s="50" t="s">
        <v>198</v>
      </c>
      <c r="J58" s="57">
        <f t="shared" si="15"/>
        <v>13.333333333333343</v>
      </c>
      <c r="K58" s="50">
        <v>9</v>
      </c>
      <c r="L58" s="66" t="str">
        <f t="shared" si="5"/>
        <v>Significant</v>
      </c>
      <c r="M58" s="50" t="s">
        <v>227</v>
      </c>
      <c r="N58" s="57">
        <f t="shared" si="16"/>
        <v>0</v>
      </c>
      <c r="O58" s="50">
        <v>9</v>
      </c>
      <c r="P58" s="66" t="str">
        <f t="shared" si="7"/>
        <v>Insignificant</v>
      </c>
      <c r="T58" s="66"/>
    </row>
    <row r="59" spans="1:20" x14ac:dyDescent="0.25">
      <c r="A59" s="50" t="s">
        <v>141</v>
      </c>
      <c r="B59" s="57">
        <f t="shared" si="18"/>
        <v>6.6666666666666714</v>
      </c>
      <c r="C59" s="50">
        <v>9</v>
      </c>
      <c r="D59" s="66" t="str">
        <f t="shared" si="3"/>
        <v>Insignificant</v>
      </c>
      <c r="E59" s="50" t="s">
        <v>170</v>
      </c>
      <c r="F59" s="57">
        <f t="shared" si="19"/>
        <v>1.6666666666666714</v>
      </c>
      <c r="G59" s="50">
        <v>9</v>
      </c>
      <c r="I59" s="50" t="s">
        <v>199</v>
      </c>
      <c r="J59" s="57">
        <f t="shared" si="15"/>
        <v>6.6666666666666714</v>
      </c>
      <c r="K59" s="50">
        <v>9</v>
      </c>
      <c r="L59" s="66" t="str">
        <f t="shared" si="5"/>
        <v>Insignificant</v>
      </c>
      <c r="M59" s="50" t="s">
        <v>228</v>
      </c>
      <c r="N59" s="57">
        <f>ABS($H$12-H13)</f>
        <v>3.3333333333333428</v>
      </c>
      <c r="O59" s="50">
        <v>9</v>
      </c>
      <c r="P59" s="66" t="str">
        <f t="shared" si="7"/>
        <v>Insignificant</v>
      </c>
      <c r="T59" s="66"/>
    </row>
    <row r="60" spans="1:20" x14ac:dyDescent="0.25">
      <c r="A60" s="50" t="s">
        <v>142</v>
      </c>
      <c r="B60" s="57">
        <f t="shared" si="18"/>
        <v>3.3333333333333286</v>
      </c>
      <c r="C60" s="50">
        <v>9</v>
      </c>
      <c r="D60" s="66" t="str">
        <f t="shared" si="3"/>
        <v>Insignificant</v>
      </c>
      <c r="E60" s="50" t="s">
        <v>171</v>
      </c>
      <c r="F60" s="57">
        <f t="shared" si="19"/>
        <v>1.6666666666666714</v>
      </c>
      <c r="G60" s="50">
        <v>9</v>
      </c>
      <c r="I60" s="50" t="s">
        <v>200</v>
      </c>
      <c r="J60" s="57">
        <f t="shared" si="15"/>
        <v>5</v>
      </c>
      <c r="K60" s="50">
        <v>9</v>
      </c>
      <c r="L60" s="66" t="str">
        <f t="shared" si="5"/>
        <v>Insignificant</v>
      </c>
      <c r="M60" s="50" t="s">
        <v>229</v>
      </c>
      <c r="N60" s="57">
        <f t="shared" ref="N60:N65" si="20">ABS($H$12-H14)</f>
        <v>0</v>
      </c>
      <c r="O60" s="50">
        <v>9</v>
      </c>
      <c r="P60" s="66" t="str">
        <f t="shared" si="7"/>
        <v>Insignificant</v>
      </c>
      <c r="T60" s="66"/>
    </row>
    <row r="61" spans="1:20" x14ac:dyDescent="0.25">
      <c r="A61" s="50" t="s">
        <v>143</v>
      </c>
      <c r="B61" s="57">
        <f t="shared" si="18"/>
        <v>1.6666666666666714</v>
      </c>
      <c r="C61" s="50">
        <v>9</v>
      </c>
      <c r="D61" s="66" t="str">
        <f t="shared" si="3"/>
        <v>Insignificant</v>
      </c>
      <c r="E61" s="50" t="s">
        <v>172</v>
      </c>
      <c r="F61" s="57">
        <f t="shared" si="19"/>
        <v>1.6666666666666714</v>
      </c>
      <c r="G61" s="50">
        <v>9</v>
      </c>
      <c r="I61" s="50" t="s">
        <v>201</v>
      </c>
      <c r="J61" s="57">
        <f>ABS($H$9-H10)</f>
        <v>1.6666666666666714</v>
      </c>
      <c r="K61" s="50">
        <v>9</v>
      </c>
      <c r="L61" s="66" t="str">
        <f t="shared" si="5"/>
        <v>Insignificant</v>
      </c>
      <c r="M61" s="50" t="s">
        <v>230</v>
      </c>
      <c r="N61" s="57">
        <f t="shared" si="20"/>
        <v>10</v>
      </c>
      <c r="O61" s="50">
        <v>9</v>
      </c>
      <c r="P61" s="66" t="str">
        <f t="shared" si="7"/>
        <v>Significant</v>
      </c>
      <c r="T61" s="66"/>
    </row>
    <row r="62" spans="1:20" x14ac:dyDescent="0.25">
      <c r="A62" s="50" t="s">
        <v>144</v>
      </c>
      <c r="B62" s="57">
        <f t="shared" si="18"/>
        <v>1.6666666666666714</v>
      </c>
      <c r="C62" s="50">
        <v>9</v>
      </c>
      <c r="D62" s="66" t="str">
        <f t="shared" si="3"/>
        <v>Insignificant</v>
      </c>
      <c r="E62" s="50" t="s">
        <v>173</v>
      </c>
      <c r="F62" s="57">
        <f t="shared" si="19"/>
        <v>11.666666666666671</v>
      </c>
      <c r="G62" s="50">
        <v>9</v>
      </c>
      <c r="I62" s="50" t="s">
        <v>202</v>
      </c>
      <c r="J62" s="57">
        <f t="shared" ref="J62:J66" si="21">ABS($H$9-H11)</f>
        <v>1.6666666666666714</v>
      </c>
      <c r="K62" s="50">
        <v>9</v>
      </c>
      <c r="L62" s="66" t="str">
        <f t="shared" si="5"/>
        <v>Insignificant</v>
      </c>
      <c r="M62" s="50" t="s">
        <v>231</v>
      </c>
      <c r="N62" s="57">
        <f t="shared" si="20"/>
        <v>6.6666666666666572</v>
      </c>
      <c r="O62" s="50">
        <v>9</v>
      </c>
      <c r="P62" s="66" t="str">
        <f t="shared" si="7"/>
        <v>Insignificant</v>
      </c>
      <c r="T62" s="66"/>
    </row>
    <row r="63" spans="1:20" x14ac:dyDescent="0.25">
      <c r="A63" s="50" t="s">
        <v>145</v>
      </c>
      <c r="B63" s="57">
        <f t="shared" si="18"/>
        <v>1.6666666666666714</v>
      </c>
      <c r="C63" s="50">
        <v>9</v>
      </c>
      <c r="D63" s="66" t="str">
        <f t="shared" si="3"/>
        <v>Insignificant</v>
      </c>
      <c r="E63" s="50" t="s">
        <v>174</v>
      </c>
      <c r="F63" s="57">
        <f t="shared" si="19"/>
        <v>8.3333333333333286</v>
      </c>
      <c r="G63" s="50">
        <v>9</v>
      </c>
      <c r="I63" s="50" t="s">
        <v>203</v>
      </c>
      <c r="J63" s="57">
        <f t="shared" si="21"/>
        <v>3.3333333333333286</v>
      </c>
      <c r="K63" s="50">
        <v>9</v>
      </c>
      <c r="L63" s="66" t="str">
        <f t="shared" si="5"/>
        <v>Insignificant</v>
      </c>
      <c r="M63" s="50" t="s">
        <v>232</v>
      </c>
      <c r="N63" s="57">
        <f t="shared" si="20"/>
        <v>10</v>
      </c>
      <c r="O63" s="50">
        <v>9</v>
      </c>
      <c r="P63" s="66" t="str">
        <f t="shared" si="7"/>
        <v>Significant</v>
      </c>
      <c r="T63" s="66"/>
    </row>
    <row r="64" spans="1:20" x14ac:dyDescent="0.25">
      <c r="A64" s="50" t="s">
        <v>146</v>
      </c>
      <c r="B64" s="57">
        <f t="shared" si="18"/>
        <v>11.666666666666671</v>
      </c>
      <c r="C64" s="50">
        <v>9</v>
      </c>
      <c r="D64" s="66" t="str">
        <f t="shared" si="3"/>
        <v>Significant</v>
      </c>
      <c r="E64" s="50" t="s">
        <v>175</v>
      </c>
      <c r="F64" s="57">
        <f t="shared" si="19"/>
        <v>11.666666666666671</v>
      </c>
      <c r="G64" s="50">
        <v>9</v>
      </c>
      <c r="I64" s="50" t="s">
        <v>204</v>
      </c>
      <c r="J64" s="57">
        <f t="shared" si="21"/>
        <v>6.6666666666666714</v>
      </c>
      <c r="K64" s="50">
        <v>9</v>
      </c>
      <c r="L64" s="66" t="str">
        <f t="shared" si="5"/>
        <v>Insignificant</v>
      </c>
      <c r="M64" s="50" t="s">
        <v>233</v>
      </c>
      <c r="N64" s="57">
        <f t="shared" si="20"/>
        <v>3.3333333333333286</v>
      </c>
      <c r="O64" s="50">
        <v>9</v>
      </c>
      <c r="P64" s="66" t="str">
        <f t="shared" si="7"/>
        <v>Insignificant</v>
      </c>
      <c r="T64" s="66"/>
    </row>
    <row r="65" spans="1:20" x14ac:dyDescent="0.25">
      <c r="A65" s="50" t="s">
        <v>147</v>
      </c>
      <c r="B65" s="57">
        <f t="shared" si="18"/>
        <v>8.3333333333333286</v>
      </c>
      <c r="C65" s="50">
        <v>9</v>
      </c>
      <c r="D65" s="66" t="str">
        <f t="shared" si="3"/>
        <v>Insignificant</v>
      </c>
      <c r="E65" s="50" t="s">
        <v>176</v>
      </c>
      <c r="F65" s="57">
        <f t="shared" si="19"/>
        <v>5</v>
      </c>
      <c r="G65" s="50">
        <v>9</v>
      </c>
      <c r="I65" s="50" t="s">
        <v>205</v>
      </c>
      <c r="J65" s="57">
        <f t="shared" si="21"/>
        <v>3.3333333333333286</v>
      </c>
      <c r="K65" s="50">
        <v>9</v>
      </c>
      <c r="L65" s="66" t="str">
        <f t="shared" si="5"/>
        <v>Insignificant</v>
      </c>
      <c r="M65" s="50" t="s">
        <v>234</v>
      </c>
      <c r="N65" s="57">
        <f t="shared" si="20"/>
        <v>1.6666666666666572</v>
      </c>
      <c r="O65" s="50">
        <v>9</v>
      </c>
      <c r="P65" s="66" t="str">
        <f t="shared" si="7"/>
        <v>Insignificant</v>
      </c>
      <c r="T65" s="66"/>
    </row>
    <row r="66" spans="1:20" x14ac:dyDescent="0.25">
      <c r="A66" s="50" t="s">
        <v>148</v>
      </c>
      <c r="B66" s="57">
        <f t="shared" si="18"/>
        <v>11.666666666666671</v>
      </c>
      <c r="C66" s="50">
        <v>9</v>
      </c>
      <c r="D66" s="66" t="str">
        <f t="shared" si="3"/>
        <v>Significant</v>
      </c>
      <c r="E66" s="50" t="s">
        <v>177</v>
      </c>
      <c r="F66" s="57">
        <f t="shared" si="19"/>
        <v>3.3333333333333286</v>
      </c>
      <c r="G66" s="50">
        <v>9</v>
      </c>
      <c r="I66" s="50" t="s">
        <v>206</v>
      </c>
      <c r="J66" s="57">
        <f t="shared" si="21"/>
        <v>6.6666666666666714</v>
      </c>
      <c r="K66" s="50">
        <v>9</v>
      </c>
      <c r="L66" s="66" t="str">
        <f t="shared" si="5"/>
        <v>Insignificant</v>
      </c>
      <c r="M66" s="50" t="s">
        <v>235</v>
      </c>
      <c r="N66" s="57">
        <f>ABS($H$13-H14)</f>
        <v>3.3333333333333428</v>
      </c>
      <c r="O66" s="50">
        <v>9</v>
      </c>
      <c r="P66" s="66" t="str">
        <f t="shared" si="7"/>
        <v>Insignificant</v>
      </c>
      <c r="T66" s="66"/>
    </row>
    <row r="69" spans="1:20" x14ac:dyDescent="0.25">
      <c r="G69" s="63" t="s">
        <v>256</v>
      </c>
    </row>
    <row r="70" spans="1:20" x14ac:dyDescent="0.25">
      <c r="G70" s="50" t="s">
        <v>146</v>
      </c>
      <c r="I70" s="50" t="s">
        <v>257</v>
      </c>
      <c r="J70" s="52">
        <f>SUMPRODUCT(LEN($G$70:$G$83)-LEN(SUBSTITUTE($G$70:$G$83, "T2", "")))</f>
        <v>4</v>
      </c>
    </row>
    <row r="71" spans="1:20" x14ac:dyDescent="0.25">
      <c r="G71" s="50" t="s">
        <v>148</v>
      </c>
      <c r="I71" s="50" t="s">
        <v>258</v>
      </c>
      <c r="J71" s="52">
        <v>6</v>
      </c>
      <c r="L71" s="67" t="s">
        <v>265</v>
      </c>
    </row>
    <row r="72" spans="1:20" x14ac:dyDescent="0.25">
      <c r="G72" s="50" t="s">
        <v>185</v>
      </c>
      <c r="I72" s="50" t="s">
        <v>259</v>
      </c>
      <c r="J72" s="50">
        <v>6</v>
      </c>
      <c r="L72" s="50" t="s">
        <v>16</v>
      </c>
      <c r="M72" s="27" t="s">
        <v>52</v>
      </c>
    </row>
    <row r="73" spans="1:20" x14ac:dyDescent="0.25">
      <c r="G73" s="50" t="s">
        <v>187</v>
      </c>
      <c r="I73" s="50" t="s">
        <v>260</v>
      </c>
      <c r="J73" s="50">
        <v>2</v>
      </c>
      <c r="L73" s="50" t="s">
        <v>17</v>
      </c>
      <c r="M73" s="27" t="s">
        <v>55</v>
      </c>
    </row>
    <row r="74" spans="1:20" x14ac:dyDescent="0.25">
      <c r="G74" s="50" t="s">
        <v>196</v>
      </c>
      <c r="I74" s="50" t="s">
        <v>261</v>
      </c>
      <c r="J74" s="50">
        <v>3</v>
      </c>
      <c r="L74" s="50" t="s">
        <v>15</v>
      </c>
      <c r="M74" s="27" t="s">
        <v>56</v>
      </c>
    </row>
    <row r="75" spans="1:20" x14ac:dyDescent="0.25">
      <c r="G75" s="50" t="s">
        <v>197</v>
      </c>
      <c r="I75" s="50" t="s">
        <v>262</v>
      </c>
      <c r="J75" s="50">
        <v>2</v>
      </c>
      <c r="L75" s="50" t="s">
        <v>21</v>
      </c>
      <c r="M75" s="27" t="s">
        <v>60</v>
      </c>
    </row>
    <row r="76" spans="1:20" x14ac:dyDescent="0.25">
      <c r="G76" s="50" t="s">
        <v>198</v>
      </c>
      <c r="I76" s="50" t="s">
        <v>263</v>
      </c>
      <c r="J76" s="50">
        <v>3</v>
      </c>
      <c r="L76" s="50" t="s">
        <v>14</v>
      </c>
      <c r="M76" s="27" t="s">
        <v>61</v>
      </c>
    </row>
    <row r="77" spans="1:20" x14ac:dyDescent="0.25">
      <c r="G77" s="50" t="s">
        <v>230</v>
      </c>
      <c r="I77" s="50" t="s">
        <v>264</v>
      </c>
      <c r="J77" s="50">
        <v>2</v>
      </c>
      <c r="L77" s="50" t="s">
        <v>18</v>
      </c>
      <c r="M77" s="27" t="s">
        <v>62</v>
      </c>
    </row>
    <row r="78" spans="1:20" x14ac:dyDescent="0.25">
      <c r="G78" s="50" t="s">
        <v>232</v>
      </c>
    </row>
    <row r="79" spans="1:20" x14ac:dyDescent="0.25">
      <c r="G79" s="50" t="s">
        <v>236</v>
      </c>
      <c r="L79" s="67" t="s">
        <v>266</v>
      </c>
    </row>
    <row r="80" spans="1:20" x14ac:dyDescent="0.25">
      <c r="G80" s="50" t="s">
        <v>237</v>
      </c>
      <c r="L80" s="50" t="s">
        <v>16</v>
      </c>
      <c r="M80" s="27" t="s">
        <v>52</v>
      </c>
    </row>
    <row r="81" spans="7:13" x14ac:dyDescent="0.25">
      <c r="G81" s="50" t="s">
        <v>238</v>
      </c>
      <c r="L81" s="50" t="s">
        <v>17</v>
      </c>
      <c r="M81" s="27" t="s">
        <v>55</v>
      </c>
    </row>
    <row r="82" spans="7:13" x14ac:dyDescent="0.25">
      <c r="G82" s="50" t="s">
        <v>241</v>
      </c>
      <c r="L82" s="50" t="s">
        <v>15</v>
      </c>
      <c r="M82" s="27" t="s">
        <v>56</v>
      </c>
    </row>
    <row r="83" spans="7:13" x14ac:dyDescent="0.25">
      <c r="G83" s="50" t="s">
        <v>243</v>
      </c>
      <c r="L83" s="50" t="s">
        <v>21</v>
      </c>
      <c r="M83" s="27" t="s">
        <v>60</v>
      </c>
    </row>
    <row r="84" spans="7:13" x14ac:dyDescent="0.25">
      <c r="L84" s="50" t="s">
        <v>14</v>
      </c>
      <c r="M84" s="27" t="s">
        <v>61</v>
      </c>
    </row>
    <row r="85" spans="7:13" x14ac:dyDescent="0.25">
      <c r="L85" s="50" t="s">
        <v>18</v>
      </c>
      <c r="M85" s="27" t="s">
        <v>62</v>
      </c>
    </row>
  </sheetData>
  <mergeCells count="8">
    <mergeCell ref="H1:H2"/>
    <mergeCell ref="A20:C20"/>
    <mergeCell ref="F29:G29"/>
    <mergeCell ref="A1:A2"/>
    <mergeCell ref="B1:B2"/>
    <mergeCell ref="C1:C2"/>
    <mergeCell ref="D1:F1"/>
    <mergeCell ref="G1:G2"/>
  </mergeCells>
  <phoneticPr fontId="9" type="noConversion"/>
  <conditionalFormatting sqref="D38:D66">
    <cfRule type="cellIs" dxfId="23" priority="4" operator="equal">
      <formula>"Significant"</formula>
    </cfRule>
  </conditionalFormatting>
  <conditionalFormatting sqref="L38:L66">
    <cfRule type="cellIs" dxfId="22" priority="3" operator="equal">
      <formula>"Significant"</formula>
    </cfRule>
  </conditionalFormatting>
  <conditionalFormatting sqref="P38:P66">
    <cfRule type="cellIs" dxfId="21" priority="2" operator="equal">
      <formula>"Significant"</formula>
    </cfRule>
  </conditionalFormatting>
  <conditionalFormatting sqref="T38:T66">
    <cfRule type="cellIs" dxfId="20" priority="1" operator="equal">
      <formula>"Significant"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ACE3-2B63-4A4C-950C-599AD52AF02D}">
  <dimension ref="A1:T66"/>
  <sheetViews>
    <sheetView topLeftCell="A54" workbookViewId="0">
      <selection activeCell="D38" sqref="D38"/>
    </sheetView>
  </sheetViews>
  <sheetFormatPr defaultRowHeight="14.4" x14ac:dyDescent="0.3"/>
  <cols>
    <col min="1" max="1" width="7.109375" bestFit="1" customWidth="1"/>
    <col min="2" max="2" width="25.109375" customWidth="1"/>
    <col min="3" max="3" width="9.88671875" bestFit="1" customWidth="1"/>
    <col min="6" max="6" width="16.88671875" customWidth="1"/>
    <col min="10" max="10" width="18.6640625" customWidth="1"/>
    <col min="14" max="14" width="15.88671875" customWidth="1"/>
    <col min="18" max="18" width="18.21875" bestFit="1" customWidth="1"/>
  </cols>
  <sheetData>
    <row r="1" spans="1:8" x14ac:dyDescent="0.3">
      <c r="A1" s="109" t="s">
        <v>73</v>
      </c>
      <c r="B1" s="109" t="s">
        <v>50</v>
      </c>
      <c r="C1" s="109" t="s">
        <v>74</v>
      </c>
      <c r="D1" s="106" t="s">
        <v>6</v>
      </c>
      <c r="E1" s="107"/>
      <c r="F1" s="108"/>
      <c r="G1" s="133" t="s">
        <v>90</v>
      </c>
      <c r="H1" s="133" t="s">
        <v>91</v>
      </c>
    </row>
    <row r="2" spans="1:8" x14ac:dyDescent="0.3">
      <c r="A2" s="110"/>
      <c r="B2" s="110"/>
      <c r="C2" s="110"/>
      <c r="D2" s="32" t="s">
        <v>11</v>
      </c>
      <c r="E2" s="32" t="s">
        <v>12</v>
      </c>
      <c r="F2" s="32" t="s">
        <v>13</v>
      </c>
      <c r="G2" s="133"/>
      <c r="H2" s="133"/>
    </row>
    <row r="3" spans="1:8" x14ac:dyDescent="0.3">
      <c r="A3" s="27">
        <v>1</v>
      </c>
      <c r="B3" s="27" t="s">
        <v>51</v>
      </c>
      <c r="C3" s="27" t="s">
        <v>22</v>
      </c>
      <c r="D3" s="33">
        <v>34.4</v>
      </c>
      <c r="E3" s="33">
        <v>34</v>
      </c>
      <c r="F3" s="33">
        <v>33</v>
      </c>
      <c r="G3" s="8">
        <f>SUM(D3:F3)</f>
        <v>101.4</v>
      </c>
      <c r="H3" s="8">
        <f>AVERAGE(D3:F3)</f>
        <v>33.800000000000004</v>
      </c>
    </row>
    <row r="4" spans="1:8" x14ac:dyDescent="0.3">
      <c r="A4" s="27">
        <v>2</v>
      </c>
      <c r="B4" s="27" t="s">
        <v>52</v>
      </c>
      <c r="C4" s="27" t="s">
        <v>16</v>
      </c>
      <c r="D4" s="33">
        <v>27.6</v>
      </c>
      <c r="E4" s="33">
        <v>36.6</v>
      </c>
      <c r="F4" s="33">
        <v>36</v>
      </c>
      <c r="G4" s="8">
        <f t="shared" ref="G4:G19" si="0">SUM(D4:F4)</f>
        <v>100.2</v>
      </c>
      <c r="H4" s="8">
        <f t="shared" ref="H4:H19" si="1">AVERAGE(D4:F4)</f>
        <v>33.4</v>
      </c>
    </row>
    <row r="5" spans="1:8" x14ac:dyDescent="0.3">
      <c r="A5" s="27">
        <v>3</v>
      </c>
      <c r="B5" s="27" t="s">
        <v>53</v>
      </c>
      <c r="C5" s="27" t="s">
        <v>19</v>
      </c>
      <c r="D5" s="33">
        <v>31.8</v>
      </c>
      <c r="E5" s="33">
        <v>37</v>
      </c>
      <c r="F5" s="33">
        <v>38.6</v>
      </c>
      <c r="G5" s="8">
        <f t="shared" si="0"/>
        <v>107.4</v>
      </c>
      <c r="H5" s="8">
        <f t="shared" si="1"/>
        <v>35.800000000000004</v>
      </c>
    </row>
    <row r="6" spans="1:8" x14ac:dyDescent="0.3">
      <c r="A6" s="27">
        <v>4</v>
      </c>
      <c r="B6" s="27" t="s">
        <v>54</v>
      </c>
      <c r="C6" s="27" t="s">
        <v>23</v>
      </c>
      <c r="D6" s="33">
        <v>36.4</v>
      </c>
      <c r="E6" s="33">
        <v>28.2</v>
      </c>
      <c r="F6" s="33">
        <v>34</v>
      </c>
      <c r="G6" s="8">
        <f t="shared" si="0"/>
        <v>98.6</v>
      </c>
      <c r="H6" s="8">
        <f t="shared" si="1"/>
        <v>32.866666666666667</v>
      </c>
    </row>
    <row r="7" spans="1:8" x14ac:dyDescent="0.3">
      <c r="A7" s="27">
        <v>5</v>
      </c>
      <c r="B7" s="27" t="s">
        <v>55</v>
      </c>
      <c r="C7" s="49" t="s">
        <v>17</v>
      </c>
      <c r="D7" s="33">
        <v>32.6</v>
      </c>
      <c r="E7" s="33">
        <v>35</v>
      </c>
      <c r="F7" s="33">
        <v>32</v>
      </c>
      <c r="G7" s="8">
        <f t="shared" si="0"/>
        <v>99.6</v>
      </c>
      <c r="H7" s="8">
        <f t="shared" si="1"/>
        <v>33.199999999999996</v>
      </c>
    </row>
    <row r="8" spans="1:8" x14ac:dyDescent="0.3">
      <c r="A8" s="27">
        <v>6</v>
      </c>
      <c r="B8" s="27" t="s">
        <v>56</v>
      </c>
      <c r="C8" s="49" t="s">
        <v>15</v>
      </c>
      <c r="D8" s="33">
        <v>32.799999999999997</v>
      </c>
      <c r="E8" s="33">
        <v>40</v>
      </c>
      <c r="F8" s="33">
        <v>33.4</v>
      </c>
      <c r="G8" s="8">
        <f t="shared" si="0"/>
        <v>106.19999999999999</v>
      </c>
      <c r="H8" s="8">
        <f t="shared" si="1"/>
        <v>35.4</v>
      </c>
    </row>
    <row r="9" spans="1:8" x14ac:dyDescent="0.3">
      <c r="A9" s="27">
        <v>7</v>
      </c>
      <c r="B9" s="27" t="s">
        <v>57</v>
      </c>
      <c r="C9" s="49" t="s">
        <v>26</v>
      </c>
      <c r="D9" s="33">
        <v>33.4</v>
      </c>
      <c r="E9" s="33">
        <v>31.2</v>
      </c>
      <c r="F9" s="33">
        <v>34.200000000000003</v>
      </c>
      <c r="G9" s="8">
        <f t="shared" si="0"/>
        <v>98.8</v>
      </c>
      <c r="H9" s="8">
        <f t="shared" si="1"/>
        <v>32.93333333333333</v>
      </c>
    </row>
    <row r="10" spans="1:8" x14ac:dyDescent="0.3">
      <c r="A10" s="27">
        <v>8</v>
      </c>
      <c r="B10" s="27" t="s">
        <v>58</v>
      </c>
      <c r="C10" s="49" t="s">
        <v>25</v>
      </c>
      <c r="D10" s="33">
        <v>34.6</v>
      </c>
      <c r="E10" s="33">
        <v>32</v>
      </c>
      <c r="F10" s="33">
        <v>33</v>
      </c>
      <c r="G10" s="8">
        <f t="shared" si="0"/>
        <v>99.6</v>
      </c>
      <c r="H10" s="8">
        <f t="shared" si="1"/>
        <v>33.199999999999996</v>
      </c>
    </row>
    <row r="11" spans="1:8" x14ac:dyDescent="0.3">
      <c r="A11" s="27">
        <v>9</v>
      </c>
      <c r="B11" s="27" t="s">
        <v>59</v>
      </c>
      <c r="C11" s="49" t="s">
        <v>20</v>
      </c>
      <c r="D11" s="33">
        <v>38.6</v>
      </c>
      <c r="E11" s="33">
        <v>34</v>
      </c>
      <c r="F11" s="33">
        <v>38.799999999999997</v>
      </c>
      <c r="G11" s="8">
        <f t="shared" si="0"/>
        <v>111.39999999999999</v>
      </c>
      <c r="H11" s="8">
        <f t="shared" si="1"/>
        <v>37.133333333333333</v>
      </c>
    </row>
    <row r="12" spans="1:8" x14ac:dyDescent="0.3">
      <c r="A12" s="27">
        <v>10</v>
      </c>
      <c r="B12" s="27" t="s">
        <v>60</v>
      </c>
      <c r="C12" s="49" t="s">
        <v>21</v>
      </c>
      <c r="D12" s="33">
        <v>33.799999999999997</v>
      </c>
      <c r="E12" s="33">
        <v>27.8</v>
      </c>
      <c r="F12" s="33">
        <v>41</v>
      </c>
      <c r="G12" s="8">
        <f t="shared" si="0"/>
        <v>102.6</v>
      </c>
      <c r="H12" s="8">
        <f t="shared" si="1"/>
        <v>34.199999999999996</v>
      </c>
    </row>
    <row r="13" spans="1:8" x14ac:dyDescent="0.3">
      <c r="A13" s="27">
        <v>11</v>
      </c>
      <c r="B13" s="27" t="s">
        <v>61</v>
      </c>
      <c r="C13" s="49" t="s">
        <v>14</v>
      </c>
      <c r="D13" s="33">
        <v>36</v>
      </c>
      <c r="E13" s="33">
        <v>27.8</v>
      </c>
      <c r="F13" s="33">
        <v>32.4</v>
      </c>
      <c r="G13" s="8">
        <f t="shared" si="0"/>
        <v>96.199999999999989</v>
      </c>
      <c r="H13" s="8">
        <f t="shared" si="1"/>
        <v>32.066666666666663</v>
      </c>
    </row>
    <row r="14" spans="1:8" x14ac:dyDescent="0.3">
      <c r="A14" s="27">
        <v>12</v>
      </c>
      <c r="B14" s="27" t="s">
        <v>62</v>
      </c>
      <c r="C14" s="49" t="s">
        <v>18</v>
      </c>
      <c r="D14" s="33">
        <v>30.4</v>
      </c>
      <c r="E14" s="33">
        <v>31</v>
      </c>
      <c r="F14" s="33">
        <v>36</v>
      </c>
      <c r="G14" s="8">
        <f t="shared" si="0"/>
        <v>97.4</v>
      </c>
      <c r="H14" s="8">
        <f t="shared" si="1"/>
        <v>32.466666666666669</v>
      </c>
    </row>
    <row r="15" spans="1:8" x14ac:dyDescent="0.3">
      <c r="A15" s="27">
        <v>13</v>
      </c>
      <c r="B15" s="27" t="s">
        <v>63</v>
      </c>
      <c r="C15" s="49" t="s">
        <v>30</v>
      </c>
      <c r="D15" s="33">
        <v>33.6</v>
      </c>
      <c r="E15" s="33">
        <v>30.8</v>
      </c>
      <c r="F15" s="33">
        <v>34.200000000000003</v>
      </c>
      <c r="G15" s="8">
        <f t="shared" si="0"/>
        <v>98.600000000000009</v>
      </c>
      <c r="H15" s="8">
        <f t="shared" si="1"/>
        <v>32.866666666666667</v>
      </c>
    </row>
    <row r="16" spans="1:8" x14ac:dyDescent="0.3">
      <c r="A16" s="27">
        <v>14</v>
      </c>
      <c r="B16" s="27" t="s">
        <v>64</v>
      </c>
      <c r="C16" s="49" t="s">
        <v>28</v>
      </c>
      <c r="D16" s="33">
        <v>33.200000000000003</v>
      </c>
      <c r="E16" s="33">
        <v>35.799999999999997</v>
      </c>
      <c r="F16" s="33">
        <v>34.799999999999997</v>
      </c>
      <c r="G16" s="8">
        <f t="shared" si="0"/>
        <v>103.8</v>
      </c>
      <c r="H16" s="8">
        <f t="shared" si="1"/>
        <v>34.6</v>
      </c>
    </row>
    <row r="17" spans="1:20" x14ac:dyDescent="0.3">
      <c r="A17" s="27">
        <v>15</v>
      </c>
      <c r="B17" s="27" t="s">
        <v>65</v>
      </c>
      <c r="C17" s="27" t="s">
        <v>29</v>
      </c>
      <c r="D17" s="33">
        <v>27.8</v>
      </c>
      <c r="E17" s="33">
        <v>32</v>
      </c>
      <c r="F17" s="33">
        <v>38.4</v>
      </c>
      <c r="G17" s="8">
        <f t="shared" si="0"/>
        <v>98.199999999999989</v>
      </c>
      <c r="H17" s="8">
        <f t="shared" si="1"/>
        <v>32.733333333333327</v>
      </c>
    </row>
    <row r="18" spans="1:20" x14ac:dyDescent="0.3">
      <c r="A18" s="27">
        <v>16</v>
      </c>
      <c r="B18" s="27" t="s">
        <v>66</v>
      </c>
      <c r="C18" s="27" t="s">
        <v>27</v>
      </c>
      <c r="D18" s="33">
        <v>42</v>
      </c>
      <c r="E18" s="33">
        <v>32</v>
      </c>
      <c r="F18" s="33">
        <v>35</v>
      </c>
      <c r="G18" s="8">
        <f t="shared" si="0"/>
        <v>109</v>
      </c>
      <c r="H18" s="8">
        <f t="shared" si="1"/>
        <v>36.333333333333336</v>
      </c>
    </row>
    <row r="19" spans="1:20" x14ac:dyDescent="0.3">
      <c r="A19" s="27">
        <v>17</v>
      </c>
      <c r="B19" s="27" t="s">
        <v>77</v>
      </c>
      <c r="C19" s="27" t="s">
        <v>24</v>
      </c>
      <c r="D19" s="33">
        <v>35.200000000000003</v>
      </c>
      <c r="E19" s="33">
        <v>41.6</v>
      </c>
      <c r="F19" s="33">
        <v>30.4</v>
      </c>
      <c r="G19" s="8">
        <f t="shared" si="0"/>
        <v>107.20000000000002</v>
      </c>
      <c r="H19" s="8">
        <f t="shared" si="1"/>
        <v>35.733333333333341</v>
      </c>
    </row>
    <row r="20" spans="1:20" x14ac:dyDescent="0.3">
      <c r="A20" s="134" t="s">
        <v>90</v>
      </c>
      <c r="B20" s="134"/>
      <c r="C20" s="134"/>
      <c r="D20" s="21">
        <f>SUM(D3:D19)</f>
        <v>574.20000000000005</v>
      </c>
      <c r="E20" s="21">
        <f t="shared" ref="E20:G20" si="2">SUM(E3:E19)</f>
        <v>566.80000000000007</v>
      </c>
      <c r="F20" s="21">
        <f t="shared" si="2"/>
        <v>595.19999999999993</v>
      </c>
      <c r="G20" s="21">
        <f t="shared" si="2"/>
        <v>1736.2</v>
      </c>
    </row>
    <row r="23" spans="1:20" x14ac:dyDescent="0.3">
      <c r="B23" s="27" t="s">
        <v>92</v>
      </c>
      <c r="C23" s="74">
        <f>G20^2/51</f>
        <v>59105.694901960786</v>
      </c>
      <c r="M23" s="63" t="s">
        <v>268</v>
      </c>
      <c r="N23" s="63"/>
      <c r="O23" s="63"/>
      <c r="P23" s="63"/>
      <c r="Q23" s="63"/>
    </row>
    <row r="24" spans="1:20" x14ac:dyDescent="0.3">
      <c r="B24" s="27" t="s">
        <v>93</v>
      </c>
      <c r="C24" s="74">
        <f>SUMSQ(D3:F19)</f>
        <v>59711.799999999988</v>
      </c>
      <c r="M24" s="63"/>
      <c r="N24" s="63" t="s">
        <v>269</v>
      </c>
      <c r="O24" s="63"/>
      <c r="P24" s="63" t="s">
        <v>270</v>
      </c>
      <c r="Q24" s="63"/>
    </row>
    <row r="25" spans="1:20" x14ac:dyDescent="0.3">
      <c r="B25" s="27" t="s">
        <v>94</v>
      </c>
      <c r="C25" s="74">
        <f>C24-C23</f>
        <v>606.10509803920286</v>
      </c>
    </row>
    <row r="26" spans="1:20" x14ac:dyDescent="0.3">
      <c r="B26" s="27" t="s">
        <v>95</v>
      </c>
      <c r="C26" s="74">
        <f>(SUMSQ(D20:F20)/17)-C23</f>
        <v>25.535686274510226</v>
      </c>
    </row>
    <row r="27" spans="1:20" x14ac:dyDescent="0.3">
      <c r="B27" s="27" t="s">
        <v>96</v>
      </c>
      <c r="C27" s="74">
        <f>(SUMSQ(G3:G19)/3)-C23</f>
        <v>110.74509803920955</v>
      </c>
      <c r="K27" s="50"/>
      <c r="L27" s="52"/>
      <c r="M27" s="61" t="s">
        <v>108</v>
      </c>
      <c r="N27" s="50">
        <f>SQRT((2*E33)/3)</f>
        <v>3.1285789962773141</v>
      </c>
      <c r="O27" s="50"/>
      <c r="P27" s="52"/>
      <c r="Q27" s="50"/>
      <c r="R27" s="50"/>
      <c r="S27" s="50"/>
      <c r="T27" s="50"/>
    </row>
    <row r="28" spans="1:20" x14ac:dyDescent="0.3">
      <c r="B28" s="27" t="s">
        <v>97</v>
      </c>
      <c r="C28" s="74">
        <f>C25-C26-C27</f>
        <v>469.82431372548308</v>
      </c>
      <c r="K28" s="50"/>
      <c r="L28" s="52"/>
      <c r="M28" s="50" t="s">
        <v>109</v>
      </c>
      <c r="N28" s="50"/>
      <c r="O28" s="50"/>
      <c r="P28" s="52"/>
      <c r="Q28" s="50"/>
      <c r="R28" s="50"/>
      <c r="S28" s="50"/>
      <c r="T28" s="50"/>
    </row>
    <row r="29" spans="1:20" x14ac:dyDescent="0.3">
      <c r="D29" s="50"/>
      <c r="E29" s="52"/>
      <c r="F29" s="135" t="s">
        <v>98</v>
      </c>
      <c r="G29" s="135"/>
      <c r="K29" s="63"/>
      <c r="L29" s="64"/>
      <c r="M29" s="3" t="s">
        <v>110</v>
      </c>
      <c r="N29" s="57">
        <f>2.037*N27</f>
        <v>6.3729154154168883</v>
      </c>
      <c r="O29" s="63" t="s">
        <v>267</v>
      </c>
      <c r="P29" s="64"/>
      <c r="Q29" s="63"/>
      <c r="R29" s="50"/>
      <c r="S29" s="50"/>
      <c r="T29" s="50"/>
    </row>
    <row r="30" spans="1:20" x14ac:dyDescent="0.3">
      <c r="B30" s="70" t="s">
        <v>99</v>
      </c>
      <c r="C30" s="71" t="s">
        <v>100</v>
      </c>
      <c r="D30" s="71" t="s">
        <v>101</v>
      </c>
      <c r="E30" s="72" t="s">
        <v>102</v>
      </c>
      <c r="F30" s="71" t="s">
        <v>103</v>
      </c>
      <c r="G30" s="71" t="s">
        <v>104</v>
      </c>
      <c r="K30" s="50"/>
      <c r="L30" s="64" t="s">
        <v>112</v>
      </c>
      <c r="M30" s="50" t="s">
        <v>113</v>
      </c>
      <c r="N30" s="50"/>
      <c r="O30" s="50"/>
      <c r="P30" s="64" t="s">
        <v>114</v>
      </c>
      <c r="Q30" s="50" t="s">
        <v>115</v>
      </c>
      <c r="R30" s="50"/>
      <c r="S30" s="50"/>
      <c r="T30" s="50"/>
    </row>
    <row r="31" spans="1:20" x14ac:dyDescent="0.3">
      <c r="B31" s="73" t="s">
        <v>105</v>
      </c>
      <c r="C31" s="74">
        <f>3-1</f>
        <v>2</v>
      </c>
      <c r="D31" s="69">
        <v>25.535686274510226</v>
      </c>
      <c r="E31" s="74">
        <f>D31/C31</f>
        <v>12.767843137255113</v>
      </c>
      <c r="F31" s="74">
        <f>E31/E33</f>
        <v>0.86962502462333269</v>
      </c>
      <c r="G31">
        <v>3.294</v>
      </c>
      <c r="K31" s="50"/>
      <c r="L31" s="52"/>
      <c r="M31" s="50"/>
      <c r="N31" s="52" t="s">
        <v>116</v>
      </c>
      <c r="O31" s="50"/>
      <c r="P31" s="52"/>
      <c r="Q31" s="50"/>
      <c r="R31" s="50"/>
      <c r="S31" s="50"/>
      <c r="T31" s="50"/>
    </row>
    <row r="32" spans="1:20" x14ac:dyDescent="0.3">
      <c r="B32" s="73" t="s">
        <v>106</v>
      </c>
      <c r="C32" s="74">
        <f>17-1</f>
        <v>16</v>
      </c>
      <c r="D32" s="69">
        <v>110.74509803920955</v>
      </c>
      <c r="E32" s="74">
        <f t="shared" ref="E32:E33" si="3">D32/C32</f>
        <v>6.921568627450597</v>
      </c>
      <c r="F32" s="74">
        <f>E32/E33</f>
        <v>0.47143195787827014</v>
      </c>
      <c r="G32">
        <v>1.97</v>
      </c>
    </row>
    <row r="33" spans="1:20" x14ac:dyDescent="0.3">
      <c r="B33" s="73" t="s">
        <v>107</v>
      </c>
      <c r="C33" s="74">
        <f>(17-1)*(3-1)</f>
        <v>32</v>
      </c>
      <c r="D33" s="69">
        <v>469.82431372548308</v>
      </c>
      <c r="E33" s="74">
        <f t="shared" si="3"/>
        <v>14.682009803921346</v>
      </c>
      <c r="F33" s="74"/>
      <c r="G33" s="74"/>
    </row>
    <row r="34" spans="1:20" x14ac:dyDescent="0.3">
      <c r="B34" s="75" t="s">
        <v>90</v>
      </c>
      <c r="C34" s="76">
        <f>17*3-1</f>
        <v>50</v>
      </c>
      <c r="D34" s="74"/>
      <c r="E34" s="74"/>
      <c r="F34" s="74"/>
      <c r="G34" s="74"/>
    </row>
    <row r="37" spans="1:20" ht="52.8" customHeight="1" x14ac:dyDescent="0.3">
      <c r="A37" s="63" t="s">
        <v>117</v>
      </c>
      <c r="B37" s="65" t="s">
        <v>118</v>
      </c>
      <c r="C37" s="24" t="s">
        <v>81</v>
      </c>
      <c r="D37" s="63" t="s">
        <v>119</v>
      </c>
      <c r="E37" s="63" t="s">
        <v>117</v>
      </c>
      <c r="F37" s="65" t="s">
        <v>118</v>
      </c>
      <c r="G37" s="24" t="s">
        <v>81</v>
      </c>
      <c r="H37" s="63" t="s">
        <v>119</v>
      </c>
      <c r="I37" s="63" t="s">
        <v>117</v>
      </c>
      <c r="J37" s="65" t="s">
        <v>118</v>
      </c>
      <c r="K37" s="24" t="s">
        <v>81</v>
      </c>
      <c r="L37" s="63" t="s">
        <v>119</v>
      </c>
      <c r="M37" s="63" t="s">
        <v>117</v>
      </c>
      <c r="N37" s="65" t="s">
        <v>118</v>
      </c>
      <c r="O37" s="24" t="s">
        <v>81</v>
      </c>
      <c r="P37" s="63" t="s">
        <v>119</v>
      </c>
      <c r="Q37" s="63" t="s">
        <v>117</v>
      </c>
      <c r="R37" s="65" t="s">
        <v>118</v>
      </c>
      <c r="S37" s="24" t="s">
        <v>81</v>
      </c>
      <c r="T37" s="63" t="s">
        <v>119</v>
      </c>
    </row>
    <row r="38" spans="1:20" x14ac:dyDescent="0.3">
      <c r="A38" s="50" t="s">
        <v>120</v>
      </c>
      <c r="B38" s="68">
        <f>ABS($H$3-H4)</f>
        <v>0.40000000000000568</v>
      </c>
      <c r="C38">
        <v>6</v>
      </c>
      <c r="D38" s="66" t="str">
        <f>IF(B38&gt;C38,"Significant", "Insignificant")</f>
        <v>Insignificant</v>
      </c>
      <c r="E38" s="50" t="s">
        <v>149</v>
      </c>
      <c r="F38" s="68">
        <f>ABS($H$4-H18)</f>
        <v>2.9333333333333371</v>
      </c>
      <c r="G38">
        <v>6</v>
      </c>
      <c r="H38" s="66" t="str">
        <f>IF(F38&gt;G38,"Significant", "Insignificant")</f>
        <v>Insignificant</v>
      </c>
      <c r="I38" s="50" t="s">
        <v>178</v>
      </c>
      <c r="J38" s="68">
        <f>ABS($H$7-H8)</f>
        <v>2.2000000000000028</v>
      </c>
      <c r="K38">
        <v>6</v>
      </c>
      <c r="L38" s="66" t="str">
        <f>IF(J38&gt;K38,"Significant", "Insignificant")</f>
        <v>Insignificant</v>
      </c>
      <c r="M38" s="50" t="s">
        <v>207</v>
      </c>
      <c r="N38" s="68">
        <f>ABS($H$9-H16)</f>
        <v>1.6666666666666714</v>
      </c>
      <c r="O38">
        <v>6</v>
      </c>
      <c r="P38" s="66" t="str">
        <f>IF(N38&gt;O38,"Significant", "Insignificant")</f>
        <v>Insignificant</v>
      </c>
      <c r="Q38" s="50" t="s">
        <v>236</v>
      </c>
      <c r="R38" s="68">
        <f>ABS($H$13-H15)</f>
        <v>0.80000000000000426</v>
      </c>
      <c r="S38">
        <v>6</v>
      </c>
      <c r="T38" s="66" t="str">
        <f>IF(R38&gt;S38,"Significant", "Insignificant")</f>
        <v>Insignificant</v>
      </c>
    </row>
    <row r="39" spans="1:20" x14ac:dyDescent="0.3">
      <c r="A39" s="50" t="s">
        <v>121</v>
      </c>
      <c r="B39" s="68">
        <f t="shared" ref="B39:B53" si="4">ABS($H$3-H5)</f>
        <v>2</v>
      </c>
      <c r="C39">
        <v>6</v>
      </c>
      <c r="D39" s="66" t="str">
        <f t="shared" ref="D39:D66" si="5">IF(B39&gt;C39,"Significant", "Insignificant")</f>
        <v>Insignificant</v>
      </c>
      <c r="E39" s="50" t="s">
        <v>150</v>
      </c>
      <c r="F39" s="68">
        <f>ABS($H$4-H19)</f>
        <v>2.3333333333333428</v>
      </c>
      <c r="G39">
        <v>6</v>
      </c>
      <c r="H39" s="66" t="str">
        <f t="shared" ref="H39:H66" si="6">IF(F39&gt;G39,"Significant", "Insignificant")</f>
        <v>Insignificant</v>
      </c>
      <c r="I39" s="50" t="s">
        <v>179</v>
      </c>
      <c r="J39" s="68">
        <f t="shared" ref="J39:J49" si="7">ABS($H$7-H9)</f>
        <v>0.26666666666666572</v>
      </c>
      <c r="K39">
        <v>6</v>
      </c>
      <c r="L39" s="66" t="str">
        <f t="shared" ref="L39:L66" si="8">IF(J39&gt;K39,"Significant", "Insignificant")</f>
        <v>Insignificant</v>
      </c>
      <c r="M39" s="50" t="s">
        <v>208</v>
      </c>
      <c r="N39" s="68">
        <f t="shared" ref="N39:N41" si="9">ABS($H$9-H17)</f>
        <v>0.20000000000000284</v>
      </c>
      <c r="O39">
        <v>6</v>
      </c>
      <c r="P39" s="66" t="str">
        <f t="shared" ref="P39:P66" si="10">IF(N39&gt;O39,"Significant", "Insignificant")</f>
        <v>Insignificant</v>
      </c>
      <c r="Q39" s="50" t="s">
        <v>237</v>
      </c>
      <c r="R39" s="68">
        <f t="shared" ref="R39:R42" si="11">ABS($H$13-H16)</f>
        <v>2.5333333333333385</v>
      </c>
      <c r="S39">
        <v>6</v>
      </c>
      <c r="T39" s="66" t="str">
        <f t="shared" ref="T39:T57" si="12">IF(R39&gt;S39,"Significant", "Insignificant")</f>
        <v>Insignificant</v>
      </c>
    </row>
    <row r="40" spans="1:20" x14ac:dyDescent="0.3">
      <c r="A40" s="50" t="s">
        <v>122</v>
      </c>
      <c r="B40" s="68">
        <f t="shared" si="4"/>
        <v>0.93333333333333712</v>
      </c>
      <c r="C40">
        <v>6</v>
      </c>
      <c r="D40" s="66" t="str">
        <f t="shared" si="5"/>
        <v>Insignificant</v>
      </c>
      <c r="E40" s="50" t="s">
        <v>151</v>
      </c>
      <c r="F40" s="68">
        <f>ABS($H$5-H6)</f>
        <v>2.9333333333333371</v>
      </c>
      <c r="G40">
        <v>6</v>
      </c>
      <c r="H40" s="66" t="str">
        <f t="shared" si="6"/>
        <v>Insignificant</v>
      </c>
      <c r="I40" s="50" t="s">
        <v>180</v>
      </c>
      <c r="J40" s="68">
        <f t="shared" si="7"/>
        <v>0</v>
      </c>
      <c r="K40">
        <v>6</v>
      </c>
      <c r="L40" s="66" t="str">
        <f t="shared" si="8"/>
        <v>Insignificant</v>
      </c>
      <c r="M40" s="50" t="s">
        <v>209</v>
      </c>
      <c r="N40" s="68">
        <f t="shared" si="9"/>
        <v>3.4000000000000057</v>
      </c>
      <c r="O40">
        <v>6</v>
      </c>
      <c r="P40" s="66" t="str">
        <f t="shared" si="10"/>
        <v>Insignificant</v>
      </c>
      <c r="Q40" s="50" t="s">
        <v>238</v>
      </c>
      <c r="R40" s="68">
        <f t="shared" si="11"/>
        <v>0.6666666666666643</v>
      </c>
      <c r="S40">
        <v>6</v>
      </c>
      <c r="T40" s="66" t="str">
        <f t="shared" si="12"/>
        <v>Insignificant</v>
      </c>
    </row>
    <row r="41" spans="1:20" x14ac:dyDescent="0.3">
      <c r="A41" s="50" t="s">
        <v>123</v>
      </c>
      <c r="B41" s="68">
        <f t="shared" si="4"/>
        <v>0.60000000000000853</v>
      </c>
      <c r="C41">
        <v>6</v>
      </c>
      <c r="D41" s="66" t="str">
        <f t="shared" si="5"/>
        <v>Insignificant</v>
      </c>
      <c r="E41" s="50" t="s">
        <v>152</v>
      </c>
      <c r="F41" s="68">
        <f t="shared" ref="F41:F53" si="13">ABS($H$5-H7)</f>
        <v>2.6000000000000085</v>
      </c>
      <c r="G41">
        <v>6</v>
      </c>
      <c r="H41" s="66" t="str">
        <f>IF(F41&gt;G41,"Significant", "Insignificant")</f>
        <v>Insignificant</v>
      </c>
      <c r="I41" s="50" t="s">
        <v>181</v>
      </c>
      <c r="J41" s="68">
        <f t="shared" si="7"/>
        <v>3.9333333333333371</v>
      </c>
      <c r="K41">
        <v>6</v>
      </c>
      <c r="L41" s="66" t="str">
        <f t="shared" si="8"/>
        <v>Insignificant</v>
      </c>
      <c r="M41" s="50" t="s">
        <v>210</v>
      </c>
      <c r="N41" s="68">
        <f t="shared" si="9"/>
        <v>2.8000000000000114</v>
      </c>
      <c r="O41">
        <v>6</v>
      </c>
      <c r="P41" s="66" t="str">
        <f t="shared" si="10"/>
        <v>Insignificant</v>
      </c>
      <c r="Q41" s="50" t="s">
        <v>239</v>
      </c>
      <c r="R41" s="68">
        <f t="shared" si="11"/>
        <v>4.2666666666666728</v>
      </c>
      <c r="S41">
        <v>6</v>
      </c>
      <c r="T41" s="66" t="str">
        <f t="shared" si="12"/>
        <v>Insignificant</v>
      </c>
    </row>
    <row r="42" spans="1:20" x14ac:dyDescent="0.3">
      <c r="A42" s="50" t="s">
        <v>124</v>
      </c>
      <c r="B42" s="68">
        <f t="shared" si="4"/>
        <v>1.5999999999999943</v>
      </c>
      <c r="C42">
        <v>6</v>
      </c>
      <c r="D42" s="66" t="str">
        <f t="shared" si="5"/>
        <v>Insignificant</v>
      </c>
      <c r="E42" s="50" t="s">
        <v>153</v>
      </c>
      <c r="F42" s="68">
        <f t="shared" si="13"/>
        <v>0.40000000000000568</v>
      </c>
      <c r="G42">
        <v>6</v>
      </c>
      <c r="H42" s="66" t="str">
        <f t="shared" si="6"/>
        <v>Insignificant</v>
      </c>
      <c r="I42" s="50" t="s">
        <v>182</v>
      </c>
      <c r="J42" s="68">
        <f t="shared" si="7"/>
        <v>1</v>
      </c>
      <c r="K42">
        <v>6</v>
      </c>
      <c r="L42" s="66" t="str">
        <f t="shared" si="8"/>
        <v>Insignificant</v>
      </c>
      <c r="M42" s="50" t="s">
        <v>211</v>
      </c>
      <c r="N42" s="68">
        <f>ABS($H$10-H11)</f>
        <v>3.9333333333333371</v>
      </c>
      <c r="O42">
        <v>6</v>
      </c>
      <c r="P42" s="66" t="str">
        <f t="shared" si="10"/>
        <v>Insignificant</v>
      </c>
      <c r="Q42" s="50" t="s">
        <v>240</v>
      </c>
      <c r="R42" s="68">
        <f t="shared" si="11"/>
        <v>3.6666666666666785</v>
      </c>
      <c r="S42">
        <v>6</v>
      </c>
      <c r="T42" s="66" t="str">
        <f t="shared" si="12"/>
        <v>Insignificant</v>
      </c>
    </row>
    <row r="43" spans="1:20" x14ac:dyDescent="0.3">
      <c r="A43" s="50" t="s">
        <v>125</v>
      </c>
      <c r="B43" s="68">
        <f t="shared" si="4"/>
        <v>0.86666666666667425</v>
      </c>
      <c r="C43">
        <v>6</v>
      </c>
      <c r="D43" s="66" t="str">
        <f t="shared" si="5"/>
        <v>Insignificant</v>
      </c>
      <c r="E43" s="50" t="s">
        <v>154</v>
      </c>
      <c r="F43" s="68">
        <f t="shared" si="13"/>
        <v>2.8666666666666742</v>
      </c>
      <c r="G43">
        <v>6</v>
      </c>
      <c r="H43" s="66" t="str">
        <f t="shared" si="6"/>
        <v>Insignificant</v>
      </c>
      <c r="I43" s="50" t="s">
        <v>183</v>
      </c>
      <c r="J43" s="68">
        <f t="shared" si="7"/>
        <v>1.1333333333333329</v>
      </c>
      <c r="K43">
        <v>6</v>
      </c>
      <c r="L43" s="66" t="str">
        <f t="shared" si="8"/>
        <v>Insignificant</v>
      </c>
      <c r="M43" s="50" t="s">
        <v>212</v>
      </c>
      <c r="N43" s="68">
        <f t="shared" ref="N43:N50" si="14">ABS($H$10-H12)</f>
        <v>1</v>
      </c>
      <c r="O43">
        <v>6</v>
      </c>
      <c r="P43" s="66" t="str">
        <f t="shared" si="10"/>
        <v>Insignificant</v>
      </c>
      <c r="Q43" s="50" t="s">
        <v>241</v>
      </c>
      <c r="R43" s="68">
        <f>ABS($H$14-H15)</f>
        <v>0.39999999999999858</v>
      </c>
      <c r="S43">
        <v>6</v>
      </c>
      <c r="T43" s="66" t="str">
        <f t="shared" si="12"/>
        <v>Insignificant</v>
      </c>
    </row>
    <row r="44" spans="1:20" x14ac:dyDescent="0.3">
      <c r="A44" s="50" t="s">
        <v>126</v>
      </c>
      <c r="B44" s="68">
        <f t="shared" si="4"/>
        <v>0.60000000000000853</v>
      </c>
      <c r="C44">
        <v>6</v>
      </c>
      <c r="D44" s="66" t="str">
        <f t="shared" si="5"/>
        <v>Insignificant</v>
      </c>
      <c r="E44" s="50" t="s">
        <v>155</v>
      </c>
      <c r="F44" s="68">
        <f t="shared" si="13"/>
        <v>2.6000000000000085</v>
      </c>
      <c r="G44">
        <v>6</v>
      </c>
      <c r="H44" s="66" t="str">
        <f t="shared" si="6"/>
        <v>Insignificant</v>
      </c>
      <c r="I44" s="50" t="s">
        <v>184</v>
      </c>
      <c r="J44" s="68">
        <f t="shared" si="7"/>
        <v>0.73333333333332718</v>
      </c>
      <c r="K44">
        <v>6</v>
      </c>
      <c r="L44" s="66" t="str">
        <f t="shared" si="8"/>
        <v>Insignificant</v>
      </c>
      <c r="M44" s="50" t="s">
        <v>213</v>
      </c>
      <c r="N44" s="68">
        <f t="shared" si="14"/>
        <v>1.1333333333333329</v>
      </c>
      <c r="O44">
        <v>6</v>
      </c>
      <c r="P44" s="66" t="str">
        <f t="shared" si="10"/>
        <v>Insignificant</v>
      </c>
      <c r="Q44" s="50" t="s">
        <v>242</v>
      </c>
      <c r="R44" s="68">
        <f t="shared" ref="R44:R47" si="15">ABS($H$14-H16)</f>
        <v>2.1333333333333329</v>
      </c>
      <c r="S44">
        <v>6</v>
      </c>
      <c r="T44" s="66" t="str">
        <f t="shared" si="12"/>
        <v>Insignificant</v>
      </c>
    </row>
    <row r="45" spans="1:20" x14ac:dyDescent="0.3">
      <c r="A45" s="50" t="s">
        <v>127</v>
      </c>
      <c r="B45" s="68">
        <f t="shared" si="4"/>
        <v>3.3333333333333286</v>
      </c>
      <c r="C45">
        <v>6</v>
      </c>
      <c r="D45" s="66" t="str">
        <f t="shared" si="5"/>
        <v>Insignificant</v>
      </c>
      <c r="E45" s="50" t="s">
        <v>156</v>
      </c>
      <c r="F45" s="68">
        <f t="shared" si="13"/>
        <v>1.3333333333333286</v>
      </c>
      <c r="G45">
        <v>6</v>
      </c>
      <c r="H45" s="66" t="str">
        <f t="shared" si="6"/>
        <v>Insignificant</v>
      </c>
      <c r="I45" s="50" t="s">
        <v>185</v>
      </c>
      <c r="J45" s="68">
        <f t="shared" si="7"/>
        <v>0.3333333333333286</v>
      </c>
      <c r="K45">
        <v>6</v>
      </c>
      <c r="L45" s="66" t="str">
        <f t="shared" si="8"/>
        <v>Insignificant</v>
      </c>
      <c r="M45" s="50" t="s">
        <v>214</v>
      </c>
      <c r="N45" s="68">
        <f t="shared" si="14"/>
        <v>0.73333333333332718</v>
      </c>
      <c r="O45">
        <v>6</v>
      </c>
      <c r="P45" s="66" t="str">
        <f t="shared" si="10"/>
        <v>Insignificant</v>
      </c>
      <c r="Q45" s="50" t="s">
        <v>243</v>
      </c>
      <c r="R45" s="68">
        <f t="shared" si="15"/>
        <v>0.26666666666665861</v>
      </c>
      <c r="S45">
        <v>6</v>
      </c>
      <c r="T45" s="66" t="str">
        <f t="shared" si="12"/>
        <v>Insignificant</v>
      </c>
    </row>
    <row r="46" spans="1:20" x14ac:dyDescent="0.3">
      <c r="A46" s="50" t="s">
        <v>128</v>
      </c>
      <c r="B46" s="68">
        <f t="shared" si="4"/>
        <v>0.39999999999999147</v>
      </c>
      <c r="C46">
        <v>6</v>
      </c>
      <c r="D46" s="66" t="str">
        <f t="shared" si="5"/>
        <v>Insignificant</v>
      </c>
      <c r="E46" s="50" t="s">
        <v>157</v>
      </c>
      <c r="F46" s="68">
        <f t="shared" si="13"/>
        <v>1.6000000000000085</v>
      </c>
      <c r="G46">
        <v>6</v>
      </c>
      <c r="H46" s="66" t="str">
        <f t="shared" si="6"/>
        <v>Insignificant</v>
      </c>
      <c r="I46" s="50" t="s">
        <v>186</v>
      </c>
      <c r="J46" s="68">
        <f t="shared" si="7"/>
        <v>1.4000000000000057</v>
      </c>
      <c r="K46">
        <v>6</v>
      </c>
      <c r="L46" s="66" t="str">
        <f t="shared" si="8"/>
        <v>Insignificant</v>
      </c>
      <c r="M46" s="50" t="s">
        <v>215</v>
      </c>
      <c r="N46" s="68">
        <f t="shared" si="14"/>
        <v>0.3333333333333286</v>
      </c>
      <c r="O46">
        <v>6</v>
      </c>
      <c r="P46" s="66" t="str">
        <f t="shared" si="10"/>
        <v>Insignificant</v>
      </c>
      <c r="Q46" s="50" t="s">
        <v>244</v>
      </c>
      <c r="R46" s="68">
        <f t="shared" si="15"/>
        <v>3.8666666666666671</v>
      </c>
      <c r="S46">
        <v>6</v>
      </c>
      <c r="T46" s="66" t="str">
        <f t="shared" si="12"/>
        <v>Insignificant</v>
      </c>
    </row>
    <row r="47" spans="1:20" x14ac:dyDescent="0.3">
      <c r="A47" s="50" t="s">
        <v>129</v>
      </c>
      <c r="B47" s="68">
        <f t="shared" si="4"/>
        <v>1.7333333333333414</v>
      </c>
      <c r="C47">
        <v>6</v>
      </c>
      <c r="D47" s="66" t="str">
        <f t="shared" si="5"/>
        <v>Insignificant</v>
      </c>
      <c r="E47" s="50" t="s">
        <v>158</v>
      </c>
      <c r="F47" s="68">
        <f t="shared" si="13"/>
        <v>3.7333333333333414</v>
      </c>
      <c r="G47">
        <v>6</v>
      </c>
      <c r="H47" s="66" t="str">
        <f t="shared" si="6"/>
        <v>Insignificant</v>
      </c>
      <c r="I47" s="50" t="s">
        <v>187</v>
      </c>
      <c r="J47" s="68">
        <f t="shared" si="7"/>
        <v>0.46666666666666856</v>
      </c>
      <c r="K47">
        <v>6</v>
      </c>
      <c r="L47" s="66" t="str">
        <f t="shared" si="8"/>
        <v>Insignificant</v>
      </c>
      <c r="M47" s="50" t="s">
        <v>216</v>
      </c>
      <c r="N47" s="68">
        <f t="shared" si="14"/>
        <v>1.4000000000000057</v>
      </c>
      <c r="O47">
        <v>6</v>
      </c>
      <c r="P47" s="66" t="str">
        <f t="shared" si="10"/>
        <v>Insignificant</v>
      </c>
      <c r="Q47" s="50" t="s">
        <v>245</v>
      </c>
      <c r="R47" s="68">
        <f t="shared" si="15"/>
        <v>3.2666666666666728</v>
      </c>
      <c r="S47">
        <v>6</v>
      </c>
      <c r="T47" s="66" t="str">
        <f t="shared" si="12"/>
        <v>Insignificant</v>
      </c>
    </row>
    <row r="48" spans="1:20" x14ac:dyDescent="0.3">
      <c r="A48" s="50" t="s">
        <v>130</v>
      </c>
      <c r="B48" s="68">
        <f t="shared" si="4"/>
        <v>1.3333333333333357</v>
      </c>
      <c r="C48">
        <v>6</v>
      </c>
      <c r="D48" s="66" t="str">
        <f t="shared" si="5"/>
        <v>Insignificant</v>
      </c>
      <c r="E48" s="50" t="s">
        <v>159</v>
      </c>
      <c r="F48" s="68">
        <f t="shared" si="13"/>
        <v>3.3333333333333357</v>
      </c>
      <c r="G48">
        <v>6</v>
      </c>
      <c r="H48" s="66" t="str">
        <f t="shared" si="6"/>
        <v>Insignificant</v>
      </c>
      <c r="I48" s="50" t="s">
        <v>188</v>
      </c>
      <c r="J48" s="68">
        <f t="shared" si="7"/>
        <v>3.13333333333334</v>
      </c>
      <c r="K48">
        <v>6</v>
      </c>
      <c r="L48" s="66" t="str">
        <f t="shared" si="8"/>
        <v>Insignificant</v>
      </c>
      <c r="M48" s="50" t="s">
        <v>217</v>
      </c>
      <c r="N48" s="68">
        <f t="shared" si="14"/>
        <v>0.46666666666666856</v>
      </c>
      <c r="O48">
        <v>6</v>
      </c>
      <c r="P48" s="66" t="str">
        <f t="shared" si="10"/>
        <v>Insignificant</v>
      </c>
      <c r="Q48" s="50" t="s">
        <v>246</v>
      </c>
      <c r="R48" s="68">
        <f>ABS($H$15-H16)</f>
        <v>1.7333333333333343</v>
      </c>
      <c r="S48">
        <v>6</v>
      </c>
      <c r="T48" s="66" t="str">
        <f t="shared" si="12"/>
        <v>Insignificant</v>
      </c>
    </row>
    <row r="49" spans="1:20" x14ac:dyDescent="0.3">
      <c r="A49" s="50" t="s">
        <v>131</v>
      </c>
      <c r="B49" s="68">
        <f t="shared" si="4"/>
        <v>0.93333333333333712</v>
      </c>
      <c r="C49">
        <v>6</v>
      </c>
      <c r="D49" s="66" t="str">
        <f t="shared" si="5"/>
        <v>Insignificant</v>
      </c>
      <c r="E49" s="50" t="s">
        <v>160</v>
      </c>
      <c r="F49" s="68">
        <f t="shared" si="13"/>
        <v>2.9333333333333371</v>
      </c>
      <c r="G49">
        <v>6</v>
      </c>
      <c r="H49" s="66" t="str">
        <f t="shared" si="6"/>
        <v>Insignificant</v>
      </c>
      <c r="I49" s="50" t="s">
        <v>189</v>
      </c>
      <c r="J49" s="68">
        <f t="shared" si="7"/>
        <v>2.5333333333333456</v>
      </c>
      <c r="K49">
        <v>6</v>
      </c>
      <c r="L49" s="66" t="str">
        <f t="shared" si="8"/>
        <v>Insignificant</v>
      </c>
      <c r="M49" s="50" t="s">
        <v>218</v>
      </c>
      <c r="N49" s="68">
        <f t="shared" si="14"/>
        <v>3.13333333333334</v>
      </c>
      <c r="O49">
        <v>6</v>
      </c>
      <c r="P49" s="66" t="str">
        <f t="shared" si="10"/>
        <v>Insignificant</v>
      </c>
      <c r="Q49" s="50" t="s">
        <v>247</v>
      </c>
      <c r="R49" s="68">
        <f t="shared" ref="R49:R51" si="16">ABS($H$15-H17)</f>
        <v>0.13333333333333997</v>
      </c>
      <c r="S49">
        <v>6</v>
      </c>
      <c r="T49" s="66" t="str">
        <f t="shared" si="12"/>
        <v>Insignificant</v>
      </c>
    </row>
    <row r="50" spans="1:20" x14ac:dyDescent="0.3">
      <c r="A50" s="50" t="s">
        <v>132</v>
      </c>
      <c r="B50" s="68">
        <f t="shared" si="4"/>
        <v>0.79999999999999716</v>
      </c>
      <c r="C50">
        <v>6</v>
      </c>
      <c r="D50" s="66" t="str">
        <f t="shared" si="5"/>
        <v>Insignificant</v>
      </c>
      <c r="E50" s="50" t="s">
        <v>161</v>
      </c>
      <c r="F50" s="68">
        <f t="shared" si="13"/>
        <v>1.2000000000000028</v>
      </c>
      <c r="G50">
        <v>6</v>
      </c>
      <c r="H50" s="66" t="str">
        <f t="shared" si="6"/>
        <v>Insignificant</v>
      </c>
      <c r="I50" s="50" t="s">
        <v>190</v>
      </c>
      <c r="J50" s="68">
        <f>ABS($H$8-H9)</f>
        <v>2.4666666666666686</v>
      </c>
      <c r="K50">
        <v>6</v>
      </c>
      <c r="L50" s="66" t="str">
        <f t="shared" si="8"/>
        <v>Insignificant</v>
      </c>
      <c r="M50" s="50" t="s">
        <v>219</v>
      </c>
      <c r="N50" s="68">
        <f t="shared" si="14"/>
        <v>2.5333333333333456</v>
      </c>
      <c r="O50">
        <v>6</v>
      </c>
      <c r="P50" s="66" t="str">
        <f t="shared" si="10"/>
        <v>Insignificant</v>
      </c>
      <c r="Q50" s="50" t="s">
        <v>248</v>
      </c>
      <c r="R50" s="68">
        <f t="shared" si="16"/>
        <v>3.4666666666666686</v>
      </c>
      <c r="S50">
        <v>6</v>
      </c>
      <c r="T50" s="66" t="str">
        <f t="shared" si="12"/>
        <v>Insignificant</v>
      </c>
    </row>
    <row r="51" spans="1:20" x14ac:dyDescent="0.3">
      <c r="A51" s="50" t="s">
        <v>133</v>
      </c>
      <c r="B51" s="68">
        <f t="shared" si="4"/>
        <v>1.0666666666666771</v>
      </c>
      <c r="C51">
        <v>6</v>
      </c>
      <c r="D51" s="66" t="str">
        <f t="shared" si="5"/>
        <v>Insignificant</v>
      </c>
      <c r="E51" s="50" t="s">
        <v>162</v>
      </c>
      <c r="F51" s="68">
        <f t="shared" si="13"/>
        <v>3.0666666666666771</v>
      </c>
      <c r="G51">
        <v>6</v>
      </c>
      <c r="H51" s="66" t="str">
        <f t="shared" si="6"/>
        <v>Insignificant</v>
      </c>
      <c r="I51" s="50" t="s">
        <v>191</v>
      </c>
      <c r="J51" s="68">
        <f t="shared" ref="J51:J60" si="17">ABS($H$8-H10)</f>
        <v>2.2000000000000028</v>
      </c>
      <c r="K51">
        <v>6</v>
      </c>
      <c r="L51" s="66" t="str">
        <f t="shared" si="8"/>
        <v>Insignificant</v>
      </c>
      <c r="M51" s="50" t="s">
        <v>220</v>
      </c>
      <c r="N51" s="68">
        <f>ABS($H$11-H12)</f>
        <v>2.9333333333333371</v>
      </c>
      <c r="O51">
        <v>6</v>
      </c>
      <c r="P51" s="66" t="str">
        <f t="shared" si="10"/>
        <v>Insignificant</v>
      </c>
      <c r="Q51" s="50" t="s">
        <v>249</v>
      </c>
      <c r="R51" s="68">
        <f t="shared" si="16"/>
        <v>2.8666666666666742</v>
      </c>
      <c r="S51">
        <v>6</v>
      </c>
      <c r="T51" s="66" t="str">
        <f t="shared" si="12"/>
        <v>Insignificant</v>
      </c>
    </row>
    <row r="52" spans="1:20" x14ac:dyDescent="0.3">
      <c r="A52" s="50" t="s">
        <v>134</v>
      </c>
      <c r="B52" s="68">
        <f t="shared" si="4"/>
        <v>2.5333333333333314</v>
      </c>
      <c r="C52">
        <v>6</v>
      </c>
      <c r="D52" s="66" t="str">
        <f t="shared" si="5"/>
        <v>Insignificant</v>
      </c>
      <c r="E52" s="50" t="s">
        <v>163</v>
      </c>
      <c r="F52" s="68">
        <f t="shared" si="13"/>
        <v>0.53333333333333144</v>
      </c>
      <c r="G52">
        <v>6</v>
      </c>
      <c r="H52" s="66" t="str">
        <f t="shared" si="6"/>
        <v>Insignificant</v>
      </c>
      <c r="I52" s="50" t="s">
        <v>192</v>
      </c>
      <c r="J52" s="68">
        <f t="shared" si="17"/>
        <v>1.7333333333333343</v>
      </c>
      <c r="K52">
        <v>6</v>
      </c>
      <c r="L52" s="66" t="str">
        <f t="shared" si="8"/>
        <v>Insignificant</v>
      </c>
      <c r="M52" s="50" t="s">
        <v>221</v>
      </c>
      <c r="N52" s="68">
        <f t="shared" ref="N52:N58" si="18">ABS($H$11-H13)</f>
        <v>5.06666666666667</v>
      </c>
      <c r="O52">
        <v>6</v>
      </c>
      <c r="P52" s="66" t="str">
        <f t="shared" si="10"/>
        <v>Insignificant</v>
      </c>
      <c r="Q52" s="50" t="s">
        <v>250</v>
      </c>
      <c r="R52" s="68">
        <f>ABS($H$16-H17)</f>
        <v>1.8666666666666742</v>
      </c>
      <c r="S52">
        <v>6</v>
      </c>
      <c r="T52" s="66" t="str">
        <f t="shared" si="12"/>
        <v>Insignificant</v>
      </c>
    </row>
    <row r="53" spans="1:20" x14ac:dyDescent="0.3">
      <c r="A53" s="50" t="s">
        <v>135</v>
      </c>
      <c r="B53" s="68">
        <f t="shared" si="4"/>
        <v>1.9333333333333371</v>
      </c>
      <c r="C53">
        <v>6</v>
      </c>
      <c r="D53" s="66" t="str">
        <f t="shared" si="5"/>
        <v>Insignificant</v>
      </c>
      <c r="E53" s="50" t="s">
        <v>164</v>
      </c>
      <c r="F53" s="68">
        <f t="shared" si="13"/>
        <v>6.6666666666662877E-2</v>
      </c>
      <c r="G53">
        <v>6</v>
      </c>
      <c r="H53" s="66" t="str">
        <f t="shared" si="6"/>
        <v>Insignificant</v>
      </c>
      <c r="I53" s="50" t="s">
        <v>193</v>
      </c>
      <c r="J53" s="68">
        <f t="shared" si="17"/>
        <v>1.2000000000000028</v>
      </c>
      <c r="K53">
        <v>6</v>
      </c>
      <c r="L53" s="66" t="str">
        <f t="shared" si="8"/>
        <v>Insignificant</v>
      </c>
      <c r="M53" s="50" t="s">
        <v>222</v>
      </c>
      <c r="N53" s="68">
        <f t="shared" si="18"/>
        <v>4.6666666666666643</v>
      </c>
      <c r="O53">
        <v>6</v>
      </c>
      <c r="P53" s="66" t="str">
        <f t="shared" si="10"/>
        <v>Insignificant</v>
      </c>
      <c r="Q53" s="50" t="s">
        <v>251</v>
      </c>
      <c r="R53" s="68">
        <f t="shared" ref="R53:R54" si="19">ABS($H$16-H18)</f>
        <v>1.7333333333333343</v>
      </c>
      <c r="S53">
        <v>6</v>
      </c>
      <c r="T53" s="66" t="str">
        <f t="shared" si="12"/>
        <v>Insignificant</v>
      </c>
    </row>
    <row r="54" spans="1:20" x14ac:dyDescent="0.3">
      <c r="A54" s="50" t="s">
        <v>136</v>
      </c>
      <c r="B54" s="68">
        <f>ABS($H$4-H5)</f>
        <v>2.4000000000000057</v>
      </c>
      <c r="C54">
        <v>6</v>
      </c>
      <c r="D54" s="66" t="str">
        <f t="shared" si="5"/>
        <v>Insignificant</v>
      </c>
      <c r="E54" s="50" t="s">
        <v>165</v>
      </c>
      <c r="F54" s="68">
        <f>ABS($H$6-H7)</f>
        <v>0.3333333333333286</v>
      </c>
      <c r="G54">
        <v>6</v>
      </c>
      <c r="H54" s="66" t="str">
        <f t="shared" si="6"/>
        <v>Insignificant</v>
      </c>
      <c r="I54" s="50" t="s">
        <v>194</v>
      </c>
      <c r="J54" s="68">
        <f t="shared" si="17"/>
        <v>3.3333333333333357</v>
      </c>
      <c r="K54">
        <v>6</v>
      </c>
      <c r="L54" s="66" t="str">
        <f t="shared" si="8"/>
        <v>Insignificant</v>
      </c>
      <c r="M54" s="50" t="s">
        <v>223</v>
      </c>
      <c r="N54" s="68">
        <f t="shared" si="18"/>
        <v>4.2666666666666657</v>
      </c>
      <c r="O54">
        <v>6</v>
      </c>
      <c r="P54" s="66" t="str">
        <f t="shared" si="10"/>
        <v>Insignificant</v>
      </c>
      <c r="Q54" s="50" t="s">
        <v>252</v>
      </c>
      <c r="R54" s="68">
        <f t="shared" si="19"/>
        <v>1.13333333333334</v>
      </c>
      <c r="S54">
        <v>6</v>
      </c>
      <c r="T54" s="66" t="str">
        <f t="shared" si="12"/>
        <v>Insignificant</v>
      </c>
    </row>
    <row r="55" spans="1:20" x14ac:dyDescent="0.3">
      <c r="A55" s="50" t="s">
        <v>137</v>
      </c>
      <c r="B55" s="68">
        <f t="shared" ref="B55:B66" si="20">ABS($H$4-H6)</f>
        <v>0.53333333333333144</v>
      </c>
      <c r="C55">
        <v>6</v>
      </c>
      <c r="D55" s="66" t="str">
        <f t="shared" si="5"/>
        <v>Insignificant</v>
      </c>
      <c r="E55" s="50" t="s">
        <v>166</v>
      </c>
      <c r="F55" s="68">
        <f t="shared" ref="F55:F66" si="21">ABS($H$6-H8)</f>
        <v>2.5333333333333314</v>
      </c>
      <c r="G55">
        <v>6</v>
      </c>
      <c r="H55" s="66" t="str">
        <f t="shared" si="6"/>
        <v>Insignificant</v>
      </c>
      <c r="I55" s="50" t="s">
        <v>195</v>
      </c>
      <c r="J55" s="68">
        <f t="shared" si="17"/>
        <v>2.93333333333333</v>
      </c>
      <c r="K55">
        <v>6</v>
      </c>
      <c r="L55" s="66" t="str">
        <f t="shared" si="8"/>
        <v>Insignificant</v>
      </c>
      <c r="M55" s="50" t="s">
        <v>224</v>
      </c>
      <c r="N55" s="68">
        <f t="shared" si="18"/>
        <v>2.5333333333333314</v>
      </c>
      <c r="O55">
        <v>6</v>
      </c>
      <c r="P55" s="66" t="str">
        <f t="shared" si="10"/>
        <v>Insignificant</v>
      </c>
      <c r="Q55" s="50" t="s">
        <v>253</v>
      </c>
      <c r="R55" s="68">
        <f>ABS($H$17-H18)</f>
        <v>3.6000000000000085</v>
      </c>
      <c r="S55">
        <v>6</v>
      </c>
      <c r="T55" s="66" t="str">
        <f t="shared" si="12"/>
        <v>Insignificant</v>
      </c>
    </row>
    <row r="56" spans="1:20" x14ac:dyDescent="0.3">
      <c r="A56" s="50" t="s">
        <v>138</v>
      </c>
      <c r="B56" s="68">
        <f t="shared" si="20"/>
        <v>0.20000000000000284</v>
      </c>
      <c r="C56">
        <v>6</v>
      </c>
      <c r="D56" s="66" t="str">
        <f t="shared" si="5"/>
        <v>Insignificant</v>
      </c>
      <c r="E56" s="50" t="s">
        <v>167</v>
      </c>
      <c r="F56" s="68">
        <f t="shared" si="21"/>
        <v>6.6666666666662877E-2</v>
      </c>
      <c r="G56">
        <v>6</v>
      </c>
      <c r="H56" s="66" t="str">
        <f t="shared" si="6"/>
        <v>Insignificant</v>
      </c>
      <c r="I56" s="50" t="s">
        <v>196</v>
      </c>
      <c r="J56" s="68">
        <f t="shared" si="17"/>
        <v>2.5333333333333314</v>
      </c>
      <c r="K56">
        <v>6</v>
      </c>
      <c r="L56" s="66" t="str">
        <f t="shared" si="8"/>
        <v>Insignificant</v>
      </c>
      <c r="M56" s="50" t="s">
        <v>225</v>
      </c>
      <c r="N56" s="68">
        <f t="shared" si="18"/>
        <v>4.4000000000000057</v>
      </c>
      <c r="O56">
        <v>6</v>
      </c>
      <c r="P56" s="66" t="str">
        <f t="shared" si="10"/>
        <v>Insignificant</v>
      </c>
      <c r="Q56" s="50" t="s">
        <v>254</v>
      </c>
      <c r="R56" s="68">
        <f>ABS($H$17-H19)</f>
        <v>3.0000000000000142</v>
      </c>
      <c r="S56">
        <v>6</v>
      </c>
      <c r="T56" s="66" t="str">
        <f t="shared" si="12"/>
        <v>Insignificant</v>
      </c>
    </row>
    <row r="57" spans="1:20" x14ac:dyDescent="0.3">
      <c r="A57" s="50" t="s">
        <v>139</v>
      </c>
      <c r="B57" s="68">
        <f t="shared" si="20"/>
        <v>2</v>
      </c>
      <c r="C57">
        <v>6</v>
      </c>
      <c r="D57" s="66" t="str">
        <f t="shared" si="5"/>
        <v>Insignificant</v>
      </c>
      <c r="E57" s="50" t="s">
        <v>168</v>
      </c>
      <c r="F57" s="68">
        <f t="shared" si="21"/>
        <v>0.3333333333333286</v>
      </c>
      <c r="G57">
        <v>6</v>
      </c>
      <c r="H57" s="66" t="str">
        <f t="shared" si="6"/>
        <v>Insignificant</v>
      </c>
      <c r="I57" s="50" t="s">
        <v>197</v>
      </c>
      <c r="J57" s="68">
        <f t="shared" si="17"/>
        <v>0.79999999999999716</v>
      </c>
      <c r="K57">
        <v>6</v>
      </c>
      <c r="L57" s="66" t="str">
        <f t="shared" si="8"/>
        <v>Insignificant</v>
      </c>
      <c r="M57" s="50" t="s">
        <v>226</v>
      </c>
      <c r="N57" s="68">
        <f t="shared" si="18"/>
        <v>0.79999999999999716</v>
      </c>
      <c r="O57">
        <v>6</v>
      </c>
      <c r="P57" s="66" t="str">
        <f t="shared" si="10"/>
        <v>Insignificant</v>
      </c>
      <c r="Q57" s="50" t="s">
        <v>255</v>
      </c>
      <c r="R57" s="68">
        <f>ABS($H$18-H19)</f>
        <v>0.59999999999999432</v>
      </c>
      <c r="S57">
        <v>6</v>
      </c>
      <c r="T57" s="66" t="str">
        <f t="shared" si="12"/>
        <v>Insignificant</v>
      </c>
    </row>
    <row r="58" spans="1:20" x14ac:dyDescent="0.3">
      <c r="A58" s="50" t="s">
        <v>140</v>
      </c>
      <c r="B58" s="68">
        <f t="shared" si="20"/>
        <v>0.46666666666666856</v>
      </c>
      <c r="C58">
        <v>6</v>
      </c>
      <c r="D58" s="66" t="str">
        <f t="shared" si="5"/>
        <v>Insignificant</v>
      </c>
      <c r="E58" s="50" t="s">
        <v>169</v>
      </c>
      <c r="F58" s="68">
        <f t="shared" si="21"/>
        <v>4.2666666666666657</v>
      </c>
      <c r="G58">
        <v>6</v>
      </c>
      <c r="H58" s="66" t="str">
        <f t="shared" si="6"/>
        <v>Insignificant</v>
      </c>
      <c r="I58" s="50" t="s">
        <v>198</v>
      </c>
      <c r="J58" s="68">
        <f t="shared" si="17"/>
        <v>2.6666666666666714</v>
      </c>
      <c r="K58">
        <v>6</v>
      </c>
      <c r="L58" s="66" t="str">
        <f t="shared" si="8"/>
        <v>Insignificant</v>
      </c>
      <c r="M58" s="50" t="s">
        <v>227</v>
      </c>
      <c r="N58" s="68">
        <f t="shared" si="18"/>
        <v>1.3999999999999915</v>
      </c>
      <c r="O58">
        <v>6</v>
      </c>
      <c r="P58" s="66" t="str">
        <f t="shared" si="10"/>
        <v>Insignificant</v>
      </c>
      <c r="Q58" s="50"/>
      <c r="T58" s="66"/>
    </row>
    <row r="59" spans="1:20" x14ac:dyDescent="0.3">
      <c r="A59" s="50" t="s">
        <v>141</v>
      </c>
      <c r="B59" s="68">
        <f t="shared" si="20"/>
        <v>0.20000000000000284</v>
      </c>
      <c r="C59">
        <v>6</v>
      </c>
      <c r="D59" s="66" t="str">
        <f t="shared" si="5"/>
        <v>Insignificant</v>
      </c>
      <c r="E59" s="50" t="s">
        <v>170</v>
      </c>
      <c r="F59" s="68">
        <f t="shared" si="21"/>
        <v>1.3333333333333286</v>
      </c>
      <c r="G59">
        <v>6</v>
      </c>
      <c r="H59" s="66" t="str">
        <f t="shared" si="6"/>
        <v>Insignificant</v>
      </c>
      <c r="I59" s="50" t="s">
        <v>199</v>
      </c>
      <c r="J59" s="68">
        <f t="shared" si="17"/>
        <v>0.93333333333333712</v>
      </c>
      <c r="K59">
        <v>6</v>
      </c>
      <c r="L59" s="66" t="str">
        <f t="shared" si="8"/>
        <v>Insignificant</v>
      </c>
      <c r="M59" s="50" t="s">
        <v>228</v>
      </c>
      <c r="N59" s="68">
        <f>ABS($H$12-H13)</f>
        <v>2.1333333333333329</v>
      </c>
      <c r="O59">
        <v>6</v>
      </c>
      <c r="P59" s="66" t="str">
        <f t="shared" si="10"/>
        <v>Insignificant</v>
      </c>
      <c r="Q59" s="50"/>
      <c r="T59" s="66"/>
    </row>
    <row r="60" spans="1:20" x14ac:dyDescent="0.3">
      <c r="A60" s="50" t="s">
        <v>142</v>
      </c>
      <c r="B60" s="68">
        <f t="shared" si="20"/>
        <v>3.7333333333333343</v>
      </c>
      <c r="C60">
        <v>6</v>
      </c>
      <c r="D60" s="66" t="str">
        <f t="shared" si="5"/>
        <v>Insignificant</v>
      </c>
      <c r="E60" s="50" t="s">
        <v>171</v>
      </c>
      <c r="F60" s="68">
        <f t="shared" si="21"/>
        <v>0.80000000000000426</v>
      </c>
      <c r="G60">
        <v>6</v>
      </c>
      <c r="H60" s="66" t="str">
        <f t="shared" si="6"/>
        <v>Insignificant</v>
      </c>
      <c r="I60" s="50" t="s">
        <v>200</v>
      </c>
      <c r="J60" s="68">
        <f t="shared" si="17"/>
        <v>0.33333333333334281</v>
      </c>
      <c r="K60">
        <v>6</v>
      </c>
      <c r="L60" s="66" t="str">
        <f t="shared" si="8"/>
        <v>Insignificant</v>
      </c>
      <c r="M60" s="50" t="s">
        <v>229</v>
      </c>
      <c r="N60" s="68">
        <f t="shared" ref="N60:N65" si="22">ABS($H$12-H14)</f>
        <v>1.7333333333333272</v>
      </c>
      <c r="O60">
        <v>6</v>
      </c>
      <c r="P60" s="66" t="str">
        <f t="shared" si="10"/>
        <v>Insignificant</v>
      </c>
      <c r="Q60" s="50"/>
      <c r="T60" s="66"/>
    </row>
    <row r="61" spans="1:20" x14ac:dyDescent="0.3">
      <c r="A61" s="50" t="s">
        <v>143</v>
      </c>
      <c r="B61" s="68">
        <f t="shared" si="20"/>
        <v>0.79999999999999716</v>
      </c>
      <c r="C61">
        <v>6</v>
      </c>
      <c r="D61" s="66" t="str">
        <f t="shared" si="5"/>
        <v>Insignificant</v>
      </c>
      <c r="E61" s="50" t="s">
        <v>172</v>
      </c>
      <c r="F61" s="68">
        <f t="shared" si="21"/>
        <v>0.39999999999999858</v>
      </c>
      <c r="G61">
        <v>6</v>
      </c>
      <c r="H61" s="66" t="str">
        <f t="shared" si="6"/>
        <v>Insignificant</v>
      </c>
      <c r="I61" s="50" t="s">
        <v>201</v>
      </c>
      <c r="J61" s="68">
        <f>ABS($H$9-H10)</f>
        <v>0.26666666666666572</v>
      </c>
      <c r="K61">
        <v>6</v>
      </c>
      <c r="L61" s="66" t="str">
        <f t="shared" si="8"/>
        <v>Insignificant</v>
      </c>
      <c r="M61" s="50" t="s">
        <v>230</v>
      </c>
      <c r="N61" s="68">
        <f t="shared" si="22"/>
        <v>1.3333333333333286</v>
      </c>
      <c r="O61">
        <v>6</v>
      </c>
      <c r="P61" s="66" t="str">
        <f t="shared" si="10"/>
        <v>Insignificant</v>
      </c>
      <c r="Q61" s="50"/>
      <c r="T61" s="66"/>
    </row>
    <row r="62" spans="1:20" x14ac:dyDescent="0.3">
      <c r="A62" s="50" t="s">
        <v>144</v>
      </c>
      <c r="B62" s="68">
        <f t="shared" si="20"/>
        <v>1.3333333333333357</v>
      </c>
      <c r="C62">
        <v>6</v>
      </c>
      <c r="D62" s="66" t="str">
        <f t="shared" si="5"/>
        <v>Insignificant</v>
      </c>
      <c r="E62" s="50" t="s">
        <v>173</v>
      </c>
      <c r="F62" s="68">
        <f t="shared" si="21"/>
        <v>0</v>
      </c>
      <c r="G62">
        <v>6</v>
      </c>
      <c r="H62" s="66" t="str">
        <f t="shared" si="6"/>
        <v>Insignificant</v>
      </c>
      <c r="I62" s="50" t="s">
        <v>202</v>
      </c>
      <c r="J62" s="68">
        <f t="shared" ref="J62:J66" si="23">ABS($H$9-H11)</f>
        <v>4.2000000000000028</v>
      </c>
      <c r="K62">
        <v>6</v>
      </c>
      <c r="L62" s="66" t="str">
        <f t="shared" si="8"/>
        <v>Insignificant</v>
      </c>
      <c r="M62" s="50" t="s">
        <v>231</v>
      </c>
      <c r="N62" s="68">
        <f t="shared" si="22"/>
        <v>0.40000000000000568</v>
      </c>
      <c r="O62">
        <v>6</v>
      </c>
      <c r="P62" s="66" t="str">
        <f t="shared" si="10"/>
        <v>Insignificant</v>
      </c>
      <c r="T62" s="66"/>
    </row>
    <row r="63" spans="1:20" x14ac:dyDescent="0.3">
      <c r="A63" s="50" t="s">
        <v>145</v>
      </c>
      <c r="B63" s="68">
        <f t="shared" si="20"/>
        <v>0.93333333333333002</v>
      </c>
      <c r="C63">
        <v>6</v>
      </c>
      <c r="D63" s="66" t="str">
        <f t="shared" si="5"/>
        <v>Insignificant</v>
      </c>
      <c r="E63" s="50" t="s">
        <v>174</v>
      </c>
      <c r="F63" s="68">
        <f t="shared" si="21"/>
        <v>1.7333333333333343</v>
      </c>
      <c r="G63">
        <v>6</v>
      </c>
      <c r="H63" s="66" t="str">
        <f t="shared" si="6"/>
        <v>Insignificant</v>
      </c>
      <c r="I63" s="50" t="s">
        <v>203</v>
      </c>
      <c r="J63" s="68">
        <f t="shared" si="23"/>
        <v>1.2666666666666657</v>
      </c>
      <c r="K63">
        <v>6</v>
      </c>
      <c r="L63" s="66" t="str">
        <f t="shared" si="8"/>
        <v>Insignificant</v>
      </c>
      <c r="M63" s="50" t="s">
        <v>232</v>
      </c>
      <c r="N63" s="68">
        <f t="shared" si="22"/>
        <v>1.4666666666666686</v>
      </c>
      <c r="O63">
        <v>6</v>
      </c>
      <c r="P63" s="66" t="str">
        <f t="shared" si="10"/>
        <v>Insignificant</v>
      </c>
      <c r="T63" s="66"/>
    </row>
    <row r="64" spans="1:20" x14ac:dyDescent="0.3">
      <c r="A64" s="50" t="s">
        <v>146</v>
      </c>
      <c r="B64" s="68">
        <f t="shared" si="20"/>
        <v>0.53333333333333144</v>
      </c>
      <c r="C64">
        <v>6</v>
      </c>
      <c r="D64" s="66" t="str">
        <f t="shared" si="5"/>
        <v>Insignificant</v>
      </c>
      <c r="E64" s="50" t="s">
        <v>175</v>
      </c>
      <c r="F64" s="68">
        <f t="shared" si="21"/>
        <v>0.13333333333333997</v>
      </c>
      <c r="G64">
        <v>6</v>
      </c>
      <c r="H64" s="66" t="str">
        <f t="shared" si="6"/>
        <v>Insignificant</v>
      </c>
      <c r="I64" s="50" t="s">
        <v>204</v>
      </c>
      <c r="J64" s="68">
        <f t="shared" si="23"/>
        <v>0.86666666666666714</v>
      </c>
      <c r="K64">
        <v>6</v>
      </c>
      <c r="L64" s="66" t="str">
        <f t="shared" si="8"/>
        <v>Insignificant</v>
      </c>
      <c r="M64" s="50" t="s">
        <v>233</v>
      </c>
      <c r="N64" s="68">
        <f t="shared" si="22"/>
        <v>2.13333333333334</v>
      </c>
      <c r="O64">
        <v>6</v>
      </c>
      <c r="P64" s="66" t="str">
        <f t="shared" si="10"/>
        <v>Insignificant</v>
      </c>
      <c r="T64" s="66"/>
    </row>
    <row r="65" spans="1:20" x14ac:dyDescent="0.3">
      <c r="A65" s="50" t="s">
        <v>147</v>
      </c>
      <c r="B65" s="68">
        <f t="shared" si="20"/>
        <v>1.2000000000000028</v>
      </c>
      <c r="C65">
        <v>6</v>
      </c>
      <c r="D65" s="66" t="str">
        <f t="shared" si="5"/>
        <v>Insignificant</v>
      </c>
      <c r="E65" s="50" t="s">
        <v>176</v>
      </c>
      <c r="F65" s="68">
        <f t="shared" si="21"/>
        <v>3.4666666666666686</v>
      </c>
      <c r="G65">
        <v>6</v>
      </c>
      <c r="H65" s="66" t="str">
        <f t="shared" si="6"/>
        <v>Insignificant</v>
      </c>
      <c r="I65" s="50" t="s">
        <v>205</v>
      </c>
      <c r="J65" s="68">
        <f t="shared" si="23"/>
        <v>0.46666666666666146</v>
      </c>
      <c r="K65">
        <v>6</v>
      </c>
      <c r="L65" s="66" t="str">
        <f t="shared" si="8"/>
        <v>Insignificant</v>
      </c>
      <c r="M65" s="50" t="s">
        <v>234</v>
      </c>
      <c r="N65" s="68">
        <f t="shared" si="22"/>
        <v>1.5333333333333456</v>
      </c>
      <c r="O65">
        <v>6</v>
      </c>
      <c r="P65" s="66" t="str">
        <f t="shared" si="10"/>
        <v>Insignificant</v>
      </c>
      <c r="T65" s="66"/>
    </row>
    <row r="66" spans="1:20" x14ac:dyDescent="0.3">
      <c r="A66" s="50" t="s">
        <v>148</v>
      </c>
      <c r="B66" s="68">
        <f t="shared" si="20"/>
        <v>0.6666666666666714</v>
      </c>
      <c r="C66">
        <v>6</v>
      </c>
      <c r="D66" s="66" t="str">
        <f t="shared" si="5"/>
        <v>Insignificant</v>
      </c>
      <c r="E66" s="50" t="s">
        <v>177</v>
      </c>
      <c r="F66" s="68">
        <f t="shared" si="21"/>
        <v>2.8666666666666742</v>
      </c>
      <c r="G66">
        <v>6</v>
      </c>
      <c r="H66" s="66" t="str">
        <f t="shared" si="6"/>
        <v>Insignificant</v>
      </c>
      <c r="I66" s="50" t="s">
        <v>206</v>
      </c>
      <c r="J66" s="68">
        <f t="shared" si="23"/>
        <v>6.6666666666662877E-2</v>
      </c>
      <c r="K66">
        <v>6</v>
      </c>
      <c r="L66" s="66" t="str">
        <f t="shared" si="8"/>
        <v>Insignificant</v>
      </c>
      <c r="M66" s="50" t="s">
        <v>235</v>
      </c>
      <c r="N66" s="68">
        <f>ABS($H$13-H14)</f>
        <v>0.40000000000000568</v>
      </c>
      <c r="O66">
        <v>6</v>
      </c>
      <c r="P66" s="66" t="str">
        <f t="shared" si="10"/>
        <v>Insignificant</v>
      </c>
      <c r="T66" s="66"/>
    </row>
  </sheetData>
  <mergeCells count="8">
    <mergeCell ref="H1:H2"/>
    <mergeCell ref="A20:C20"/>
    <mergeCell ref="F29:G29"/>
    <mergeCell ref="A1:A2"/>
    <mergeCell ref="B1:B2"/>
    <mergeCell ref="C1:C2"/>
    <mergeCell ref="D1:F1"/>
    <mergeCell ref="G1:G2"/>
  </mergeCells>
  <conditionalFormatting sqref="D38:D66">
    <cfRule type="cellIs" dxfId="19" priority="5" operator="equal">
      <formula>"Significant"</formula>
    </cfRule>
  </conditionalFormatting>
  <conditionalFormatting sqref="H38:H66">
    <cfRule type="cellIs" dxfId="18" priority="4" operator="equal">
      <formula>"Significant"</formula>
    </cfRule>
  </conditionalFormatting>
  <conditionalFormatting sqref="L38:L66">
    <cfRule type="cellIs" dxfId="17" priority="3" operator="equal">
      <formula>"Significant"</formula>
    </cfRule>
  </conditionalFormatting>
  <conditionalFormatting sqref="P38:P66">
    <cfRule type="cellIs" dxfId="16" priority="2" operator="equal">
      <formula>"Significant"</formula>
    </cfRule>
  </conditionalFormatting>
  <conditionalFormatting sqref="T38:T66">
    <cfRule type="cellIs" dxfId="15" priority="1" operator="equal">
      <formula>"Significant"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25BB-B1A1-4F8C-871F-4BEE77E2AE89}">
  <dimension ref="A1:T74"/>
  <sheetViews>
    <sheetView topLeftCell="A51" workbookViewId="0">
      <selection activeCell="F70" sqref="F70"/>
    </sheetView>
  </sheetViews>
  <sheetFormatPr defaultRowHeight="14.4" x14ac:dyDescent="0.3"/>
  <cols>
    <col min="2" max="2" width="29.109375" customWidth="1"/>
    <col min="3" max="3" width="9.88671875" bestFit="1" customWidth="1"/>
    <col min="6" max="6" width="12.5546875" customWidth="1"/>
    <col min="10" max="10" width="16.44140625" customWidth="1"/>
    <col min="14" max="14" width="12.77734375" customWidth="1"/>
    <col min="18" max="18" width="16.5546875" customWidth="1"/>
  </cols>
  <sheetData>
    <row r="1" spans="1:8" x14ac:dyDescent="0.3">
      <c r="A1" s="109" t="s">
        <v>73</v>
      </c>
      <c r="B1" s="109" t="s">
        <v>50</v>
      </c>
      <c r="C1" s="109" t="s">
        <v>74</v>
      </c>
      <c r="D1" s="114" t="s">
        <v>78</v>
      </c>
      <c r="E1" s="115"/>
      <c r="F1" s="116"/>
      <c r="G1" s="133" t="s">
        <v>90</v>
      </c>
      <c r="H1" s="133" t="s">
        <v>91</v>
      </c>
    </row>
    <row r="2" spans="1:8" x14ac:dyDescent="0.3">
      <c r="A2" s="110"/>
      <c r="B2" s="110"/>
      <c r="C2" s="110"/>
      <c r="D2" s="34" t="s">
        <v>11</v>
      </c>
      <c r="E2" s="34" t="s">
        <v>12</v>
      </c>
      <c r="F2" s="34" t="s">
        <v>13</v>
      </c>
      <c r="G2" s="133"/>
      <c r="H2" s="133"/>
    </row>
    <row r="3" spans="1:8" x14ac:dyDescent="0.3">
      <c r="A3" s="27">
        <v>1</v>
      </c>
      <c r="B3" s="27" t="s">
        <v>51</v>
      </c>
      <c r="C3" s="27" t="s">
        <v>22</v>
      </c>
      <c r="D3" s="35">
        <v>29</v>
      </c>
      <c r="E3" s="35">
        <v>46.8</v>
      </c>
      <c r="F3" s="35">
        <v>30.4</v>
      </c>
      <c r="G3" s="8">
        <f>SUM(D3:F3)</f>
        <v>106.19999999999999</v>
      </c>
      <c r="H3" s="8">
        <f>AVERAGE(D3:F3)</f>
        <v>35.4</v>
      </c>
    </row>
    <row r="4" spans="1:8" x14ac:dyDescent="0.3">
      <c r="A4" s="27">
        <v>2</v>
      </c>
      <c r="B4" s="27" t="s">
        <v>52</v>
      </c>
      <c r="C4" s="27" t="s">
        <v>16</v>
      </c>
      <c r="D4" s="35">
        <v>45</v>
      </c>
      <c r="E4" s="35">
        <v>28.2</v>
      </c>
      <c r="F4" s="35">
        <v>27.4</v>
      </c>
      <c r="G4" s="8">
        <f t="shared" ref="G4:G19" si="0">SUM(D4:F4)</f>
        <v>100.6</v>
      </c>
      <c r="H4" s="8">
        <f t="shared" ref="H4:H19" si="1">AVERAGE(D4:F4)</f>
        <v>33.533333333333331</v>
      </c>
    </row>
    <row r="5" spans="1:8" x14ac:dyDescent="0.3">
      <c r="A5" s="27">
        <v>3</v>
      </c>
      <c r="B5" s="27" t="s">
        <v>53</v>
      </c>
      <c r="C5" s="27" t="s">
        <v>19</v>
      </c>
      <c r="D5" s="35">
        <v>41.4</v>
      </c>
      <c r="E5" s="35">
        <v>24.2</v>
      </c>
      <c r="F5" s="35">
        <v>47.2</v>
      </c>
      <c r="G5" s="8">
        <f t="shared" si="0"/>
        <v>112.8</v>
      </c>
      <c r="H5" s="8">
        <f t="shared" si="1"/>
        <v>37.6</v>
      </c>
    </row>
    <row r="6" spans="1:8" x14ac:dyDescent="0.3">
      <c r="A6" s="27">
        <v>4</v>
      </c>
      <c r="B6" s="27" t="s">
        <v>54</v>
      </c>
      <c r="C6" s="27" t="s">
        <v>23</v>
      </c>
      <c r="D6" s="35">
        <v>36.6</v>
      </c>
      <c r="E6" s="35">
        <v>32</v>
      </c>
      <c r="F6" s="35">
        <v>34.6</v>
      </c>
      <c r="G6" s="8">
        <f t="shared" si="0"/>
        <v>103.19999999999999</v>
      </c>
      <c r="H6" s="8">
        <f t="shared" si="1"/>
        <v>34.4</v>
      </c>
    </row>
    <row r="7" spans="1:8" x14ac:dyDescent="0.3">
      <c r="A7" s="27">
        <v>5</v>
      </c>
      <c r="B7" s="27" t="s">
        <v>55</v>
      </c>
      <c r="C7" s="49" t="s">
        <v>17</v>
      </c>
      <c r="D7" s="35">
        <v>28.6</v>
      </c>
      <c r="E7" s="35">
        <v>30</v>
      </c>
      <c r="F7" s="35">
        <v>28</v>
      </c>
      <c r="G7" s="8">
        <f t="shared" si="0"/>
        <v>86.6</v>
      </c>
      <c r="H7" s="8">
        <f t="shared" si="1"/>
        <v>28.866666666666664</v>
      </c>
    </row>
    <row r="8" spans="1:8" x14ac:dyDescent="0.3">
      <c r="A8" s="27">
        <v>6</v>
      </c>
      <c r="B8" s="27" t="s">
        <v>56</v>
      </c>
      <c r="C8" s="49" t="s">
        <v>15</v>
      </c>
      <c r="D8" s="35">
        <v>32</v>
      </c>
      <c r="E8" s="35">
        <v>14</v>
      </c>
      <c r="F8" s="35">
        <v>28.4</v>
      </c>
      <c r="G8" s="8">
        <f t="shared" si="0"/>
        <v>74.400000000000006</v>
      </c>
      <c r="H8" s="8">
        <f t="shared" si="1"/>
        <v>24.8</v>
      </c>
    </row>
    <row r="9" spans="1:8" x14ac:dyDescent="0.3">
      <c r="A9" s="27">
        <v>7</v>
      </c>
      <c r="B9" s="27" t="s">
        <v>57</v>
      </c>
      <c r="C9" s="49" t="s">
        <v>26</v>
      </c>
      <c r="D9" s="35">
        <v>28</v>
      </c>
      <c r="E9" s="35">
        <v>29.6</v>
      </c>
      <c r="F9" s="35">
        <v>31</v>
      </c>
      <c r="G9" s="8">
        <f t="shared" si="0"/>
        <v>88.6</v>
      </c>
      <c r="H9" s="8">
        <f t="shared" si="1"/>
        <v>29.533333333333331</v>
      </c>
    </row>
    <row r="10" spans="1:8" x14ac:dyDescent="0.3">
      <c r="A10" s="27">
        <v>8</v>
      </c>
      <c r="B10" s="27" t="s">
        <v>58</v>
      </c>
      <c r="C10" s="49" t="s">
        <v>25</v>
      </c>
      <c r="D10" s="35">
        <v>40</v>
      </c>
      <c r="E10" s="35">
        <v>34.4</v>
      </c>
      <c r="F10" s="35">
        <v>44.6</v>
      </c>
      <c r="G10" s="8">
        <f t="shared" si="0"/>
        <v>119</v>
      </c>
      <c r="H10" s="8">
        <f t="shared" si="1"/>
        <v>39.666666666666664</v>
      </c>
    </row>
    <row r="11" spans="1:8" x14ac:dyDescent="0.3">
      <c r="A11" s="27">
        <v>9</v>
      </c>
      <c r="B11" s="27" t="s">
        <v>59</v>
      </c>
      <c r="C11" s="49" t="s">
        <v>20</v>
      </c>
      <c r="D11" s="35">
        <v>42</v>
      </c>
      <c r="E11" s="35">
        <v>32</v>
      </c>
      <c r="F11" s="35">
        <v>29.8</v>
      </c>
      <c r="G11" s="8">
        <f t="shared" si="0"/>
        <v>103.8</v>
      </c>
      <c r="H11" s="8">
        <f t="shared" si="1"/>
        <v>34.6</v>
      </c>
    </row>
    <row r="12" spans="1:8" x14ac:dyDescent="0.3">
      <c r="A12" s="27">
        <v>10</v>
      </c>
      <c r="B12" s="27" t="s">
        <v>60</v>
      </c>
      <c r="C12" s="49" t="s">
        <v>21</v>
      </c>
      <c r="D12" s="35">
        <v>29.4</v>
      </c>
      <c r="E12" s="35">
        <v>40.4</v>
      </c>
      <c r="F12" s="35">
        <v>27</v>
      </c>
      <c r="G12" s="8">
        <f t="shared" si="0"/>
        <v>96.8</v>
      </c>
      <c r="H12" s="8">
        <f t="shared" si="1"/>
        <v>32.266666666666666</v>
      </c>
    </row>
    <row r="13" spans="1:8" x14ac:dyDescent="0.3">
      <c r="A13" s="27">
        <v>11</v>
      </c>
      <c r="B13" s="27" t="s">
        <v>61</v>
      </c>
      <c r="C13" s="49" t="s">
        <v>14</v>
      </c>
      <c r="D13" s="35">
        <v>24.8</v>
      </c>
      <c r="E13" s="35">
        <v>61</v>
      </c>
      <c r="F13" s="35">
        <v>45.8</v>
      </c>
      <c r="G13" s="8">
        <f t="shared" si="0"/>
        <v>131.6</v>
      </c>
      <c r="H13" s="8">
        <f t="shared" si="1"/>
        <v>43.866666666666667</v>
      </c>
    </row>
    <row r="14" spans="1:8" x14ac:dyDescent="0.3">
      <c r="A14" s="27">
        <v>12</v>
      </c>
      <c r="B14" s="27" t="s">
        <v>62</v>
      </c>
      <c r="C14" s="49" t="s">
        <v>18</v>
      </c>
      <c r="D14" s="35">
        <v>35</v>
      </c>
      <c r="E14" s="35">
        <v>23.2</v>
      </c>
      <c r="F14" s="35">
        <v>24</v>
      </c>
      <c r="G14" s="8">
        <f t="shared" si="0"/>
        <v>82.2</v>
      </c>
      <c r="H14" s="8">
        <f t="shared" si="1"/>
        <v>27.400000000000002</v>
      </c>
    </row>
    <row r="15" spans="1:8" x14ac:dyDescent="0.3">
      <c r="A15" s="27">
        <v>13</v>
      </c>
      <c r="B15" s="27" t="s">
        <v>63</v>
      </c>
      <c r="C15" s="49" t="s">
        <v>30</v>
      </c>
      <c r="D15" s="35">
        <v>43.6</v>
      </c>
      <c r="E15" s="35">
        <v>21.8</v>
      </c>
      <c r="F15" s="35">
        <v>48</v>
      </c>
      <c r="G15" s="8">
        <f t="shared" si="0"/>
        <v>113.4</v>
      </c>
      <c r="H15" s="8">
        <f t="shared" si="1"/>
        <v>37.800000000000004</v>
      </c>
    </row>
    <row r="16" spans="1:8" x14ac:dyDescent="0.3">
      <c r="A16" s="27">
        <v>14</v>
      </c>
      <c r="B16" s="27" t="s">
        <v>64</v>
      </c>
      <c r="C16" s="49" t="s">
        <v>28</v>
      </c>
      <c r="D16" s="35">
        <v>47.2</v>
      </c>
      <c r="E16" s="35">
        <v>30</v>
      </c>
      <c r="F16" s="35">
        <v>41.6</v>
      </c>
      <c r="G16" s="8">
        <f t="shared" si="0"/>
        <v>118.80000000000001</v>
      </c>
      <c r="H16" s="8">
        <f t="shared" si="1"/>
        <v>39.6</v>
      </c>
    </row>
    <row r="17" spans="1:19" x14ac:dyDescent="0.3">
      <c r="A17" s="27">
        <v>15</v>
      </c>
      <c r="B17" s="27" t="s">
        <v>65</v>
      </c>
      <c r="C17" s="27" t="s">
        <v>29</v>
      </c>
      <c r="D17" s="35">
        <v>25</v>
      </c>
      <c r="E17" s="35">
        <v>38</v>
      </c>
      <c r="F17" s="35">
        <v>33</v>
      </c>
      <c r="G17" s="8">
        <f t="shared" si="0"/>
        <v>96</v>
      </c>
      <c r="H17" s="8">
        <f t="shared" si="1"/>
        <v>32</v>
      </c>
    </row>
    <row r="18" spans="1:19" x14ac:dyDescent="0.3">
      <c r="A18" s="27">
        <v>16</v>
      </c>
      <c r="B18" s="27" t="s">
        <v>66</v>
      </c>
      <c r="C18" s="27" t="s">
        <v>27</v>
      </c>
      <c r="D18" s="35">
        <v>33</v>
      </c>
      <c r="E18" s="35">
        <v>43.8</v>
      </c>
      <c r="F18" s="35">
        <v>44</v>
      </c>
      <c r="G18" s="8">
        <f t="shared" si="0"/>
        <v>120.8</v>
      </c>
      <c r="H18" s="8">
        <f t="shared" si="1"/>
        <v>40.266666666666666</v>
      </c>
    </row>
    <row r="19" spans="1:19" x14ac:dyDescent="0.3">
      <c r="A19" s="27">
        <v>17</v>
      </c>
      <c r="B19" s="27" t="s">
        <v>77</v>
      </c>
      <c r="C19" s="27" t="s">
        <v>24</v>
      </c>
      <c r="D19" s="35">
        <v>41.6</v>
      </c>
      <c r="E19" s="35">
        <v>30</v>
      </c>
      <c r="F19" s="35">
        <v>32.799999999999997</v>
      </c>
      <c r="G19" s="8">
        <f t="shared" si="0"/>
        <v>104.39999999999999</v>
      </c>
      <c r="H19" s="8">
        <f t="shared" si="1"/>
        <v>34.799999999999997</v>
      </c>
    </row>
    <row r="20" spans="1:19" x14ac:dyDescent="0.3">
      <c r="A20" s="134" t="s">
        <v>90</v>
      </c>
      <c r="B20" s="134"/>
      <c r="C20" s="134"/>
      <c r="D20" s="21">
        <f>SUM(D3:D19)</f>
        <v>602.20000000000005</v>
      </c>
      <c r="E20" s="21">
        <f t="shared" ref="E20:G20" si="2">SUM(E3:E19)</f>
        <v>559.4</v>
      </c>
      <c r="F20" s="21">
        <f t="shared" si="2"/>
        <v>597.6</v>
      </c>
      <c r="G20" s="21">
        <f t="shared" si="2"/>
        <v>1759.2</v>
      </c>
    </row>
    <row r="22" spans="1:19" x14ac:dyDescent="0.3">
      <c r="B22" s="27" t="s">
        <v>92</v>
      </c>
      <c r="C22">
        <f>G20^2/51</f>
        <v>60682.051764705888</v>
      </c>
    </row>
    <row r="23" spans="1:19" x14ac:dyDescent="0.3">
      <c r="B23" s="27" t="s">
        <v>93</v>
      </c>
      <c r="C23">
        <f>SUMSQ(D3:F19)</f>
        <v>64557.679999999993</v>
      </c>
      <c r="N23" s="63" t="s">
        <v>268</v>
      </c>
      <c r="O23" s="63"/>
      <c r="P23" s="63"/>
      <c r="Q23" s="63"/>
      <c r="R23" s="63"/>
    </row>
    <row r="24" spans="1:19" x14ac:dyDescent="0.3">
      <c r="B24" s="27" t="s">
        <v>94</v>
      </c>
      <c r="C24">
        <f>C23-C22</f>
        <v>3875.6282352941053</v>
      </c>
      <c r="N24" s="63"/>
      <c r="O24" s="63" t="s">
        <v>269</v>
      </c>
      <c r="P24" s="63"/>
      <c r="Q24" s="63" t="s">
        <v>270</v>
      </c>
      <c r="R24" s="63"/>
    </row>
    <row r="25" spans="1:19" x14ac:dyDescent="0.3">
      <c r="B25" s="27" t="s">
        <v>95</v>
      </c>
      <c r="C25">
        <f>(SUMSQ(D20:F20)/17)-C22</f>
        <v>64.945882352942135</v>
      </c>
    </row>
    <row r="26" spans="1:19" x14ac:dyDescent="0.3">
      <c r="B26" s="27" t="s">
        <v>96</v>
      </c>
      <c r="C26">
        <f>(SUMSQ(G3:G19)/3)-C22</f>
        <v>1224.5615686274323</v>
      </c>
    </row>
    <row r="27" spans="1:19" x14ac:dyDescent="0.3">
      <c r="B27" s="27" t="s">
        <v>97</v>
      </c>
      <c r="C27">
        <f>C24-C25-C26</f>
        <v>2586.1207843137308</v>
      </c>
      <c r="K27" s="50"/>
      <c r="L27" s="52"/>
      <c r="M27" s="61" t="s">
        <v>108</v>
      </c>
      <c r="N27" s="50">
        <f>SQRT((2*E33)/3)</f>
        <v>7.3401305397022334</v>
      </c>
      <c r="O27" s="50"/>
      <c r="P27" s="52"/>
      <c r="Q27" s="50"/>
      <c r="R27" s="50"/>
      <c r="S27" s="50"/>
    </row>
    <row r="28" spans="1:19" x14ac:dyDescent="0.3">
      <c r="K28" s="50"/>
      <c r="L28" s="52"/>
      <c r="M28" s="50" t="s">
        <v>109</v>
      </c>
      <c r="N28" s="50"/>
      <c r="O28" s="50"/>
      <c r="P28" s="52"/>
      <c r="Q28" s="50"/>
      <c r="R28" s="50"/>
      <c r="S28" s="50"/>
    </row>
    <row r="29" spans="1:19" x14ac:dyDescent="0.3">
      <c r="D29" s="50"/>
      <c r="E29" s="52"/>
      <c r="F29" s="135" t="s">
        <v>98</v>
      </c>
      <c r="G29" s="135"/>
      <c r="K29" s="63"/>
      <c r="L29" s="64"/>
      <c r="M29" s="3" t="s">
        <v>110</v>
      </c>
      <c r="N29" s="57">
        <f>2.037*N27</f>
        <v>14.951845909373448</v>
      </c>
      <c r="O29" s="63" t="s">
        <v>267</v>
      </c>
      <c r="P29" s="64"/>
      <c r="Q29" s="63"/>
      <c r="R29" s="50"/>
      <c r="S29" s="50"/>
    </row>
    <row r="30" spans="1:19" x14ac:dyDescent="0.3">
      <c r="B30" s="70" t="s">
        <v>99</v>
      </c>
      <c r="C30" s="71" t="s">
        <v>100</v>
      </c>
      <c r="D30" s="71" t="s">
        <v>101</v>
      </c>
      <c r="E30" s="72" t="s">
        <v>102</v>
      </c>
      <c r="F30" s="71" t="s">
        <v>103</v>
      </c>
      <c r="G30" s="71" t="s">
        <v>104</v>
      </c>
      <c r="K30" s="50"/>
      <c r="L30" s="64" t="s">
        <v>112</v>
      </c>
      <c r="M30" s="50" t="s">
        <v>113</v>
      </c>
      <c r="N30" s="50"/>
      <c r="O30" s="50"/>
      <c r="P30" s="64" t="s">
        <v>114</v>
      </c>
      <c r="Q30" s="50" t="s">
        <v>115</v>
      </c>
      <c r="R30" s="50"/>
      <c r="S30" s="50"/>
    </row>
    <row r="31" spans="1:19" x14ac:dyDescent="0.3">
      <c r="B31" s="73" t="s">
        <v>105</v>
      </c>
      <c r="C31" s="74">
        <f>3-1</f>
        <v>2</v>
      </c>
      <c r="D31" s="69">
        <v>64.945882352942135</v>
      </c>
      <c r="E31" s="74">
        <f>D31/C31</f>
        <v>32.472941176471068</v>
      </c>
      <c r="F31" s="74">
        <f>E31/E33</f>
        <v>0.40181190451351068</v>
      </c>
      <c r="G31">
        <v>3.294</v>
      </c>
      <c r="K31" s="50"/>
      <c r="L31" s="52"/>
      <c r="M31" s="50"/>
      <c r="N31" s="52" t="s">
        <v>116</v>
      </c>
      <c r="O31" s="50"/>
      <c r="P31" s="52"/>
      <c r="Q31" s="50"/>
      <c r="R31" s="50"/>
      <c r="S31" s="50"/>
    </row>
    <row r="32" spans="1:19" x14ac:dyDescent="0.3">
      <c r="B32" s="73" t="s">
        <v>106</v>
      </c>
      <c r="C32" s="74">
        <f>17-1</f>
        <v>16</v>
      </c>
      <c r="D32" s="69">
        <v>1224.5615686274323</v>
      </c>
      <c r="E32" s="74">
        <f>D32/C32</f>
        <v>76.535098039214517</v>
      </c>
      <c r="F32" s="74">
        <f>E32/E33</f>
        <v>0.94702581260324981</v>
      </c>
      <c r="G32">
        <v>1.97</v>
      </c>
    </row>
    <row r="33" spans="1:20" x14ac:dyDescent="0.3">
      <c r="B33" s="73" t="s">
        <v>107</v>
      </c>
      <c r="C33" s="74">
        <f>(17-1)*(3-1)</f>
        <v>32</v>
      </c>
      <c r="D33" s="69">
        <v>2586.1207843137308</v>
      </c>
      <c r="E33" s="74">
        <f>D33/C33</f>
        <v>80.816274509804089</v>
      </c>
      <c r="F33" s="74"/>
      <c r="G33" s="74"/>
    </row>
    <row r="34" spans="1:20" x14ac:dyDescent="0.3">
      <c r="B34" s="75" t="s">
        <v>90</v>
      </c>
      <c r="C34" s="76">
        <f>17*3-1</f>
        <v>50</v>
      </c>
      <c r="D34" s="74"/>
      <c r="E34" s="74"/>
      <c r="F34" s="74"/>
      <c r="G34" s="74"/>
    </row>
    <row r="37" spans="1:20" ht="66.599999999999994" customHeight="1" x14ac:dyDescent="0.3">
      <c r="A37" s="63" t="s">
        <v>117</v>
      </c>
      <c r="B37" s="65" t="s">
        <v>118</v>
      </c>
      <c r="C37" s="24" t="s">
        <v>81</v>
      </c>
      <c r="D37" s="63" t="s">
        <v>119</v>
      </c>
      <c r="E37" s="63" t="s">
        <v>117</v>
      </c>
      <c r="F37" s="65" t="s">
        <v>118</v>
      </c>
      <c r="G37" s="24" t="s">
        <v>81</v>
      </c>
      <c r="H37" s="63" t="s">
        <v>119</v>
      </c>
      <c r="I37" s="63" t="s">
        <v>117</v>
      </c>
      <c r="J37" s="65" t="s">
        <v>118</v>
      </c>
      <c r="K37" s="24" t="s">
        <v>81</v>
      </c>
      <c r="L37" s="63" t="s">
        <v>119</v>
      </c>
      <c r="M37" s="63" t="s">
        <v>117</v>
      </c>
      <c r="N37" s="65" t="s">
        <v>118</v>
      </c>
      <c r="O37" s="24" t="s">
        <v>81</v>
      </c>
      <c r="P37" s="63" t="s">
        <v>119</v>
      </c>
      <c r="Q37" s="63" t="s">
        <v>117</v>
      </c>
      <c r="R37" s="65" t="s">
        <v>118</v>
      </c>
      <c r="S37" s="24" t="s">
        <v>81</v>
      </c>
      <c r="T37" s="63" t="s">
        <v>119</v>
      </c>
    </row>
    <row r="38" spans="1:20" x14ac:dyDescent="0.3">
      <c r="A38" s="50" t="s">
        <v>120</v>
      </c>
      <c r="B38" s="68">
        <f>ABS($H$3-H4)</f>
        <v>1.8666666666666671</v>
      </c>
      <c r="C38">
        <v>15</v>
      </c>
      <c r="D38" s="66" t="str">
        <f>IF(B38&gt;C38,"Significant", "Insignificant")</f>
        <v>Insignificant</v>
      </c>
      <c r="E38" s="50" t="s">
        <v>149</v>
      </c>
      <c r="F38" s="68">
        <f>ABS($H$4-H18)</f>
        <v>6.7333333333333343</v>
      </c>
      <c r="G38">
        <v>15</v>
      </c>
      <c r="H38" s="66" t="str">
        <f>IF(F38&gt;G38,"Significant", "Insignificant")</f>
        <v>Insignificant</v>
      </c>
      <c r="I38" s="50" t="s">
        <v>178</v>
      </c>
      <c r="J38" s="68">
        <f>ABS($H$7-H8)</f>
        <v>4.0666666666666629</v>
      </c>
      <c r="K38">
        <v>15</v>
      </c>
      <c r="L38" s="66" t="str">
        <f>IF(J38&gt;K38,"Significant", "Insignificant")</f>
        <v>Insignificant</v>
      </c>
      <c r="M38" s="50" t="s">
        <v>207</v>
      </c>
      <c r="N38" s="68">
        <f>ABS($H$9-H16)</f>
        <v>10.06666666666667</v>
      </c>
      <c r="O38">
        <v>15</v>
      </c>
      <c r="P38" s="66" t="str">
        <f>IF(N38&gt;O38,"Significant", "Insignificant")</f>
        <v>Insignificant</v>
      </c>
      <c r="Q38" s="50" t="s">
        <v>236</v>
      </c>
      <c r="R38" s="68">
        <f>ABS($H$13-H15)</f>
        <v>6.0666666666666629</v>
      </c>
      <c r="S38">
        <v>15</v>
      </c>
      <c r="T38" s="66" t="str">
        <f>IF(R38&gt;S38,"Significant", "Insignificant")</f>
        <v>Insignificant</v>
      </c>
    </row>
    <row r="39" spans="1:20" x14ac:dyDescent="0.3">
      <c r="A39" s="50" t="s">
        <v>121</v>
      </c>
      <c r="B39" s="68">
        <f t="shared" ref="B39:B53" si="3">ABS($H$3-H5)</f>
        <v>2.2000000000000028</v>
      </c>
      <c r="C39">
        <v>15</v>
      </c>
      <c r="D39" s="66" t="str">
        <f t="shared" ref="D39:D66" si="4">IF(B39&gt;C39,"Significant", "Insignificant")</f>
        <v>Insignificant</v>
      </c>
      <c r="E39" s="50" t="s">
        <v>150</v>
      </c>
      <c r="F39" s="68">
        <f>ABS($H$4-H19)</f>
        <v>1.2666666666666657</v>
      </c>
      <c r="G39">
        <v>15</v>
      </c>
      <c r="H39" s="66" t="str">
        <f t="shared" ref="H39:H66" si="5">IF(F39&gt;G39,"Significant", "Insignificant")</f>
        <v>Insignificant</v>
      </c>
      <c r="I39" s="50" t="s">
        <v>179</v>
      </c>
      <c r="J39" s="68">
        <f t="shared" ref="J39:J49" si="6">ABS($H$7-H9)</f>
        <v>0.66666666666666785</v>
      </c>
      <c r="K39">
        <v>15</v>
      </c>
      <c r="L39" s="66" t="str">
        <f t="shared" ref="L39:L66" si="7">IF(J39&gt;K39,"Significant", "Insignificant")</f>
        <v>Insignificant</v>
      </c>
      <c r="M39" s="50" t="s">
        <v>208</v>
      </c>
      <c r="N39" s="68">
        <f t="shared" ref="N39:N41" si="8">ABS($H$9-H17)</f>
        <v>2.4666666666666686</v>
      </c>
      <c r="O39">
        <v>15</v>
      </c>
      <c r="P39" s="66" t="str">
        <f t="shared" ref="P39:P66" si="9">IF(N39&gt;O39,"Significant", "Insignificant")</f>
        <v>Insignificant</v>
      </c>
      <c r="Q39" s="50" t="s">
        <v>237</v>
      </c>
      <c r="R39" s="68">
        <f t="shared" ref="R39:R41" si="10">ABS($H$13-H16)</f>
        <v>4.2666666666666657</v>
      </c>
      <c r="S39">
        <v>15</v>
      </c>
      <c r="T39" s="66" t="str">
        <f t="shared" ref="T39:T57" si="11">IF(R39&gt;S39,"Significant", "Insignificant")</f>
        <v>Insignificant</v>
      </c>
    </row>
    <row r="40" spans="1:20" x14ac:dyDescent="0.3">
      <c r="A40" s="50" t="s">
        <v>122</v>
      </c>
      <c r="B40" s="68">
        <f t="shared" si="3"/>
        <v>1</v>
      </c>
      <c r="C40">
        <v>15</v>
      </c>
      <c r="D40" s="66" t="str">
        <f t="shared" si="4"/>
        <v>Insignificant</v>
      </c>
      <c r="E40" s="50" t="s">
        <v>151</v>
      </c>
      <c r="F40" s="68">
        <f>ABS($H$5-H6)</f>
        <v>3.2000000000000028</v>
      </c>
      <c r="G40">
        <v>15</v>
      </c>
      <c r="H40" s="66" t="str">
        <f t="shared" si="5"/>
        <v>Insignificant</v>
      </c>
      <c r="I40" s="50" t="s">
        <v>180</v>
      </c>
      <c r="J40" s="68">
        <f t="shared" si="6"/>
        <v>10.8</v>
      </c>
      <c r="K40">
        <v>15</v>
      </c>
      <c r="L40" s="66" t="str">
        <f t="shared" si="7"/>
        <v>Insignificant</v>
      </c>
      <c r="M40" s="50" t="s">
        <v>209</v>
      </c>
      <c r="N40" s="68">
        <f t="shared" si="8"/>
        <v>10.733333333333334</v>
      </c>
      <c r="O40">
        <v>15</v>
      </c>
      <c r="P40" s="66" t="str">
        <f t="shared" si="9"/>
        <v>Insignificant</v>
      </c>
      <c r="Q40" s="50" t="s">
        <v>238</v>
      </c>
      <c r="R40" s="68">
        <f t="shared" si="10"/>
        <v>11.866666666666667</v>
      </c>
      <c r="S40">
        <v>15</v>
      </c>
      <c r="T40" s="66" t="str">
        <f t="shared" si="11"/>
        <v>Insignificant</v>
      </c>
    </row>
    <row r="41" spans="1:20" x14ac:dyDescent="0.3">
      <c r="A41" s="50" t="s">
        <v>123</v>
      </c>
      <c r="B41" s="68">
        <f t="shared" si="3"/>
        <v>6.533333333333335</v>
      </c>
      <c r="C41">
        <v>15</v>
      </c>
      <c r="D41" s="66" t="str">
        <f t="shared" si="4"/>
        <v>Insignificant</v>
      </c>
      <c r="E41" s="50" t="s">
        <v>152</v>
      </c>
      <c r="F41" s="68">
        <f t="shared" ref="F41:F53" si="12">ABS($H$5-H7)</f>
        <v>8.7333333333333378</v>
      </c>
      <c r="G41">
        <v>15</v>
      </c>
      <c r="H41" s="66" t="str">
        <f t="shared" si="5"/>
        <v>Insignificant</v>
      </c>
      <c r="I41" s="50" t="s">
        <v>181</v>
      </c>
      <c r="J41" s="68">
        <f t="shared" si="6"/>
        <v>5.7333333333333378</v>
      </c>
      <c r="K41">
        <v>15</v>
      </c>
      <c r="L41" s="66" t="str">
        <f t="shared" si="7"/>
        <v>Insignificant</v>
      </c>
      <c r="M41" s="50" t="s">
        <v>210</v>
      </c>
      <c r="N41" s="68">
        <f t="shared" si="8"/>
        <v>5.2666666666666657</v>
      </c>
      <c r="O41">
        <v>15</v>
      </c>
      <c r="P41" s="66" t="str">
        <f t="shared" si="9"/>
        <v>Insignificant</v>
      </c>
      <c r="Q41" s="50" t="s">
        <v>239</v>
      </c>
      <c r="R41" s="68">
        <f t="shared" si="10"/>
        <v>3.6000000000000014</v>
      </c>
      <c r="S41">
        <v>15</v>
      </c>
      <c r="T41" s="66" t="str">
        <f t="shared" si="11"/>
        <v>Insignificant</v>
      </c>
    </row>
    <row r="42" spans="1:20" x14ac:dyDescent="0.3">
      <c r="A42" s="50" t="s">
        <v>124</v>
      </c>
      <c r="B42" s="68">
        <f t="shared" si="3"/>
        <v>10.599999999999998</v>
      </c>
      <c r="C42">
        <v>15</v>
      </c>
      <c r="D42" s="66" t="str">
        <f t="shared" si="4"/>
        <v>Insignificant</v>
      </c>
      <c r="E42" s="50" t="s">
        <v>153</v>
      </c>
      <c r="F42" s="68">
        <f t="shared" si="12"/>
        <v>12.8</v>
      </c>
      <c r="G42">
        <v>15</v>
      </c>
      <c r="H42" s="66" t="str">
        <f t="shared" si="5"/>
        <v>Insignificant</v>
      </c>
      <c r="I42" s="50" t="s">
        <v>182</v>
      </c>
      <c r="J42" s="68">
        <f t="shared" si="6"/>
        <v>3.4000000000000021</v>
      </c>
      <c r="K42">
        <v>15</v>
      </c>
      <c r="L42" s="66" t="str">
        <f t="shared" si="7"/>
        <v>Insignificant</v>
      </c>
      <c r="M42" s="50" t="s">
        <v>211</v>
      </c>
      <c r="N42" s="68">
        <f>ABS($H$10-H11)</f>
        <v>5.0666666666666629</v>
      </c>
      <c r="O42">
        <v>15</v>
      </c>
      <c r="P42" s="66" t="str">
        <f t="shared" si="9"/>
        <v>Insignificant</v>
      </c>
      <c r="Q42" s="50" t="s">
        <v>240</v>
      </c>
      <c r="R42" s="68">
        <f>ABS($H$13-H19)</f>
        <v>9.06666666666667</v>
      </c>
      <c r="S42">
        <v>15</v>
      </c>
      <c r="T42" s="66" t="str">
        <f t="shared" si="11"/>
        <v>Insignificant</v>
      </c>
    </row>
    <row r="43" spans="1:20" x14ac:dyDescent="0.3">
      <c r="A43" s="50" t="s">
        <v>125</v>
      </c>
      <c r="B43" s="68">
        <f t="shared" si="3"/>
        <v>5.8666666666666671</v>
      </c>
      <c r="C43">
        <v>15</v>
      </c>
      <c r="D43" s="66" t="str">
        <f t="shared" si="4"/>
        <v>Insignificant</v>
      </c>
      <c r="E43" s="50" t="s">
        <v>154</v>
      </c>
      <c r="F43" s="68">
        <f t="shared" si="12"/>
        <v>8.06666666666667</v>
      </c>
      <c r="G43">
        <v>15</v>
      </c>
      <c r="H43" s="66" t="str">
        <f t="shared" si="5"/>
        <v>Insignificant</v>
      </c>
      <c r="I43" s="50" t="s">
        <v>183</v>
      </c>
      <c r="J43" s="68">
        <f t="shared" si="6"/>
        <v>15.000000000000004</v>
      </c>
      <c r="K43">
        <v>15</v>
      </c>
      <c r="L43" s="66" t="str">
        <f t="shared" si="7"/>
        <v>Insignificant</v>
      </c>
      <c r="M43" s="50" t="s">
        <v>212</v>
      </c>
      <c r="N43" s="68">
        <f t="shared" ref="N43:N50" si="13">ABS($H$10-H12)</f>
        <v>7.3999999999999986</v>
      </c>
      <c r="O43">
        <v>15</v>
      </c>
      <c r="P43" s="66" t="str">
        <f t="shared" si="9"/>
        <v>Insignificant</v>
      </c>
      <c r="Q43" s="50" t="s">
        <v>241</v>
      </c>
      <c r="R43" s="68">
        <f>ABS($H$14-H15)</f>
        <v>10.400000000000002</v>
      </c>
      <c r="S43">
        <v>15</v>
      </c>
      <c r="T43" s="66" t="str">
        <f t="shared" si="11"/>
        <v>Insignificant</v>
      </c>
    </row>
    <row r="44" spans="1:20" x14ac:dyDescent="0.3">
      <c r="A44" s="50" t="s">
        <v>126</v>
      </c>
      <c r="B44" s="68">
        <f t="shared" si="3"/>
        <v>4.2666666666666657</v>
      </c>
      <c r="C44">
        <v>15</v>
      </c>
      <c r="D44" s="66" t="str">
        <f t="shared" si="4"/>
        <v>Insignificant</v>
      </c>
      <c r="E44" s="50" t="s">
        <v>155</v>
      </c>
      <c r="F44" s="68">
        <f t="shared" si="12"/>
        <v>2.0666666666666629</v>
      </c>
      <c r="G44">
        <v>15</v>
      </c>
      <c r="H44" s="66" t="str">
        <f t="shared" si="5"/>
        <v>Insignificant</v>
      </c>
      <c r="I44" s="50" t="s">
        <v>184</v>
      </c>
      <c r="J44" s="68">
        <f t="shared" si="6"/>
        <v>1.4666666666666615</v>
      </c>
      <c r="K44">
        <v>15</v>
      </c>
      <c r="L44" s="66" t="str">
        <f t="shared" si="7"/>
        <v>Insignificant</v>
      </c>
      <c r="M44" s="50" t="s">
        <v>213</v>
      </c>
      <c r="N44" s="68">
        <f t="shared" si="13"/>
        <v>4.2000000000000028</v>
      </c>
      <c r="O44">
        <v>15</v>
      </c>
      <c r="P44" s="66" t="str">
        <f t="shared" si="9"/>
        <v>Insignificant</v>
      </c>
      <c r="Q44" s="50" t="s">
        <v>242</v>
      </c>
      <c r="R44" s="68">
        <f t="shared" ref="R44:R47" si="14">ABS($H$14-H16)</f>
        <v>12.2</v>
      </c>
      <c r="S44">
        <v>15</v>
      </c>
      <c r="T44" s="66" t="str">
        <f t="shared" si="11"/>
        <v>Insignificant</v>
      </c>
    </row>
    <row r="45" spans="1:20" x14ac:dyDescent="0.3">
      <c r="A45" s="50" t="s">
        <v>127</v>
      </c>
      <c r="B45" s="68">
        <f t="shared" si="3"/>
        <v>0.79999999999999716</v>
      </c>
      <c r="C45">
        <v>15</v>
      </c>
      <c r="D45" s="66" t="str">
        <f t="shared" si="4"/>
        <v>Insignificant</v>
      </c>
      <c r="E45" s="50" t="s">
        <v>156</v>
      </c>
      <c r="F45" s="68">
        <f t="shared" si="12"/>
        <v>3</v>
      </c>
      <c r="G45">
        <v>15</v>
      </c>
      <c r="H45" s="66" t="str">
        <f t="shared" si="5"/>
        <v>Insignificant</v>
      </c>
      <c r="I45" s="50" t="s">
        <v>185</v>
      </c>
      <c r="J45" s="68">
        <f t="shared" si="6"/>
        <v>8.9333333333333407</v>
      </c>
      <c r="K45">
        <v>15</v>
      </c>
      <c r="L45" s="66" t="str">
        <f t="shared" si="7"/>
        <v>Insignificant</v>
      </c>
      <c r="M45" s="50" t="s">
        <v>214</v>
      </c>
      <c r="N45" s="68">
        <f t="shared" si="13"/>
        <v>12.266666666666662</v>
      </c>
      <c r="O45">
        <v>15</v>
      </c>
      <c r="P45" s="66" t="str">
        <f t="shared" si="9"/>
        <v>Insignificant</v>
      </c>
      <c r="Q45" s="50" t="s">
        <v>243</v>
      </c>
      <c r="R45" s="68">
        <f t="shared" si="14"/>
        <v>4.5999999999999979</v>
      </c>
      <c r="S45">
        <v>15</v>
      </c>
      <c r="T45" s="66" t="str">
        <f t="shared" si="11"/>
        <v>Insignificant</v>
      </c>
    </row>
    <row r="46" spans="1:20" x14ac:dyDescent="0.3">
      <c r="A46" s="50" t="s">
        <v>128</v>
      </c>
      <c r="B46" s="68">
        <f t="shared" si="3"/>
        <v>3.1333333333333329</v>
      </c>
      <c r="C46">
        <v>15</v>
      </c>
      <c r="D46" s="66" t="str">
        <f t="shared" si="4"/>
        <v>Insignificant</v>
      </c>
      <c r="E46" s="50" t="s">
        <v>157</v>
      </c>
      <c r="F46" s="68">
        <f t="shared" si="12"/>
        <v>5.3333333333333357</v>
      </c>
      <c r="G46">
        <v>15</v>
      </c>
      <c r="H46" s="66" t="str">
        <f t="shared" si="5"/>
        <v>Insignificant</v>
      </c>
      <c r="I46" s="50" t="s">
        <v>186</v>
      </c>
      <c r="J46" s="68">
        <f t="shared" si="6"/>
        <v>10.733333333333338</v>
      </c>
      <c r="K46">
        <v>15</v>
      </c>
      <c r="L46" s="66" t="str">
        <f t="shared" si="7"/>
        <v>Insignificant</v>
      </c>
      <c r="M46" s="50" t="s">
        <v>215</v>
      </c>
      <c r="N46" s="68">
        <f t="shared" si="13"/>
        <v>1.86666666666666</v>
      </c>
      <c r="O46">
        <v>15</v>
      </c>
      <c r="P46" s="66" t="str">
        <f t="shared" si="9"/>
        <v>Insignificant</v>
      </c>
      <c r="Q46" s="50" t="s">
        <v>244</v>
      </c>
      <c r="R46" s="68">
        <f t="shared" si="14"/>
        <v>12.866666666666664</v>
      </c>
      <c r="S46">
        <v>15</v>
      </c>
      <c r="T46" s="66" t="str">
        <f t="shared" si="11"/>
        <v>Insignificant</v>
      </c>
    </row>
    <row r="47" spans="1:20" x14ac:dyDescent="0.3">
      <c r="A47" s="50" t="s">
        <v>129</v>
      </c>
      <c r="B47" s="68">
        <f t="shared" si="3"/>
        <v>8.4666666666666686</v>
      </c>
      <c r="C47">
        <v>15</v>
      </c>
      <c r="D47" s="66" t="str">
        <f t="shared" si="4"/>
        <v>Insignificant</v>
      </c>
      <c r="E47" s="50" t="s">
        <v>158</v>
      </c>
      <c r="F47" s="68">
        <f t="shared" si="12"/>
        <v>6.2666666666666657</v>
      </c>
      <c r="G47">
        <v>15</v>
      </c>
      <c r="H47" s="66" t="str">
        <f t="shared" si="5"/>
        <v>Insignificant</v>
      </c>
      <c r="I47" s="50" t="s">
        <v>187</v>
      </c>
      <c r="J47" s="68">
        <f t="shared" si="6"/>
        <v>3.1333333333333364</v>
      </c>
      <c r="K47">
        <v>15</v>
      </c>
      <c r="L47" s="66" t="str">
        <f t="shared" si="7"/>
        <v>Insignificant</v>
      </c>
      <c r="M47" s="50" t="s">
        <v>216</v>
      </c>
      <c r="N47" s="68">
        <f t="shared" si="13"/>
        <v>6.6666666666662877E-2</v>
      </c>
      <c r="O47">
        <v>15</v>
      </c>
      <c r="P47" s="66" t="str">
        <f t="shared" si="9"/>
        <v>Insignificant</v>
      </c>
      <c r="Q47" s="50" t="s">
        <v>245</v>
      </c>
      <c r="R47" s="68">
        <f t="shared" si="14"/>
        <v>7.399999999999995</v>
      </c>
      <c r="S47">
        <v>15</v>
      </c>
      <c r="T47" s="66" t="str">
        <f t="shared" si="11"/>
        <v>Insignificant</v>
      </c>
    </row>
    <row r="48" spans="1:20" x14ac:dyDescent="0.3">
      <c r="A48" s="50" t="s">
        <v>130</v>
      </c>
      <c r="B48" s="68">
        <f t="shared" si="3"/>
        <v>7.9999999999999964</v>
      </c>
      <c r="C48">
        <v>15</v>
      </c>
      <c r="D48" s="66" t="str">
        <f t="shared" si="4"/>
        <v>Insignificant</v>
      </c>
      <c r="E48" s="50" t="s">
        <v>159</v>
      </c>
      <c r="F48" s="68">
        <f t="shared" si="12"/>
        <v>10.199999999999999</v>
      </c>
      <c r="G48">
        <v>15</v>
      </c>
      <c r="H48" s="66" t="str">
        <f t="shared" si="5"/>
        <v>Insignificant</v>
      </c>
      <c r="I48" s="50" t="s">
        <v>188</v>
      </c>
      <c r="J48" s="68">
        <f t="shared" si="6"/>
        <v>11.400000000000002</v>
      </c>
      <c r="K48">
        <v>15</v>
      </c>
      <c r="L48" s="66" t="str">
        <f t="shared" si="7"/>
        <v>Insignificant</v>
      </c>
      <c r="M48" s="50" t="s">
        <v>217</v>
      </c>
      <c r="N48" s="68">
        <f t="shared" si="13"/>
        <v>7.6666666666666643</v>
      </c>
      <c r="O48">
        <v>15</v>
      </c>
      <c r="P48" s="66" t="str">
        <f t="shared" si="9"/>
        <v>Insignificant</v>
      </c>
      <c r="Q48" s="50" t="s">
        <v>246</v>
      </c>
      <c r="R48" s="68">
        <f>ABS($H$15-H16)</f>
        <v>1.7999999999999972</v>
      </c>
      <c r="S48">
        <v>15</v>
      </c>
      <c r="T48" s="66" t="str">
        <f t="shared" si="11"/>
        <v>Insignificant</v>
      </c>
    </row>
    <row r="49" spans="1:20" x14ac:dyDescent="0.3">
      <c r="A49" s="50" t="s">
        <v>131</v>
      </c>
      <c r="B49" s="68">
        <f t="shared" si="3"/>
        <v>2.4000000000000057</v>
      </c>
      <c r="C49">
        <v>15</v>
      </c>
      <c r="D49" s="66" t="str">
        <f t="shared" si="4"/>
        <v>Insignificant</v>
      </c>
      <c r="E49" s="50" t="s">
        <v>160</v>
      </c>
      <c r="F49" s="68">
        <f t="shared" si="12"/>
        <v>0.20000000000000284</v>
      </c>
      <c r="G49">
        <v>15</v>
      </c>
      <c r="H49" s="66" t="str">
        <f t="shared" si="5"/>
        <v>Insignificant</v>
      </c>
      <c r="I49" s="50" t="s">
        <v>189</v>
      </c>
      <c r="J49" s="68">
        <f t="shared" si="6"/>
        <v>5.9333333333333336</v>
      </c>
      <c r="K49">
        <v>15</v>
      </c>
      <c r="L49" s="66" t="str">
        <f t="shared" si="7"/>
        <v>Insignificant</v>
      </c>
      <c r="M49" s="50" t="s">
        <v>218</v>
      </c>
      <c r="N49" s="68">
        <f t="shared" si="13"/>
        <v>0.60000000000000142</v>
      </c>
      <c r="O49">
        <v>15</v>
      </c>
      <c r="P49" s="66" t="str">
        <f t="shared" si="9"/>
        <v>Insignificant</v>
      </c>
      <c r="Q49" s="50" t="s">
        <v>247</v>
      </c>
      <c r="R49" s="68">
        <f t="shared" ref="R49:R51" si="15">ABS($H$15-H17)</f>
        <v>5.8000000000000043</v>
      </c>
      <c r="S49">
        <v>15</v>
      </c>
      <c r="T49" s="66" t="str">
        <f t="shared" si="11"/>
        <v>Insignificant</v>
      </c>
    </row>
    <row r="50" spans="1:20" x14ac:dyDescent="0.3">
      <c r="A50" s="50" t="s">
        <v>132</v>
      </c>
      <c r="B50" s="68">
        <f t="shared" si="3"/>
        <v>4.2000000000000028</v>
      </c>
      <c r="C50">
        <v>15</v>
      </c>
      <c r="D50" s="66" t="str">
        <f t="shared" si="4"/>
        <v>Insignificant</v>
      </c>
      <c r="E50" s="50" t="s">
        <v>161</v>
      </c>
      <c r="F50" s="68">
        <f t="shared" si="12"/>
        <v>2</v>
      </c>
      <c r="G50">
        <v>15</v>
      </c>
      <c r="H50" s="66" t="str">
        <f t="shared" si="5"/>
        <v>Insignificant</v>
      </c>
      <c r="I50" s="50" t="s">
        <v>190</v>
      </c>
      <c r="J50" s="68">
        <f>ABS($H$8-H9)</f>
        <v>4.7333333333333307</v>
      </c>
      <c r="K50">
        <v>15</v>
      </c>
      <c r="L50" s="66" t="str">
        <f t="shared" si="7"/>
        <v>Insignificant</v>
      </c>
      <c r="M50" s="50" t="s">
        <v>219</v>
      </c>
      <c r="N50" s="68">
        <f t="shared" si="13"/>
        <v>4.8666666666666671</v>
      </c>
      <c r="O50">
        <v>15</v>
      </c>
      <c r="P50" s="66" t="str">
        <f t="shared" si="9"/>
        <v>Insignificant</v>
      </c>
      <c r="Q50" s="50" t="s">
        <v>248</v>
      </c>
      <c r="R50" s="68">
        <f t="shared" si="15"/>
        <v>2.4666666666666615</v>
      </c>
      <c r="S50">
        <v>15</v>
      </c>
      <c r="T50" s="66" t="str">
        <f t="shared" si="11"/>
        <v>Insignificant</v>
      </c>
    </row>
    <row r="51" spans="1:20" x14ac:dyDescent="0.3">
      <c r="A51" s="50" t="s">
        <v>133</v>
      </c>
      <c r="B51" s="68">
        <f t="shared" si="3"/>
        <v>3.3999999999999986</v>
      </c>
      <c r="C51">
        <v>15</v>
      </c>
      <c r="D51" s="66" t="str">
        <f t="shared" si="4"/>
        <v>Insignificant</v>
      </c>
      <c r="E51" s="50" t="s">
        <v>162</v>
      </c>
      <c r="F51" s="68">
        <f t="shared" si="12"/>
        <v>5.6000000000000014</v>
      </c>
      <c r="G51">
        <v>15</v>
      </c>
      <c r="H51" s="66" t="str">
        <f t="shared" si="5"/>
        <v>Insignificant</v>
      </c>
      <c r="I51" s="50" t="s">
        <v>191</v>
      </c>
      <c r="J51" s="68">
        <f t="shared" ref="J51:J60" si="16">ABS($H$8-H10)</f>
        <v>14.866666666666664</v>
      </c>
      <c r="K51">
        <v>15</v>
      </c>
      <c r="L51" s="66" t="str">
        <f t="shared" si="7"/>
        <v>Insignificant</v>
      </c>
      <c r="M51" s="50" t="s">
        <v>220</v>
      </c>
      <c r="N51" s="68">
        <f>ABS($H$11-H12)</f>
        <v>2.3333333333333357</v>
      </c>
      <c r="O51">
        <v>15</v>
      </c>
      <c r="P51" s="66" t="str">
        <f t="shared" si="9"/>
        <v>Insignificant</v>
      </c>
      <c r="Q51" s="50" t="s">
        <v>249</v>
      </c>
      <c r="R51" s="68">
        <f t="shared" si="15"/>
        <v>3.0000000000000071</v>
      </c>
      <c r="S51">
        <v>15</v>
      </c>
      <c r="T51" s="66" t="str">
        <f t="shared" si="11"/>
        <v>Insignificant</v>
      </c>
    </row>
    <row r="52" spans="1:20" x14ac:dyDescent="0.3">
      <c r="A52" s="50" t="s">
        <v>134</v>
      </c>
      <c r="B52" s="68">
        <f t="shared" si="3"/>
        <v>4.8666666666666671</v>
      </c>
      <c r="C52">
        <v>15</v>
      </c>
      <c r="D52" s="66" t="str">
        <f t="shared" si="4"/>
        <v>Insignificant</v>
      </c>
      <c r="E52" s="50" t="s">
        <v>163</v>
      </c>
      <c r="F52" s="68">
        <f t="shared" si="12"/>
        <v>2.6666666666666643</v>
      </c>
      <c r="G52">
        <v>15</v>
      </c>
      <c r="H52" s="66" t="str">
        <f t="shared" si="5"/>
        <v>Insignificant</v>
      </c>
      <c r="I52" s="50" t="s">
        <v>192</v>
      </c>
      <c r="J52" s="68">
        <f t="shared" si="16"/>
        <v>9.8000000000000007</v>
      </c>
      <c r="K52">
        <v>15</v>
      </c>
      <c r="L52" s="66" t="str">
        <f t="shared" si="7"/>
        <v>Insignificant</v>
      </c>
      <c r="M52" s="50" t="s">
        <v>221</v>
      </c>
      <c r="N52" s="68">
        <f t="shared" ref="N52:N58" si="17">ABS($H$11-H13)</f>
        <v>9.2666666666666657</v>
      </c>
      <c r="O52">
        <v>15</v>
      </c>
      <c r="P52" s="66" t="str">
        <f t="shared" si="9"/>
        <v>Insignificant</v>
      </c>
      <c r="Q52" s="50" t="s">
        <v>250</v>
      </c>
      <c r="R52" s="68">
        <f>ABS($H$16-H17)</f>
        <v>7.6000000000000014</v>
      </c>
      <c r="S52">
        <v>15</v>
      </c>
      <c r="T52" s="66" t="str">
        <f t="shared" si="11"/>
        <v>Insignificant</v>
      </c>
    </row>
    <row r="53" spans="1:20" x14ac:dyDescent="0.3">
      <c r="A53" s="50" t="s">
        <v>135</v>
      </c>
      <c r="B53" s="68">
        <f t="shared" si="3"/>
        <v>0.60000000000000142</v>
      </c>
      <c r="C53">
        <v>15</v>
      </c>
      <c r="D53" s="66" t="str">
        <f t="shared" si="4"/>
        <v>Insignificant</v>
      </c>
      <c r="E53" s="50" t="s">
        <v>164</v>
      </c>
      <c r="F53" s="68">
        <f t="shared" si="12"/>
        <v>2.8000000000000043</v>
      </c>
      <c r="G53">
        <v>15</v>
      </c>
      <c r="H53" s="66" t="str">
        <f t="shared" si="5"/>
        <v>Insignificant</v>
      </c>
      <c r="I53" s="50" t="s">
        <v>193</v>
      </c>
      <c r="J53" s="68">
        <f t="shared" si="16"/>
        <v>7.466666666666665</v>
      </c>
      <c r="K53">
        <v>15</v>
      </c>
      <c r="L53" s="66" t="str">
        <f t="shared" si="7"/>
        <v>Insignificant</v>
      </c>
      <c r="M53" s="50" t="s">
        <v>222</v>
      </c>
      <c r="N53" s="68">
        <f t="shared" si="17"/>
        <v>7.1999999999999993</v>
      </c>
      <c r="O53">
        <v>15</v>
      </c>
      <c r="P53" s="66" t="str">
        <f t="shared" si="9"/>
        <v>Insignificant</v>
      </c>
      <c r="Q53" s="50" t="s">
        <v>251</v>
      </c>
      <c r="R53" s="68">
        <f t="shared" ref="R53:R54" si="18">ABS($H$16-H18)</f>
        <v>0.6666666666666643</v>
      </c>
      <c r="S53">
        <v>15</v>
      </c>
      <c r="T53" s="66" t="str">
        <f t="shared" si="11"/>
        <v>Insignificant</v>
      </c>
    </row>
    <row r="54" spans="1:20" x14ac:dyDescent="0.3">
      <c r="A54" s="50" t="s">
        <v>136</v>
      </c>
      <c r="B54" s="68">
        <f>ABS($H$4-H5)</f>
        <v>4.06666666666667</v>
      </c>
      <c r="C54">
        <v>15</v>
      </c>
      <c r="D54" s="66" t="str">
        <f t="shared" si="4"/>
        <v>Insignificant</v>
      </c>
      <c r="E54" s="50" t="s">
        <v>165</v>
      </c>
      <c r="F54" s="68">
        <f>ABS($H$6-H7)</f>
        <v>5.533333333333335</v>
      </c>
      <c r="G54">
        <v>15</v>
      </c>
      <c r="H54" s="66" t="str">
        <f t="shared" si="5"/>
        <v>Insignificant</v>
      </c>
      <c r="I54" s="50" t="s">
        <v>194</v>
      </c>
      <c r="J54" s="68">
        <f t="shared" si="16"/>
        <v>19.066666666666666</v>
      </c>
      <c r="K54">
        <v>15</v>
      </c>
      <c r="L54" s="66" t="str">
        <f t="shared" si="7"/>
        <v>Significant</v>
      </c>
      <c r="M54" s="50" t="s">
        <v>223</v>
      </c>
      <c r="N54" s="68">
        <f t="shared" si="17"/>
        <v>3.2000000000000028</v>
      </c>
      <c r="O54">
        <v>15</v>
      </c>
      <c r="P54" s="66" t="str">
        <f t="shared" si="9"/>
        <v>Insignificant</v>
      </c>
      <c r="Q54" s="50" t="s">
        <v>252</v>
      </c>
      <c r="R54" s="68">
        <f t="shared" si="18"/>
        <v>4.8000000000000043</v>
      </c>
      <c r="S54">
        <v>15</v>
      </c>
      <c r="T54" s="66" t="str">
        <f t="shared" si="11"/>
        <v>Insignificant</v>
      </c>
    </row>
    <row r="55" spans="1:20" x14ac:dyDescent="0.3">
      <c r="A55" s="50" t="s">
        <v>137</v>
      </c>
      <c r="B55" s="68">
        <f t="shared" ref="B55:B66" si="19">ABS($H$4-H6)</f>
        <v>0.86666666666666714</v>
      </c>
      <c r="C55">
        <v>15</v>
      </c>
      <c r="D55" s="66" t="str">
        <f t="shared" si="4"/>
        <v>Insignificant</v>
      </c>
      <c r="E55" s="50" t="s">
        <v>166</v>
      </c>
      <c r="F55" s="68">
        <f t="shared" ref="F55:F66" si="20">ABS($H$6-H8)</f>
        <v>9.5999999999999979</v>
      </c>
      <c r="G55">
        <v>15</v>
      </c>
      <c r="H55" s="66" t="str">
        <f t="shared" si="5"/>
        <v>Insignificant</v>
      </c>
      <c r="I55" s="50" t="s">
        <v>195</v>
      </c>
      <c r="J55" s="68">
        <f t="shared" si="16"/>
        <v>2.6000000000000014</v>
      </c>
      <c r="K55">
        <v>15</v>
      </c>
      <c r="L55" s="66" t="str">
        <f t="shared" si="7"/>
        <v>Insignificant</v>
      </c>
      <c r="M55" s="50" t="s">
        <v>224</v>
      </c>
      <c r="N55" s="68">
        <f t="shared" si="17"/>
        <v>5</v>
      </c>
      <c r="O55">
        <v>15</v>
      </c>
      <c r="P55" s="66" t="str">
        <f t="shared" si="9"/>
        <v>Insignificant</v>
      </c>
      <c r="Q55" s="50" t="s">
        <v>253</v>
      </c>
      <c r="R55" s="68">
        <f>ABS($H$17-H18)</f>
        <v>8.2666666666666657</v>
      </c>
      <c r="S55">
        <v>15</v>
      </c>
      <c r="T55" s="66" t="str">
        <f t="shared" si="11"/>
        <v>Insignificant</v>
      </c>
    </row>
    <row r="56" spans="1:20" x14ac:dyDescent="0.3">
      <c r="A56" s="50" t="s">
        <v>138</v>
      </c>
      <c r="B56" s="68">
        <f t="shared" si="19"/>
        <v>4.6666666666666679</v>
      </c>
      <c r="C56">
        <v>15</v>
      </c>
      <c r="D56" s="66" t="str">
        <f t="shared" si="4"/>
        <v>Insignificant</v>
      </c>
      <c r="E56" s="50" t="s">
        <v>167</v>
      </c>
      <c r="F56" s="68">
        <f t="shared" si="20"/>
        <v>4.8666666666666671</v>
      </c>
      <c r="G56">
        <v>15</v>
      </c>
      <c r="H56" s="66" t="str">
        <f t="shared" si="5"/>
        <v>Insignificant</v>
      </c>
      <c r="I56" s="50" t="s">
        <v>196</v>
      </c>
      <c r="J56" s="68">
        <f t="shared" si="16"/>
        <v>13.000000000000004</v>
      </c>
      <c r="K56">
        <v>15</v>
      </c>
      <c r="L56" s="66" t="str">
        <f t="shared" si="7"/>
        <v>Insignificant</v>
      </c>
      <c r="M56" s="50" t="s">
        <v>225</v>
      </c>
      <c r="N56" s="68">
        <f t="shared" si="17"/>
        <v>2.6000000000000014</v>
      </c>
      <c r="O56">
        <v>15</v>
      </c>
      <c r="P56" s="66" t="str">
        <f t="shared" si="9"/>
        <v>Insignificant</v>
      </c>
      <c r="Q56" s="50" t="s">
        <v>254</v>
      </c>
      <c r="R56" s="68">
        <f>ABS($H$17-H19)</f>
        <v>2.7999999999999972</v>
      </c>
      <c r="S56">
        <v>15</v>
      </c>
      <c r="T56" s="66" t="str">
        <f t="shared" si="11"/>
        <v>Insignificant</v>
      </c>
    </row>
    <row r="57" spans="1:20" x14ac:dyDescent="0.3">
      <c r="A57" s="50" t="s">
        <v>139</v>
      </c>
      <c r="B57" s="68">
        <f t="shared" si="19"/>
        <v>8.7333333333333307</v>
      </c>
      <c r="C57">
        <v>15</v>
      </c>
      <c r="D57" s="66" t="str">
        <f t="shared" si="4"/>
        <v>Insignificant</v>
      </c>
      <c r="E57" s="50" t="s">
        <v>168</v>
      </c>
      <c r="F57" s="68">
        <f t="shared" si="20"/>
        <v>5.2666666666666657</v>
      </c>
      <c r="G57">
        <v>15</v>
      </c>
      <c r="H57" s="66" t="str">
        <f t="shared" si="5"/>
        <v>Insignificant</v>
      </c>
      <c r="I57" s="50" t="s">
        <v>197</v>
      </c>
      <c r="J57" s="68">
        <f t="shared" si="16"/>
        <v>14.8</v>
      </c>
      <c r="K57">
        <v>15</v>
      </c>
      <c r="L57" s="66" t="str">
        <f t="shared" si="7"/>
        <v>Insignificant</v>
      </c>
      <c r="M57" s="50" t="s">
        <v>226</v>
      </c>
      <c r="N57" s="68">
        <f t="shared" si="17"/>
        <v>5.6666666666666643</v>
      </c>
      <c r="O57">
        <v>15</v>
      </c>
      <c r="P57" s="66" t="str">
        <f t="shared" si="9"/>
        <v>Insignificant</v>
      </c>
      <c r="Q57" s="50" t="s">
        <v>255</v>
      </c>
      <c r="R57" s="68">
        <f>ABS($H$18-H19)</f>
        <v>5.4666666666666686</v>
      </c>
      <c r="S57">
        <v>15</v>
      </c>
      <c r="T57" s="78" t="str">
        <f t="shared" si="11"/>
        <v>Insignificant</v>
      </c>
    </row>
    <row r="58" spans="1:20" x14ac:dyDescent="0.3">
      <c r="A58" s="50" t="s">
        <v>140</v>
      </c>
      <c r="B58" s="68">
        <f t="shared" si="19"/>
        <v>4</v>
      </c>
      <c r="C58">
        <v>15</v>
      </c>
      <c r="D58" s="66" t="str">
        <f t="shared" si="4"/>
        <v>Insignificant</v>
      </c>
      <c r="E58" s="50" t="s">
        <v>169</v>
      </c>
      <c r="F58" s="68">
        <f t="shared" si="20"/>
        <v>0.20000000000000284</v>
      </c>
      <c r="G58">
        <v>15</v>
      </c>
      <c r="H58" s="66" t="str">
        <f t="shared" si="5"/>
        <v>Insignificant</v>
      </c>
      <c r="I58" s="50" t="s">
        <v>198</v>
      </c>
      <c r="J58" s="68">
        <f t="shared" si="16"/>
        <v>7.1999999999999993</v>
      </c>
      <c r="K58">
        <v>15</v>
      </c>
      <c r="L58" s="66" t="str">
        <f t="shared" si="7"/>
        <v>Insignificant</v>
      </c>
      <c r="M58" s="50" t="s">
        <v>227</v>
      </c>
      <c r="N58" s="68">
        <f t="shared" si="17"/>
        <v>0.19999999999999574</v>
      </c>
      <c r="O58">
        <v>15</v>
      </c>
      <c r="P58" s="66" t="str">
        <f t="shared" si="9"/>
        <v>Insignificant</v>
      </c>
      <c r="T58" s="79"/>
    </row>
    <row r="59" spans="1:20" x14ac:dyDescent="0.3">
      <c r="A59" s="50" t="s">
        <v>141</v>
      </c>
      <c r="B59" s="68">
        <f t="shared" si="19"/>
        <v>6.1333333333333329</v>
      </c>
      <c r="C59">
        <v>15</v>
      </c>
      <c r="D59" s="66" t="str">
        <f t="shared" si="4"/>
        <v>Insignificant</v>
      </c>
      <c r="E59" s="50" t="s">
        <v>170</v>
      </c>
      <c r="F59" s="68">
        <f t="shared" si="20"/>
        <v>2.1333333333333329</v>
      </c>
      <c r="G59">
        <v>15</v>
      </c>
      <c r="H59" s="66" t="str">
        <f t="shared" si="5"/>
        <v>Insignificant</v>
      </c>
      <c r="I59" s="50" t="s">
        <v>199</v>
      </c>
      <c r="J59" s="68">
        <f t="shared" si="16"/>
        <v>15.466666666666665</v>
      </c>
      <c r="K59">
        <v>15</v>
      </c>
      <c r="L59" s="66" t="str">
        <f t="shared" si="7"/>
        <v>Significant</v>
      </c>
      <c r="M59" s="50" t="s">
        <v>228</v>
      </c>
      <c r="N59" s="68">
        <f>ABS($H$12-H13)</f>
        <v>11.600000000000001</v>
      </c>
      <c r="O59">
        <v>15</v>
      </c>
      <c r="P59" s="66" t="str">
        <f t="shared" si="9"/>
        <v>Insignificant</v>
      </c>
      <c r="T59" s="79"/>
    </row>
    <row r="60" spans="1:20" x14ac:dyDescent="0.3">
      <c r="A60" s="50" t="s">
        <v>142</v>
      </c>
      <c r="B60" s="68">
        <f t="shared" si="19"/>
        <v>1.06666666666667</v>
      </c>
      <c r="C60">
        <v>15</v>
      </c>
      <c r="D60" s="66" t="str">
        <f t="shared" si="4"/>
        <v>Insignificant</v>
      </c>
      <c r="E60" s="50" t="s">
        <v>171</v>
      </c>
      <c r="F60" s="68">
        <f t="shared" si="20"/>
        <v>9.4666666666666686</v>
      </c>
      <c r="G60">
        <v>15</v>
      </c>
      <c r="H60" s="66" t="str">
        <f t="shared" si="5"/>
        <v>Insignificant</v>
      </c>
      <c r="I60" s="50" t="s">
        <v>200</v>
      </c>
      <c r="J60" s="68">
        <f t="shared" si="16"/>
        <v>9.9999999999999964</v>
      </c>
      <c r="K60">
        <v>15</v>
      </c>
      <c r="L60" s="66" t="str">
        <f t="shared" si="7"/>
        <v>Insignificant</v>
      </c>
      <c r="M60" s="50" t="s">
        <v>229</v>
      </c>
      <c r="N60" s="68">
        <f t="shared" ref="N60:N65" si="21">ABS($H$12-H14)</f>
        <v>4.8666666666666636</v>
      </c>
      <c r="O60">
        <v>15</v>
      </c>
      <c r="P60" s="66" t="str">
        <f t="shared" si="9"/>
        <v>Insignificant</v>
      </c>
      <c r="T60" s="79"/>
    </row>
    <row r="61" spans="1:20" x14ac:dyDescent="0.3">
      <c r="A61" s="50" t="s">
        <v>143</v>
      </c>
      <c r="B61" s="68">
        <f t="shared" si="19"/>
        <v>1.2666666666666657</v>
      </c>
      <c r="C61">
        <v>15</v>
      </c>
      <c r="D61" s="66" t="str">
        <f t="shared" si="4"/>
        <v>Insignificant</v>
      </c>
      <c r="E61" s="50" t="s">
        <v>172</v>
      </c>
      <c r="F61" s="68">
        <f t="shared" si="20"/>
        <v>6.9999999999999964</v>
      </c>
      <c r="G61">
        <v>15</v>
      </c>
      <c r="H61" s="66" t="str">
        <f t="shared" si="5"/>
        <v>Insignificant</v>
      </c>
      <c r="I61" s="50" t="s">
        <v>201</v>
      </c>
      <c r="J61" s="68">
        <f>ABS($H$9-H10)</f>
        <v>10.133333333333333</v>
      </c>
      <c r="K61">
        <v>15</v>
      </c>
      <c r="L61" s="66" t="str">
        <f t="shared" si="7"/>
        <v>Insignificant</v>
      </c>
      <c r="M61" s="50" t="s">
        <v>230</v>
      </c>
      <c r="N61" s="68">
        <f t="shared" si="21"/>
        <v>5.5333333333333385</v>
      </c>
      <c r="O61">
        <v>15</v>
      </c>
      <c r="P61" s="66" t="str">
        <f t="shared" si="9"/>
        <v>Insignificant</v>
      </c>
      <c r="T61" s="79"/>
    </row>
    <row r="62" spans="1:20" x14ac:dyDescent="0.3">
      <c r="A62" s="50" t="s">
        <v>144</v>
      </c>
      <c r="B62" s="68">
        <f t="shared" si="19"/>
        <v>10.333333333333336</v>
      </c>
      <c r="C62">
        <v>15</v>
      </c>
      <c r="D62" s="66" t="str">
        <f t="shared" si="4"/>
        <v>Insignificant</v>
      </c>
      <c r="E62" s="50" t="s">
        <v>173</v>
      </c>
      <c r="F62" s="68">
        <f t="shared" si="20"/>
        <v>3.4000000000000057</v>
      </c>
      <c r="G62">
        <v>15</v>
      </c>
      <c r="H62" s="66" t="str">
        <f t="shared" si="5"/>
        <v>Insignificant</v>
      </c>
      <c r="I62" s="50" t="s">
        <v>202</v>
      </c>
      <c r="J62" s="68">
        <f t="shared" ref="J62:J66" si="22">ABS($H$9-H11)</f>
        <v>5.06666666666667</v>
      </c>
      <c r="K62">
        <v>15</v>
      </c>
      <c r="L62" s="66" t="str">
        <f t="shared" si="7"/>
        <v>Insignificant</v>
      </c>
      <c r="M62" s="50" t="s">
        <v>231</v>
      </c>
      <c r="N62" s="68">
        <f t="shared" si="21"/>
        <v>7.3333333333333357</v>
      </c>
      <c r="O62">
        <v>15</v>
      </c>
      <c r="P62" s="66" t="str">
        <f t="shared" si="9"/>
        <v>Insignificant</v>
      </c>
      <c r="T62" s="79"/>
    </row>
    <row r="63" spans="1:20" x14ac:dyDescent="0.3">
      <c r="A63" s="50" t="s">
        <v>145</v>
      </c>
      <c r="B63" s="68">
        <f t="shared" si="19"/>
        <v>6.1333333333333293</v>
      </c>
      <c r="C63">
        <v>15</v>
      </c>
      <c r="D63" s="66" t="str">
        <f t="shared" si="4"/>
        <v>Insignificant</v>
      </c>
      <c r="E63" s="50" t="s">
        <v>174</v>
      </c>
      <c r="F63" s="68">
        <f t="shared" si="20"/>
        <v>5.2000000000000028</v>
      </c>
      <c r="G63">
        <v>15</v>
      </c>
      <c r="H63" s="66" t="str">
        <f t="shared" si="5"/>
        <v>Insignificant</v>
      </c>
      <c r="I63" s="50" t="s">
        <v>203</v>
      </c>
      <c r="J63" s="68">
        <f t="shared" si="22"/>
        <v>2.7333333333333343</v>
      </c>
      <c r="K63">
        <v>15</v>
      </c>
      <c r="L63" s="66" t="str">
        <f t="shared" si="7"/>
        <v>Insignificant</v>
      </c>
      <c r="M63" s="50" t="s">
        <v>232</v>
      </c>
      <c r="N63" s="68">
        <f t="shared" si="21"/>
        <v>0.26666666666666572</v>
      </c>
      <c r="O63">
        <v>15</v>
      </c>
      <c r="P63" s="66" t="str">
        <f t="shared" si="9"/>
        <v>Insignificant</v>
      </c>
      <c r="T63" s="79"/>
    </row>
    <row r="64" spans="1:20" x14ac:dyDescent="0.3">
      <c r="A64" s="50" t="s">
        <v>146</v>
      </c>
      <c r="B64" s="68">
        <f t="shared" si="19"/>
        <v>4.2666666666666728</v>
      </c>
      <c r="C64">
        <v>15</v>
      </c>
      <c r="D64" s="66" t="str">
        <f t="shared" si="4"/>
        <v>Insignificant</v>
      </c>
      <c r="E64" s="50" t="s">
        <v>175</v>
      </c>
      <c r="F64" s="68">
        <f t="shared" si="20"/>
        <v>2.3999999999999986</v>
      </c>
      <c r="G64">
        <v>15</v>
      </c>
      <c r="H64" s="66" t="str">
        <f t="shared" si="5"/>
        <v>Insignificant</v>
      </c>
      <c r="I64" s="50" t="s">
        <v>204</v>
      </c>
      <c r="J64" s="68">
        <f t="shared" si="22"/>
        <v>14.333333333333336</v>
      </c>
      <c r="K64">
        <v>15</v>
      </c>
      <c r="L64" s="66" t="str">
        <f t="shared" si="7"/>
        <v>Insignificant</v>
      </c>
      <c r="M64" s="50" t="s">
        <v>233</v>
      </c>
      <c r="N64" s="68">
        <f t="shared" si="21"/>
        <v>8</v>
      </c>
      <c r="O64">
        <v>15</v>
      </c>
      <c r="P64" s="66" t="str">
        <f t="shared" si="9"/>
        <v>Insignificant</v>
      </c>
      <c r="T64" s="79"/>
    </row>
    <row r="65" spans="1:20" x14ac:dyDescent="0.3">
      <c r="A65" s="50" t="s">
        <v>147</v>
      </c>
      <c r="B65" s="68">
        <f t="shared" si="19"/>
        <v>6.06666666666667</v>
      </c>
      <c r="C65">
        <v>15</v>
      </c>
      <c r="D65" s="66" t="str">
        <f t="shared" si="4"/>
        <v>Insignificant</v>
      </c>
      <c r="E65" s="50" t="s">
        <v>176</v>
      </c>
      <c r="F65" s="68">
        <f t="shared" si="20"/>
        <v>5.8666666666666671</v>
      </c>
      <c r="G65">
        <v>15</v>
      </c>
      <c r="H65" s="66" t="str">
        <f t="shared" si="5"/>
        <v>Insignificant</v>
      </c>
      <c r="I65" s="50" t="s">
        <v>205</v>
      </c>
      <c r="J65" s="68">
        <f t="shared" si="22"/>
        <v>2.1333333333333293</v>
      </c>
      <c r="K65">
        <v>15</v>
      </c>
      <c r="L65" s="66" t="str">
        <f t="shared" si="7"/>
        <v>Insignificant</v>
      </c>
      <c r="M65" s="50" t="s">
        <v>234</v>
      </c>
      <c r="N65" s="68">
        <f t="shared" si="21"/>
        <v>2.5333333333333314</v>
      </c>
      <c r="O65">
        <v>15</v>
      </c>
      <c r="P65" s="66" t="str">
        <f t="shared" si="9"/>
        <v>Insignificant</v>
      </c>
      <c r="T65" s="79"/>
    </row>
    <row r="66" spans="1:20" x14ac:dyDescent="0.3">
      <c r="A66" s="50" t="s">
        <v>148</v>
      </c>
      <c r="B66" s="68">
        <f t="shared" si="19"/>
        <v>1.5333333333333314</v>
      </c>
      <c r="C66">
        <v>15</v>
      </c>
      <c r="D66" s="66" t="str">
        <f t="shared" si="4"/>
        <v>Insignificant</v>
      </c>
      <c r="E66" s="50" t="s">
        <v>177</v>
      </c>
      <c r="F66" s="68">
        <f t="shared" si="20"/>
        <v>0.39999999999999858</v>
      </c>
      <c r="G66">
        <v>15</v>
      </c>
      <c r="H66" s="66" t="str">
        <f t="shared" si="5"/>
        <v>Insignificant</v>
      </c>
      <c r="I66" s="50" t="s">
        <v>206</v>
      </c>
      <c r="J66" s="68">
        <f t="shared" si="22"/>
        <v>8.2666666666666728</v>
      </c>
      <c r="K66">
        <v>15</v>
      </c>
      <c r="L66" s="66" t="str">
        <f t="shared" si="7"/>
        <v>Insignificant</v>
      </c>
      <c r="M66" s="50" t="s">
        <v>235</v>
      </c>
      <c r="N66" s="68">
        <f>ABS($H$13-H14)</f>
        <v>16.466666666666665</v>
      </c>
      <c r="O66">
        <v>15</v>
      </c>
      <c r="P66" s="66" t="str">
        <f t="shared" si="9"/>
        <v>Significant</v>
      </c>
      <c r="T66" s="79"/>
    </row>
    <row r="70" spans="1:20" x14ac:dyDescent="0.3">
      <c r="F70" s="16" t="s">
        <v>256</v>
      </c>
    </row>
    <row r="71" spans="1:20" x14ac:dyDescent="0.3">
      <c r="F71" s="50" t="s">
        <v>194</v>
      </c>
      <c r="I71" s="16" t="s">
        <v>271</v>
      </c>
    </row>
    <row r="72" spans="1:20" x14ac:dyDescent="0.3">
      <c r="F72" s="50" t="s">
        <v>199</v>
      </c>
      <c r="I72" t="s">
        <v>272</v>
      </c>
    </row>
    <row r="73" spans="1:20" x14ac:dyDescent="0.3">
      <c r="F73" s="50" t="s">
        <v>235</v>
      </c>
      <c r="I73" t="s">
        <v>14</v>
      </c>
      <c r="J73" s="27" t="s">
        <v>61</v>
      </c>
    </row>
    <row r="74" spans="1:20" x14ac:dyDescent="0.3">
      <c r="I74" t="s">
        <v>27</v>
      </c>
      <c r="J74" s="27" t="s">
        <v>66</v>
      </c>
    </row>
  </sheetData>
  <mergeCells count="8">
    <mergeCell ref="H1:H2"/>
    <mergeCell ref="A20:C20"/>
    <mergeCell ref="F29:G29"/>
    <mergeCell ref="A1:A2"/>
    <mergeCell ref="B1:B2"/>
    <mergeCell ref="C1:C2"/>
    <mergeCell ref="D1:F1"/>
    <mergeCell ref="G1:G2"/>
  </mergeCells>
  <conditionalFormatting sqref="D38:D66">
    <cfRule type="cellIs" dxfId="14" priority="5" operator="equal">
      <formula>"Significant"</formula>
    </cfRule>
  </conditionalFormatting>
  <conditionalFormatting sqref="H38:H66">
    <cfRule type="cellIs" dxfId="13" priority="4" operator="equal">
      <formula>"Significant"</formula>
    </cfRule>
  </conditionalFormatting>
  <conditionalFormatting sqref="L38:L66">
    <cfRule type="cellIs" dxfId="12" priority="3" operator="equal">
      <formula>"Significant"</formula>
    </cfRule>
  </conditionalFormatting>
  <conditionalFormatting sqref="P38:P66">
    <cfRule type="cellIs" dxfId="11" priority="2" operator="equal">
      <formula>"Significant"</formula>
    </cfRule>
  </conditionalFormatting>
  <conditionalFormatting sqref="T38:T66">
    <cfRule type="cellIs" dxfId="10" priority="1" operator="equal">
      <formula>"Significant"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1E9D-FCED-4969-85FE-5FC84B16CEAA}">
  <dimension ref="A1:U81"/>
  <sheetViews>
    <sheetView workbookViewId="0">
      <pane xSplit="3" ySplit="2" topLeftCell="H57" activePane="bottomRight" state="frozen"/>
      <selection pane="topRight" activeCell="D1" sqref="D1"/>
      <selection pane="bottomLeft" activeCell="A3" sqref="A3"/>
      <selection pane="bottomRight" activeCell="C23" sqref="C23"/>
    </sheetView>
  </sheetViews>
  <sheetFormatPr defaultRowHeight="14.4" x14ac:dyDescent="0.3"/>
  <cols>
    <col min="1" max="1" width="7.109375" bestFit="1" customWidth="1"/>
    <col min="2" max="2" width="26.77734375" customWidth="1"/>
    <col min="3" max="3" width="9.88671875" bestFit="1" customWidth="1"/>
    <col min="6" max="6" width="17" customWidth="1"/>
    <col min="10" max="10" width="15.5546875" customWidth="1"/>
    <col min="13" max="13" width="28.21875" bestFit="1" customWidth="1"/>
    <col min="14" max="14" width="15.21875" customWidth="1"/>
    <col min="18" max="18" width="13" customWidth="1"/>
  </cols>
  <sheetData>
    <row r="1" spans="1:8" x14ac:dyDescent="0.3">
      <c r="A1" s="109" t="s">
        <v>73</v>
      </c>
      <c r="B1" s="109" t="s">
        <v>50</v>
      </c>
      <c r="C1" s="109" t="s">
        <v>74</v>
      </c>
      <c r="D1" s="119" t="s">
        <v>7</v>
      </c>
      <c r="E1" s="120"/>
      <c r="F1" s="121"/>
      <c r="G1" s="133" t="s">
        <v>90</v>
      </c>
      <c r="H1" s="133" t="s">
        <v>91</v>
      </c>
    </row>
    <row r="2" spans="1:8" x14ac:dyDescent="0.3">
      <c r="A2" s="110"/>
      <c r="B2" s="110"/>
      <c r="C2" s="110"/>
      <c r="D2" s="36" t="s">
        <v>11</v>
      </c>
      <c r="E2" s="36" t="s">
        <v>12</v>
      </c>
      <c r="F2" s="36" t="s">
        <v>13</v>
      </c>
      <c r="G2" s="133"/>
      <c r="H2" s="133"/>
    </row>
    <row r="3" spans="1:8" x14ac:dyDescent="0.3">
      <c r="A3" s="27">
        <v>1</v>
      </c>
      <c r="B3" s="27" t="s">
        <v>51</v>
      </c>
      <c r="C3" s="27" t="s">
        <v>22</v>
      </c>
      <c r="D3" s="37">
        <v>535</v>
      </c>
      <c r="E3" s="37">
        <v>1000</v>
      </c>
      <c r="F3" s="37">
        <v>1019</v>
      </c>
      <c r="G3" s="9">
        <f>SUM(D3:F3)</f>
        <v>2554</v>
      </c>
      <c r="H3" s="69">
        <f>AVERAGE(D3:F3)</f>
        <v>851.33333333333337</v>
      </c>
    </row>
    <row r="4" spans="1:8" x14ac:dyDescent="0.3">
      <c r="A4" s="27">
        <v>2</v>
      </c>
      <c r="B4" s="27" t="s">
        <v>52</v>
      </c>
      <c r="C4" s="27" t="s">
        <v>16</v>
      </c>
      <c r="D4" s="37">
        <v>552</v>
      </c>
      <c r="E4" s="37">
        <v>1132</v>
      </c>
      <c r="F4" s="37">
        <v>1227</v>
      </c>
      <c r="G4" s="9">
        <f t="shared" ref="G4:G19" si="0">SUM(D4:F4)</f>
        <v>2911</v>
      </c>
      <c r="H4" s="69">
        <f t="shared" ref="H4:H19" si="1">AVERAGE(D4:F4)</f>
        <v>970.33333333333337</v>
      </c>
    </row>
    <row r="5" spans="1:8" x14ac:dyDescent="0.3">
      <c r="A5" s="27">
        <v>3</v>
      </c>
      <c r="B5" s="27" t="s">
        <v>53</v>
      </c>
      <c r="C5" s="27" t="s">
        <v>19</v>
      </c>
      <c r="D5" s="37">
        <v>531</v>
      </c>
      <c r="E5" s="37">
        <v>1014</v>
      </c>
      <c r="F5" s="37">
        <v>1207</v>
      </c>
      <c r="G5" s="9">
        <f t="shared" si="0"/>
        <v>2752</v>
      </c>
      <c r="H5" s="69">
        <f t="shared" si="1"/>
        <v>917.33333333333337</v>
      </c>
    </row>
    <row r="6" spans="1:8" x14ac:dyDescent="0.3">
      <c r="A6" s="27">
        <v>4</v>
      </c>
      <c r="B6" s="27" t="s">
        <v>54</v>
      </c>
      <c r="C6" s="27" t="s">
        <v>23</v>
      </c>
      <c r="D6" s="37">
        <v>571</v>
      </c>
      <c r="E6" s="37">
        <v>848</v>
      </c>
      <c r="F6" s="37">
        <v>1126</v>
      </c>
      <c r="G6" s="9">
        <f t="shared" si="0"/>
        <v>2545</v>
      </c>
      <c r="H6" s="69">
        <f t="shared" si="1"/>
        <v>848.33333333333337</v>
      </c>
    </row>
    <row r="7" spans="1:8" x14ac:dyDescent="0.3">
      <c r="A7" s="27">
        <v>5</v>
      </c>
      <c r="B7" s="27" t="s">
        <v>55</v>
      </c>
      <c r="C7" s="49" t="s">
        <v>17</v>
      </c>
      <c r="D7" s="37">
        <v>770</v>
      </c>
      <c r="E7" s="37">
        <v>1054</v>
      </c>
      <c r="F7" s="37">
        <v>1023</v>
      </c>
      <c r="G7" s="9">
        <f t="shared" si="0"/>
        <v>2847</v>
      </c>
      <c r="H7" s="69">
        <f t="shared" si="1"/>
        <v>949</v>
      </c>
    </row>
    <row r="8" spans="1:8" x14ac:dyDescent="0.3">
      <c r="A8" s="27">
        <v>6</v>
      </c>
      <c r="B8" s="27" t="s">
        <v>56</v>
      </c>
      <c r="C8" s="49" t="s">
        <v>15</v>
      </c>
      <c r="D8" s="37">
        <v>660</v>
      </c>
      <c r="E8" s="37">
        <v>1164</v>
      </c>
      <c r="F8" s="37">
        <v>1282</v>
      </c>
      <c r="G8" s="9">
        <f t="shared" si="0"/>
        <v>3106</v>
      </c>
      <c r="H8" s="69">
        <f t="shared" si="1"/>
        <v>1035.3333333333333</v>
      </c>
    </row>
    <row r="9" spans="1:8" x14ac:dyDescent="0.3">
      <c r="A9" s="27">
        <v>7</v>
      </c>
      <c r="B9" s="27" t="s">
        <v>57</v>
      </c>
      <c r="C9" s="49" t="s">
        <v>26</v>
      </c>
      <c r="D9" s="37">
        <v>308</v>
      </c>
      <c r="E9" s="37">
        <v>845</v>
      </c>
      <c r="F9" s="37">
        <v>1155</v>
      </c>
      <c r="G9" s="9">
        <f t="shared" si="0"/>
        <v>2308</v>
      </c>
      <c r="H9" s="69">
        <f t="shared" si="1"/>
        <v>769.33333333333337</v>
      </c>
    </row>
    <row r="10" spans="1:8" x14ac:dyDescent="0.3">
      <c r="A10" s="27">
        <v>8</v>
      </c>
      <c r="B10" s="27" t="s">
        <v>58</v>
      </c>
      <c r="C10" s="49" t="s">
        <v>25</v>
      </c>
      <c r="D10" s="37">
        <v>365</v>
      </c>
      <c r="E10" s="37">
        <v>932</v>
      </c>
      <c r="F10" s="37">
        <v>1030</v>
      </c>
      <c r="G10" s="9">
        <f t="shared" si="0"/>
        <v>2327</v>
      </c>
      <c r="H10" s="69">
        <f t="shared" si="1"/>
        <v>775.66666666666663</v>
      </c>
    </row>
    <row r="11" spans="1:8" x14ac:dyDescent="0.3">
      <c r="A11" s="27">
        <v>9</v>
      </c>
      <c r="B11" s="27" t="s">
        <v>59</v>
      </c>
      <c r="C11" s="49" t="s">
        <v>20</v>
      </c>
      <c r="D11" s="37">
        <v>483</v>
      </c>
      <c r="E11" s="37">
        <v>1253</v>
      </c>
      <c r="F11" s="37">
        <v>1000</v>
      </c>
      <c r="G11" s="9">
        <f t="shared" si="0"/>
        <v>2736</v>
      </c>
      <c r="H11" s="69">
        <f t="shared" si="1"/>
        <v>912</v>
      </c>
    </row>
    <row r="12" spans="1:8" x14ac:dyDescent="0.3">
      <c r="A12" s="27">
        <v>10</v>
      </c>
      <c r="B12" s="27" t="s">
        <v>60</v>
      </c>
      <c r="C12" s="49" t="s">
        <v>21</v>
      </c>
      <c r="D12" s="37">
        <v>1008</v>
      </c>
      <c r="E12" s="37">
        <v>703</v>
      </c>
      <c r="F12" s="37">
        <v>899</v>
      </c>
      <c r="G12" s="9">
        <f t="shared" si="0"/>
        <v>2610</v>
      </c>
      <c r="H12" s="69">
        <f t="shared" si="1"/>
        <v>870</v>
      </c>
    </row>
    <row r="13" spans="1:8" x14ac:dyDescent="0.3">
      <c r="A13" s="27">
        <v>11</v>
      </c>
      <c r="B13" s="27" t="s">
        <v>61</v>
      </c>
      <c r="C13" s="49" t="s">
        <v>14</v>
      </c>
      <c r="D13" s="37">
        <v>1203</v>
      </c>
      <c r="E13" s="37">
        <v>849</v>
      </c>
      <c r="F13" s="37">
        <v>1063</v>
      </c>
      <c r="G13" s="9">
        <f t="shared" si="0"/>
        <v>3115</v>
      </c>
      <c r="H13" s="69">
        <f t="shared" si="1"/>
        <v>1038.3333333333333</v>
      </c>
    </row>
    <row r="14" spans="1:8" x14ac:dyDescent="0.3">
      <c r="A14" s="27">
        <v>12</v>
      </c>
      <c r="B14" s="27" t="s">
        <v>62</v>
      </c>
      <c r="C14" s="49" t="s">
        <v>18</v>
      </c>
      <c r="D14" s="37">
        <v>1053</v>
      </c>
      <c r="E14" s="37">
        <v>737</v>
      </c>
      <c r="F14" s="37">
        <v>1032</v>
      </c>
      <c r="G14" s="9">
        <f t="shared" si="0"/>
        <v>2822</v>
      </c>
      <c r="H14" s="69">
        <f t="shared" si="1"/>
        <v>940.66666666666663</v>
      </c>
    </row>
    <row r="15" spans="1:8" x14ac:dyDescent="0.3">
      <c r="A15" s="27">
        <v>13</v>
      </c>
      <c r="B15" s="27" t="s">
        <v>63</v>
      </c>
      <c r="C15" s="49" t="s">
        <v>30</v>
      </c>
      <c r="D15" s="37">
        <v>167</v>
      </c>
      <c r="E15" s="37">
        <v>481</v>
      </c>
      <c r="F15" s="37">
        <v>1047</v>
      </c>
      <c r="G15" s="9">
        <f t="shared" si="0"/>
        <v>1695</v>
      </c>
      <c r="H15" s="69">
        <f t="shared" si="1"/>
        <v>565</v>
      </c>
    </row>
    <row r="16" spans="1:8" x14ac:dyDescent="0.3">
      <c r="A16" s="27">
        <v>14</v>
      </c>
      <c r="B16" s="27" t="s">
        <v>64</v>
      </c>
      <c r="C16" s="49" t="s">
        <v>28</v>
      </c>
      <c r="D16" s="37">
        <v>607</v>
      </c>
      <c r="E16" s="37">
        <v>402</v>
      </c>
      <c r="F16" s="37">
        <v>964</v>
      </c>
      <c r="G16" s="9">
        <f t="shared" si="0"/>
        <v>1973</v>
      </c>
      <c r="H16" s="69">
        <f t="shared" si="1"/>
        <v>657.66666666666663</v>
      </c>
    </row>
    <row r="17" spans="1:21" x14ac:dyDescent="0.3">
      <c r="A17" s="27">
        <v>15</v>
      </c>
      <c r="B17" s="27" t="s">
        <v>65</v>
      </c>
      <c r="C17" s="27" t="s">
        <v>29</v>
      </c>
      <c r="D17" s="37">
        <v>358</v>
      </c>
      <c r="E17" s="37">
        <v>202</v>
      </c>
      <c r="F17" s="37">
        <v>1146</v>
      </c>
      <c r="G17" s="9">
        <f t="shared" si="0"/>
        <v>1706</v>
      </c>
      <c r="H17" s="69">
        <f t="shared" si="1"/>
        <v>568.66666666666663</v>
      </c>
    </row>
    <row r="18" spans="1:21" x14ac:dyDescent="0.3">
      <c r="A18" s="27">
        <v>16</v>
      </c>
      <c r="B18" s="27" t="s">
        <v>66</v>
      </c>
      <c r="C18" s="27" t="s">
        <v>27</v>
      </c>
      <c r="D18" s="37">
        <v>465</v>
      </c>
      <c r="E18" s="37">
        <v>393</v>
      </c>
      <c r="F18" s="37">
        <v>1248</v>
      </c>
      <c r="G18" s="9">
        <f t="shared" si="0"/>
        <v>2106</v>
      </c>
      <c r="H18" s="69">
        <f t="shared" si="1"/>
        <v>702</v>
      </c>
    </row>
    <row r="19" spans="1:21" x14ac:dyDescent="0.3">
      <c r="A19" s="27">
        <v>17</v>
      </c>
      <c r="B19" s="27" t="s">
        <v>77</v>
      </c>
      <c r="C19" s="27" t="s">
        <v>24</v>
      </c>
      <c r="D19" s="37">
        <v>787</v>
      </c>
      <c r="E19" s="37">
        <v>576</v>
      </c>
      <c r="F19" s="37">
        <v>1021</v>
      </c>
      <c r="G19" s="9">
        <f t="shared" si="0"/>
        <v>2384</v>
      </c>
      <c r="H19" s="69">
        <f t="shared" si="1"/>
        <v>794.66666666666663</v>
      </c>
    </row>
    <row r="20" spans="1:21" x14ac:dyDescent="0.3">
      <c r="A20" s="134" t="s">
        <v>90</v>
      </c>
      <c r="B20" s="134"/>
      <c r="C20" s="134"/>
      <c r="D20" s="80">
        <f>SUM(D3:D19)</f>
        <v>10423</v>
      </c>
      <c r="E20" s="80">
        <f t="shared" ref="E20:G20" si="2">SUM(E3:E19)</f>
        <v>13585</v>
      </c>
      <c r="F20" s="80">
        <f t="shared" si="2"/>
        <v>18489</v>
      </c>
      <c r="G20" s="80">
        <f t="shared" si="2"/>
        <v>42497</v>
      </c>
    </row>
    <row r="22" spans="1:21" x14ac:dyDescent="0.3">
      <c r="B22" s="27" t="s">
        <v>92</v>
      </c>
      <c r="C22" s="74">
        <f>G20^2/51</f>
        <v>35411666.843137257</v>
      </c>
      <c r="P22" s="63" t="s">
        <v>268</v>
      </c>
      <c r="Q22" s="63"/>
      <c r="R22" s="63"/>
      <c r="S22" s="63"/>
      <c r="T22" s="63"/>
    </row>
    <row r="23" spans="1:21" x14ac:dyDescent="0.3">
      <c r="B23" s="27" t="s">
        <v>93</v>
      </c>
      <c r="C23" s="74">
        <f>SUMSQ(D3:F19)</f>
        <v>40241907</v>
      </c>
      <c r="P23" s="63"/>
      <c r="Q23" s="63" t="s">
        <v>269</v>
      </c>
      <c r="R23" s="63"/>
      <c r="S23" s="63" t="s">
        <v>270</v>
      </c>
      <c r="T23" s="63"/>
    </row>
    <row r="24" spans="1:21" x14ac:dyDescent="0.3">
      <c r="B24" s="27" t="s">
        <v>94</v>
      </c>
      <c r="C24" s="74">
        <f>C23-C22</f>
        <v>4830240.1568627432</v>
      </c>
    </row>
    <row r="25" spans="1:21" x14ac:dyDescent="0.3">
      <c r="B25" s="27" t="s">
        <v>95</v>
      </c>
      <c r="C25" s="74">
        <f>(SUMSQ(D20:F20)/17)-C22</f>
        <v>1943290.509803921</v>
      </c>
    </row>
    <row r="26" spans="1:21" x14ac:dyDescent="0.3">
      <c r="B26" s="27" t="s">
        <v>96</v>
      </c>
      <c r="C26" s="74">
        <f>(SUMSQ(G3:G19)/3)-C22</f>
        <v>1022130.1568627432</v>
      </c>
      <c r="M26" s="50"/>
      <c r="N26" s="52"/>
      <c r="O26" s="61" t="s">
        <v>108</v>
      </c>
      <c r="P26" s="50">
        <f>SQRT((2*E34)/3)</f>
        <v>197.10506347060607</v>
      </c>
      <c r="Q26" s="50"/>
      <c r="R26" s="52"/>
      <c r="S26" s="50"/>
      <c r="T26" s="50"/>
      <c r="U26" s="50"/>
    </row>
    <row r="27" spans="1:21" x14ac:dyDescent="0.3">
      <c r="B27" s="27" t="s">
        <v>97</v>
      </c>
      <c r="C27" s="74">
        <f>C24-C25-C26</f>
        <v>1864819.490196079</v>
      </c>
      <c r="M27" s="50"/>
      <c r="N27" s="52"/>
      <c r="O27" s="50" t="s">
        <v>109</v>
      </c>
      <c r="P27" s="50"/>
      <c r="Q27" s="50"/>
      <c r="R27" s="52"/>
      <c r="S27" s="50"/>
      <c r="T27" s="50"/>
      <c r="U27" s="50"/>
    </row>
    <row r="28" spans="1:21" x14ac:dyDescent="0.3">
      <c r="M28" s="63"/>
      <c r="N28" s="64"/>
      <c r="O28" s="3" t="s">
        <v>110</v>
      </c>
      <c r="P28" s="57">
        <f>2.037*P26</f>
        <v>401.50301428962456</v>
      </c>
      <c r="Q28" s="63" t="s">
        <v>267</v>
      </c>
      <c r="R28" s="64"/>
      <c r="S28" s="63"/>
      <c r="T28" s="50"/>
      <c r="U28" s="50"/>
    </row>
    <row r="29" spans="1:21" x14ac:dyDescent="0.3">
      <c r="M29" s="50"/>
      <c r="N29" s="64" t="s">
        <v>112</v>
      </c>
      <c r="O29" s="50" t="s">
        <v>113</v>
      </c>
      <c r="P29" s="50"/>
      <c r="Q29" s="50"/>
      <c r="R29" s="64" t="s">
        <v>114</v>
      </c>
      <c r="S29" s="50" t="s">
        <v>115</v>
      </c>
      <c r="T29" s="50"/>
      <c r="U29" s="50"/>
    </row>
    <row r="30" spans="1:21" x14ac:dyDescent="0.3">
      <c r="D30" s="50"/>
      <c r="E30" s="52"/>
      <c r="F30" s="135" t="s">
        <v>98</v>
      </c>
      <c r="G30" s="135"/>
      <c r="M30" s="50"/>
      <c r="N30" s="52"/>
      <c r="O30" s="50"/>
      <c r="P30" s="52" t="s">
        <v>116</v>
      </c>
      <c r="Q30" s="50"/>
      <c r="R30" s="52"/>
      <c r="S30" s="50"/>
      <c r="T30" s="50"/>
      <c r="U30" s="50"/>
    </row>
    <row r="31" spans="1:21" x14ac:dyDescent="0.3">
      <c r="B31" s="70" t="s">
        <v>99</v>
      </c>
      <c r="C31" s="71" t="s">
        <v>100</v>
      </c>
      <c r="D31" s="71" t="s">
        <v>101</v>
      </c>
      <c r="E31" s="72" t="s">
        <v>102</v>
      </c>
      <c r="F31" s="71" t="s">
        <v>103</v>
      </c>
      <c r="G31" s="71" t="s">
        <v>104</v>
      </c>
    </row>
    <row r="32" spans="1:21" x14ac:dyDescent="0.3">
      <c r="B32" s="73" t="s">
        <v>105</v>
      </c>
      <c r="C32" s="74">
        <f>3-1</f>
        <v>2</v>
      </c>
      <c r="D32" s="69">
        <v>1943290.509803921</v>
      </c>
      <c r="E32" s="74">
        <f>D32/C32</f>
        <v>971645.25490196049</v>
      </c>
      <c r="F32" s="74">
        <f>E32/E34</f>
        <v>16.673274984697557</v>
      </c>
      <c r="G32">
        <v>3.294</v>
      </c>
    </row>
    <row r="33" spans="1:20" x14ac:dyDescent="0.3">
      <c r="B33" s="73" t="s">
        <v>106</v>
      </c>
      <c r="C33" s="74">
        <f>17-1</f>
        <v>16</v>
      </c>
      <c r="D33" s="69">
        <v>1022130.1568627432</v>
      </c>
      <c r="E33" s="74">
        <f>D33/C33</f>
        <v>63883.13480392145</v>
      </c>
      <c r="F33" s="74">
        <f>E33/E34</f>
        <v>1.096224232142994</v>
      </c>
      <c r="G33">
        <v>1.97</v>
      </c>
    </row>
    <row r="34" spans="1:20" x14ac:dyDescent="0.3">
      <c r="B34" s="73" t="s">
        <v>107</v>
      </c>
      <c r="C34" s="74">
        <f>(17-1)*(3-1)</f>
        <v>32</v>
      </c>
      <c r="D34" s="69">
        <v>1864819.490196079</v>
      </c>
      <c r="E34" s="74">
        <f>D34/C34</f>
        <v>58275.609068627469</v>
      </c>
      <c r="F34" s="74"/>
      <c r="G34" s="74"/>
    </row>
    <row r="35" spans="1:20" x14ac:dyDescent="0.3">
      <c r="B35" s="75" t="s">
        <v>90</v>
      </c>
      <c r="C35" s="76">
        <f>17*3-1</f>
        <v>50</v>
      </c>
      <c r="D35" s="74"/>
      <c r="E35" s="74"/>
      <c r="F35" s="74"/>
      <c r="G35" s="74"/>
    </row>
    <row r="38" spans="1:20" ht="70.8" customHeight="1" x14ac:dyDescent="0.3">
      <c r="A38" s="63" t="s">
        <v>117</v>
      </c>
      <c r="B38" s="65" t="s">
        <v>118</v>
      </c>
      <c r="C38" s="24" t="s">
        <v>81</v>
      </c>
      <c r="D38" s="63" t="s">
        <v>119</v>
      </c>
      <c r="E38" s="63" t="s">
        <v>117</v>
      </c>
      <c r="F38" s="65" t="s">
        <v>118</v>
      </c>
      <c r="G38" s="24" t="s">
        <v>81</v>
      </c>
      <c r="H38" s="63" t="s">
        <v>119</v>
      </c>
      <c r="I38" s="63" t="s">
        <v>117</v>
      </c>
      <c r="J38" s="65" t="s">
        <v>118</v>
      </c>
      <c r="K38" s="24" t="s">
        <v>81</v>
      </c>
      <c r="L38" s="63" t="s">
        <v>119</v>
      </c>
      <c r="M38" s="63" t="s">
        <v>117</v>
      </c>
      <c r="N38" s="65" t="s">
        <v>118</v>
      </c>
      <c r="O38" s="24" t="s">
        <v>81</v>
      </c>
      <c r="P38" s="63" t="s">
        <v>119</v>
      </c>
      <c r="Q38" s="63" t="s">
        <v>117</v>
      </c>
      <c r="R38" s="65" t="s">
        <v>118</v>
      </c>
      <c r="S38" s="24" t="s">
        <v>81</v>
      </c>
      <c r="T38" s="63" t="s">
        <v>119</v>
      </c>
    </row>
    <row r="39" spans="1:20" x14ac:dyDescent="0.3">
      <c r="A39" s="50" t="s">
        <v>120</v>
      </c>
      <c r="B39" s="68">
        <f>ABS($H$3-H4)</f>
        <v>119</v>
      </c>
      <c r="C39">
        <v>402</v>
      </c>
      <c r="D39" s="66" t="str">
        <f>IF(B39&gt;C39,"Significant", "Insignificant")</f>
        <v>Insignificant</v>
      </c>
      <c r="E39" s="50" t="s">
        <v>149</v>
      </c>
      <c r="F39" s="68">
        <f>ABS($H$4-H18)</f>
        <v>268.33333333333337</v>
      </c>
      <c r="G39">
        <v>402</v>
      </c>
      <c r="H39" s="66" t="str">
        <f>IF(F39&gt;G39,"Significant", "Insignificant")</f>
        <v>Insignificant</v>
      </c>
      <c r="I39" s="50" t="s">
        <v>178</v>
      </c>
      <c r="J39" s="68">
        <f>ABS($H$7-H8)</f>
        <v>86.333333333333258</v>
      </c>
      <c r="K39">
        <v>402</v>
      </c>
      <c r="L39" s="66" t="str">
        <f>IF(J39&gt;K39,"Significant", "Insignificant")</f>
        <v>Insignificant</v>
      </c>
      <c r="M39" s="50" t="s">
        <v>207</v>
      </c>
      <c r="N39" s="68">
        <f>ABS($H$9-H16)</f>
        <v>111.66666666666674</v>
      </c>
      <c r="O39">
        <v>402</v>
      </c>
      <c r="P39" s="66" t="str">
        <f>IF(N39&gt;O39,"Significant", "Insignificant")</f>
        <v>Insignificant</v>
      </c>
      <c r="Q39" s="50" t="s">
        <v>236</v>
      </c>
      <c r="R39" s="68">
        <f>ABS($H$13-H15)</f>
        <v>473.33333333333326</v>
      </c>
      <c r="S39">
        <v>402</v>
      </c>
      <c r="T39" s="66" t="str">
        <f>IF(R39&gt;S39,"Significant", "Insignificant")</f>
        <v>Significant</v>
      </c>
    </row>
    <row r="40" spans="1:20" x14ac:dyDescent="0.3">
      <c r="A40" s="50" t="s">
        <v>121</v>
      </c>
      <c r="B40" s="68">
        <f t="shared" ref="B40:B54" si="3">ABS($H$3-H5)</f>
        <v>66</v>
      </c>
      <c r="C40">
        <v>402</v>
      </c>
      <c r="D40" s="66" t="str">
        <f t="shared" ref="D40:D67" si="4">IF(B40&gt;C40,"Significant", "Insignificant")</f>
        <v>Insignificant</v>
      </c>
      <c r="E40" s="50" t="s">
        <v>150</v>
      </c>
      <c r="F40" s="68">
        <f>ABS($H$4-H19)</f>
        <v>175.66666666666674</v>
      </c>
      <c r="G40">
        <v>402</v>
      </c>
      <c r="H40" s="66" t="str">
        <f t="shared" ref="H40:H67" si="5">IF(F40&gt;G40,"Significant", "Insignificant")</f>
        <v>Insignificant</v>
      </c>
      <c r="I40" s="50" t="s">
        <v>179</v>
      </c>
      <c r="J40" s="68">
        <f t="shared" ref="J40:J50" si="6">ABS($H$7-H9)</f>
        <v>179.66666666666663</v>
      </c>
      <c r="K40">
        <v>402</v>
      </c>
      <c r="L40" s="66" t="str">
        <f t="shared" ref="L40:L67" si="7">IF(J40&gt;K40,"Significant", "Insignificant")</f>
        <v>Insignificant</v>
      </c>
      <c r="M40" s="50" t="s">
        <v>208</v>
      </c>
      <c r="N40" s="68">
        <f t="shared" ref="N40:N42" si="8">ABS($H$9-H17)</f>
        <v>200.66666666666674</v>
      </c>
      <c r="O40">
        <v>402</v>
      </c>
      <c r="P40" s="66" t="str">
        <f t="shared" ref="P40:P67" si="9">IF(N40&gt;O40,"Significant", "Insignificant")</f>
        <v>Insignificant</v>
      </c>
      <c r="Q40" s="50" t="s">
        <v>237</v>
      </c>
      <c r="R40" s="68">
        <f t="shared" ref="R40:R43" si="10">ABS($H$13-H16)</f>
        <v>380.66666666666663</v>
      </c>
      <c r="S40">
        <v>402</v>
      </c>
      <c r="T40" s="66" t="str">
        <f t="shared" ref="T40:T58" si="11">IF(R40&gt;S40,"Significant", "Insignificant")</f>
        <v>Insignificant</v>
      </c>
    </row>
    <row r="41" spans="1:20" x14ac:dyDescent="0.3">
      <c r="A41" s="50" t="s">
        <v>122</v>
      </c>
      <c r="B41" s="68">
        <f t="shared" si="3"/>
        <v>3</v>
      </c>
      <c r="C41">
        <v>402</v>
      </c>
      <c r="D41" s="66" t="str">
        <f t="shared" si="4"/>
        <v>Insignificant</v>
      </c>
      <c r="E41" s="50" t="s">
        <v>151</v>
      </c>
      <c r="F41" s="68">
        <f>ABS($H$5-H6)</f>
        <v>69</v>
      </c>
      <c r="G41">
        <v>402</v>
      </c>
      <c r="H41" s="66" t="str">
        <f t="shared" si="5"/>
        <v>Insignificant</v>
      </c>
      <c r="I41" s="50" t="s">
        <v>180</v>
      </c>
      <c r="J41" s="68">
        <f t="shared" si="6"/>
        <v>173.33333333333337</v>
      </c>
      <c r="K41">
        <v>402</v>
      </c>
      <c r="L41" s="66" t="str">
        <f t="shared" si="7"/>
        <v>Insignificant</v>
      </c>
      <c r="M41" s="50" t="s">
        <v>209</v>
      </c>
      <c r="N41" s="68">
        <f t="shared" si="8"/>
        <v>67.333333333333371</v>
      </c>
      <c r="O41">
        <v>402</v>
      </c>
      <c r="P41" s="66" t="str">
        <f t="shared" si="9"/>
        <v>Insignificant</v>
      </c>
      <c r="Q41" s="50" t="s">
        <v>238</v>
      </c>
      <c r="R41" s="68">
        <f t="shared" si="10"/>
        <v>469.66666666666663</v>
      </c>
      <c r="S41">
        <v>402</v>
      </c>
      <c r="T41" s="66" t="str">
        <f t="shared" si="11"/>
        <v>Significant</v>
      </c>
    </row>
    <row r="42" spans="1:20" x14ac:dyDescent="0.3">
      <c r="A42" s="50" t="s">
        <v>123</v>
      </c>
      <c r="B42" s="68">
        <f t="shared" si="3"/>
        <v>97.666666666666629</v>
      </c>
      <c r="C42">
        <v>402</v>
      </c>
      <c r="D42" s="66" t="str">
        <f t="shared" si="4"/>
        <v>Insignificant</v>
      </c>
      <c r="E42" s="50" t="s">
        <v>152</v>
      </c>
      <c r="F42" s="68">
        <f t="shared" ref="F42:F54" si="12">ABS($H$5-H7)</f>
        <v>31.666666666666629</v>
      </c>
      <c r="G42">
        <v>402</v>
      </c>
      <c r="H42" s="66" t="str">
        <f t="shared" si="5"/>
        <v>Insignificant</v>
      </c>
      <c r="I42" s="50" t="s">
        <v>181</v>
      </c>
      <c r="J42" s="68">
        <f t="shared" si="6"/>
        <v>37</v>
      </c>
      <c r="K42">
        <v>402</v>
      </c>
      <c r="L42" s="66" t="str">
        <f t="shared" si="7"/>
        <v>Insignificant</v>
      </c>
      <c r="M42" s="50" t="s">
        <v>210</v>
      </c>
      <c r="N42" s="68">
        <f t="shared" si="8"/>
        <v>25.333333333333258</v>
      </c>
      <c r="O42">
        <v>402</v>
      </c>
      <c r="P42" s="66" t="str">
        <f t="shared" si="9"/>
        <v>Insignificant</v>
      </c>
      <c r="Q42" s="50" t="s">
        <v>239</v>
      </c>
      <c r="R42" s="68">
        <f t="shared" si="10"/>
        <v>336.33333333333326</v>
      </c>
      <c r="S42">
        <v>402</v>
      </c>
      <c r="T42" s="66" t="str">
        <f t="shared" si="11"/>
        <v>Insignificant</v>
      </c>
    </row>
    <row r="43" spans="1:20" x14ac:dyDescent="0.3">
      <c r="A43" s="50" t="s">
        <v>124</v>
      </c>
      <c r="B43" s="68">
        <f t="shared" si="3"/>
        <v>183.99999999999989</v>
      </c>
      <c r="C43">
        <v>402</v>
      </c>
      <c r="D43" s="66" t="str">
        <f t="shared" si="4"/>
        <v>Insignificant</v>
      </c>
      <c r="E43" s="50" t="s">
        <v>153</v>
      </c>
      <c r="F43" s="68">
        <f t="shared" si="12"/>
        <v>117.99999999999989</v>
      </c>
      <c r="G43">
        <v>402</v>
      </c>
      <c r="H43" s="66" t="str">
        <f t="shared" si="5"/>
        <v>Insignificant</v>
      </c>
      <c r="I43" s="50" t="s">
        <v>182</v>
      </c>
      <c r="J43" s="68">
        <f t="shared" si="6"/>
        <v>79</v>
      </c>
      <c r="K43">
        <v>402</v>
      </c>
      <c r="L43" s="66" t="str">
        <f t="shared" si="7"/>
        <v>Insignificant</v>
      </c>
      <c r="M43" s="50" t="s">
        <v>211</v>
      </c>
      <c r="N43" s="68">
        <f>ABS($H$10-H11)</f>
        <v>136.33333333333337</v>
      </c>
      <c r="O43">
        <v>402</v>
      </c>
      <c r="P43" s="66" t="str">
        <f t="shared" si="9"/>
        <v>Insignificant</v>
      </c>
      <c r="Q43" s="50" t="s">
        <v>240</v>
      </c>
      <c r="R43" s="68">
        <f t="shared" si="10"/>
        <v>243.66666666666663</v>
      </c>
      <c r="S43">
        <v>402</v>
      </c>
      <c r="T43" s="66" t="str">
        <f t="shared" si="11"/>
        <v>Insignificant</v>
      </c>
    </row>
    <row r="44" spans="1:20" x14ac:dyDescent="0.3">
      <c r="A44" s="50" t="s">
        <v>125</v>
      </c>
      <c r="B44" s="68">
        <f t="shared" si="3"/>
        <v>82</v>
      </c>
      <c r="C44">
        <v>402</v>
      </c>
      <c r="D44" s="66" t="str">
        <f t="shared" si="4"/>
        <v>Insignificant</v>
      </c>
      <c r="E44" s="50" t="s">
        <v>154</v>
      </c>
      <c r="F44" s="68">
        <f t="shared" si="12"/>
        <v>148</v>
      </c>
      <c r="G44">
        <v>402</v>
      </c>
      <c r="H44" s="66" t="str">
        <f t="shared" si="5"/>
        <v>Insignificant</v>
      </c>
      <c r="I44" s="50" t="s">
        <v>183</v>
      </c>
      <c r="J44" s="68">
        <f t="shared" si="6"/>
        <v>89.333333333333258</v>
      </c>
      <c r="K44">
        <v>402</v>
      </c>
      <c r="L44" s="66" t="str">
        <f t="shared" si="7"/>
        <v>Insignificant</v>
      </c>
      <c r="M44" s="50" t="s">
        <v>212</v>
      </c>
      <c r="N44" s="68">
        <f t="shared" ref="N44:N51" si="13">ABS($H$10-H12)</f>
        <v>94.333333333333371</v>
      </c>
      <c r="O44">
        <v>402</v>
      </c>
      <c r="P44" s="66" t="str">
        <f t="shared" si="9"/>
        <v>Insignificant</v>
      </c>
      <c r="Q44" s="50" t="s">
        <v>241</v>
      </c>
      <c r="R44" s="68">
        <f>ABS($H$14-H15)</f>
        <v>375.66666666666663</v>
      </c>
      <c r="S44">
        <v>402</v>
      </c>
      <c r="T44" s="66" t="str">
        <f t="shared" si="11"/>
        <v>Insignificant</v>
      </c>
    </row>
    <row r="45" spans="1:20" x14ac:dyDescent="0.3">
      <c r="A45" s="50" t="s">
        <v>126</v>
      </c>
      <c r="B45" s="68">
        <f t="shared" si="3"/>
        <v>75.666666666666742</v>
      </c>
      <c r="C45">
        <v>402</v>
      </c>
      <c r="D45" s="66" t="str">
        <f t="shared" si="4"/>
        <v>Insignificant</v>
      </c>
      <c r="E45" s="50" t="s">
        <v>155</v>
      </c>
      <c r="F45" s="68">
        <f t="shared" si="12"/>
        <v>141.66666666666674</v>
      </c>
      <c r="G45">
        <v>402</v>
      </c>
      <c r="H45" s="66" t="str">
        <f t="shared" si="5"/>
        <v>Insignificant</v>
      </c>
      <c r="I45" s="50" t="s">
        <v>184</v>
      </c>
      <c r="J45" s="68">
        <f t="shared" si="6"/>
        <v>8.3333333333333712</v>
      </c>
      <c r="K45">
        <v>402</v>
      </c>
      <c r="L45" s="66" t="str">
        <f t="shared" si="7"/>
        <v>Insignificant</v>
      </c>
      <c r="M45" s="50" t="s">
        <v>213</v>
      </c>
      <c r="N45" s="68">
        <f t="shared" si="13"/>
        <v>262.66666666666663</v>
      </c>
      <c r="O45">
        <v>402</v>
      </c>
      <c r="P45" s="66" t="str">
        <f t="shared" si="9"/>
        <v>Insignificant</v>
      </c>
      <c r="Q45" s="50" t="s">
        <v>242</v>
      </c>
      <c r="R45" s="68">
        <f t="shared" ref="R45:R48" si="14">ABS($H$14-H16)</f>
        <v>283</v>
      </c>
      <c r="S45">
        <v>402</v>
      </c>
      <c r="T45" s="66" t="str">
        <f t="shared" si="11"/>
        <v>Insignificant</v>
      </c>
    </row>
    <row r="46" spans="1:20" x14ac:dyDescent="0.3">
      <c r="A46" s="50" t="s">
        <v>127</v>
      </c>
      <c r="B46" s="68">
        <f t="shared" si="3"/>
        <v>60.666666666666629</v>
      </c>
      <c r="C46">
        <v>402</v>
      </c>
      <c r="D46" s="66" t="str">
        <f t="shared" si="4"/>
        <v>Insignificant</v>
      </c>
      <c r="E46" s="50" t="s">
        <v>156</v>
      </c>
      <c r="F46" s="68">
        <f t="shared" si="12"/>
        <v>5.3333333333333712</v>
      </c>
      <c r="G46">
        <v>402</v>
      </c>
      <c r="H46" s="66" t="str">
        <f t="shared" si="5"/>
        <v>Insignificant</v>
      </c>
      <c r="I46" s="50" t="s">
        <v>185</v>
      </c>
      <c r="J46" s="68">
        <f t="shared" si="6"/>
        <v>384</v>
      </c>
      <c r="K46">
        <v>402</v>
      </c>
      <c r="L46" s="66" t="str">
        <f t="shared" si="7"/>
        <v>Insignificant</v>
      </c>
      <c r="M46" s="50" t="s">
        <v>214</v>
      </c>
      <c r="N46" s="68">
        <f t="shared" si="13"/>
        <v>165</v>
      </c>
      <c r="O46">
        <v>402</v>
      </c>
      <c r="P46" s="66" t="str">
        <f t="shared" si="9"/>
        <v>Insignificant</v>
      </c>
      <c r="Q46" s="50" t="s">
        <v>243</v>
      </c>
      <c r="R46" s="68">
        <f t="shared" si="14"/>
        <v>372</v>
      </c>
      <c r="S46">
        <v>402</v>
      </c>
      <c r="T46" s="66" t="str">
        <f t="shared" si="11"/>
        <v>Insignificant</v>
      </c>
    </row>
    <row r="47" spans="1:20" x14ac:dyDescent="0.3">
      <c r="A47" s="50" t="s">
        <v>128</v>
      </c>
      <c r="B47" s="68">
        <f t="shared" si="3"/>
        <v>18.666666666666629</v>
      </c>
      <c r="C47">
        <v>402</v>
      </c>
      <c r="D47" s="66" t="str">
        <f t="shared" si="4"/>
        <v>Insignificant</v>
      </c>
      <c r="E47" s="50" t="s">
        <v>157</v>
      </c>
      <c r="F47" s="68">
        <f t="shared" si="12"/>
        <v>47.333333333333371</v>
      </c>
      <c r="G47">
        <v>402</v>
      </c>
      <c r="H47" s="66" t="str">
        <f t="shared" si="5"/>
        <v>Insignificant</v>
      </c>
      <c r="I47" s="50" t="s">
        <v>186</v>
      </c>
      <c r="J47" s="68">
        <f t="shared" si="6"/>
        <v>291.33333333333337</v>
      </c>
      <c r="K47">
        <v>402</v>
      </c>
      <c r="L47" s="66" t="str">
        <f t="shared" si="7"/>
        <v>Insignificant</v>
      </c>
      <c r="M47" s="50" t="s">
        <v>215</v>
      </c>
      <c r="N47" s="68">
        <f t="shared" si="13"/>
        <v>210.66666666666663</v>
      </c>
      <c r="O47">
        <v>402</v>
      </c>
      <c r="P47" s="66" t="str">
        <f t="shared" si="9"/>
        <v>Insignificant</v>
      </c>
      <c r="Q47" s="50" t="s">
        <v>244</v>
      </c>
      <c r="R47" s="68">
        <f t="shared" si="14"/>
        <v>238.66666666666663</v>
      </c>
      <c r="S47">
        <v>402</v>
      </c>
      <c r="T47" s="66" t="str">
        <f t="shared" si="11"/>
        <v>Insignificant</v>
      </c>
    </row>
    <row r="48" spans="1:20" x14ac:dyDescent="0.3">
      <c r="A48" s="50" t="s">
        <v>129</v>
      </c>
      <c r="B48" s="68">
        <f t="shared" si="3"/>
        <v>186.99999999999989</v>
      </c>
      <c r="C48">
        <v>402</v>
      </c>
      <c r="D48" s="66" t="str">
        <f t="shared" si="4"/>
        <v>Insignificant</v>
      </c>
      <c r="E48" s="50" t="s">
        <v>158</v>
      </c>
      <c r="F48" s="68">
        <f t="shared" si="12"/>
        <v>120.99999999999989</v>
      </c>
      <c r="G48">
        <v>402</v>
      </c>
      <c r="H48" s="66" t="str">
        <f t="shared" si="5"/>
        <v>Insignificant</v>
      </c>
      <c r="I48" s="50" t="s">
        <v>187</v>
      </c>
      <c r="J48" s="68">
        <f t="shared" si="6"/>
        <v>380.33333333333337</v>
      </c>
      <c r="K48">
        <v>402</v>
      </c>
      <c r="L48" s="66" t="str">
        <f t="shared" si="7"/>
        <v>Insignificant</v>
      </c>
      <c r="M48" s="50" t="s">
        <v>216</v>
      </c>
      <c r="N48" s="68">
        <f t="shared" si="13"/>
        <v>118</v>
      </c>
      <c r="O48">
        <v>402</v>
      </c>
      <c r="P48" s="66" t="str">
        <f t="shared" si="9"/>
        <v>Insignificant</v>
      </c>
      <c r="Q48" s="50" t="s">
        <v>245</v>
      </c>
      <c r="R48" s="68">
        <f t="shared" si="14"/>
        <v>146</v>
      </c>
      <c r="S48">
        <v>402</v>
      </c>
      <c r="T48" s="66" t="str">
        <f t="shared" si="11"/>
        <v>Insignificant</v>
      </c>
    </row>
    <row r="49" spans="1:20" x14ac:dyDescent="0.3">
      <c r="A49" s="50" t="s">
        <v>130</v>
      </c>
      <c r="B49" s="68">
        <f t="shared" si="3"/>
        <v>89.333333333333258</v>
      </c>
      <c r="C49">
        <v>402</v>
      </c>
      <c r="D49" s="66" t="str">
        <f t="shared" si="4"/>
        <v>Insignificant</v>
      </c>
      <c r="E49" s="50" t="s">
        <v>159</v>
      </c>
      <c r="F49" s="68">
        <f t="shared" si="12"/>
        <v>23.333333333333258</v>
      </c>
      <c r="G49">
        <v>402</v>
      </c>
      <c r="H49" s="66" t="str">
        <f t="shared" si="5"/>
        <v>Insignificant</v>
      </c>
      <c r="I49" s="50" t="s">
        <v>188</v>
      </c>
      <c r="J49" s="68">
        <f t="shared" si="6"/>
        <v>247</v>
      </c>
      <c r="K49">
        <v>402</v>
      </c>
      <c r="L49" s="66" t="str">
        <f t="shared" si="7"/>
        <v>Insignificant</v>
      </c>
      <c r="M49" s="50" t="s">
        <v>217</v>
      </c>
      <c r="N49" s="68">
        <f t="shared" si="13"/>
        <v>207</v>
      </c>
      <c r="O49">
        <v>402</v>
      </c>
      <c r="P49" s="66" t="str">
        <f t="shared" si="9"/>
        <v>Insignificant</v>
      </c>
      <c r="Q49" s="50" t="s">
        <v>246</v>
      </c>
      <c r="R49" s="68">
        <f>ABS($H$15-H16)</f>
        <v>92.666666666666629</v>
      </c>
      <c r="S49">
        <v>402</v>
      </c>
      <c r="T49" s="66" t="str">
        <f t="shared" si="11"/>
        <v>Insignificant</v>
      </c>
    </row>
    <row r="50" spans="1:20" x14ac:dyDescent="0.3">
      <c r="A50" s="50" t="s">
        <v>131</v>
      </c>
      <c r="B50" s="68">
        <f t="shared" si="3"/>
        <v>286.33333333333337</v>
      </c>
      <c r="C50">
        <v>402</v>
      </c>
      <c r="D50" s="66" t="str">
        <f t="shared" si="4"/>
        <v>Insignificant</v>
      </c>
      <c r="E50" s="50" t="s">
        <v>160</v>
      </c>
      <c r="F50" s="68">
        <f t="shared" si="12"/>
        <v>352.33333333333337</v>
      </c>
      <c r="G50">
        <v>402</v>
      </c>
      <c r="H50" s="66" t="str">
        <f t="shared" si="5"/>
        <v>Insignificant</v>
      </c>
      <c r="I50" s="50" t="s">
        <v>189</v>
      </c>
      <c r="J50" s="68">
        <f t="shared" si="6"/>
        <v>154.33333333333337</v>
      </c>
      <c r="K50">
        <v>402</v>
      </c>
      <c r="L50" s="66" t="str">
        <f t="shared" si="7"/>
        <v>Insignificant</v>
      </c>
      <c r="M50" s="50" t="s">
        <v>218</v>
      </c>
      <c r="N50" s="68">
        <f t="shared" si="13"/>
        <v>73.666666666666629</v>
      </c>
      <c r="O50">
        <v>402</v>
      </c>
      <c r="P50" s="66" t="str">
        <f t="shared" si="9"/>
        <v>Insignificant</v>
      </c>
      <c r="Q50" s="50" t="s">
        <v>247</v>
      </c>
      <c r="R50" s="68">
        <f t="shared" ref="R50:R52" si="15">ABS($H$15-H17)</f>
        <v>3.6666666666666288</v>
      </c>
      <c r="S50">
        <v>402</v>
      </c>
      <c r="T50" s="66" t="str">
        <f t="shared" si="11"/>
        <v>Insignificant</v>
      </c>
    </row>
    <row r="51" spans="1:20" x14ac:dyDescent="0.3">
      <c r="A51" s="50" t="s">
        <v>132</v>
      </c>
      <c r="B51" s="68">
        <f t="shared" si="3"/>
        <v>193.66666666666674</v>
      </c>
      <c r="C51">
        <v>402</v>
      </c>
      <c r="D51" s="66" t="str">
        <f t="shared" si="4"/>
        <v>Insignificant</v>
      </c>
      <c r="E51" s="50" t="s">
        <v>161</v>
      </c>
      <c r="F51" s="68">
        <f t="shared" si="12"/>
        <v>259.66666666666674</v>
      </c>
      <c r="G51">
        <v>402</v>
      </c>
      <c r="H51" s="66" t="str">
        <f t="shared" si="5"/>
        <v>Insignificant</v>
      </c>
      <c r="I51" s="50" t="s">
        <v>190</v>
      </c>
      <c r="J51" s="68">
        <f>ABS($H$8-H9)</f>
        <v>265.99999999999989</v>
      </c>
      <c r="K51">
        <v>402</v>
      </c>
      <c r="L51" s="66" t="str">
        <f t="shared" si="7"/>
        <v>Insignificant</v>
      </c>
      <c r="M51" s="50" t="s">
        <v>219</v>
      </c>
      <c r="N51" s="68">
        <f t="shared" si="13"/>
        <v>19</v>
      </c>
      <c r="O51">
        <v>402</v>
      </c>
      <c r="P51" s="66" t="str">
        <f t="shared" si="9"/>
        <v>Insignificant</v>
      </c>
      <c r="Q51" s="50" t="s">
        <v>248</v>
      </c>
      <c r="R51" s="68">
        <f t="shared" si="15"/>
        <v>137</v>
      </c>
      <c r="S51">
        <v>402</v>
      </c>
      <c r="T51" s="66" t="str">
        <f t="shared" si="11"/>
        <v>Insignificant</v>
      </c>
    </row>
    <row r="52" spans="1:20" x14ac:dyDescent="0.3">
      <c r="A52" s="50" t="s">
        <v>133</v>
      </c>
      <c r="B52" s="68">
        <f t="shared" si="3"/>
        <v>282.66666666666674</v>
      </c>
      <c r="C52">
        <v>402</v>
      </c>
      <c r="D52" s="66" t="str">
        <f t="shared" si="4"/>
        <v>Insignificant</v>
      </c>
      <c r="E52" s="50" t="s">
        <v>162</v>
      </c>
      <c r="F52" s="68">
        <f t="shared" si="12"/>
        <v>348.66666666666674</v>
      </c>
      <c r="G52">
        <v>402</v>
      </c>
      <c r="H52" s="66" t="str">
        <f t="shared" si="5"/>
        <v>Insignificant</v>
      </c>
      <c r="I52" s="50" t="s">
        <v>191</v>
      </c>
      <c r="J52" s="68">
        <f t="shared" ref="J52:J61" si="16">ABS($H$8-H10)</f>
        <v>259.66666666666663</v>
      </c>
      <c r="K52">
        <v>402</v>
      </c>
      <c r="L52" s="66" t="str">
        <f t="shared" si="7"/>
        <v>Insignificant</v>
      </c>
      <c r="M52" s="50" t="s">
        <v>220</v>
      </c>
      <c r="N52" s="68">
        <f>ABS($H$11-H12)</f>
        <v>42</v>
      </c>
      <c r="O52">
        <v>402</v>
      </c>
      <c r="P52" s="66" t="str">
        <f t="shared" si="9"/>
        <v>Insignificant</v>
      </c>
      <c r="Q52" s="50" t="s">
        <v>249</v>
      </c>
      <c r="R52" s="68">
        <f t="shared" si="15"/>
        <v>229.66666666666663</v>
      </c>
      <c r="S52">
        <v>402</v>
      </c>
      <c r="T52" s="66" t="str">
        <f t="shared" si="11"/>
        <v>Insignificant</v>
      </c>
    </row>
    <row r="53" spans="1:20" x14ac:dyDescent="0.3">
      <c r="A53" s="50" t="s">
        <v>134</v>
      </c>
      <c r="B53" s="68">
        <f t="shared" si="3"/>
        <v>149.33333333333337</v>
      </c>
      <c r="C53">
        <v>402</v>
      </c>
      <c r="D53" s="66" t="str">
        <f t="shared" si="4"/>
        <v>Insignificant</v>
      </c>
      <c r="E53" s="50" t="s">
        <v>163</v>
      </c>
      <c r="F53" s="68">
        <f t="shared" si="12"/>
        <v>215.33333333333337</v>
      </c>
      <c r="G53">
        <v>402</v>
      </c>
      <c r="H53" s="66" t="str">
        <f t="shared" si="5"/>
        <v>Insignificant</v>
      </c>
      <c r="I53" s="50" t="s">
        <v>192</v>
      </c>
      <c r="J53" s="68">
        <f t="shared" si="16"/>
        <v>123.33333333333326</v>
      </c>
      <c r="K53">
        <v>402</v>
      </c>
      <c r="L53" s="66" t="str">
        <f t="shared" si="7"/>
        <v>Insignificant</v>
      </c>
      <c r="M53" s="50" t="s">
        <v>221</v>
      </c>
      <c r="N53" s="68">
        <f t="shared" ref="N53:N59" si="17">ABS($H$11-H13)</f>
        <v>126.33333333333326</v>
      </c>
      <c r="O53">
        <v>402</v>
      </c>
      <c r="P53" s="66" t="str">
        <f t="shared" si="9"/>
        <v>Insignificant</v>
      </c>
      <c r="Q53" s="50" t="s">
        <v>250</v>
      </c>
      <c r="R53" s="68">
        <f>ABS($H$16-H17)</f>
        <v>89</v>
      </c>
      <c r="S53">
        <v>402</v>
      </c>
      <c r="T53" s="66" t="str">
        <f t="shared" si="11"/>
        <v>Insignificant</v>
      </c>
    </row>
    <row r="54" spans="1:20" x14ac:dyDescent="0.3">
      <c r="A54" s="50" t="s">
        <v>135</v>
      </c>
      <c r="B54" s="68">
        <f t="shared" si="3"/>
        <v>56.666666666666742</v>
      </c>
      <c r="C54">
        <v>402</v>
      </c>
      <c r="D54" s="66" t="str">
        <f t="shared" si="4"/>
        <v>Insignificant</v>
      </c>
      <c r="E54" s="50" t="s">
        <v>164</v>
      </c>
      <c r="F54" s="68">
        <f t="shared" si="12"/>
        <v>122.66666666666674</v>
      </c>
      <c r="G54">
        <v>402</v>
      </c>
      <c r="H54" s="66" t="str">
        <f t="shared" si="5"/>
        <v>Insignificant</v>
      </c>
      <c r="I54" s="50" t="s">
        <v>193</v>
      </c>
      <c r="J54" s="68">
        <f t="shared" si="16"/>
        <v>165.33333333333326</v>
      </c>
      <c r="K54">
        <v>402</v>
      </c>
      <c r="L54" s="66" t="str">
        <f t="shared" si="7"/>
        <v>Insignificant</v>
      </c>
      <c r="M54" s="50" t="s">
        <v>222</v>
      </c>
      <c r="N54" s="68">
        <f t="shared" si="17"/>
        <v>28.666666666666629</v>
      </c>
      <c r="O54">
        <v>402</v>
      </c>
      <c r="P54" s="66" t="str">
        <f t="shared" si="9"/>
        <v>Insignificant</v>
      </c>
      <c r="Q54" s="50" t="s">
        <v>251</v>
      </c>
      <c r="R54" s="68">
        <f t="shared" ref="R54:R55" si="18">ABS($H$16-H18)</f>
        <v>44.333333333333371</v>
      </c>
      <c r="S54">
        <v>402</v>
      </c>
      <c r="T54" s="66" t="str">
        <f t="shared" si="11"/>
        <v>Insignificant</v>
      </c>
    </row>
    <row r="55" spans="1:20" x14ac:dyDescent="0.3">
      <c r="A55" s="50" t="s">
        <v>136</v>
      </c>
      <c r="B55" s="68">
        <f>ABS($H$4-H5)</f>
        <v>53</v>
      </c>
      <c r="C55">
        <v>402</v>
      </c>
      <c r="D55" s="66" t="str">
        <f t="shared" si="4"/>
        <v>Insignificant</v>
      </c>
      <c r="E55" s="50" t="s">
        <v>165</v>
      </c>
      <c r="F55" s="68">
        <f>ABS($H$6-H7)</f>
        <v>100.66666666666663</v>
      </c>
      <c r="G55">
        <v>402</v>
      </c>
      <c r="H55" s="66" t="str">
        <f t="shared" si="5"/>
        <v>Insignificant</v>
      </c>
      <c r="I55" s="50" t="s">
        <v>194</v>
      </c>
      <c r="J55" s="68">
        <f t="shared" si="16"/>
        <v>3</v>
      </c>
      <c r="K55">
        <v>402</v>
      </c>
      <c r="L55" s="66" t="str">
        <f t="shared" si="7"/>
        <v>Insignificant</v>
      </c>
      <c r="M55" s="50" t="s">
        <v>223</v>
      </c>
      <c r="N55" s="68">
        <f t="shared" si="17"/>
        <v>347</v>
      </c>
      <c r="O55">
        <v>402</v>
      </c>
      <c r="P55" s="66" t="str">
        <f t="shared" si="9"/>
        <v>Insignificant</v>
      </c>
      <c r="Q55" s="50" t="s">
        <v>252</v>
      </c>
      <c r="R55" s="68">
        <f t="shared" si="18"/>
        <v>137</v>
      </c>
      <c r="S55">
        <v>402</v>
      </c>
      <c r="T55" s="66" t="str">
        <f t="shared" si="11"/>
        <v>Insignificant</v>
      </c>
    </row>
    <row r="56" spans="1:20" x14ac:dyDescent="0.3">
      <c r="A56" s="50" t="s">
        <v>137</v>
      </c>
      <c r="B56" s="68">
        <f t="shared" ref="B56:B67" si="19">ABS($H$4-H6)</f>
        <v>122</v>
      </c>
      <c r="C56">
        <v>402</v>
      </c>
      <c r="D56" s="66" t="str">
        <f t="shared" si="4"/>
        <v>Insignificant</v>
      </c>
      <c r="E56" s="50" t="s">
        <v>166</v>
      </c>
      <c r="F56" s="68">
        <f t="shared" ref="F56:F67" si="20">ABS($H$6-H8)</f>
        <v>186.99999999999989</v>
      </c>
      <c r="G56">
        <v>402</v>
      </c>
      <c r="H56" s="66" t="str">
        <f t="shared" si="5"/>
        <v>Insignificant</v>
      </c>
      <c r="I56" s="50" t="s">
        <v>195</v>
      </c>
      <c r="J56" s="68">
        <f t="shared" si="16"/>
        <v>94.666666666666629</v>
      </c>
      <c r="K56">
        <v>402</v>
      </c>
      <c r="L56" s="66" t="str">
        <f t="shared" si="7"/>
        <v>Insignificant</v>
      </c>
      <c r="M56" s="50" t="s">
        <v>224</v>
      </c>
      <c r="N56" s="68">
        <f t="shared" si="17"/>
        <v>254.33333333333337</v>
      </c>
      <c r="O56">
        <v>402</v>
      </c>
      <c r="P56" s="66" t="str">
        <f t="shared" si="9"/>
        <v>Insignificant</v>
      </c>
      <c r="Q56" s="50" t="s">
        <v>253</v>
      </c>
      <c r="R56" s="68">
        <f>ABS($H$17-H18)</f>
        <v>133.33333333333337</v>
      </c>
      <c r="S56">
        <v>402</v>
      </c>
      <c r="T56" s="66" t="str">
        <f t="shared" si="11"/>
        <v>Insignificant</v>
      </c>
    </row>
    <row r="57" spans="1:20" x14ac:dyDescent="0.3">
      <c r="A57" s="50" t="s">
        <v>138</v>
      </c>
      <c r="B57" s="68">
        <f t="shared" si="19"/>
        <v>21.333333333333371</v>
      </c>
      <c r="C57">
        <v>402</v>
      </c>
      <c r="D57" s="66" t="str">
        <f t="shared" si="4"/>
        <v>Insignificant</v>
      </c>
      <c r="E57" s="50" t="s">
        <v>167</v>
      </c>
      <c r="F57" s="68">
        <f t="shared" si="20"/>
        <v>79</v>
      </c>
      <c r="G57">
        <v>402</v>
      </c>
      <c r="H57" s="66" t="str">
        <f t="shared" si="5"/>
        <v>Insignificant</v>
      </c>
      <c r="I57" s="50" t="s">
        <v>196</v>
      </c>
      <c r="J57" s="68">
        <f t="shared" si="16"/>
        <v>470.33333333333326</v>
      </c>
      <c r="K57">
        <v>402</v>
      </c>
      <c r="L57" s="66" t="str">
        <f t="shared" si="7"/>
        <v>Significant</v>
      </c>
      <c r="M57" s="50" t="s">
        <v>225</v>
      </c>
      <c r="N57" s="68">
        <f t="shared" si="17"/>
        <v>343.33333333333337</v>
      </c>
      <c r="O57">
        <v>402</v>
      </c>
      <c r="P57" s="66" t="str">
        <f t="shared" si="9"/>
        <v>Insignificant</v>
      </c>
      <c r="Q57" s="50" t="s">
        <v>254</v>
      </c>
      <c r="R57" s="68">
        <f>ABS($H$17-H19)</f>
        <v>226</v>
      </c>
      <c r="S57">
        <v>402</v>
      </c>
      <c r="T57" s="66" t="str">
        <f t="shared" si="11"/>
        <v>Insignificant</v>
      </c>
    </row>
    <row r="58" spans="1:20" x14ac:dyDescent="0.3">
      <c r="A58" s="50" t="s">
        <v>139</v>
      </c>
      <c r="B58" s="68">
        <f t="shared" si="19"/>
        <v>64.999999999999886</v>
      </c>
      <c r="C58">
        <v>402</v>
      </c>
      <c r="D58" s="66" t="str">
        <f t="shared" si="4"/>
        <v>Insignificant</v>
      </c>
      <c r="E58" s="50" t="s">
        <v>168</v>
      </c>
      <c r="F58" s="68">
        <f t="shared" si="20"/>
        <v>72.666666666666742</v>
      </c>
      <c r="G58">
        <v>402</v>
      </c>
      <c r="H58" s="66" t="str">
        <f t="shared" si="5"/>
        <v>Insignificant</v>
      </c>
      <c r="I58" s="50" t="s">
        <v>197</v>
      </c>
      <c r="J58" s="68">
        <f t="shared" si="16"/>
        <v>377.66666666666663</v>
      </c>
      <c r="K58">
        <v>402</v>
      </c>
      <c r="L58" s="66" t="str">
        <f t="shared" si="7"/>
        <v>Insignificant</v>
      </c>
      <c r="M58" s="50" t="s">
        <v>226</v>
      </c>
      <c r="N58" s="68">
        <f t="shared" si="17"/>
        <v>210</v>
      </c>
      <c r="O58">
        <v>402</v>
      </c>
      <c r="P58" s="66" t="str">
        <f t="shared" si="9"/>
        <v>Insignificant</v>
      </c>
      <c r="Q58" s="50" t="s">
        <v>255</v>
      </c>
      <c r="R58" s="68">
        <f>ABS($H$18-H19)</f>
        <v>92.666666666666629</v>
      </c>
      <c r="S58">
        <v>402</v>
      </c>
      <c r="T58" s="78" t="str">
        <f t="shared" si="11"/>
        <v>Insignificant</v>
      </c>
    </row>
    <row r="59" spans="1:20" x14ac:dyDescent="0.3">
      <c r="A59" s="50" t="s">
        <v>140</v>
      </c>
      <c r="B59" s="68">
        <f t="shared" si="19"/>
        <v>201</v>
      </c>
      <c r="C59">
        <v>402</v>
      </c>
      <c r="D59" s="66" t="str">
        <f t="shared" si="4"/>
        <v>Insignificant</v>
      </c>
      <c r="E59" s="50" t="s">
        <v>169</v>
      </c>
      <c r="F59" s="68">
        <f t="shared" si="20"/>
        <v>63.666666666666629</v>
      </c>
      <c r="G59">
        <v>402</v>
      </c>
      <c r="H59" s="66" t="str">
        <f t="shared" si="5"/>
        <v>Insignificant</v>
      </c>
      <c r="I59" s="50" t="s">
        <v>198</v>
      </c>
      <c r="J59" s="68">
        <f t="shared" si="16"/>
        <v>466.66666666666663</v>
      </c>
      <c r="K59">
        <v>402</v>
      </c>
      <c r="L59" s="66" t="str">
        <f t="shared" si="7"/>
        <v>Significant</v>
      </c>
      <c r="M59" s="50" t="s">
        <v>227</v>
      </c>
      <c r="N59" s="68">
        <f t="shared" si="17"/>
        <v>117.33333333333337</v>
      </c>
      <c r="O59">
        <v>402</v>
      </c>
      <c r="P59" s="66" t="str">
        <f t="shared" si="9"/>
        <v>Insignificant</v>
      </c>
      <c r="T59" s="79"/>
    </row>
    <row r="60" spans="1:20" x14ac:dyDescent="0.3">
      <c r="A60" s="50" t="s">
        <v>141</v>
      </c>
      <c r="B60" s="68">
        <f t="shared" si="19"/>
        <v>194.66666666666674</v>
      </c>
      <c r="C60">
        <v>402</v>
      </c>
      <c r="D60" s="66" t="str">
        <f t="shared" si="4"/>
        <v>Insignificant</v>
      </c>
      <c r="E60" s="50" t="s">
        <v>170</v>
      </c>
      <c r="F60" s="68">
        <f t="shared" si="20"/>
        <v>21.666666666666629</v>
      </c>
      <c r="G60">
        <v>402</v>
      </c>
      <c r="H60" s="66" t="str">
        <f t="shared" si="5"/>
        <v>Insignificant</v>
      </c>
      <c r="I60" s="50" t="s">
        <v>199</v>
      </c>
      <c r="J60" s="68">
        <f t="shared" si="16"/>
        <v>333.33333333333326</v>
      </c>
      <c r="K60">
        <v>402</v>
      </c>
      <c r="L60" s="66" t="str">
        <f t="shared" si="7"/>
        <v>Insignificant</v>
      </c>
      <c r="M60" s="50" t="s">
        <v>228</v>
      </c>
      <c r="N60" s="68">
        <f>ABS($H$12-H13)</f>
        <v>168.33333333333326</v>
      </c>
      <c r="O60">
        <v>402</v>
      </c>
      <c r="P60" s="66" t="str">
        <f t="shared" si="9"/>
        <v>Insignificant</v>
      </c>
      <c r="T60" s="79"/>
    </row>
    <row r="61" spans="1:20" x14ac:dyDescent="0.3">
      <c r="A61" s="50" t="s">
        <v>142</v>
      </c>
      <c r="B61" s="68">
        <f t="shared" si="19"/>
        <v>58.333333333333371</v>
      </c>
      <c r="C61">
        <v>402</v>
      </c>
      <c r="D61" s="66" t="str">
        <f t="shared" si="4"/>
        <v>Insignificant</v>
      </c>
      <c r="E61" s="50" t="s">
        <v>171</v>
      </c>
      <c r="F61" s="68">
        <f t="shared" si="20"/>
        <v>189.99999999999989</v>
      </c>
      <c r="G61">
        <v>402</v>
      </c>
      <c r="H61" s="66" t="str">
        <f t="shared" si="5"/>
        <v>Insignificant</v>
      </c>
      <c r="I61" s="50" t="s">
        <v>200</v>
      </c>
      <c r="J61" s="68">
        <f t="shared" si="16"/>
        <v>240.66666666666663</v>
      </c>
      <c r="K61">
        <v>402</v>
      </c>
      <c r="L61" s="66" t="str">
        <f t="shared" si="7"/>
        <v>Insignificant</v>
      </c>
      <c r="M61" s="50" t="s">
        <v>229</v>
      </c>
      <c r="N61" s="68">
        <f t="shared" ref="N61:N66" si="21">ABS($H$12-H14)</f>
        <v>70.666666666666629</v>
      </c>
      <c r="O61">
        <v>402</v>
      </c>
      <c r="P61" s="66" t="str">
        <f t="shared" si="9"/>
        <v>Insignificant</v>
      </c>
      <c r="T61" s="79"/>
    </row>
    <row r="62" spans="1:20" x14ac:dyDescent="0.3">
      <c r="A62" s="50" t="s">
        <v>143</v>
      </c>
      <c r="B62" s="68">
        <f t="shared" si="19"/>
        <v>100.33333333333337</v>
      </c>
      <c r="C62">
        <v>402</v>
      </c>
      <c r="D62" s="66" t="str">
        <f t="shared" si="4"/>
        <v>Insignificant</v>
      </c>
      <c r="E62" s="50" t="s">
        <v>172</v>
      </c>
      <c r="F62" s="68">
        <f t="shared" si="20"/>
        <v>92.333333333333258</v>
      </c>
      <c r="G62">
        <v>402</v>
      </c>
      <c r="H62" s="66" t="str">
        <f t="shared" si="5"/>
        <v>Insignificant</v>
      </c>
      <c r="I62" s="50" t="s">
        <v>201</v>
      </c>
      <c r="J62" s="68">
        <f>ABS($H$9-H10)</f>
        <v>6.3333333333332575</v>
      </c>
      <c r="K62">
        <v>402</v>
      </c>
      <c r="L62" s="66" t="str">
        <f t="shared" si="7"/>
        <v>Insignificant</v>
      </c>
      <c r="M62" s="50" t="s">
        <v>230</v>
      </c>
      <c r="N62" s="68">
        <f t="shared" si="21"/>
        <v>305</v>
      </c>
      <c r="O62">
        <v>402</v>
      </c>
      <c r="P62" s="66" t="str">
        <f t="shared" si="9"/>
        <v>Insignificant</v>
      </c>
      <c r="T62" s="79"/>
    </row>
    <row r="63" spans="1:20" x14ac:dyDescent="0.3">
      <c r="A63" s="50" t="s">
        <v>144</v>
      </c>
      <c r="B63" s="68">
        <f t="shared" si="19"/>
        <v>67.999999999999886</v>
      </c>
      <c r="C63">
        <v>402</v>
      </c>
      <c r="D63" s="66" t="str">
        <f t="shared" si="4"/>
        <v>Insignificant</v>
      </c>
      <c r="E63" s="50" t="s">
        <v>173</v>
      </c>
      <c r="F63" s="68">
        <f t="shared" si="20"/>
        <v>283.33333333333337</v>
      </c>
      <c r="G63">
        <v>402</v>
      </c>
      <c r="H63" s="66" t="str">
        <f t="shared" si="5"/>
        <v>Insignificant</v>
      </c>
      <c r="I63" s="50" t="s">
        <v>202</v>
      </c>
      <c r="J63" s="68">
        <f t="shared" ref="J63:J67" si="22">ABS($H$9-H11)</f>
        <v>142.66666666666663</v>
      </c>
      <c r="K63">
        <v>402</v>
      </c>
      <c r="L63" s="66" t="str">
        <f t="shared" si="7"/>
        <v>Insignificant</v>
      </c>
      <c r="M63" s="50" t="s">
        <v>231</v>
      </c>
      <c r="N63" s="68">
        <f t="shared" si="21"/>
        <v>212.33333333333337</v>
      </c>
      <c r="O63">
        <v>402</v>
      </c>
      <c r="P63" s="66" t="str">
        <f t="shared" si="9"/>
        <v>Insignificant</v>
      </c>
      <c r="T63" s="79"/>
    </row>
    <row r="64" spans="1:20" x14ac:dyDescent="0.3">
      <c r="A64" s="50" t="s">
        <v>145</v>
      </c>
      <c r="B64" s="68">
        <f t="shared" si="19"/>
        <v>29.666666666666742</v>
      </c>
      <c r="C64">
        <v>402</v>
      </c>
      <c r="D64" s="66" t="str">
        <f t="shared" si="4"/>
        <v>Insignificant</v>
      </c>
      <c r="E64" s="50" t="s">
        <v>174</v>
      </c>
      <c r="F64" s="68">
        <f t="shared" si="20"/>
        <v>190.66666666666674</v>
      </c>
      <c r="G64">
        <v>402</v>
      </c>
      <c r="H64" s="66" t="str">
        <f t="shared" si="5"/>
        <v>Insignificant</v>
      </c>
      <c r="I64" s="50" t="s">
        <v>203</v>
      </c>
      <c r="J64" s="68">
        <f t="shared" si="22"/>
        <v>100.66666666666663</v>
      </c>
      <c r="K64">
        <v>402</v>
      </c>
      <c r="L64" s="66" t="str">
        <f t="shared" si="7"/>
        <v>Insignificant</v>
      </c>
      <c r="M64" s="50" t="s">
        <v>232</v>
      </c>
      <c r="N64" s="68">
        <f t="shared" si="21"/>
        <v>301.33333333333337</v>
      </c>
      <c r="O64">
        <v>402</v>
      </c>
      <c r="P64" s="66" t="str">
        <f t="shared" si="9"/>
        <v>Insignificant</v>
      </c>
      <c r="T64" s="79"/>
    </row>
    <row r="65" spans="1:20" x14ac:dyDescent="0.3">
      <c r="A65" s="50" t="s">
        <v>146</v>
      </c>
      <c r="B65" s="68">
        <f t="shared" si="19"/>
        <v>405.33333333333337</v>
      </c>
      <c r="C65">
        <v>402</v>
      </c>
      <c r="D65" s="66" t="str">
        <f t="shared" si="4"/>
        <v>Significant</v>
      </c>
      <c r="E65" s="50" t="s">
        <v>175</v>
      </c>
      <c r="F65" s="68">
        <f t="shared" si="20"/>
        <v>279.66666666666674</v>
      </c>
      <c r="G65">
        <v>402</v>
      </c>
      <c r="H65" s="66" t="str">
        <f t="shared" si="5"/>
        <v>Insignificant</v>
      </c>
      <c r="I65" s="50" t="s">
        <v>204</v>
      </c>
      <c r="J65" s="68">
        <f t="shared" si="22"/>
        <v>268.99999999999989</v>
      </c>
      <c r="K65">
        <v>402</v>
      </c>
      <c r="L65" s="66" t="str">
        <f t="shared" si="7"/>
        <v>Insignificant</v>
      </c>
      <c r="M65" s="50" t="s">
        <v>233</v>
      </c>
      <c r="N65" s="68">
        <f t="shared" si="21"/>
        <v>168</v>
      </c>
      <c r="O65">
        <v>402</v>
      </c>
      <c r="P65" s="66" t="str">
        <f t="shared" si="9"/>
        <v>Insignificant</v>
      </c>
      <c r="T65" s="79"/>
    </row>
    <row r="66" spans="1:20" x14ac:dyDescent="0.3">
      <c r="A66" s="50" t="s">
        <v>147</v>
      </c>
      <c r="B66" s="68">
        <f t="shared" si="19"/>
        <v>312.66666666666674</v>
      </c>
      <c r="C66">
        <v>402</v>
      </c>
      <c r="D66" s="66" t="str">
        <f t="shared" si="4"/>
        <v>Insignificant</v>
      </c>
      <c r="E66" s="50" t="s">
        <v>176</v>
      </c>
      <c r="F66" s="68">
        <f t="shared" si="20"/>
        <v>146.33333333333337</v>
      </c>
      <c r="G66">
        <v>402</v>
      </c>
      <c r="H66" s="66" t="str">
        <f t="shared" si="5"/>
        <v>Insignificant</v>
      </c>
      <c r="I66" s="50" t="s">
        <v>205</v>
      </c>
      <c r="J66" s="68">
        <f t="shared" si="22"/>
        <v>171.33333333333326</v>
      </c>
      <c r="K66">
        <v>402</v>
      </c>
      <c r="L66" s="66" t="str">
        <f t="shared" si="7"/>
        <v>Insignificant</v>
      </c>
      <c r="M66" s="50" t="s">
        <v>234</v>
      </c>
      <c r="N66" s="68">
        <f t="shared" si="21"/>
        <v>75.333333333333371</v>
      </c>
      <c r="O66">
        <v>402</v>
      </c>
      <c r="P66" s="66" t="str">
        <f t="shared" si="9"/>
        <v>Insignificant</v>
      </c>
      <c r="T66" s="79"/>
    </row>
    <row r="67" spans="1:20" x14ac:dyDescent="0.3">
      <c r="A67" s="50" t="s">
        <v>148</v>
      </c>
      <c r="B67" s="68">
        <f t="shared" si="19"/>
        <v>401.66666666666674</v>
      </c>
      <c r="C67">
        <v>402</v>
      </c>
      <c r="D67" s="66" t="str">
        <f t="shared" si="4"/>
        <v>Insignificant</v>
      </c>
      <c r="E67" s="50" t="s">
        <v>177</v>
      </c>
      <c r="F67" s="68">
        <f t="shared" si="20"/>
        <v>53.666666666666742</v>
      </c>
      <c r="G67">
        <v>402</v>
      </c>
      <c r="H67" s="66" t="str">
        <f t="shared" si="5"/>
        <v>Insignificant</v>
      </c>
      <c r="I67" s="50" t="s">
        <v>206</v>
      </c>
      <c r="J67" s="68">
        <f t="shared" si="22"/>
        <v>204.33333333333337</v>
      </c>
      <c r="K67">
        <v>402</v>
      </c>
      <c r="L67" s="66" t="str">
        <f t="shared" si="7"/>
        <v>Insignificant</v>
      </c>
      <c r="M67" s="50" t="s">
        <v>235</v>
      </c>
      <c r="N67" s="68">
        <f>ABS($H$13-H14)</f>
        <v>97.666666666666629</v>
      </c>
      <c r="O67">
        <v>402</v>
      </c>
      <c r="P67" s="66" t="str">
        <f t="shared" si="9"/>
        <v>Insignificant</v>
      </c>
      <c r="T67" s="79"/>
    </row>
    <row r="70" spans="1:20" x14ac:dyDescent="0.3">
      <c r="L70" s="16" t="s">
        <v>256</v>
      </c>
    </row>
    <row r="71" spans="1:20" x14ac:dyDescent="0.3">
      <c r="L71" s="50" t="s">
        <v>146</v>
      </c>
      <c r="N71" t="s">
        <v>258</v>
      </c>
      <c r="O71" s="52">
        <f>COUNTIF('Yield (gm)'!$L$71:$L$75,"*T13*")</f>
        <v>3</v>
      </c>
    </row>
    <row r="72" spans="1:20" x14ac:dyDescent="0.3">
      <c r="L72" s="50" t="s">
        <v>196</v>
      </c>
      <c r="N72" t="s">
        <v>261</v>
      </c>
      <c r="O72" s="52">
        <f>COUNTIF('Yield (gm)'!$L$71:$L$75,"*T6*")</f>
        <v>2</v>
      </c>
    </row>
    <row r="73" spans="1:20" x14ac:dyDescent="0.3">
      <c r="L73" s="50" t="s">
        <v>198</v>
      </c>
      <c r="N73" t="s">
        <v>263</v>
      </c>
      <c r="O73" s="52">
        <f>COUNTIF('Yield (gm)'!$L$71:$L$75,"*T11*")</f>
        <v>2</v>
      </c>
    </row>
    <row r="74" spans="1:20" x14ac:dyDescent="0.3">
      <c r="L74" s="50" t="s">
        <v>236</v>
      </c>
      <c r="N74" t="s">
        <v>259</v>
      </c>
      <c r="O74" s="52">
        <f>COUNTIF('Yield (gm)'!$L$71:$L$75,"*T15*")</f>
        <v>2</v>
      </c>
    </row>
    <row r="75" spans="1:20" x14ac:dyDescent="0.3">
      <c r="L75" s="50" t="s">
        <v>238</v>
      </c>
    </row>
    <row r="77" spans="1:20" x14ac:dyDescent="0.3">
      <c r="L77" s="63" t="s">
        <v>271</v>
      </c>
    </row>
    <row r="78" spans="1:20" x14ac:dyDescent="0.3">
      <c r="L78" s="81" t="s">
        <v>273</v>
      </c>
      <c r="M78" s="82"/>
    </row>
    <row r="79" spans="1:20" x14ac:dyDescent="0.3">
      <c r="L79" s="83" t="s">
        <v>16</v>
      </c>
      <c r="M79" s="27" t="s">
        <v>52</v>
      </c>
    </row>
    <row r="80" spans="1:20" x14ac:dyDescent="0.3">
      <c r="L80" s="83" t="s">
        <v>15</v>
      </c>
      <c r="M80" s="27" t="s">
        <v>56</v>
      </c>
    </row>
    <row r="81" spans="12:13" x14ac:dyDescent="0.3">
      <c r="L81" s="84" t="s">
        <v>14</v>
      </c>
      <c r="M81" s="27" t="s">
        <v>61</v>
      </c>
    </row>
  </sheetData>
  <mergeCells count="8">
    <mergeCell ref="H1:H2"/>
    <mergeCell ref="A20:C20"/>
    <mergeCell ref="F30:G30"/>
    <mergeCell ref="A1:A2"/>
    <mergeCell ref="B1:B2"/>
    <mergeCell ref="C1:C2"/>
    <mergeCell ref="D1:F1"/>
    <mergeCell ref="G1:G2"/>
  </mergeCells>
  <phoneticPr fontId="9" type="noConversion"/>
  <conditionalFormatting sqref="D39:D67">
    <cfRule type="cellIs" dxfId="9" priority="5" operator="equal">
      <formula>"Significant"</formula>
    </cfRule>
  </conditionalFormatting>
  <conditionalFormatting sqref="H39:H67">
    <cfRule type="cellIs" dxfId="8" priority="4" operator="equal">
      <formula>"Significant"</formula>
    </cfRule>
  </conditionalFormatting>
  <conditionalFormatting sqref="L39:L67">
    <cfRule type="cellIs" dxfId="7" priority="3" operator="equal">
      <formula>"Significant"</formula>
    </cfRule>
  </conditionalFormatting>
  <conditionalFormatting sqref="P39:P67">
    <cfRule type="cellIs" dxfId="6" priority="2" operator="equal">
      <formula>"Significant"</formula>
    </cfRule>
  </conditionalFormatting>
  <conditionalFormatting sqref="T39:T67">
    <cfRule type="cellIs" dxfId="5" priority="1" operator="equal">
      <formula>"Significant"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Expt &amp; Treatment Details</vt:lpstr>
      <vt:lpstr>Trial Data</vt:lpstr>
      <vt:lpstr>DATA</vt:lpstr>
      <vt:lpstr>Test Wt (gm)</vt:lpstr>
      <vt:lpstr>Germ %</vt:lpstr>
      <vt:lpstr>PHT</vt:lpstr>
      <vt:lpstr>No. of pods per plant</vt:lpstr>
      <vt:lpstr>Yield (gm)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sbmadse</dc:creator>
  <cp:lastModifiedBy>PRAJWAL KARNIK</cp:lastModifiedBy>
  <dcterms:created xsi:type="dcterms:W3CDTF">2015-06-05T18:17:20Z</dcterms:created>
  <dcterms:modified xsi:type="dcterms:W3CDTF">2025-06-07T05:22:41Z</dcterms:modified>
</cp:coreProperties>
</file>