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cs9417\"/>
    </mc:Choice>
  </mc:AlternateContent>
  <xr:revisionPtr revIDLastSave="0" documentId="13_ncr:1_{65D31337-F41F-4B32-A11E-3D4E5E927246}" xr6:coauthVersionLast="32" xr6:coauthVersionMax="32" xr10:uidLastSave="{00000000-0000-0000-0000-000000000000}"/>
  <bookViews>
    <workbookView xWindow="0" yWindow="0" windowWidth="28800" windowHeight="11625" activeTab="1" xr2:uid="{EFD9CA6E-104E-4ED9-94EB-F6073527FC27}"/>
  </bookViews>
  <sheets>
    <sheet name="Comparison" sheetId="4" r:id="rId1"/>
    <sheet name="word_overlap_all" sheetId="1" r:id="rId2"/>
    <sheet name="word_overlap_related" sheetId="2" r:id="rId3"/>
    <sheet name="word_overlap_biased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" i="1" l="1"/>
  <c r="M26" i="1"/>
  <c r="N9" i="1"/>
  <c r="M9" i="1"/>
  <c r="G9" i="1"/>
  <c r="F9" i="1"/>
  <c r="G26" i="1"/>
  <c r="F26" i="1"/>
  <c r="G26" i="2"/>
  <c r="F26" i="2"/>
  <c r="F9" i="2"/>
  <c r="N9" i="2"/>
  <c r="M9" i="2"/>
  <c r="N26" i="2"/>
  <c r="M26" i="2"/>
  <c r="F9" i="3"/>
  <c r="M9" i="3"/>
  <c r="M26" i="3"/>
  <c r="N7" i="3" l="1"/>
  <c r="N9" i="3" s="1"/>
  <c r="G16" i="3"/>
  <c r="G7" i="3"/>
  <c r="G9" i="3" s="1"/>
  <c r="M4" i="2"/>
  <c r="L4" i="2"/>
  <c r="N7" i="2" s="1"/>
  <c r="K4" i="2"/>
  <c r="E4" i="2"/>
  <c r="D4" i="2"/>
  <c r="G7" i="2"/>
  <c r="G9" i="2" s="1"/>
  <c r="N24" i="3"/>
  <c r="N26" i="3" s="1"/>
  <c r="C20" i="3"/>
  <c r="G24" i="3" s="1"/>
  <c r="G26" i="3" s="1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E17" i="3"/>
  <c r="L17" i="3"/>
  <c r="N16" i="3"/>
  <c r="F23" i="2"/>
  <c r="E23" i="2"/>
  <c r="D23" i="2"/>
  <c r="F22" i="2"/>
  <c r="E22" i="2"/>
  <c r="D22" i="2"/>
  <c r="F21" i="2"/>
  <c r="E21" i="2"/>
  <c r="D21" i="2"/>
  <c r="G24" i="2" s="1"/>
  <c r="K23" i="2"/>
  <c r="K22" i="2"/>
  <c r="M21" i="2"/>
  <c r="L21" i="2"/>
  <c r="L22" i="2"/>
  <c r="M22" i="2"/>
  <c r="L23" i="2"/>
  <c r="K21" i="2"/>
  <c r="N24" i="2" s="1"/>
  <c r="G7" i="1"/>
  <c r="M23" i="2"/>
  <c r="E17" i="2"/>
  <c r="L17" i="2"/>
  <c r="G16" i="2"/>
  <c r="N16" i="2"/>
  <c r="M5" i="1"/>
  <c r="L5" i="1"/>
  <c r="N7" i="1" s="1"/>
  <c r="F5" i="1"/>
  <c r="E5" i="1"/>
  <c r="L22" i="1"/>
  <c r="L23" i="1"/>
  <c r="M22" i="1"/>
  <c r="N24" i="1" s="1"/>
  <c r="M23" i="1"/>
  <c r="F26" i="3" l="1"/>
  <c r="H26" i="3" s="1"/>
  <c r="H9" i="3"/>
  <c r="O9" i="3"/>
  <c r="C4" i="4" s="1"/>
  <c r="O9" i="2"/>
  <c r="C3" i="4" s="1"/>
  <c r="H9" i="2"/>
  <c r="O26" i="3"/>
  <c r="B4" i="4" s="1"/>
  <c r="H26" i="2"/>
  <c r="O26" i="2"/>
  <c r="B3" i="4" s="1"/>
  <c r="F23" i="1"/>
  <c r="E23" i="1"/>
  <c r="F22" i="1"/>
  <c r="E22" i="1"/>
  <c r="E17" i="1"/>
  <c r="G16" i="1"/>
  <c r="L17" i="1"/>
  <c r="N16" i="1"/>
  <c r="D3" i="4" l="1"/>
  <c r="D4" i="4"/>
  <c r="O9" i="1"/>
  <c r="C2" i="4" s="1"/>
  <c r="H9" i="1"/>
  <c r="G24" i="1"/>
  <c r="H26" i="1" s="1"/>
  <c r="O26" i="1"/>
  <c r="B2" i="4" s="1"/>
  <c r="D2" i="4" l="1"/>
</calcChain>
</file>

<file path=xl/sharedStrings.xml><?xml version="1.0" encoding="utf-8"?>
<sst xmlns="http://schemas.openxmlformats.org/spreadsheetml/2006/main" count="156" uniqueCount="14">
  <si>
    <t>goal\test</t>
  </si>
  <si>
    <t>D</t>
  </si>
  <si>
    <t>Y</t>
  </si>
  <si>
    <t>N</t>
  </si>
  <si>
    <t>U</t>
  </si>
  <si>
    <t>B</t>
  </si>
  <si>
    <t>COMP</t>
  </si>
  <si>
    <t>DEV</t>
  </si>
  <si>
    <t>OURS</t>
  </si>
  <si>
    <t>BMARK</t>
  </si>
  <si>
    <t>ALL</t>
  </si>
  <si>
    <t>REL</t>
  </si>
  <si>
    <t>BIAS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</si>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</sst>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%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3" fillId="0" borderId="0" xfId="0" applyFont="1"/>
    <xf numFmtId="165" fontId="0" fillId="0" borderId="0" xfId="1" applyNumberFormat="1" applyFont="1"/>
    <xf numFmtId="0" fontId="2" fillId="0" borderId="0" xfId="0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Comparison!$D$1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Comparison!$A$2:$A$4</c:f>
              <c:strCache>
                <c:ptCount val="3"/>
                <c:pt idx="0">
                  <c:v>ALL</c:v>
                </c:pt>
                <c:pt idx="1">
                  <c:v>REL</c:v>
                </c:pt>
                <c:pt idx="2">
                  <c:v>BIAS</c:v>
                </c:pt>
              </c:strCache>
            </c:strRef>
          </c:cat>
          <c:val>
            <c:numRef>
              <c:f>Comparison!$D$2:$D$4</c:f>
              <c:numCache>
                <c:formatCode>0.000%</c:formatCode>
                <c:ptCount val="3"/>
                <c:pt idx="0">
                  <c:v>3.4781675785859889E-2</c:v>
                </c:pt>
                <c:pt idx="1">
                  <c:v>1.9718914279583721E-2</c:v>
                </c:pt>
                <c:pt idx="2">
                  <c:v>1.7015341701534181E-2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B-488A-B60C-59B652F0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03072"/>
        <c:axId val="6039808"/>
      </c:barChart>
      <c:lineChart>
        <c:grouping val="standard"/>
        <c:varyColors val="0"/>
        <c:ser>
          <c:idx val="1"/>
          <c:order val="1"/>
          <c:tx>
            <c:strRef>
              <c:f>Comparison!$C$1</c:f>
              <c:strCache>
                <c:ptCount val="1"/>
                <c:pt idx="0">
                  <c:v>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Comparison!$C$2:$C$4</c:f>
              <c:numCache>
                <c:formatCode>0.000%</c:formatCode>
                <c:ptCount val="3"/>
                <c:pt idx="0">
                  <c:v>0.92357043235704328</c:v>
                </c:pt>
                <c:pt idx="1">
                  <c:v>0.77487394056431713</c:v>
                </c:pt>
                <c:pt idx="2">
                  <c:v>0.76901619997854309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EB-488A-B60C-59B652F0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4320704"/>
        <c:axId val="11545888"/>
      </c:lineChart>
      <c:catAx>
        <c:axId val="10703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808"/>
        <c:crosses val="autoZero"/>
        <c:auto val="1"/>
        <c:lblAlgn val="ctr"/>
        <c:lblOffset val="100"/>
        <c:noMultiLvlLbl val="0"/>
      </c:catAx>
      <c:valAx>
        <c:axId val="60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Relative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072"/>
        <c:crosses val="autoZero"/>
        <c:crossBetween val="between"/>
      </c:valAx>
      <c:valAx>
        <c:axId val="11545888"/>
        <c:scaling>
          <c:orientation val="minMax"/>
          <c:min val="0.600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Our</a:t>
                </a:r>
                <a:r>
                  <a:rPr lang="en-AU" baseline="0"/>
                  <a:t> Score %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320704"/>
        <c:crosses val="max"/>
        <c:crossBetween val="between"/>
      </c:valAx>
      <c:catAx>
        <c:axId val="1524320704"/>
        <c:scaling>
          <c:orientation val="minMax"/>
        </c:scaling>
        <c:delete val="1"/>
        <c:axPos val="b"/>
        <c:majorTickMark val="out"/>
        <c:minorTickMark val="none"/>
        <c:tickLblPos val="nextTo"/>
        <c:crossAx val="11545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</xdr:row>
      <xdr:rowOff>71436</xdr:rowOff>
    </xdr:from>
    <xdr:to>
      <xdr:col>10</xdr:col>
      <xdr:colOff>38100</xdr:colOff>
      <xdr:row>30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12761E-7260-4756-BF93-7479A806E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E610-1417-4D91-A0E3-CE38B43A3CD3}">
  <dimension ref="A1:D4"/>
  <sheetViews>
    <sheetView workbookViewId="0">
      <selection activeCell="G34" sqref="G34"/>
    </sheetView>
  </sheetViews>
  <sheetFormatPr defaultRowHeight="15" x14ac:dyDescent="0.25"/>
  <sheetData>
    <row r="1" spans="1:4" x14ac:dyDescent="0.25">
      <c r="B1" t="s">
        <v>9</v>
      </c>
      <c r="C1" t="s">
        <v>8</v>
      </c>
      <c r="D1" t="s">
        <v>13</v>
      </c>
    </row>
    <row r="2" spans="1:4" x14ac:dyDescent="0.25">
      <c r="A2" t="s">
        <v>10</v>
      </c>
      <c r="B2" s="3">
        <f>word_overlap_all!O26</f>
        <v>0.88878875657118339</v>
      </c>
      <c r="C2" s="3">
        <f>word_overlap_all!O9</f>
        <v>0.92357043235704328</v>
      </c>
      <c r="D2" s="5">
        <f>C2-B2</f>
        <v>3.4781675785859889E-2</v>
      </c>
    </row>
    <row r="3" spans="1:4" x14ac:dyDescent="0.25">
      <c r="A3" t="s">
        <v>11</v>
      </c>
      <c r="B3" s="3">
        <f>word_overlap_related!O26</f>
        <v>0.75515502628473341</v>
      </c>
      <c r="C3" s="3">
        <f>word_overlap_related!O9</f>
        <v>0.77487394056431713</v>
      </c>
      <c r="D3" s="5">
        <f t="shared" ref="D3:D4" si="0">C3-B3</f>
        <v>1.9718914279583721E-2</v>
      </c>
    </row>
    <row r="4" spans="1:4" x14ac:dyDescent="0.25">
      <c r="A4" t="s">
        <v>12</v>
      </c>
      <c r="B4" s="3">
        <f>word_overlap_biased!O26</f>
        <v>0.75200085827700891</v>
      </c>
      <c r="C4" s="3">
        <f>word_overlap_biased!O9</f>
        <v>0.76901619997854309</v>
      </c>
      <c r="D4" s="5">
        <f t="shared" si="0"/>
        <v>1.7015341701534181E-2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D85D-E31E-46C2-BB04-3D7E8AFEFB10}">
  <dimension ref="A1:O26"/>
  <sheetViews>
    <sheetView tabSelected="1" workbookViewId="0">
      <selection activeCell="G3" sqref="G3"/>
    </sheetView>
  </sheetViews>
  <sheetFormatPr defaultRowHeight="15" x14ac:dyDescent="0.25"/>
  <cols>
    <col min="1" max="1" width="9.140625" style="2"/>
    <col min="8" max="8" width="19.42578125" bestFit="1" customWidth="1"/>
    <col min="15" max="15" width="19.42578125" bestFit="1" customWidth="1"/>
  </cols>
  <sheetData>
    <row r="1" spans="1:15" s="2" customFormat="1" x14ac:dyDescent="0.25">
      <c r="B1" s="2" t="s">
        <v>7</v>
      </c>
      <c r="I1" s="2" t="s">
        <v>6</v>
      </c>
    </row>
    <row r="2" spans="1:15" x14ac:dyDescent="0.25">
      <c r="A2" s="2" t="s">
        <v>8</v>
      </c>
      <c r="B2" t="s">
        <v>0</v>
      </c>
      <c r="E2" t="s">
        <v>1</v>
      </c>
      <c r="F2" t="s">
        <v>4</v>
      </c>
      <c r="I2" t="s">
        <v>0</v>
      </c>
      <c r="L2" t="s">
        <v>1</v>
      </c>
      <c r="M2" t="s">
        <v>4</v>
      </c>
    </row>
    <row r="5" spans="1:15" x14ac:dyDescent="0.25">
      <c r="B5" t="s">
        <v>1</v>
      </c>
      <c r="E5" s="4">
        <f>1616+151+695</f>
        <v>2462</v>
      </c>
      <c r="F5" s="4">
        <f>184+11+67</f>
        <v>262</v>
      </c>
      <c r="I5" t="s">
        <v>1</v>
      </c>
      <c r="L5" s="4">
        <f>1720+550+4052</f>
        <v>6322</v>
      </c>
      <c r="M5" s="4">
        <f>412+147+183</f>
        <v>742</v>
      </c>
    </row>
    <row r="6" spans="1:15" x14ac:dyDescent="0.25">
      <c r="B6" t="s">
        <v>4</v>
      </c>
      <c r="E6" s="4">
        <v>192</v>
      </c>
      <c r="F6" s="4">
        <v>6706</v>
      </c>
      <c r="I6" t="s">
        <v>4</v>
      </c>
      <c r="L6" s="4">
        <v>594</v>
      </c>
      <c r="M6" s="4">
        <v>17755</v>
      </c>
    </row>
    <row r="7" spans="1:15" x14ac:dyDescent="0.25">
      <c r="G7">
        <f>SUM(E5:F6)</f>
        <v>9622</v>
      </c>
      <c r="N7">
        <f>SUM(L5:M6)</f>
        <v>25413</v>
      </c>
    </row>
    <row r="9" spans="1:15" x14ac:dyDescent="0.25">
      <c r="F9">
        <f>(E5+F6+D4+C3)/4+(D4+E5+C3)/2+SUM(C3:E5)/4</f>
        <v>4138.5</v>
      </c>
      <c r="G9">
        <f>G7/4+SUM(C3:F5)*3/4</f>
        <v>4448.5</v>
      </c>
      <c r="H9" s="1">
        <f>F9/G9</f>
        <v>0.93031358885017423</v>
      </c>
      <c r="M9">
        <f>(L5+M6+K4+J3)/4+(K4+L5+J3)/2+SUM(J3:L5)/4</f>
        <v>10760.75</v>
      </c>
      <c r="N9">
        <f>N7/4+SUM(J3:M5)*3/4</f>
        <v>11651.25</v>
      </c>
      <c r="O9" s="1">
        <f>M9/N9</f>
        <v>0.92357043235704328</v>
      </c>
    </row>
    <row r="11" spans="1:15" x14ac:dyDescent="0.25">
      <c r="A11" s="2" t="s">
        <v>9</v>
      </c>
      <c r="B11" t="s">
        <v>0</v>
      </c>
      <c r="C11" t="s">
        <v>2</v>
      </c>
      <c r="D11" t="s">
        <v>3</v>
      </c>
      <c r="E11" t="s">
        <v>1</v>
      </c>
      <c r="F11" t="s">
        <v>4</v>
      </c>
      <c r="I11" t="s">
        <v>0</v>
      </c>
      <c r="J11" t="s">
        <v>2</v>
      </c>
      <c r="K11" t="s">
        <v>3</v>
      </c>
      <c r="L11" t="s">
        <v>1</v>
      </c>
      <c r="M11" t="s">
        <v>4</v>
      </c>
    </row>
    <row r="12" spans="1:15" x14ac:dyDescent="0.25">
      <c r="B12" t="s">
        <v>2</v>
      </c>
      <c r="C12">
        <v>118</v>
      </c>
      <c r="D12">
        <v>3</v>
      </c>
      <c r="E12">
        <v>556</v>
      </c>
      <c r="F12">
        <v>85</v>
      </c>
      <c r="I12" t="s">
        <v>2</v>
      </c>
      <c r="J12">
        <v>173</v>
      </c>
      <c r="K12">
        <v>10</v>
      </c>
      <c r="L12">
        <v>1435</v>
      </c>
      <c r="M12">
        <v>285</v>
      </c>
    </row>
    <row r="13" spans="1:15" x14ac:dyDescent="0.25">
      <c r="B13" t="s">
        <v>3</v>
      </c>
      <c r="C13">
        <v>14</v>
      </c>
      <c r="D13">
        <v>3</v>
      </c>
      <c r="E13">
        <v>130</v>
      </c>
      <c r="F13">
        <v>15</v>
      </c>
      <c r="I13" t="s">
        <v>3</v>
      </c>
      <c r="J13">
        <v>39</v>
      </c>
      <c r="K13">
        <v>7</v>
      </c>
      <c r="L13">
        <v>413</v>
      </c>
      <c r="M13">
        <v>238</v>
      </c>
    </row>
    <row r="14" spans="1:15" x14ac:dyDescent="0.25">
      <c r="B14" t="s">
        <v>1</v>
      </c>
      <c r="C14">
        <v>58</v>
      </c>
      <c r="D14">
        <v>5</v>
      </c>
      <c r="E14">
        <v>1527</v>
      </c>
      <c r="F14">
        <v>210</v>
      </c>
      <c r="I14" t="s">
        <v>1</v>
      </c>
      <c r="J14">
        <v>221</v>
      </c>
      <c r="K14">
        <v>7</v>
      </c>
      <c r="L14">
        <v>3556</v>
      </c>
      <c r="M14">
        <v>680</v>
      </c>
    </row>
    <row r="15" spans="1:15" x14ac:dyDescent="0.25">
      <c r="B15" t="s">
        <v>4</v>
      </c>
      <c r="C15">
        <v>5</v>
      </c>
      <c r="D15">
        <v>1</v>
      </c>
      <c r="E15">
        <v>98</v>
      </c>
      <c r="F15">
        <v>6794</v>
      </c>
      <c r="I15" t="s">
        <v>4</v>
      </c>
      <c r="J15">
        <v>10</v>
      </c>
      <c r="K15">
        <v>3</v>
      </c>
      <c r="L15">
        <v>358</v>
      </c>
      <c r="M15">
        <v>17978</v>
      </c>
    </row>
    <row r="16" spans="1:15" x14ac:dyDescent="0.25">
      <c r="G16">
        <f>SUM(C12:F15)</f>
        <v>9622</v>
      </c>
      <c r="H16" s="1"/>
      <c r="N16">
        <f>SUM(J12:M15)</f>
        <v>25413</v>
      </c>
    </row>
    <row r="17" spans="2:15" x14ac:dyDescent="0.25">
      <c r="E17">
        <f>SUM(C12:E14)</f>
        <v>2414</v>
      </c>
      <c r="L17">
        <f>SUM(J12:L14)</f>
        <v>5861</v>
      </c>
    </row>
    <row r="19" spans="2:15" x14ac:dyDescent="0.25">
      <c r="B19" t="s">
        <v>0</v>
      </c>
      <c r="E19" t="s">
        <v>1</v>
      </c>
      <c r="F19" t="s">
        <v>4</v>
      </c>
      <c r="I19" t="s">
        <v>0</v>
      </c>
      <c r="L19" t="s">
        <v>1</v>
      </c>
      <c r="M19" t="s">
        <v>4</v>
      </c>
    </row>
    <row r="22" spans="2:15" x14ac:dyDescent="0.25">
      <c r="B22" t="s">
        <v>1</v>
      </c>
      <c r="E22">
        <f>SUM(C12:E14)</f>
        <v>2414</v>
      </c>
      <c r="F22">
        <f>SUM(F12:F14)</f>
        <v>310</v>
      </c>
      <c r="I22" t="s">
        <v>1</v>
      </c>
      <c r="L22">
        <f>SUM(J12:L14)</f>
        <v>5861</v>
      </c>
      <c r="M22">
        <f>SUM(M12:M14)</f>
        <v>1203</v>
      </c>
    </row>
    <row r="23" spans="2:15" x14ac:dyDescent="0.25">
      <c r="B23" t="s">
        <v>4</v>
      </c>
      <c r="E23">
        <f>SUM(C15:E15)</f>
        <v>104</v>
      </c>
      <c r="F23">
        <f>F15</f>
        <v>6794</v>
      </c>
      <c r="I23" t="s">
        <v>4</v>
      </c>
      <c r="L23">
        <f>SUM(J15:L15)</f>
        <v>371</v>
      </c>
      <c r="M23">
        <f>M15</f>
        <v>17978</v>
      </c>
    </row>
    <row r="24" spans="2:15" x14ac:dyDescent="0.25">
      <c r="G24">
        <f>SUM(E22:F23)</f>
        <v>9622</v>
      </c>
      <c r="H24" s="1"/>
      <c r="N24">
        <f>SUM(L22:M23)</f>
        <v>25413</v>
      </c>
    </row>
    <row r="26" spans="2:15" x14ac:dyDescent="0.25">
      <c r="F26">
        <f>(E22+F23+D21+C20)/4+(D21+E22+C20)/2+SUM(C20:E22)/4</f>
        <v>4112.5</v>
      </c>
      <c r="G26">
        <f>G24/4+SUM(C20:F22)*3/4</f>
        <v>4448.5</v>
      </c>
      <c r="H26" s="1">
        <f>F26/G26</f>
        <v>0.9244689221085759</v>
      </c>
      <c r="M26">
        <f>(L22+M23+K21+J20)/4+(K21+L22+J20)/2+SUM(J20:L22)/4</f>
        <v>10355.5</v>
      </c>
      <c r="N26">
        <f>N24/4+SUM(J20:M22)*3/4</f>
        <v>11651.25</v>
      </c>
      <c r="O26" s="1">
        <f>M26/N26</f>
        <v>0.88878875657118339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A78-9E3B-49DE-B3A6-C1ED411E674C}">
  <dimension ref="A1:O26"/>
  <sheetViews>
    <sheetView workbookViewId="0">
      <selection activeCell="G6" sqref="E6:G6"/>
    </sheetView>
  </sheetViews>
  <sheetFormatPr defaultRowHeight="15" x14ac:dyDescent="0.25"/>
  <cols>
    <col min="1" max="1" width="9.140625" style="2"/>
    <col min="7" max="7" width="9.140625" customWidth="1"/>
    <col min="8" max="8" width="19.42578125" bestFit="1" customWidth="1"/>
    <col min="15" max="15" width="19.42578125" bestFit="1" customWidth="1"/>
  </cols>
  <sheetData>
    <row r="1" spans="1:15" s="2" customFormat="1" x14ac:dyDescent="0.25">
      <c r="B1" s="2" t="s">
        <v>7</v>
      </c>
      <c r="I1" s="2" t="s">
        <v>6</v>
      </c>
    </row>
    <row r="2" spans="1:15" x14ac:dyDescent="0.25">
      <c r="A2" s="2" t="s">
        <v>8</v>
      </c>
      <c r="B2" t="s">
        <v>0</v>
      </c>
      <c r="D2" t="s">
        <v>5</v>
      </c>
      <c r="E2" t="s">
        <v>1</v>
      </c>
      <c r="F2" t="s">
        <v>4</v>
      </c>
      <c r="I2" t="s">
        <v>0</v>
      </c>
      <c r="K2" t="s">
        <v>5</v>
      </c>
      <c r="L2" t="s">
        <v>1</v>
      </c>
      <c r="M2" t="s">
        <v>4</v>
      </c>
    </row>
    <row r="4" spans="1:15" x14ac:dyDescent="0.25">
      <c r="B4" t="s">
        <v>5</v>
      </c>
      <c r="D4" s="4">
        <f>120+24</f>
        <v>144</v>
      </c>
      <c r="E4" s="4">
        <f>642+138</f>
        <v>780</v>
      </c>
      <c r="I4" t="s">
        <v>5</v>
      </c>
      <c r="K4" s="4">
        <f>264+82</f>
        <v>346</v>
      </c>
      <c r="L4" s="4">
        <f>1456+468</f>
        <v>1924</v>
      </c>
      <c r="M4">
        <f>183+147</f>
        <v>330</v>
      </c>
    </row>
    <row r="5" spans="1:15" x14ac:dyDescent="0.25">
      <c r="B5" t="s">
        <v>1</v>
      </c>
      <c r="D5" s="4">
        <v>101</v>
      </c>
      <c r="E5" s="4">
        <v>1699</v>
      </c>
      <c r="I5" t="s">
        <v>1</v>
      </c>
      <c r="K5" s="4">
        <v>386</v>
      </c>
      <c r="L5" s="4">
        <v>3666</v>
      </c>
      <c r="M5">
        <v>412</v>
      </c>
    </row>
    <row r="6" spans="1:15" x14ac:dyDescent="0.25">
      <c r="B6" t="s">
        <v>4</v>
      </c>
      <c r="I6" t="s">
        <v>4</v>
      </c>
      <c r="K6">
        <v>30</v>
      </c>
      <c r="L6">
        <v>564</v>
      </c>
      <c r="M6">
        <v>17755</v>
      </c>
    </row>
    <row r="7" spans="1:15" x14ac:dyDescent="0.25">
      <c r="G7">
        <f>SUM(D4:F6)</f>
        <v>2724</v>
      </c>
      <c r="N7">
        <f>SUM(K4:M6)</f>
        <v>25413</v>
      </c>
    </row>
    <row r="9" spans="1:15" x14ac:dyDescent="0.25">
      <c r="F9">
        <f>(E5+F6+D4+C3)/4+(D4+E5+C3)/2+SUM(C3:E5)/4</f>
        <v>2063.25</v>
      </c>
      <c r="G9">
        <f>G7/4+SUM(C3:F5)*3/4</f>
        <v>2724</v>
      </c>
      <c r="H9" s="1">
        <f>F9/G9</f>
        <v>0.75743392070484583</v>
      </c>
      <c r="M9">
        <f>(L5+M6+K4+J3)/4+(K4+L5+J3)/2+SUM(J3:L5)/4</f>
        <v>9028.25</v>
      </c>
      <c r="N9">
        <f>N7/4+SUM(J3:M5)*3/4</f>
        <v>11651.25</v>
      </c>
      <c r="O9" s="1">
        <f>M9/N9</f>
        <v>0.77487394056431713</v>
      </c>
    </row>
    <row r="11" spans="1:15" x14ac:dyDescent="0.25">
      <c r="A11" s="2" t="s">
        <v>9</v>
      </c>
      <c r="B11" t="s">
        <v>0</v>
      </c>
      <c r="C11" t="s">
        <v>2</v>
      </c>
      <c r="D11" t="s">
        <v>3</v>
      </c>
      <c r="E11" t="s">
        <v>1</v>
      </c>
      <c r="F11" t="s">
        <v>4</v>
      </c>
      <c r="I11" t="s">
        <v>0</v>
      </c>
      <c r="J11" t="s">
        <v>2</v>
      </c>
      <c r="K11" t="s">
        <v>3</v>
      </c>
      <c r="L11" t="s">
        <v>1</v>
      </c>
      <c r="M11" t="s">
        <v>4</v>
      </c>
    </row>
    <row r="12" spans="1:15" x14ac:dyDescent="0.25">
      <c r="B12" t="s">
        <v>2</v>
      </c>
      <c r="C12">
        <v>118</v>
      </c>
      <c r="D12">
        <v>3</v>
      </c>
      <c r="E12">
        <v>556</v>
      </c>
      <c r="F12">
        <v>85</v>
      </c>
      <c r="I12" t="s">
        <v>2</v>
      </c>
      <c r="J12">
        <v>173</v>
      </c>
      <c r="K12">
        <v>10</v>
      </c>
      <c r="L12">
        <v>1435</v>
      </c>
      <c r="M12">
        <v>285</v>
      </c>
    </row>
    <row r="13" spans="1:15" x14ac:dyDescent="0.25">
      <c r="B13" t="s">
        <v>3</v>
      </c>
      <c r="C13">
        <v>14</v>
      </c>
      <c r="D13">
        <v>3</v>
      </c>
      <c r="E13">
        <v>130</v>
      </c>
      <c r="F13">
        <v>15</v>
      </c>
      <c r="I13" t="s">
        <v>3</v>
      </c>
      <c r="J13">
        <v>39</v>
      </c>
      <c r="K13">
        <v>7</v>
      </c>
      <c r="L13">
        <v>413</v>
      </c>
      <c r="M13">
        <v>238</v>
      </c>
    </row>
    <row r="14" spans="1:15" x14ac:dyDescent="0.25">
      <c r="B14" t="s">
        <v>1</v>
      </c>
      <c r="C14">
        <v>58</v>
      </c>
      <c r="D14">
        <v>5</v>
      </c>
      <c r="E14">
        <v>1527</v>
      </c>
      <c r="F14">
        <v>210</v>
      </c>
      <c r="I14" t="s">
        <v>1</v>
      </c>
      <c r="J14">
        <v>221</v>
      </c>
      <c r="K14">
        <v>7</v>
      </c>
      <c r="L14">
        <v>3556</v>
      </c>
      <c r="M14">
        <v>680</v>
      </c>
    </row>
    <row r="15" spans="1:15" x14ac:dyDescent="0.25">
      <c r="B15" t="s">
        <v>4</v>
      </c>
      <c r="C15">
        <v>5</v>
      </c>
      <c r="D15">
        <v>1</v>
      </c>
      <c r="E15">
        <v>98</v>
      </c>
      <c r="F15">
        <v>6794</v>
      </c>
      <c r="I15" t="s">
        <v>4</v>
      </c>
      <c r="J15">
        <v>10</v>
      </c>
      <c r="K15">
        <v>3</v>
      </c>
      <c r="L15">
        <v>358</v>
      </c>
      <c r="M15">
        <v>17978</v>
      </c>
    </row>
    <row r="16" spans="1:15" x14ac:dyDescent="0.25">
      <c r="G16">
        <f>SUM(C12:F15)</f>
        <v>9622</v>
      </c>
      <c r="H16" s="1"/>
      <c r="N16">
        <f>SUM(J12:M15)</f>
        <v>25413</v>
      </c>
    </row>
    <row r="17" spans="2:15" x14ac:dyDescent="0.25">
      <c r="E17">
        <f>SUM(C12:E14)</f>
        <v>2414</v>
      </c>
      <c r="L17">
        <f>SUM(J12:L14)</f>
        <v>5861</v>
      </c>
    </row>
    <row r="19" spans="2:15" x14ac:dyDescent="0.25">
      <c r="B19" t="s">
        <v>0</v>
      </c>
      <c r="D19" t="s">
        <v>5</v>
      </c>
      <c r="E19" t="s">
        <v>1</v>
      </c>
      <c r="F19" t="s">
        <v>4</v>
      </c>
      <c r="I19" t="s">
        <v>0</v>
      </c>
      <c r="K19" t="s">
        <v>5</v>
      </c>
      <c r="L19" t="s">
        <v>1</v>
      </c>
      <c r="M19" t="s">
        <v>4</v>
      </c>
    </row>
    <row r="21" spans="2:15" x14ac:dyDescent="0.25">
      <c r="B21" t="s">
        <v>5</v>
      </c>
      <c r="D21">
        <f>SUM(C12:D13)</f>
        <v>138</v>
      </c>
      <c r="E21">
        <f>SUM(E12:E13)</f>
        <v>686</v>
      </c>
      <c r="F21">
        <f>SUM(F12:F13)</f>
        <v>100</v>
      </c>
      <c r="I21" t="s">
        <v>5</v>
      </c>
      <c r="K21">
        <f>SUM(J12:K13)</f>
        <v>229</v>
      </c>
      <c r="L21">
        <f>SUM(L12:L13)</f>
        <v>1848</v>
      </c>
      <c r="M21">
        <f>SUM(M12:M13)</f>
        <v>523</v>
      </c>
    </row>
    <row r="22" spans="2:15" x14ac:dyDescent="0.25">
      <c r="B22" t="s">
        <v>1</v>
      </c>
      <c r="D22">
        <f>SUM(C14:D14)</f>
        <v>63</v>
      </c>
      <c r="E22">
        <f>E14</f>
        <v>1527</v>
      </c>
      <c r="F22">
        <f>F14</f>
        <v>210</v>
      </c>
      <c r="I22" t="s">
        <v>1</v>
      </c>
      <c r="K22">
        <f>SUM(J14:K14)</f>
        <v>228</v>
      </c>
      <c r="L22">
        <f>L14</f>
        <v>3556</v>
      </c>
      <c r="M22">
        <f>M14</f>
        <v>680</v>
      </c>
    </row>
    <row r="23" spans="2:15" x14ac:dyDescent="0.25">
      <c r="B23" t="s">
        <v>4</v>
      </c>
      <c r="D23">
        <f>SUM(C15:D15)</f>
        <v>6</v>
      </c>
      <c r="E23">
        <f>E15</f>
        <v>98</v>
      </c>
      <c r="F23">
        <f>F15</f>
        <v>6794</v>
      </c>
      <c r="I23" t="s">
        <v>4</v>
      </c>
      <c r="K23">
        <f>SUM(J15:K15)</f>
        <v>13</v>
      </c>
      <c r="L23">
        <f>L15</f>
        <v>358</v>
      </c>
      <c r="M23">
        <f>M15</f>
        <v>17978</v>
      </c>
    </row>
    <row r="24" spans="2:15" x14ac:dyDescent="0.25">
      <c r="G24">
        <f>SUM(D21:F23)</f>
        <v>9622</v>
      </c>
      <c r="H24" s="1"/>
      <c r="N24">
        <f>SUM(K21:M23)</f>
        <v>25413</v>
      </c>
    </row>
    <row r="26" spans="2:15" x14ac:dyDescent="0.25">
      <c r="F26">
        <f>(E22+F23+D21+C20)/4+(D21+E22+C20)/2+SUM(C20:E22)/4</f>
        <v>3550.75</v>
      </c>
      <c r="G26">
        <f>G24/4+SUM(C20:F22)*3/4</f>
        <v>4448.5</v>
      </c>
      <c r="H26" s="1">
        <f>F26/G26</f>
        <v>0.79819040125885132</v>
      </c>
      <c r="M26">
        <f>(L22+M23+K21+J20)/4+(K21+L22+J20)/2+SUM(J20:L22)/4</f>
        <v>8798.5</v>
      </c>
      <c r="N26">
        <f>N24/4+SUM(J20:M22)*3/4</f>
        <v>11651.25</v>
      </c>
      <c r="O26" s="1">
        <f>M26/N26</f>
        <v>0.75515502628473341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04C3-3753-41C0-ABE8-80B27895448C}">
  <dimension ref="A1:O26"/>
  <sheetViews>
    <sheetView workbookViewId="0">
      <selection activeCell="H4" sqref="H4"/>
    </sheetView>
  </sheetViews>
  <sheetFormatPr defaultRowHeight="15" x14ac:dyDescent="0.25"/>
  <cols>
    <col min="1" max="1" width="9.140625" style="2"/>
    <col min="8" max="8" width="19.42578125" bestFit="1" customWidth="1"/>
    <col min="15" max="15" width="19.42578125" bestFit="1" customWidth="1"/>
  </cols>
  <sheetData>
    <row r="1" spans="1:15" s="2" customFormat="1" x14ac:dyDescent="0.25">
      <c r="B1" s="2" t="s">
        <v>7</v>
      </c>
      <c r="I1" s="2" t="s">
        <v>6</v>
      </c>
    </row>
    <row r="2" spans="1:15" x14ac:dyDescent="0.25">
      <c r="A2" s="2" t="s">
        <v>8</v>
      </c>
      <c r="B2" t="s">
        <v>0</v>
      </c>
      <c r="C2" t="s">
        <v>2</v>
      </c>
      <c r="D2" t="s">
        <v>3</v>
      </c>
      <c r="E2" t="s">
        <v>1</v>
      </c>
      <c r="F2" t="s">
        <v>4</v>
      </c>
      <c r="I2" t="s">
        <v>0</v>
      </c>
      <c r="J2" t="s">
        <v>2</v>
      </c>
      <c r="K2" t="s">
        <v>3</v>
      </c>
      <c r="L2" t="s">
        <v>1</v>
      </c>
      <c r="M2" t="s">
        <v>4</v>
      </c>
    </row>
    <row r="3" spans="1:15" x14ac:dyDescent="0.25">
      <c r="B3" t="s">
        <v>2</v>
      </c>
      <c r="C3" s="4">
        <v>753</v>
      </c>
      <c r="D3" s="4">
        <v>9</v>
      </c>
      <c r="I3" t="s">
        <v>2</v>
      </c>
      <c r="J3" s="4">
        <v>247</v>
      </c>
      <c r="K3" s="4">
        <v>17</v>
      </c>
      <c r="L3">
        <v>1456</v>
      </c>
      <c r="M3">
        <v>183</v>
      </c>
    </row>
    <row r="4" spans="1:15" x14ac:dyDescent="0.25">
      <c r="B4" t="s">
        <v>3</v>
      </c>
      <c r="C4" s="4">
        <v>157</v>
      </c>
      <c r="D4" s="4">
        <v>5</v>
      </c>
      <c r="I4" t="s">
        <v>3</v>
      </c>
      <c r="J4" s="4">
        <v>74</v>
      </c>
      <c r="K4" s="4">
        <v>8</v>
      </c>
      <c r="L4">
        <v>468</v>
      </c>
      <c r="M4">
        <v>147</v>
      </c>
    </row>
    <row r="5" spans="1:15" x14ac:dyDescent="0.25">
      <c r="B5" t="s">
        <v>1</v>
      </c>
      <c r="I5" t="s">
        <v>1</v>
      </c>
      <c r="J5">
        <v>358</v>
      </c>
      <c r="K5">
        <v>28</v>
      </c>
      <c r="L5">
        <v>3666</v>
      </c>
      <c r="M5">
        <v>412</v>
      </c>
    </row>
    <row r="6" spans="1:15" x14ac:dyDescent="0.25">
      <c r="B6" t="s">
        <v>4</v>
      </c>
      <c r="I6" t="s">
        <v>4</v>
      </c>
      <c r="J6">
        <v>23</v>
      </c>
      <c r="K6">
        <v>7</v>
      </c>
      <c r="L6">
        <v>564</v>
      </c>
      <c r="M6">
        <v>17755</v>
      </c>
    </row>
    <row r="7" spans="1:15" x14ac:dyDescent="0.25">
      <c r="G7">
        <f>SUM(C3:F6)</f>
        <v>924</v>
      </c>
      <c r="N7">
        <f>SUM(J3:M6)</f>
        <v>25413</v>
      </c>
    </row>
    <row r="9" spans="1:15" x14ac:dyDescent="0.25">
      <c r="F9">
        <f>(E5+F6+D4+C3)/4+(D4+E5+C3)/2+SUM(C3:E5)/4</f>
        <v>799.5</v>
      </c>
      <c r="G9">
        <f>G7/4+SUM(C3:F5)*3/4</f>
        <v>924</v>
      </c>
      <c r="H9" s="1">
        <f>F9/G9</f>
        <v>0.86525974025974028</v>
      </c>
      <c r="M9">
        <f>(L5+M6+K4+J3)/4+(K4+L5+J3)/2+SUM(J3:L5)/4</f>
        <v>8960</v>
      </c>
      <c r="N9">
        <f>N7/4+SUM(J3:M5)*3/4</f>
        <v>11651.25</v>
      </c>
      <c r="O9" s="1">
        <f>M9/N9</f>
        <v>0.76901619997854309</v>
      </c>
    </row>
    <row r="11" spans="1:15" x14ac:dyDescent="0.25">
      <c r="A11" s="2" t="s">
        <v>9</v>
      </c>
      <c r="B11" t="s">
        <v>0</v>
      </c>
      <c r="C11" t="s">
        <v>2</v>
      </c>
      <c r="D11" t="s">
        <v>3</v>
      </c>
      <c r="E11" t="s">
        <v>1</v>
      </c>
      <c r="F11" t="s">
        <v>4</v>
      </c>
      <c r="I11" t="s">
        <v>0</v>
      </c>
      <c r="J11" t="s">
        <v>2</v>
      </c>
      <c r="K11" t="s">
        <v>3</v>
      </c>
      <c r="L11" t="s">
        <v>1</v>
      </c>
      <c r="M11" t="s">
        <v>4</v>
      </c>
    </row>
    <row r="12" spans="1:15" x14ac:dyDescent="0.25">
      <c r="B12" t="s">
        <v>2</v>
      </c>
      <c r="C12">
        <v>118</v>
      </c>
      <c r="D12">
        <v>3</v>
      </c>
      <c r="E12">
        <v>556</v>
      </c>
      <c r="F12">
        <v>85</v>
      </c>
      <c r="I12" t="s">
        <v>2</v>
      </c>
      <c r="J12">
        <v>173</v>
      </c>
      <c r="K12">
        <v>10</v>
      </c>
      <c r="L12">
        <v>1435</v>
      </c>
      <c r="M12">
        <v>285</v>
      </c>
    </row>
    <row r="13" spans="1:15" x14ac:dyDescent="0.25">
      <c r="B13" t="s">
        <v>3</v>
      </c>
      <c r="C13">
        <v>14</v>
      </c>
      <c r="D13">
        <v>3</v>
      </c>
      <c r="E13">
        <v>130</v>
      </c>
      <c r="F13">
        <v>15</v>
      </c>
      <c r="I13" t="s">
        <v>3</v>
      </c>
      <c r="J13">
        <v>39</v>
      </c>
      <c r="K13">
        <v>7</v>
      </c>
      <c r="L13">
        <v>413</v>
      </c>
      <c r="M13">
        <v>238</v>
      </c>
    </row>
    <row r="14" spans="1:15" x14ac:dyDescent="0.25">
      <c r="B14" t="s">
        <v>1</v>
      </c>
      <c r="C14">
        <v>58</v>
      </c>
      <c r="D14">
        <v>5</v>
      </c>
      <c r="E14">
        <v>1527</v>
      </c>
      <c r="F14">
        <v>210</v>
      </c>
      <c r="I14" t="s">
        <v>1</v>
      </c>
      <c r="J14">
        <v>221</v>
      </c>
      <c r="K14">
        <v>7</v>
      </c>
      <c r="L14">
        <v>3556</v>
      </c>
      <c r="M14">
        <v>680</v>
      </c>
    </row>
    <row r="15" spans="1:15" x14ac:dyDescent="0.25">
      <c r="B15" t="s">
        <v>4</v>
      </c>
      <c r="C15">
        <v>5</v>
      </c>
      <c r="D15">
        <v>1</v>
      </c>
      <c r="E15">
        <v>98</v>
      </c>
      <c r="F15">
        <v>6794</v>
      </c>
      <c r="I15" t="s">
        <v>4</v>
      </c>
      <c r="J15">
        <v>10</v>
      </c>
      <c r="K15">
        <v>3</v>
      </c>
      <c r="L15">
        <v>358</v>
      </c>
      <c r="M15">
        <v>17978</v>
      </c>
    </row>
    <row r="16" spans="1:15" x14ac:dyDescent="0.25">
      <c r="G16">
        <f>SUM(C12:F15)</f>
        <v>9622</v>
      </c>
      <c r="H16" s="1"/>
      <c r="N16">
        <f>SUM(J12:M15)</f>
        <v>25413</v>
      </c>
    </row>
    <row r="17" spans="2:15" x14ac:dyDescent="0.25">
      <c r="E17">
        <f>SUM(C12:E14)</f>
        <v>2414</v>
      </c>
      <c r="L17">
        <f>SUM(J12:L14)</f>
        <v>5861</v>
      </c>
    </row>
    <row r="19" spans="2:15" x14ac:dyDescent="0.25">
      <c r="B19" t="s">
        <v>0</v>
      </c>
      <c r="C19" t="s">
        <v>2</v>
      </c>
      <c r="D19" t="s">
        <v>3</v>
      </c>
      <c r="E19" t="s">
        <v>1</v>
      </c>
      <c r="F19" t="s">
        <v>4</v>
      </c>
      <c r="I19" t="s">
        <v>0</v>
      </c>
      <c r="J19" t="s">
        <v>2</v>
      </c>
      <c r="K19" t="s">
        <v>3</v>
      </c>
      <c r="L19" t="s">
        <v>1</v>
      </c>
      <c r="M19" t="s">
        <v>4</v>
      </c>
    </row>
    <row r="20" spans="2:15" x14ac:dyDescent="0.25">
      <c r="B20" t="s">
        <v>2</v>
      </c>
      <c r="C20">
        <f t="shared" ref="C20:F20" si="0">C12</f>
        <v>118</v>
      </c>
      <c r="D20">
        <f t="shared" si="0"/>
        <v>3</v>
      </c>
      <c r="E20">
        <f t="shared" si="0"/>
        <v>556</v>
      </c>
      <c r="F20">
        <f t="shared" si="0"/>
        <v>85</v>
      </c>
      <c r="I20" t="s">
        <v>2</v>
      </c>
      <c r="J20">
        <v>173</v>
      </c>
      <c r="K20">
        <v>10</v>
      </c>
      <c r="L20">
        <v>1435</v>
      </c>
      <c r="M20">
        <v>285</v>
      </c>
    </row>
    <row r="21" spans="2:15" x14ac:dyDescent="0.25">
      <c r="B21" t="s">
        <v>3</v>
      </c>
      <c r="C21">
        <f t="shared" ref="C21:F21" si="1">C13</f>
        <v>14</v>
      </c>
      <c r="D21">
        <f t="shared" si="1"/>
        <v>3</v>
      </c>
      <c r="E21">
        <f t="shared" si="1"/>
        <v>130</v>
      </c>
      <c r="F21">
        <f t="shared" si="1"/>
        <v>15</v>
      </c>
      <c r="I21" t="s">
        <v>3</v>
      </c>
      <c r="J21">
        <v>39</v>
      </c>
      <c r="K21">
        <v>7</v>
      </c>
      <c r="L21">
        <v>413</v>
      </c>
      <c r="M21">
        <v>238</v>
      </c>
    </row>
    <row r="22" spans="2:15" x14ac:dyDescent="0.25">
      <c r="B22" t="s">
        <v>1</v>
      </c>
      <c r="C22">
        <f t="shared" ref="C22:F22" si="2">C14</f>
        <v>58</v>
      </c>
      <c r="D22">
        <f t="shared" si="2"/>
        <v>5</v>
      </c>
      <c r="E22">
        <f t="shared" si="2"/>
        <v>1527</v>
      </c>
      <c r="F22">
        <f t="shared" si="2"/>
        <v>210</v>
      </c>
      <c r="I22" t="s">
        <v>1</v>
      </c>
      <c r="J22">
        <v>221</v>
      </c>
      <c r="K22">
        <v>7</v>
      </c>
      <c r="L22">
        <v>3556</v>
      </c>
      <c r="M22">
        <v>680</v>
      </c>
    </row>
    <row r="23" spans="2:15" x14ac:dyDescent="0.25">
      <c r="B23" t="s">
        <v>4</v>
      </c>
      <c r="C23">
        <f t="shared" ref="C23:E23" si="3">C15</f>
        <v>5</v>
      </c>
      <c r="D23">
        <f t="shared" si="3"/>
        <v>1</v>
      </c>
      <c r="E23">
        <f t="shared" si="3"/>
        <v>98</v>
      </c>
      <c r="F23">
        <f>F15</f>
        <v>6794</v>
      </c>
      <c r="I23" t="s">
        <v>4</v>
      </c>
      <c r="J23">
        <v>10</v>
      </c>
      <c r="K23">
        <v>3</v>
      </c>
      <c r="L23">
        <v>358</v>
      </c>
      <c r="M23">
        <v>17978</v>
      </c>
    </row>
    <row r="24" spans="2:15" x14ac:dyDescent="0.25">
      <c r="G24">
        <f>SUM(C20:F23)</f>
        <v>9622</v>
      </c>
      <c r="H24" s="1"/>
      <c r="N24">
        <f>SUM(J20:M23)</f>
        <v>25413</v>
      </c>
    </row>
    <row r="26" spans="2:15" x14ac:dyDescent="0.25">
      <c r="F26">
        <f>(E22+F23+D21+C20)/4+(D21+E22+C20)/2+SUM(C20:E22)/4</f>
        <v>3538</v>
      </c>
      <c r="G26">
        <f>G24/4+SUM(C20:F22)*3/4</f>
        <v>4448.5</v>
      </c>
      <c r="H26" s="1">
        <f>F26/G26</f>
        <v>0.7953242666067214</v>
      </c>
      <c r="M26">
        <f>(L22+M23+K21+J20)/4+(K21+L22+J20)/2+SUM(J20:L22)/4</f>
        <v>8761.75</v>
      </c>
      <c r="N26">
        <f>N24/4+SUM(J20:M22)*3/4</f>
        <v>11651.25</v>
      </c>
      <c r="O26" s="1">
        <f>M26/N26</f>
        <v>0.75200085827700891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word_overlap_all</vt:lpstr>
      <vt:lpstr>word_overlap_related</vt:lpstr>
      <vt:lpstr>word_overlap_biased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Blair</dc:creator>
  <cp:lastModifiedBy>Julian Blair</cp:lastModifiedBy>
  <dcterms:created xsi:type="dcterms:W3CDTF">2018-05-23T14:42:08Z</dcterms:created>
  <dcterms:modified xsi:type="dcterms:W3CDTF">2018-05-28T09:14:26Z</dcterms:modified>
</cp:coreProperties>
</file>