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Id="2" r:id="rId5"/>
    <sheet state="hidden" name="Admin" sheetId="3" r:id="rId6"/>
  </sheets>
  <definedNames>
    <definedName name="Fish">Data!$L$11:$L$41</definedName>
    <definedName name="ColourMatrix">Data!$Q$3:$W$9</definedName>
    <definedName name="ExcelMajorVersion">Admin!$C$3</definedName>
    <definedName name="Month">Data!$M$8</definedName>
    <definedName name="Colours">Data!$P$3:$P$9</definedName>
  </definedNames>
  <calcPr/>
</workbook>
</file>

<file path=xl/sharedStrings.xml><?xml version="1.0" encoding="utf-8"?>
<sst xmlns="http://schemas.openxmlformats.org/spreadsheetml/2006/main" count="196" uniqueCount="119">
  <si>
    <t>Excel Skills for Business: Intermediate II</t>
  </si>
  <si>
    <t>Week 3: Automating Lookups</t>
  </si>
  <si>
    <t>Final Assessment</t>
  </si>
  <si>
    <t>Week 3: Learning Objectives</t>
  </si>
  <si>
    <t>Use the CHOOSE function to report on the value of a cell in a particular position in an array
Use the VLOOKUP function to find and display the contents of a cell
Identify the use and requirements of the range lookup feature
Look up data using the INDEX and MATCH functions</t>
  </si>
  <si>
    <t>Scenario</t>
  </si>
  <si>
    <t>The data behind each of the tasks have their corresponding values in the 'Data' Sheet. Simply click on the "plus" to reveal each task as needed.</t>
  </si>
  <si>
    <t>Do not insert or delete columns or rows from this sheet.</t>
  </si>
  <si>
    <t>Task 1</t>
  </si>
  <si>
    <t>The CHOOSE function</t>
  </si>
  <si>
    <t>Using the data in Data Task 1, use the CHOOSE function to describe the items coded.</t>
  </si>
  <si>
    <t>The data is available in the 'Data' sheet. Here you will need to click the "plus" icon near 'Task 1' to reveal the relevant data.</t>
  </si>
  <si>
    <t>Now, using the data in Task 1, use the CHOOSE function to fill the green cells D31:E33.</t>
  </si>
  <si>
    <t>Everytime you enter something in the green cells, the 'Assessment Code for Task 1' will change.</t>
  </si>
  <si>
    <t>This code has been programmed by us for the purposes of checking your answers.</t>
  </si>
  <si>
    <t>When you have the correct answers, and if you have correctly used the CHOOSE function, the 'Assessment Code' that is generated will let us know this.</t>
  </si>
  <si>
    <t>Please do not try to type anything into the yellow cell as that would disrupt the assessment code. If you do type into the yellow cell, re-download the XLS file from Coursera.</t>
  </si>
  <si>
    <t>You will be required to enter the data in the green cells, as well as the data in the yellow cell onto the Coursera platform so that we can mark you.</t>
  </si>
  <si>
    <t>Code</t>
  </si>
  <si>
    <t>Description</t>
  </si>
  <si>
    <t>Item No.</t>
  </si>
  <si>
    <t xml:space="preserve">Rainbow Colour </t>
  </si>
  <si>
    <t>Item</t>
  </si>
  <si>
    <t>Colour</t>
  </si>
  <si>
    <t>Assessment Code for Task 1</t>
  </si>
  <si>
    <t>Task 2</t>
  </si>
  <si>
    <t>Range VLOOKUP</t>
  </si>
  <si>
    <t>Using the data in Data Task 2, use Range VLOOKUP to complete this task.</t>
  </si>
  <si>
    <t>Long Distance phone calls are based on a sliding scale depending on the length of time take on a call</t>
  </si>
  <si>
    <t>The charges rates are found in the 'Data' sheet in Task 2</t>
  </si>
  <si>
    <t>Complete the Phone bill charges and calculate the total at the bottom.</t>
  </si>
  <si>
    <t>The data is available in the 'Data' sheet. Here you will need to click the "plus" icon near 'Task 2' to reveal the relevant data.</t>
  </si>
  <si>
    <t>Now, using the data in Task 2, use Range VLOOKUP to fill the green cells D50:D54.</t>
  </si>
  <si>
    <t>Everytime you enter something in the green cells, the 'Assessment Code for Task 2' will change.</t>
  </si>
  <si>
    <t>When you have the correct answers, and if you have correctly used Range VLOOKUP, the 'Assessment Code' that is generated will let us know this.</t>
  </si>
  <si>
    <t>Call no.</t>
  </si>
  <si>
    <t>Duration (mins)</t>
  </si>
  <si>
    <t>Charge</t>
  </si>
  <si>
    <t>Assessment Code for Task 2</t>
  </si>
  <si>
    <t>Task 2 Total</t>
  </si>
  <si>
    <t>Task 3</t>
  </si>
  <si>
    <t>Exact Match VLOOKUP</t>
  </si>
  <si>
    <t>At a fast food Café, the waitress went round and took down the orders for a large group of 10</t>
  </si>
  <si>
    <t>Use VLOOKUP with exact matching to complete the table.</t>
  </si>
  <si>
    <t>Make any adjustment to the items wherever necessary</t>
  </si>
  <si>
    <t>Calculate the Grand Total for the party of 10</t>
  </si>
  <si>
    <t>The data is available in the 'Data' sheet. Here you will need to click the "plus" icon near 'Task 3' to reveal the relevant data.</t>
  </si>
  <si>
    <t>Now, using the data in Task 3, use Exact Match VLOOKUP to fill the green cells C72:C82.</t>
  </si>
  <si>
    <t>Everytime you enter something in the green cells, the 'Assessment Code for Task 3' will change.</t>
  </si>
  <si>
    <t>When you have the correct answers, and if you have correctly used Exact Match VLOOKUP, the 'Assessment Code' that is generated will let us know this.</t>
  </si>
  <si>
    <t>Price</t>
  </si>
  <si>
    <t>Quantity</t>
  </si>
  <si>
    <t>Total</t>
  </si>
  <si>
    <t>Burgers</t>
  </si>
  <si>
    <t>Fries</t>
  </si>
  <si>
    <t>Coke</t>
  </si>
  <si>
    <t>Pizza Slices</t>
  </si>
  <si>
    <t>Assessment Code for Task 3</t>
  </si>
  <si>
    <t>Milk Shakes</t>
  </si>
  <si>
    <t>Nachos</t>
  </si>
  <si>
    <t>Water</t>
  </si>
  <si>
    <t>Salads</t>
  </si>
  <si>
    <t>Coffee</t>
  </si>
  <si>
    <t>Bagels</t>
  </si>
  <si>
    <t>Donuts</t>
  </si>
  <si>
    <t>Task 3 Total</t>
  </si>
  <si>
    <t>Task 4</t>
  </si>
  <si>
    <t>INDEX and MATCH</t>
  </si>
  <si>
    <t>An outdoor clothing and accessories store placed prices on items according to the colours in demand for the item as per table</t>
  </si>
  <si>
    <t>in Data Task 4</t>
  </si>
  <si>
    <t>Using the INDEX and MATCH functions, find the prices on these three items</t>
  </si>
  <si>
    <t>The data is available in the 'Data' sheet. Here you will need to click the "plus" icon near 'Task 4' to reveal the relevant data.</t>
  </si>
  <si>
    <t>Now, using the data in Task 4, use INDEX and MATCH to fill the green cells D99:D101.</t>
  </si>
  <si>
    <t>Everytime you enter something in the green cells, the 'Assessment Code for Task 4' will change.</t>
  </si>
  <si>
    <t>When you have the correct answers, and if you have correctly used INDEX and MATCH, the 'Assessment Code' that is generated will let us know this.</t>
  </si>
  <si>
    <t>Assessment Code for Task 4</t>
  </si>
  <si>
    <t>Ski Jacket</t>
  </si>
  <si>
    <t>red</t>
  </si>
  <si>
    <t>Raincoat</t>
  </si>
  <si>
    <t>orange</t>
  </si>
  <si>
    <t>Umbrella</t>
  </si>
  <si>
    <t>violet</t>
  </si>
  <si>
    <t>Task 4 Total</t>
  </si>
  <si>
    <t>Well done! Don't forget to save your workbook.</t>
  </si>
  <si>
    <t>Call Rate Charges (Including flag toll)</t>
  </si>
  <si>
    <t>Rainbow Colours</t>
  </si>
  <si>
    <t>Duration exceeding (mins)</t>
  </si>
  <si>
    <t>indigo</t>
  </si>
  <si>
    <t>blue</t>
  </si>
  <si>
    <t>green</t>
  </si>
  <si>
    <t>yellow</t>
  </si>
  <si>
    <t>Boots</t>
  </si>
  <si>
    <t>Gloves</t>
  </si>
  <si>
    <t>Excel version raw</t>
  </si>
  <si>
    <t>Major version</t>
  </si>
  <si>
    <t>As value</t>
  </si>
  <si>
    <t>Student formula text</t>
  </si>
  <si>
    <t>Regional CHOOSE</t>
  </si>
  <si>
    <t>Formula contains CHOOSE</t>
  </si>
  <si>
    <t>Expected values</t>
  </si>
  <si>
    <t>Pre-Excel 2013 only test for value</t>
  </si>
  <si>
    <t>Output</t>
  </si>
  <si>
    <t>Combination test</t>
  </si>
  <si>
    <t>Regional functions</t>
  </si>
  <si>
    <t>Formula contains function</t>
  </si>
  <si>
    <t>&lt;-Different</t>
  </si>
  <si>
    <t>Regional FALSE</t>
  </si>
  <si>
    <t>Don't worry</t>
  </si>
  <si>
    <t>about testing</t>
  </si>
  <si>
    <t>for FALSE,</t>
  </si>
  <si>
    <t>they might</t>
  </si>
  <si>
    <t>use 0 instead</t>
  </si>
  <si>
    <t>and the test</t>
  </si>
  <si>
    <t>is too</t>
  </si>
  <si>
    <t>complicated</t>
  </si>
  <si>
    <t>Formula contains INDEX</t>
  </si>
  <si>
    <t>Position of first MATCH</t>
  </si>
  <si>
    <t>Formula contains MATCH</t>
  </si>
  <si>
    <t>Second MATCH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</si>
</sst>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3">
    <font>
      <sz val="11.0"/>
      <color theme="1"/>
      <name val="Calibri"/>
      <scheme val="minor"/>
    </font>
    <font>
      <sz val="11.0"/>
      <color theme="1"/>
      <name val="Calibri"/>
    </font>
    <font>
      <sz val="28.0"/>
      <color theme="1"/>
      <name val="Arial"/>
    </font>
    <font>
      <sz val="24.0"/>
      <color theme="1"/>
      <name val="Arial"/>
    </font>
    <font>
      <b/>
      <i/>
      <sz val="24.0"/>
      <color theme="1"/>
      <name val="Calibri"/>
    </font>
    <font/>
    <font>
      <sz val="12.0"/>
      <color theme="1"/>
      <name val="Calibri"/>
    </font>
    <font>
      <b/>
      <sz val="14.0"/>
      <color theme="1"/>
      <name val="Arial"/>
    </font>
    <font>
      <sz val="14.0"/>
      <color theme="1"/>
      <name val="Arial"/>
    </font>
    <font>
      <sz val="11.0"/>
      <color theme="1"/>
      <name val="Arial"/>
    </font>
    <font>
      <b/>
      <sz val="13.0"/>
      <color rgb="FF44546A"/>
      <name val="Calibri"/>
    </font>
    <font>
      <b/>
      <sz val="11.0"/>
      <color theme="1"/>
      <name val="Calibri"/>
    </font>
    <font>
      <color theme="1"/>
      <name val="Calibri"/>
      <scheme val="minor"/>
    </font>
  </fonts>
  <fills count="8">
    <fill>
      <patternFill patternType="none"/>
    </fill>
    <fill>
      <patternFill patternType="lightGray"/>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C5E0B3"/>
        <bgColor rgb="FFC5E0B3"/>
      </patternFill>
    </fill>
    <fill>
      <patternFill patternType="solid">
        <fgColor theme="0"/>
        <bgColor theme="0"/>
      </patternFill>
    </fill>
    <fill>
      <patternFill patternType="solid">
        <fgColor rgb="FFDADADA"/>
        <bgColor rgb="FFDADADA"/>
      </patternFill>
    </fill>
  </fills>
  <borders count="29">
    <border/>
    <border>
      <left style="medium">
        <color rgb="FF000000"/>
      </lef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thick">
        <color theme="1"/>
      </top>
    </border>
    <border>
      <bottom style="thick">
        <color rgb="FFACCCE9"/>
      </bottom>
    </border>
    <border>
      <left style="medium">
        <color rgb="FF000000"/>
      </left>
      <right style="medium">
        <color rgb="FF000000"/>
      </right>
      <top style="medium">
        <color rgb="FF000000"/>
      </top>
      <bottom style="medium">
        <color rgb="FF000000"/>
      </bottom>
    </border>
    <border>
      <right style="medium">
        <color rgb="FF000000"/>
      </right>
    </border>
    <border>
      <left/>
      <right/>
      <top/>
      <bottom/>
    </border>
    <border>
      <left/>
      <right style="medium">
        <color rgb="FF000000"/>
      </right>
      <top/>
      <bottom/>
    </border>
    <border>
      <left style="medium">
        <color rgb="FF000000"/>
      </left>
      <bottom style="medium">
        <color rgb="FF000000"/>
      </bottom>
    </border>
    <border>
      <right style="medium">
        <color rgb="FF000000"/>
      </right>
      <bottom style="medium">
        <color rgb="FF000000"/>
      </bottom>
    </border>
    <border>
      <left/>
      <right/>
      <top/>
      <bottom style="medium">
        <color rgb="FF000000"/>
      </bottom>
    </border>
    <border>
      <left/>
      <right style="medium">
        <color rgb="FF000000"/>
      </right>
      <top/>
      <bottom style="medium">
        <color rgb="FF000000"/>
      </bottom>
    </border>
    <border>
      <left style="medium">
        <color rgb="FF000000"/>
      </left>
      <right style="medium">
        <color rgb="FF000000"/>
      </right>
    </border>
    <border>
      <left style="medium">
        <color rgb="FF000000"/>
      </left>
      <right style="medium">
        <color rgb="FF000000"/>
      </right>
      <top/>
      <bottom/>
    </border>
    <border>
      <left style="medium">
        <color rgb="FF000000"/>
      </left>
      <right style="medium">
        <color rgb="FF000000"/>
      </right>
      <bottom style="medium">
        <color rgb="FF000000"/>
      </bottom>
    </border>
    <border>
      <left style="medium">
        <color rgb="FF000000"/>
      </left>
      <right style="medium">
        <color rgb="FF000000"/>
      </right>
      <top/>
      <bottom style="medium">
        <color rgb="FF000000"/>
      </bottom>
    </border>
    <border>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top style="medium">
        <color rgb="FF000000"/>
      </top>
    </border>
    <border>
      <right style="medium">
        <color rgb="FF000000"/>
      </right>
      <top style="medium">
        <color rgb="FF000000"/>
      </top>
    </border>
    <border>
      <left style="medium">
        <color rgb="FF000000"/>
      </left>
      <top style="medium">
        <color rgb="FF000000"/>
      </top>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1" numFmtId="0" xfId="0" applyBorder="1" applyFont="1"/>
    <xf borderId="1" fillId="0" fontId="2" numFmtId="0" xfId="0" applyAlignment="1" applyBorder="1" applyFont="1">
      <alignment horizontal="center"/>
    </xf>
    <xf borderId="1" fillId="0" fontId="3" numFmtId="0" xfId="0" applyAlignment="1" applyBorder="1" applyFont="1">
      <alignment horizontal="center"/>
    </xf>
    <xf borderId="2" fillId="2" fontId="4" numFmtId="0" xfId="0" applyAlignment="1" applyBorder="1" applyFill="1" applyFont="1">
      <alignment horizontal="center"/>
    </xf>
    <xf borderId="3" fillId="0" fontId="5" numFmtId="0" xfId="0" applyBorder="1" applyFont="1"/>
    <xf borderId="4" fillId="0" fontId="5" numFmtId="0" xfId="0" applyBorder="1" applyFont="1"/>
    <xf borderId="0" fillId="0" fontId="6" numFmtId="0" xfId="0" applyFont="1"/>
    <xf borderId="0" fillId="0" fontId="7" numFmtId="0" xfId="0" applyAlignment="1" applyFont="1">
      <alignment horizontal="left"/>
    </xf>
    <xf borderId="0" fillId="0" fontId="7" numFmtId="0" xfId="0" applyFont="1"/>
    <xf borderId="5" fillId="0" fontId="8" numFmtId="0" xfId="0" applyAlignment="1" applyBorder="1" applyFont="1">
      <alignment horizontal="left"/>
    </xf>
    <xf borderId="5" fillId="0" fontId="8" numFmtId="0" xfId="0" applyBorder="1" applyFont="1"/>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9" numFmtId="0" xfId="0" applyFont="1"/>
    <xf borderId="0" fillId="0" fontId="1" numFmtId="0" xfId="0" applyAlignment="1" applyFont="1">
      <alignment shrinkToFit="0" wrapText="1"/>
    </xf>
    <xf borderId="6" fillId="0" fontId="10" numFmtId="0" xfId="0" applyBorder="1" applyFont="1"/>
    <xf borderId="0" fillId="0" fontId="11" numFmtId="0" xfId="0" applyFont="1"/>
    <xf borderId="2" fillId="0" fontId="1" numFmtId="0" xfId="0" applyBorder="1" applyFont="1"/>
    <xf borderId="3" fillId="0" fontId="1" numFmtId="0" xfId="0" applyBorder="1" applyFont="1"/>
    <xf borderId="4" fillId="0" fontId="1" numFmtId="0" xfId="0" applyBorder="1" applyFont="1"/>
    <xf borderId="2" fillId="0" fontId="1" numFmtId="0" xfId="0" applyAlignment="1" applyBorder="1" applyFont="1">
      <alignment horizontal="center"/>
    </xf>
    <xf borderId="3" fillId="0" fontId="1" numFmtId="0" xfId="0" applyAlignment="1" applyBorder="1" applyFont="1">
      <alignment horizontal="center" shrinkToFit="0" wrapText="1"/>
    </xf>
    <xf borderId="4" fillId="0" fontId="1" numFmtId="0" xfId="0" applyAlignment="1" applyBorder="1" applyFont="1">
      <alignment horizontal="center"/>
    </xf>
    <xf borderId="7" fillId="0" fontId="1" numFmtId="0" xfId="0" applyBorder="1" applyFont="1"/>
    <xf borderId="1" fillId="0" fontId="1" numFmtId="0" xfId="0" applyAlignment="1" applyBorder="1" applyFont="1">
      <alignment horizontal="center"/>
    </xf>
    <xf borderId="8" fillId="0" fontId="1" numFmtId="0" xfId="0" applyAlignment="1" applyBorder="1" applyFont="1">
      <alignment horizontal="center"/>
    </xf>
    <xf borderId="9" fillId="3" fontId="1" numFmtId="0" xfId="0" applyBorder="1" applyFill="1" applyFont="1"/>
    <xf borderId="10" fillId="3" fontId="1" numFmtId="0" xfId="0" applyBorder="1" applyFont="1"/>
    <xf borderId="7" fillId="4" fontId="1" numFmtId="0" xfId="0" applyBorder="1" applyFill="1" applyFont="1"/>
    <xf borderId="11" fillId="0" fontId="1" numFmtId="0" xfId="0" applyAlignment="1" applyBorder="1" applyFont="1">
      <alignment horizontal="center"/>
    </xf>
    <xf borderId="12" fillId="0" fontId="1" numFmtId="0" xfId="0" applyAlignment="1" applyBorder="1" applyFont="1">
      <alignment horizontal="center"/>
    </xf>
    <xf borderId="13" fillId="3" fontId="1" numFmtId="0" xfId="0" applyBorder="1" applyFont="1"/>
    <xf borderId="14" fillId="3" fontId="1" numFmtId="0" xfId="0" applyBorder="1" applyFont="1"/>
    <xf borderId="7" fillId="0" fontId="1" numFmtId="0" xfId="0" applyAlignment="1" applyBorder="1" applyFont="1">
      <alignment shrinkToFit="0" wrapText="1"/>
    </xf>
    <xf borderId="15" fillId="0" fontId="1" numFmtId="0" xfId="0" applyBorder="1" applyFont="1"/>
    <xf borderId="16" fillId="5" fontId="1" numFmtId="164" xfId="0" applyBorder="1" applyFill="1" applyFont="1" applyNumberFormat="1"/>
    <xf borderId="17" fillId="0" fontId="1" numFmtId="0" xfId="0" applyBorder="1" applyFont="1"/>
    <xf borderId="18" fillId="5" fontId="1" numFmtId="164" xfId="0" applyBorder="1" applyFont="1" applyNumberFormat="1"/>
    <xf borderId="7" fillId="3" fontId="1" numFmtId="164" xfId="0" applyBorder="1" applyFont="1" applyNumberFormat="1"/>
    <xf borderId="9" fillId="6" fontId="1" numFmtId="164" xfId="0" applyBorder="1" applyFill="1" applyFont="1" applyNumberFormat="1"/>
    <xf borderId="9" fillId="6" fontId="10" numFmtId="0" xfId="0" applyBorder="1" applyFont="1"/>
    <xf borderId="3" fillId="0" fontId="1" numFmtId="0" xfId="0" applyAlignment="1" applyBorder="1" applyFont="1">
      <alignment horizontal="center"/>
    </xf>
    <xf borderId="0" fillId="0" fontId="1" numFmtId="0" xfId="0" applyAlignment="1" applyFont="1">
      <alignment horizontal="center"/>
    </xf>
    <xf borderId="16" fillId="7" fontId="1" numFmtId="164" xfId="0" applyBorder="1" applyFill="1" applyFont="1" applyNumberFormat="1"/>
    <xf borderId="19" fillId="0" fontId="1" numFmtId="0" xfId="0" applyAlignment="1" applyBorder="1" applyFont="1">
      <alignment horizontal="center"/>
    </xf>
    <xf borderId="18" fillId="7" fontId="1" numFmtId="164" xfId="0" applyBorder="1" applyFont="1" applyNumberFormat="1"/>
    <xf borderId="20" fillId="0" fontId="1" numFmtId="0" xfId="0" applyBorder="1" applyFont="1"/>
    <xf borderId="21" fillId="0" fontId="1" numFmtId="0" xfId="0" applyBorder="1" applyFont="1"/>
    <xf borderId="22" fillId="0" fontId="1" numFmtId="0" xfId="0" applyBorder="1" applyFont="1"/>
    <xf borderId="23" fillId="0" fontId="1" numFmtId="0" xfId="0" applyBorder="1" applyFont="1"/>
    <xf borderId="24" fillId="5" fontId="1" numFmtId="164" xfId="0" applyBorder="1" applyFont="1" applyNumberFormat="1"/>
    <xf borderId="25" fillId="0" fontId="1" numFmtId="0" xfId="0" applyBorder="1" applyFont="1"/>
    <xf borderId="25" fillId="5" fontId="1" numFmtId="164" xfId="0" applyBorder="1" applyFont="1" applyNumberFormat="1"/>
    <xf borderId="0" fillId="0" fontId="12" numFmtId="0" xfId="0" applyFont="1"/>
    <xf borderId="2" fillId="0" fontId="1" numFmtId="0" xfId="0" applyAlignment="1" applyBorder="1" applyFont="1">
      <alignment horizontal="center" shrinkToFit="0" vertical="center" wrapText="1"/>
    </xf>
    <xf borderId="7" fillId="0" fontId="1" numFmtId="0" xfId="0" applyAlignment="1" applyBorder="1" applyFont="1">
      <alignment horizontal="center" vertical="center"/>
    </xf>
    <xf borderId="26" fillId="0" fontId="1" numFmtId="0" xfId="0" applyBorder="1" applyFont="1"/>
    <xf borderId="27" fillId="0" fontId="1" numFmtId="0" xfId="0" applyBorder="1" applyFont="1"/>
    <xf borderId="28" fillId="0" fontId="1" numFmtId="0" xfId="0" applyAlignment="1" applyBorder="1" applyFont="1">
      <alignment horizontal="center"/>
    </xf>
    <xf borderId="15" fillId="0" fontId="1" numFmtId="164" xfId="0" applyBorder="1" applyFont="1" applyNumberFormat="1"/>
    <xf borderId="8" fillId="0" fontId="1" numFmtId="164" xfId="0" applyBorder="1" applyFont="1" applyNumberFormat="1"/>
    <xf borderId="25" fillId="0" fontId="1" numFmtId="164" xfId="0" applyBorder="1" applyFont="1" applyNumberFormat="1"/>
    <xf borderId="11" fillId="0" fontId="1" numFmtId="0" xfId="0" applyBorder="1" applyFont="1"/>
    <xf borderId="17" fillId="0" fontId="1" numFmtId="164" xfId="0" applyBorder="1" applyFont="1" applyNumberFormat="1"/>
    <xf borderId="12" fillId="0" fontId="1"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19050</xdr:rowOff>
    </xdr:from>
    <xdr:ext cx="4695825" cy="1266825"/>
    <xdr:pic>
      <xdr:nvPicPr>
        <xdr:cNvPr id="0" name="image1.png" title="Macquarie University Logo"/>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15</xdr:col>
      <xdr:colOff>9525</xdr:colOff>
      <xdr:row>4</xdr:row>
      <xdr:rowOff>9525</xdr:rowOff>
    </xdr:from>
    <xdr:ext cx="876300" cy="200025"/>
    <xdr:grpSp>
      <xdr:nvGrpSpPr>
        <xdr:cNvPr id="2" name="Shape 2"/>
        <xdr:cNvGrpSpPr/>
      </xdr:nvGrpSpPr>
      <xdr:grpSpPr>
        <a:xfrm>
          <a:off x="4912613" y="3684750"/>
          <a:ext cx="866775" cy="190500"/>
          <a:chOff x="4912613" y="3684750"/>
          <a:chExt cx="866775" cy="190500"/>
        </a:xfrm>
      </xdr:grpSpPr>
      <xdr:cxnSp>
        <xdr:nvCxnSpPr>
          <xdr:cNvPr id="3" name="Shape 3"/>
          <xdr:cNvCxnSpPr/>
        </xdr:nvCxnSpPr>
        <xdr:spPr>
          <a:xfrm>
            <a:off x="4912613" y="3684750"/>
            <a:ext cx="866775" cy="190500"/>
          </a:xfrm>
          <a:prstGeom prst="straightConnector1">
            <a:avLst/>
          </a:prstGeom>
          <a:noFill/>
          <a:ln cap="flat" cmpd="sng" w="19050">
            <a:solidFill>
              <a:schemeClr val="dk1"/>
            </a:solidFill>
            <a:prstDash val="solid"/>
            <a:miter lim="800000"/>
            <a:headEnd len="sm" w="sm" type="none"/>
            <a:tailEnd len="sm" w="sm" type="none"/>
          </a:ln>
        </xdr:spPr>
      </xdr:cxnSp>
    </xdr:grpSp>
    <xdr:clientData fLocksWithSheet="0"/>
  </xdr:oneCellAnchor>
  <xdr:oneCellAnchor>
    <xdr:from>
      <xdr:col>15</xdr:col>
      <xdr:colOff>0</xdr:colOff>
      <xdr:row>4</xdr:row>
      <xdr:rowOff>123825</xdr:rowOff>
    </xdr:from>
    <xdr:ext cx="647700" cy="238125"/>
    <xdr:sp>
      <xdr:nvSpPr>
        <xdr:cNvPr id="4" name="Shape 4"/>
        <xdr:cNvSpPr txBox="1"/>
      </xdr:nvSpPr>
      <xdr:spPr>
        <a:xfrm>
          <a:off x="5026913" y="3665700"/>
          <a:ext cx="638175" cy="2286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Item</a:t>
          </a:r>
          <a:endParaRPr sz="1400"/>
        </a:p>
      </xdr:txBody>
    </xdr:sp>
    <xdr:clientData fLocksWithSheet="0"/>
  </xdr:oneCellAnchor>
  <xdr:oneCellAnchor>
    <xdr:from>
      <xdr:col>15</xdr:col>
      <xdr:colOff>361950</xdr:colOff>
      <xdr:row>3</xdr:row>
      <xdr:rowOff>152400</xdr:rowOff>
    </xdr:from>
    <xdr:ext cx="657225" cy="314325"/>
    <xdr:sp>
      <xdr:nvSpPr>
        <xdr:cNvPr id="5" name="Shape 5"/>
        <xdr:cNvSpPr txBox="1"/>
      </xdr:nvSpPr>
      <xdr:spPr>
        <a:xfrm>
          <a:off x="5022150" y="3627600"/>
          <a:ext cx="647700" cy="30480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Colour</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86"/>
    <col customWidth="1" min="2" max="2" width="11.43"/>
    <col customWidth="1" min="3" max="3" width="10.86"/>
    <col customWidth="1" min="4" max="4" width="12.71"/>
    <col customWidth="1" min="5" max="6" width="9.86"/>
    <col customWidth="1" min="7" max="7" width="48.86"/>
    <col customWidth="1" min="8" max="8" width="19.14"/>
    <col customWidth="1" min="9" max="9" width="3.71"/>
    <col customWidth="1" min="10" max="10" width="3.86"/>
    <col customWidth="1" min="11" max="12" width="12.29"/>
    <col customWidth="1" min="13" max="13" width="47.43"/>
    <col customWidth="1" min="14" max="14" width="4.43"/>
    <col customWidth="1" min="15" max="15" width="4.0"/>
    <col customWidth="1" min="16" max="16" width="12.29"/>
    <col customWidth="1" min="17" max="26" width="9.86"/>
  </cols>
  <sheetData>
    <row r="1">
      <c r="A1" s="1"/>
      <c r="B1" s="2"/>
      <c r="C1" s="2"/>
      <c r="D1" s="2"/>
      <c r="E1" s="2"/>
      <c r="F1" s="2"/>
      <c r="G1" s="2"/>
      <c r="H1" s="3"/>
      <c r="I1" s="2"/>
      <c r="J1" s="2"/>
      <c r="K1" s="2"/>
      <c r="L1" s="2"/>
      <c r="M1" s="2"/>
      <c r="N1" s="2"/>
      <c r="O1" s="2"/>
      <c r="P1" s="2"/>
      <c r="Q1" s="2"/>
      <c r="R1" s="2"/>
      <c r="S1" s="2"/>
      <c r="T1" s="2"/>
      <c r="U1" s="2"/>
      <c r="V1" s="2"/>
      <c r="W1" s="2"/>
      <c r="X1" s="2"/>
      <c r="Y1" s="2"/>
      <c r="Z1" s="2"/>
    </row>
    <row r="2">
      <c r="A2" s="1"/>
      <c r="B2" s="2"/>
      <c r="C2" s="2"/>
      <c r="D2" s="2"/>
      <c r="E2" s="2"/>
      <c r="F2" s="2"/>
      <c r="G2" s="2"/>
      <c r="H2" s="4" t="s">
        <v>0</v>
      </c>
      <c r="Q2" s="2"/>
      <c r="R2" s="2"/>
      <c r="S2" s="2"/>
      <c r="T2" s="2"/>
      <c r="U2" s="2"/>
      <c r="V2" s="2"/>
      <c r="W2" s="2"/>
      <c r="X2" s="2"/>
      <c r="Y2" s="2"/>
      <c r="Z2" s="2"/>
    </row>
    <row r="3">
      <c r="A3" s="1"/>
      <c r="B3" s="2"/>
      <c r="C3" s="2"/>
      <c r="D3" s="2"/>
      <c r="E3" s="2"/>
      <c r="F3" s="2"/>
      <c r="G3" s="2"/>
      <c r="H3" s="3"/>
      <c r="I3" s="2"/>
      <c r="J3" s="2"/>
      <c r="K3" s="2"/>
      <c r="L3" s="2"/>
      <c r="M3" s="2"/>
      <c r="N3" s="2"/>
      <c r="O3" s="2"/>
      <c r="P3" s="2"/>
      <c r="Q3" s="2"/>
      <c r="R3" s="2"/>
      <c r="S3" s="2"/>
      <c r="T3" s="2"/>
      <c r="U3" s="2"/>
      <c r="V3" s="2"/>
      <c r="W3" s="2"/>
      <c r="X3" s="2"/>
      <c r="Y3" s="2"/>
      <c r="Z3" s="2"/>
    </row>
    <row r="4">
      <c r="A4" s="1"/>
      <c r="B4" s="2"/>
      <c r="C4" s="2"/>
      <c r="D4" s="2"/>
      <c r="E4" s="2"/>
      <c r="F4" s="2"/>
      <c r="G4" s="2"/>
      <c r="H4" s="5" t="s">
        <v>1</v>
      </c>
      <c r="Q4" s="2"/>
      <c r="R4" s="2"/>
      <c r="S4" s="2"/>
      <c r="T4" s="2"/>
      <c r="U4" s="2"/>
      <c r="V4" s="2"/>
      <c r="W4" s="2"/>
      <c r="X4" s="2"/>
      <c r="Y4" s="2"/>
      <c r="Z4" s="2"/>
    </row>
    <row r="5">
      <c r="A5" s="1"/>
      <c r="B5" s="2"/>
      <c r="C5" s="2"/>
      <c r="D5" s="2"/>
      <c r="E5" s="2"/>
      <c r="F5" s="2"/>
      <c r="G5" s="2"/>
      <c r="H5" s="3"/>
      <c r="I5" s="2"/>
      <c r="J5" s="2"/>
      <c r="K5" s="2"/>
      <c r="L5" s="2"/>
      <c r="M5" s="2"/>
      <c r="N5" s="2"/>
      <c r="O5" s="2"/>
      <c r="P5" s="2"/>
      <c r="Q5" s="2"/>
      <c r="R5" s="2"/>
      <c r="S5" s="2"/>
      <c r="T5" s="2"/>
      <c r="U5" s="2"/>
      <c r="V5" s="2"/>
      <c r="W5" s="2"/>
      <c r="X5" s="2"/>
      <c r="Y5" s="2"/>
      <c r="Z5" s="2"/>
    </row>
    <row r="6">
      <c r="A6" s="1"/>
      <c r="B6" s="2"/>
      <c r="C6" s="2"/>
      <c r="D6" s="2"/>
      <c r="E6" s="2"/>
      <c r="F6" s="2"/>
      <c r="G6" s="2"/>
      <c r="H6" s="3"/>
      <c r="I6" s="6" t="s">
        <v>2</v>
      </c>
      <c r="J6" s="7"/>
      <c r="K6" s="7"/>
      <c r="L6" s="7"/>
      <c r="M6" s="7"/>
      <c r="N6" s="7"/>
      <c r="O6" s="8"/>
      <c r="P6" s="9"/>
      <c r="Q6" s="2"/>
      <c r="R6" s="2"/>
      <c r="S6" s="2"/>
      <c r="T6" s="2"/>
      <c r="U6" s="2"/>
      <c r="V6" s="2"/>
      <c r="W6" s="2"/>
      <c r="X6" s="2"/>
      <c r="Y6" s="2"/>
      <c r="Z6" s="2"/>
    </row>
    <row r="7">
      <c r="A7" s="1"/>
      <c r="B7" s="2"/>
      <c r="C7" s="2"/>
      <c r="D7" s="2"/>
      <c r="E7" s="2"/>
      <c r="F7" s="2"/>
      <c r="G7" s="2"/>
      <c r="H7" s="2"/>
      <c r="I7" s="2"/>
      <c r="J7" s="2"/>
      <c r="K7" s="2"/>
      <c r="L7" s="2"/>
      <c r="M7" s="2"/>
      <c r="N7" s="2"/>
      <c r="O7" s="2"/>
      <c r="P7" s="2"/>
      <c r="Q7" s="2"/>
      <c r="R7" s="2"/>
      <c r="S7" s="2"/>
      <c r="T7" s="2"/>
      <c r="U7" s="2"/>
      <c r="V7" s="2"/>
      <c r="W7" s="2"/>
      <c r="X7" s="2"/>
      <c r="Y7" s="2"/>
      <c r="Z7" s="2"/>
    </row>
    <row r="8">
      <c r="A8" s="1"/>
      <c r="B8" s="2"/>
      <c r="C8" s="2"/>
      <c r="D8" s="2"/>
      <c r="E8" s="2"/>
      <c r="F8" s="2"/>
      <c r="G8" s="2"/>
      <c r="H8" s="2"/>
      <c r="I8" s="2"/>
      <c r="J8" s="2"/>
      <c r="K8" s="2"/>
      <c r="L8" s="2"/>
      <c r="M8" s="2"/>
      <c r="N8" s="2"/>
      <c r="O8" s="2"/>
      <c r="P8" s="2"/>
      <c r="Q8" s="2"/>
      <c r="R8" s="2"/>
      <c r="S8" s="2"/>
      <c r="T8" s="2"/>
      <c r="U8" s="2"/>
      <c r="V8" s="2"/>
      <c r="W8" s="2"/>
      <c r="X8" s="2"/>
      <c r="Y8" s="2"/>
      <c r="Z8" s="2"/>
    </row>
    <row r="9">
      <c r="A9" s="1"/>
      <c r="B9" s="2"/>
      <c r="C9" s="2"/>
      <c r="D9" s="2"/>
      <c r="E9" s="2"/>
      <c r="F9" s="2"/>
      <c r="G9" s="2"/>
      <c r="H9" s="2"/>
      <c r="I9" s="2"/>
      <c r="J9" s="2"/>
      <c r="K9" s="2"/>
      <c r="L9" s="2"/>
      <c r="M9" s="2"/>
      <c r="N9" s="2"/>
      <c r="O9" s="2"/>
      <c r="P9" s="2"/>
      <c r="Q9" s="2"/>
      <c r="R9" s="2"/>
      <c r="S9" s="2"/>
      <c r="T9" s="2"/>
      <c r="U9" s="2"/>
      <c r="V9" s="2"/>
      <c r="W9" s="2"/>
      <c r="X9" s="2"/>
      <c r="Y9" s="2"/>
      <c r="Z9" s="2"/>
    </row>
    <row r="10">
      <c r="A10" s="10" t="s">
        <v>3</v>
      </c>
      <c r="B10" s="11"/>
      <c r="C10" s="11"/>
      <c r="D10" s="11"/>
      <c r="E10" s="11"/>
      <c r="F10" s="11"/>
      <c r="G10" s="11"/>
      <c r="H10" s="9"/>
      <c r="Q10" s="2"/>
      <c r="R10" s="2"/>
      <c r="S10" s="2"/>
      <c r="T10" s="2"/>
      <c r="U10" s="2"/>
      <c r="V10" s="2"/>
      <c r="W10" s="2"/>
      <c r="X10" s="2"/>
      <c r="Y10" s="2"/>
      <c r="Z10" s="2"/>
    </row>
    <row r="11" ht="12.0" customHeight="1">
      <c r="A11" s="12"/>
      <c r="B11" s="13"/>
      <c r="C11" s="13"/>
      <c r="D11" s="13"/>
      <c r="E11" s="13"/>
      <c r="F11" s="13"/>
      <c r="G11" s="13"/>
      <c r="H11" s="13"/>
      <c r="Q11" s="2"/>
      <c r="R11" s="2"/>
      <c r="S11" s="2"/>
      <c r="T11" s="2"/>
      <c r="U11" s="2"/>
      <c r="V11" s="2"/>
      <c r="W11" s="2"/>
      <c r="X11" s="2"/>
      <c r="Y11" s="2"/>
      <c r="Z11" s="2"/>
    </row>
    <row r="12" ht="65.25" customHeight="1">
      <c r="A12" s="1"/>
      <c r="B12" s="14" t="s">
        <v>4</v>
      </c>
      <c r="I12" s="15"/>
      <c r="J12" s="15"/>
      <c r="K12" s="15"/>
      <c r="L12" s="15"/>
      <c r="M12" s="15"/>
      <c r="N12" s="15"/>
      <c r="O12" s="15"/>
      <c r="P12" s="2"/>
      <c r="Q12" s="2"/>
      <c r="R12" s="2"/>
      <c r="S12" s="2"/>
      <c r="T12" s="2"/>
      <c r="U12" s="2"/>
      <c r="V12" s="2"/>
      <c r="W12" s="2"/>
      <c r="X12" s="2"/>
      <c r="Y12" s="2"/>
      <c r="Z12" s="2"/>
    </row>
    <row r="13" ht="5.25" customHeight="1">
      <c r="A13" s="1"/>
      <c r="B13" s="2"/>
      <c r="C13" s="2"/>
      <c r="D13" s="2"/>
      <c r="E13" s="2"/>
      <c r="F13" s="2"/>
      <c r="G13" s="2"/>
      <c r="H13" s="2"/>
      <c r="I13" s="2"/>
      <c r="J13" s="2"/>
      <c r="K13" s="2"/>
      <c r="L13" s="2"/>
      <c r="M13" s="2"/>
      <c r="N13" s="2"/>
      <c r="O13" s="2"/>
      <c r="P13" s="2"/>
      <c r="Q13" s="2"/>
      <c r="R13" s="2"/>
      <c r="S13" s="2"/>
      <c r="T13" s="2"/>
      <c r="U13" s="2"/>
      <c r="V13" s="2"/>
      <c r="W13" s="2"/>
      <c r="X13" s="2"/>
      <c r="Y13" s="2"/>
      <c r="Z13" s="2"/>
    </row>
    <row r="14">
      <c r="A14" s="10" t="s">
        <v>5</v>
      </c>
      <c r="B14" s="11"/>
      <c r="C14" s="11"/>
      <c r="D14" s="11"/>
      <c r="E14" s="11"/>
      <c r="F14" s="11"/>
      <c r="G14" s="11"/>
      <c r="H14" s="9"/>
      <c r="I14" s="16"/>
      <c r="J14" s="2"/>
      <c r="K14" s="2"/>
      <c r="L14" s="2"/>
      <c r="M14" s="17"/>
      <c r="N14" s="2"/>
      <c r="O14" s="2"/>
      <c r="P14" s="2"/>
      <c r="Q14" s="2"/>
      <c r="R14" s="2"/>
      <c r="S14" s="2"/>
      <c r="T14" s="2"/>
      <c r="U14" s="2"/>
      <c r="V14" s="2"/>
      <c r="W14" s="2"/>
      <c r="X14" s="2"/>
      <c r="Y14" s="2"/>
      <c r="Z14" s="2"/>
    </row>
    <row r="15" ht="10.5" customHeight="1">
      <c r="A15" s="12"/>
      <c r="B15" s="13"/>
      <c r="C15" s="13"/>
      <c r="D15" s="13"/>
      <c r="E15" s="13"/>
      <c r="F15" s="13"/>
      <c r="G15" s="13"/>
      <c r="H15" s="13"/>
      <c r="I15" s="16"/>
      <c r="J15" s="2"/>
      <c r="K15" s="2"/>
      <c r="L15" s="2"/>
      <c r="M15" s="2"/>
      <c r="N15" s="2"/>
      <c r="O15" s="2"/>
      <c r="P15" s="2"/>
      <c r="Q15" s="2"/>
      <c r="R15" s="2"/>
      <c r="S15" s="2"/>
      <c r="T15" s="2"/>
      <c r="U15" s="2"/>
      <c r="V15" s="2"/>
      <c r="W15" s="2"/>
      <c r="X15" s="2"/>
      <c r="Y15" s="2"/>
      <c r="Z15" s="2"/>
    </row>
    <row r="16">
      <c r="A16" s="1" t="s">
        <v>6</v>
      </c>
      <c r="B16" s="2"/>
      <c r="C16" s="2"/>
      <c r="D16" s="2"/>
      <c r="E16" s="2"/>
      <c r="F16" s="2"/>
      <c r="G16" s="2"/>
      <c r="H16" s="2"/>
      <c r="I16" s="2"/>
      <c r="J16" s="2"/>
      <c r="K16" s="2"/>
      <c r="L16" s="2"/>
      <c r="M16" s="2"/>
      <c r="N16" s="2"/>
      <c r="O16" s="2"/>
      <c r="P16" s="2"/>
      <c r="Q16" s="2"/>
      <c r="R16" s="2"/>
      <c r="S16" s="2"/>
      <c r="T16" s="2"/>
      <c r="U16" s="2"/>
      <c r="V16" s="2"/>
      <c r="W16" s="2"/>
      <c r="X16" s="2"/>
      <c r="Y16" s="2"/>
      <c r="Z16" s="2"/>
    </row>
    <row r="17">
      <c r="A17" s="1" t="s">
        <v>7</v>
      </c>
      <c r="B17" s="2"/>
      <c r="C17" s="2"/>
      <c r="D17" s="2"/>
      <c r="E17" s="2"/>
      <c r="F17" s="2"/>
      <c r="G17" s="2"/>
      <c r="H17" s="2"/>
      <c r="I17" s="2"/>
      <c r="J17" s="2"/>
      <c r="K17" s="2"/>
      <c r="L17" s="2"/>
      <c r="M17" s="2"/>
      <c r="N17" s="2"/>
      <c r="O17" s="2"/>
      <c r="P17" s="2"/>
      <c r="Q17" s="2"/>
      <c r="R17" s="2"/>
      <c r="S17" s="2"/>
      <c r="T17" s="2"/>
      <c r="U17" s="2"/>
      <c r="V17" s="2"/>
      <c r="W17" s="2"/>
      <c r="X17" s="2"/>
      <c r="Y17" s="2"/>
      <c r="Z17" s="2"/>
    </row>
    <row r="18">
      <c r="A18" s="1"/>
      <c r="B18" s="2"/>
      <c r="C18" s="2"/>
      <c r="D18" s="2"/>
      <c r="E18" s="2"/>
      <c r="F18" s="2"/>
      <c r="G18" s="2"/>
      <c r="H18" s="2"/>
      <c r="I18" s="2"/>
      <c r="J18" s="2"/>
      <c r="K18" s="2"/>
      <c r="L18" s="2"/>
      <c r="M18" s="2"/>
      <c r="N18" s="2"/>
      <c r="O18" s="2"/>
      <c r="P18" s="2"/>
      <c r="Q18" s="2"/>
      <c r="R18" s="2"/>
      <c r="S18" s="2"/>
      <c r="T18" s="2"/>
      <c r="U18" s="2"/>
      <c r="V18" s="2"/>
      <c r="W18" s="2"/>
      <c r="X18" s="2"/>
      <c r="Y18" s="2"/>
      <c r="Z18" s="2"/>
    </row>
    <row r="19">
      <c r="A19" s="18" t="s">
        <v>8</v>
      </c>
      <c r="B19" s="18" t="s">
        <v>9</v>
      </c>
      <c r="C19" s="18"/>
      <c r="D19" s="2"/>
      <c r="E19" s="2"/>
      <c r="F19" s="2"/>
      <c r="G19" s="2"/>
      <c r="H19" s="2"/>
      <c r="I19" s="2"/>
      <c r="J19" s="2"/>
      <c r="K19" s="2"/>
      <c r="L19" s="2"/>
      <c r="M19" s="2"/>
      <c r="N19" s="2"/>
      <c r="O19" s="2"/>
      <c r="P19" s="2"/>
      <c r="Q19" s="2"/>
      <c r="R19" s="2"/>
      <c r="S19" s="2"/>
      <c r="T19" s="2"/>
      <c r="U19" s="2"/>
      <c r="V19" s="2"/>
      <c r="W19" s="2"/>
      <c r="X19" s="2"/>
      <c r="Y19" s="2"/>
      <c r="Z19" s="2"/>
    </row>
    <row r="20">
      <c r="A20" s="2"/>
      <c r="B20" s="19" t="s">
        <v>10</v>
      </c>
      <c r="C20" s="2"/>
      <c r="D20" s="2"/>
      <c r="E20" s="2"/>
      <c r="F20" s="2"/>
      <c r="G20" s="2"/>
      <c r="H20" s="2"/>
      <c r="I20" s="2"/>
      <c r="J20" s="16"/>
      <c r="K20" s="16"/>
      <c r="L20" s="16"/>
      <c r="M20" s="2"/>
      <c r="N20" s="2"/>
      <c r="O20" s="2"/>
      <c r="P20" s="2"/>
      <c r="Q20" s="2"/>
      <c r="R20" s="2"/>
      <c r="S20" s="2"/>
      <c r="T20" s="2"/>
      <c r="U20" s="2"/>
      <c r="V20" s="2"/>
      <c r="W20" s="2"/>
      <c r="X20" s="2"/>
      <c r="Y20" s="2"/>
      <c r="Z20" s="2"/>
    </row>
    <row r="21" ht="15.75" customHeight="1">
      <c r="A21" s="2"/>
      <c r="B21" s="2" t="s">
        <v>11</v>
      </c>
      <c r="C21" s="2"/>
      <c r="D21" s="2"/>
      <c r="E21" s="2"/>
      <c r="F21" s="2"/>
      <c r="G21" s="2"/>
      <c r="H21" s="2"/>
      <c r="I21" s="2"/>
      <c r="J21" s="16"/>
      <c r="K21" s="16"/>
      <c r="L21" s="16"/>
      <c r="M21" s="2"/>
      <c r="N21" s="2"/>
      <c r="O21" s="2"/>
      <c r="P21" s="2"/>
      <c r="Q21" s="2"/>
      <c r="R21" s="2"/>
      <c r="S21" s="2"/>
      <c r="T21" s="2"/>
      <c r="U21" s="2"/>
      <c r="V21" s="2"/>
      <c r="W21" s="2"/>
      <c r="X21" s="2"/>
      <c r="Y21" s="2"/>
      <c r="Z21" s="2"/>
    </row>
    <row r="22" ht="15.75" customHeight="1">
      <c r="A22" s="2"/>
      <c r="B22" s="2" t="s">
        <v>12</v>
      </c>
      <c r="C22" s="2"/>
      <c r="D22" s="2"/>
      <c r="E22" s="2"/>
      <c r="F22" s="2"/>
      <c r="G22" s="2"/>
      <c r="H22" s="2"/>
      <c r="I22" s="2"/>
      <c r="J22" s="16"/>
      <c r="K22" s="16"/>
      <c r="L22" s="16"/>
      <c r="M22" s="2"/>
      <c r="N22" s="2"/>
      <c r="O22" s="2"/>
      <c r="P22" s="2"/>
      <c r="Q22" s="2"/>
      <c r="R22" s="2"/>
      <c r="S22" s="2"/>
      <c r="T22" s="2"/>
      <c r="U22" s="2"/>
      <c r="V22" s="2"/>
      <c r="W22" s="2"/>
      <c r="X22" s="2"/>
      <c r="Y22" s="2"/>
      <c r="Z22" s="2"/>
    </row>
    <row r="23" ht="15.75" customHeight="1">
      <c r="A23" s="2"/>
      <c r="B23" s="2" t="s">
        <v>13</v>
      </c>
      <c r="C23" s="2"/>
      <c r="D23" s="2"/>
      <c r="E23" s="2"/>
      <c r="F23" s="2"/>
      <c r="G23" s="2"/>
      <c r="H23" s="2"/>
      <c r="I23" s="2"/>
      <c r="J23" s="16"/>
      <c r="K23" s="16"/>
      <c r="L23" s="16"/>
      <c r="M23" s="2"/>
      <c r="N23" s="2"/>
      <c r="O23" s="2"/>
      <c r="P23" s="2"/>
      <c r="Q23" s="2"/>
      <c r="R23" s="2"/>
      <c r="S23" s="2"/>
      <c r="T23" s="2"/>
      <c r="U23" s="2"/>
      <c r="V23" s="2"/>
      <c r="W23" s="2"/>
      <c r="X23" s="2"/>
      <c r="Y23" s="2"/>
      <c r="Z23" s="2"/>
    </row>
    <row r="24" ht="15.75" customHeight="1">
      <c r="A24" s="2"/>
      <c r="B24" s="2" t="s">
        <v>14</v>
      </c>
      <c r="C24" s="2"/>
      <c r="D24" s="2"/>
      <c r="E24" s="2"/>
      <c r="F24" s="2"/>
      <c r="G24" s="2"/>
      <c r="H24" s="2"/>
      <c r="I24" s="2"/>
      <c r="J24" s="16"/>
      <c r="K24" s="16"/>
      <c r="L24" s="16"/>
      <c r="M24" s="2"/>
      <c r="N24" s="2"/>
      <c r="O24" s="2"/>
      <c r="P24" s="2"/>
      <c r="Q24" s="2"/>
      <c r="R24" s="2"/>
      <c r="S24" s="2"/>
      <c r="T24" s="2"/>
      <c r="U24" s="2"/>
      <c r="V24" s="2"/>
      <c r="W24" s="2"/>
      <c r="X24" s="2"/>
      <c r="Y24" s="2"/>
      <c r="Z24" s="2"/>
    </row>
    <row r="25" ht="15.75" customHeight="1">
      <c r="A25" s="2"/>
      <c r="B25" s="2" t="s">
        <v>15</v>
      </c>
      <c r="C25" s="2"/>
      <c r="D25" s="2"/>
      <c r="E25" s="2"/>
      <c r="F25" s="2"/>
      <c r="G25" s="2"/>
      <c r="H25" s="2"/>
      <c r="I25" s="2"/>
      <c r="J25" s="16"/>
      <c r="K25" s="16"/>
      <c r="L25" s="16"/>
      <c r="M25" s="2"/>
      <c r="N25" s="2"/>
      <c r="O25" s="2"/>
      <c r="P25" s="2"/>
      <c r="Q25" s="2"/>
      <c r="R25" s="2"/>
      <c r="S25" s="2"/>
      <c r="T25" s="2"/>
      <c r="U25" s="2"/>
      <c r="V25" s="2"/>
      <c r="W25" s="2"/>
      <c r="X25" s="2"/>
      <c r="Y25" s="2"/>
      <c r="Z25" s="2"/>
    </row>
    <row r="26" ht="15.75" customHeight="1">
      <c r="A26" s="2"/>
      <c r="B26" s="2" t="s">
        <v>16</v>
      </c>
      <c r="C26" s="2"/>
      <c r="D26" s="2"/>
      <c r="E26" s="2"/>
      <c r="F26" s="2"/>
      <c r="G26" s="2"/>
      <c r="H26" s="2"/>
      <c r="I26" s="2"/>
      <c r="J26" s="16"/>
      <c r="K26" s="16"/>
      <c r="L26" s="16"/>
      <c r="M26" s="2"/>
      <c r="N26" s="2"/>
      <c r="O26" s="2"/>
      <c r="P26" s="2"/>
      <c r="Q26" s="2"/>
      <c r="R26" s="2"/>
      <c r="S26" s="2"/>
      <c r="T26" s="2"/>
      <c r="U26" s="2"/>
      <c r="V26" s="2"/>
      <c r="W26" s="2"/>
      <c r="X26" s="2"/>
      <c r="Y26" s="2"/>
      <c r="Z26" s="2"/>
    </row>
    <row r="27" ht="15.75" customHeight="1">
      <c r="A27" s="2"/>
      <c r="B27" s="2" t="s">
        <v>17</v>
      </c>
      <c r="C27" s="2"/>
      <c r="D27" s="2"/>
      <c r="E27" s="2"/>
      <c r="F27" s="2"/>
      <c r="G27" s="2"/>
      <c r="H27" s="2"/>
      <c r="I27" s="2"/>
      <c r="J27" s="16"/>
      <c r="K27" s="16"/>
      <c r="L27" s="16"/>
      <c r="M27" s="2"/>
      <c r="N27" s="2"/>
      <c r="O27" s="2"/>
      <c r="P27" s="2"/>
      <c r="Q27" s="2"/>
      <c r="R27" s="2"/>
      <c r="S27" s="2"/>
      <c r="T27" s="2"/>
      <c r="U27" s="2"/>
      <c r="V27" s="2"/>
      <c r="W27" s="2"/>
      <c r="X27" s="2"/>
      <c r="Y27" s="2"/>
      <c r="Z27" s="2"/>
    </row>
    <row r="28" ht="15.75" customHeight="1">
      <c r="A28" s="2"/>
      <c r="B28" s="2"/>
      <c r="C28" s="2"/>
      <c r="D28" s="2"/>
      <c r="E28" s="2"/>
      <c r="F28" s="2"/>
      <c r="G28" s="2"/>
      <c r="H28" s="2"/>
      <c r="I28" s="2"/>
      <c r="J28" s="16"/>
      <c r="K28" s="16"/>
      <c r="L28" s="16"/>
      <c r="M28" s="2"/>
      <c r="N28" s="2"/>
      <c r="O28" s="2"/>
      <c r="P28" s="2"/>
      <c r="Q28" s="2"/>
      <c r="R28" s="2"/>
      <c r="S28" s="2"/>
      <c r="T28" s="2"/>
      <c r="U28" s="2"/>
      <c r="V28" s="2"/>
      <c r="W28" s="2"/>
      <c r="X28" s="2"/>
      <c r="Y28" s="2"/>
      <c r="Z28" s="2"/>
    </row>
    <row r="29" ht="15.75" customHeight="1">
      <c r="A29" s="2"/>
      <c r="B29" s="20"/>
      <c r="C29" s="21" t="s">
        <v>18</v>
      </c>
      <c r="D29" s="21" t="s">
        <v>19</v>
      </c>
      <c r="E29" s="22"/>
      <c r="F29" s="2"/>
      <c r="G29" s="2"/>
      <c r="H29" s="2"/>
      <c r="I29" s="2"/>
      <c r="J29" s="16"/>
      <c r="K29" s="16"/>
      <c r="L29" s="16"/>
      <c r="M29" s="2"/>
      <c r="N29" s="2"/>
      <c r="O29" s="2"/>
      <c r="P29" s="2"/>
      <c r="Q29" s="2"/>
      <c r="R29" s="2"/>
      <c r="S29" s="2"/>
      <c r="T29" s="2"/>
      <c r="U29" s="2"/>
      <c r="V29" s="2"/>
      <c r="W29" s="2"/>
      <c r="X29" s="2"/>
      <c r="Y29" s="2"/>
      <c r="Z29" s="2"/>
    </row>
    <row r="30" ht="15.75" customHeight="1">
      <c r="A30" s="1"/>
      <c r="B30" s="23" t="s">
        <v>20</v>
      </c>
      <c r="C30" s="24" t="s">
        <v>21</v>
      </c>
      <c r="D30" s="23" t="s">
        <v>22</v>
      </c>
      <c r="E30" s="25" t="s">
        <v>23</v>
      </c>
      <c r="F30" s="2"/>
      <c r="G30" s="26" t="s">
        <v>24</v>
      </c>
      <c r="H30" s="2"/>
      <c r="I30" s="2"/>
      <c r="J30" s="16"/>
      <c r="K30" s="16"/>
      <c r="L30" s="16"/>
      <c r="M30" s="2"/>
      <c r="N30" s="2"/>
      <c r="O30" s="2"/>
      <c r="P30" s="2"/>
      <c r="Q30" s="2"/>
      <c r="R30" s="2"/>
      <c r="S30" s="2"/>
      <c r="T30" s="2"/>
      <c r="U30" s="2"/>
      <c r="V30" s="2"/>
      <c r="W30" s="2"/>
      <c r="X30" s="2"/>
      <c r="Y30" s="2"/>
      <c r="Z30" s="2"/>
    </row>
    <row r="31" ht="15.75" customHeight="1">
      <c r="A31" s="2"/>
      <c r="B31" s="27">
        <v>1.0</v>
      </c>
      <c r="C31" s="28">
        <v>3.0</v>
      </c>
      <c r="D31" s="29"/>
      <c r="E31" s="30"/>
      <c r="F31" s="2"/>
      <c r="G31" s="31">
        <f>Admin!B12</f>
        <v>475757</v>
      </c>
      <c r="H31" s="2"/>
      <c r="I31" s="2"/>
      <c r="J31" s="16"/>
      <c r="K31" s="16"/>
      <c r="L31" s="16"/>
      <c r="M31" s="2"/>
      <c r="N31" s="2"/>
      <c r="O31" s="2"/>
      <c r="P31" s="2"/>
      <c r="Q31" s="2"/>
      <c r="R31" s="2"/>
      <c r="S31" s="2"/>
      <c r="T31" s="2"/>
      <c r="U31" s="2"/>
      <c r="V31" s="2"/>
      <c r="W31" s="2"/>
      <c r="X31" s="2"/>
      <c r="Y31" s="2"/>
      <c r="Z31" s="2"/>
    </row>
    <row r="32" ht="15.75" customHeight="1">
      <c r="A32" s="2"/>
      <c r="B32" s="27">
        <v>2.0</v>
      </c>
      <c r="C32" s="28">
        <v>4.0</v>
      </c>
      <c r="D32" s="29"/>
      <c r="E32" s="30"/>
      <c r="F32" s="2"/>
      <c r="G32" s="2"/>
      <c r="H32" s="2"/>
      <c r="I32" s="2"/>
      <c r="J32" s="16"/>
      <c r="K32" s="16"/>
      <c r="L32" s="16"/>
      <c r="M32" s="2"/>
      <c r="N32" s="2"/>
      <c r="O32" s="2"/>
      <c r="P32" s="2"/>
      <c r="Q32" s="2"/>
      <c r="R32" s="2"/>
      <c r="S32" s="2"/>
      <c r="T32" s="2"/>
      <c r="U32" s="2"/>
      <c r="V32" s="2"/>
      <c r="W32" s="2"/>
      <c r="X32" s="2"/>
      <c r="Y32" s="2"/>
      <c r="Z32" s="2"/>
    </row>
    <row r="33" ht="15.75" customHeight="1">
      <c r="A33" s="2"/>
      <c r="B33" s="32">
        <v>3.0</v>
      </c>
      <c r="C33" s="33">
        <v>5.0</v>
      </c>
      <c r="D33" s="34"/>
      <c r="E33" s="35"/>
      <c r="F33" s="2"/>
      <c r="G33" s="2"/>
      <c r="H33" s="2"/>
      <c r="I33" s="2"/>
      <c r="J33" s="16"/>
      <c r="K33" s="16"/>
      <c r="L33" s="16"/>
      <c r="M33" s="2"/>
      <c r="N33" s="2"/>
      <c r="O33" s="2"/>
      <c r="P33" s="2"/>
      <c r="Q33" s="2"/>
      <c r="R33" s="2"/>
      <c r="S33" s="2"/>
      <c r="T33" s="2"/>
      <c r="U33" s="2"/>
      <c r="V33" s="2"/>
      <c r="W33" s="2"/>
      <c r="X33" s="2"/>
      <c r="Y33" s="2"/>
      <c r="Z33" s="2"/>
    </row>
    <row r="34" ht="15.75" customHeight="1">
      <c r="A34" s="2"/>
      <c r="B34" s="2"/>
      <c r="C34" s="2"/>
      <c r="D34" s="2"/>
      <c r="E34" s="2"/>
      <c r="F34" s="2"/>
      <c r="G34" s="2"/>
      <c r="H34" s="2"/>
      <c r="I34" s="2"/>
      <c r="J34" s="16"/>
      <c r="K34" s="16"/>
      <c r="L34" s="16"/>
      <c r="M34" s="2"/>
      <c r="N34" s="2"/>
      <c r="O34" s="2"/>
      <c r="P34" s="2"/>
      <c r="Q34" s="2"/>
      <c r="R34" s="2"/>
      <c r="S34" s="2"/>
      <c r="T34" s="2"/>
      <c r="U34" s="2"/>
      <c r="V34" s="2"/>
      <c r="W34" s="2"/>
      <c r="X34" s="2"/>
      <c r="Y34" s="2"/>
      <c r="Z34" s="2"/>
    </row>
    <row r="35" ht="15.75" customHeight="1">
      <c r="A35" s="2"/>
      <c r="B35" s="2"/>
      <c r="C35" s="2"/>
      <c r="D35" s="2"/>
      <c r="E35" s="2"/>
      <c r="F35" s="2"/>
      <c r="G35" s="2"/>
      <c r="H35" s="2"/>
      <c r="I35" s="2"/>
      <c r="J35" s="16"/>
      <c r="K35" s="16"/>
      <c r="L35" s="16"/>
      <c r="M35" s="2"/>
      <c r="N35" s="2"/>
      <c r="O35" s="2"/>
      <c r="P35" s="2"/>
      <c r="Q35" s="2"/>
      <c r="R35" s="2"/>
      <c r="S35" s="2"/>
      <c r="T35" s="2"/>
      <c r="U35" s="2"/>
      <c r="V35" s="2"/>
      <c r="W35" s="2"/>
      <c r="X35" s="2"/>
      <c r="Y35" s="2"/>
      <c r="Z35" s="2"/>
    </row>
    <row r="36" ht="15.75" customHeight="1">
      <c r="A36" s="18" t="s">
        <v>25</v>
      </c>
      <c r="B36" s="18" t="s">
        <v>26</v>
      </c>
      <c r="C36" s="18"/>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19" t="s">
        <v>27</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19" t="s">
        <v>28</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19" t="s">
        <v>29</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19" t="s">
        <v>30</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t="s">
        <v>31</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t="s">
        <v>32</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t="s">
        <v>33</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t="s">
        <v>14</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t="s">
        <v>34</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t="s">
        <v>16</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t="s">
        <v>17</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6" t="s">
        <v>35</v>
      </c>
      <c r="C49" s="36" t="s">
        <v>36</v>
      </c>
      <c r="D49" s="26" t="s">
        <v>37</v>
      </c>
      <c r="E49" s="2"/>
      <c r="F49" s="2"/>
      <c r="G49" s="26" t="s">
        <v>38</v>
      </c>
      <c r="H49" s="2"/>
      <c r="I49" s="2"/>
      <c r="J49" s="2"/>
      <c r="K49" s="2"/>
      <c r="L49" s="2"/>
      <c r="M49" s="2"/>
      <c r="N49" s="2"/>
      <c r="O49" s="2"/>
      <c r="P49" s="2"/>
      <c r="Q49" s="2"/>
      <c r="R49" s="2"/>
      <c r="S49" s="2"/>
      <c r="T49" s="2"/>
      <c r="U49" s="2"/>
      <c r="V49" s="2"/>
      <c r="W49" s="2"/>
      <c r="X49" s="2"/>
      <c r="Y49" s="2"/>
      <c r="Z49" s="2"/>
    </row>
    <row r="50" ht="15.75" customHeight="1">
      <c r="A50" s="2"/>
      <c r="B50" s="37">
        <v>1.0</v>
      </c>
      <c r="C50" s="37">
        <v>30.0</v>
      </c>
      <c r="D50" s="38"/>
      <c r="E50" s="2"/>
      <c r="F50" s="2"/>
      <c r="G50" s="31">
        <f>Admin!B26</f>
        <v>496364</v>
      </c>
      <c r="H50" s="2"/>
      <c r="I50" s="2"/>
      <c r="J50" s="2"/>
      <c r="K50" s="2"/>
      <c r="L50" s="2"/>
      <c r="M50" s="2"/>
      <c r="N50" s="2"/>
      <c r="O50" s="2"/>
      <c r="P50" s="2"/>
      <c r="Q50" s="2"/>
      <c r="R50" s="2"/>
      <c r="S50" s="2"/>
      <c r="T50" s="2"/>
      <c r="U50" s="2"/>
      <c r="V50" s="2"/>
      <c r="W50" s="2"/>
      <c r="X50" s="2"/>
      <c r="Y50" s="2"/>
      <c r="Z50" s="2"/>
    </row>
    <row r="51" ht="15.75" customHeight="1">
      <c r="A51" s="2"/>
      <c r="B51" s="37">
        <v>2.0</v>
      </c>
      <c r="C51" s="37">
        <v>45.0</v>
      </c>
      <c r="D51" s="38"/>
      <c r="E51" s="2"/>
      <c r="F51" s="2"/>
      <c r="G51" s="2"/>
      <c r="H51" s="2"/>
      <c r="I51" s="2"/>
      <c r="J51" s="2"/>
      <c r="K51" s="2"/>
      <c r="L51" s="2"/>
      <c r="M51" s="2"/>
      <c r="N51" s="2"/>
      <c r="O51" s="2"/>
      <c r="P51" s="2"/>
      <c r="Q51" s="2"/>
      <c r="R51" s="2"/>
      <c r="S51" s="2"/>
      <c r="T51" s="2"/>
      <c r="U51" s="2"/>
      <c r="V51" s="2"/>
      <c r="W51" s="2"/>
      <c r="X51" s="2"/>
      <c r="Y51" s="2"/>
      <c r="Z51" s="2"/>
    </row>
    <row r="52" ht="15.75" customHeight="1">
      <c r="A52" s="2"/>
      <c r="B52" s="37">
        <v>3.0</v>
      </c>
      <c r="C52" s="37">
        <v>41.5</v>
      </c>
      <c r="D52" s="38"/>
      <c r="E52" s="2"/>
      <c r="F52" s="2"/>
      <c r="G52" s="2"/>
      <c r="H52" s="2"/>
      <c r="I52" s="2"/>
      <c r="J52" s="2"/>
      <c r="K52" s="2"/>
      <c r="L52" s="2"/>
      <c r="M52" s="2"/>
      <c r="N52" s="2"/>
      <c r="O52" s="2"/>
      <c r="P52" s="2"/>
      <c r="Q52" s="2"/>
      <c r="R52" s="2"/>
      <c r="S52" s="2"/>
      <c r="T52" s="2"/>
      <c r="U52" s="2"/>
      <c r="V52" s="2"/>
      <c r="W52" s="2"/>
      <c r="X52" s="2"/>
      <c r="Y52" s="2"/>
      <c r="Z52" s="2"/>
    </row>
    <row r="53" ht="15.75" customHeight="1">
      <c r="A53" s="2"/>
      <c r="B53" s="37">
        <v>4.0</v>
      </c>
      <c r="C53" s="37">
        <v>27.0</v>
      </c>
      <c r="D53" s="38"/>
      <c r="E53" s="2"/>
      <c r="F53" s="2"/>
      <c r="G53" s="2"/>
      <c r="H53" s="2"/>
      <c r="I53" s="2"/>
      <c r="J53" s="2"/>
      <c r="K53" s="2"/>
      <c r="L53" s="2"/>
      <c r="M53" s="2"/>
      <c r="N53" s="2"/>
      <c r="O53" s="2"/>
      <c r="P53" s="2"/>
      <c r="Q53" s="2"/>
      <c r="R53" s="2"/>
      <c r="S53" s="2"/>
      <c r="T53" s="2"/>
      <c r="U53" s="2"/>
      <c r="V53" s="2"/>
      <c r="W53" s="2"/>
      <c r="X53" s="2"/>
      <c r="Y53" s="2"/>
      <c r="Z53" s="2"/>
    </row>
    <row r="54" ht="15.75" customHeight="1">
      <c r="A54" s="2"/>
      <c r="B54" s="39">
        <v>5.0</v>
      </c>
      <c r="C54" s="39">
        <v>9.5</v>
      </c>
      <c r="D54" s="40"/>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1" t="s">
        <v>39</v>
      </c>
      <c r="D55" s="41"/>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4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8" t="s">
        <v>40</v>
      </c>
      <c r="B58" s="18" t="s">
        <v>41</v>
      </c>
      <c r="C58" s="18"/>
      <c r="D58" s="2"/>
      <c r="E58" s="2"/>
      <c r="F58" s="2"/>
      <c r="G58" s="2"/>
      <c r="H58" s="2"/>
      <c r="I58" s="2"/>
      <c r="J58" s="2"/>
      <c r="K58" s="2"/>
      <c r="L58" s="2"/>
      <c r="M58" s="2"/>
      <c r="N58" s="2"/>
      <c r="O58" s="2"/>
      <c r="P58" s="2"/>
      <c r="Q58" s="2"/>
      <c r="R58" s="2"/>
      <c r="S58" s="2"/>
      <c r="T58" s="2"/>
      <c r="U58" s="2"/>
      <c r="V58" s="2"/>
      <c r="W58" s="2"/>
      <c r="X58" s="2"/>
      <c r="Y58" s="2"/>
      <c r="Z58" s="2"/>
    </row>
    <row r="59" ht="15.75" customHeight="1">
      <c r="A59" s="43"/>
      <c r="B59" s="19" t="s">
        <v>42</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43"/>
      <c r="B60" s="19" t="s">
        <v>43</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43"/>
      <c r="B61" s="19" t="s">
        <v>44</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43"/>
      <c r="B62" s="19" t="s">
        <v>45</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43"/>
      <c r="B63" s="2" t="s">
        <v>46</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43"/>
      <c r="B64" s="2" t="s">
        <v>47</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43"/>
      <c r="B65" s="2" t="s">
        <v>48</v>
      </c>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43"/>
      <c r="B66" s="2" t="s">
        <v>14</v>
      </c>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43"/>
      <c r="B67" s="2" t="s">
        <v>49</v>
      </c>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43"/>
      <c r="B68" s="2" t="s">
        <v>16</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43"/>
      <c r="B69" s="2" t="s">
        <v>17</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6" t="s">
        <v>22</v>
      </c>
      <c r="C71" s="26" t="s">
        <v>50</v>
      </c>
      <c r="D71" s="44" t="s">
        <v>51</v>
      </c>
      <c r="E71" s="26" t="s">
        <v>52</v>
      </c>
      <c r="F71" s="2"/>
      <c r="G71" s="2"/>
      <c r="H71" s="2"/>
      <c r="I71" s="2"/>
      <c r="J71" s="2"/>
      <c r="K71" s="2"/>
      <c r="L71" s="2"/>
      <c r="M71" s="2"/>
      <c r="N71" s="2"/>
      <c r="O71" s="2"/>
      <c r="P71" s="2"/>
      <c r="Q71" s="2"/>
      <c r="R71" s="2"/>
      <c r="S71" s="2"/>
      <c r="T71" s="2"/>
      <c r="U71" s="2"/>
      <c r="V71" s="2"/>
      <c r="W71" s="2"/>
      <c r="X71" s="2"/>
      <c r="Y71" s="2"/>
      <c r="Z71" s="2"/>
    </row>
    <row r="72" ht="15.75" customHeight="1">
      <c r="A72" s="2"/>
      <c r="B72" s="37" t="s">
        <v>53</v>
      </c>
      <c r="C72" s="38"/>
      <c r="D72" s="45">
        <v>6.0</v>
      </c>
      <c r="E72" s="46"/>
      <c r="F72" s="2"/>
      <c r="G72" s="2"/>
      <c r="H72" s="2"/>
      <c r="I72" s="2"/>
      <c r="J72" s="2"/>
      <c r="K72" s="2"/>
      <c r="L72" s="2"/>
      <c r="M72" s="2"/>
      <c r="N72" s="2"/>
      <c r="O72" s="2"/>
      <c r="P72" s="2"/>
      <c r="Q72" s="2"/>
      <c r="R72" s="2"/>
      <c r="S72" s="2"/>
      <c r="T72" s="2"/>
      <c r="U72" s="2"/>
      <c r="V72" s="2"/>
      <c r="W72" s="2"/>
      <c r="X72" s="2"/>
      <c r="Y72" s="2"/>
      <c r="Z72" s="2"/>
    </row>
    <row r="73" ht="15.75" customHeight="1">
      <c r="A73" s="2"/>
      <c r="B73" s="37" t="s">
        <v>54</v>
      </c>
      <c r="C73" s="38"/>
      <c r="D73" s="45">
        <v>8.0</v>
      </c>
      <c r="E73" s="46"/>
      <c r="F73" s="2"/>
      <c r="G73" s="2"/>
      <c r="H73" s="2"/>
      <c r="I73" s="16"/>
      <c r="J73" s="16"/>
      <c r="K73" s="16"/>
      <c r="L73" s="16"/>
      <c r="M73" s="16"/>
      <c r="N73" s="2"/>
      <c r="O73" s="2"/>
      <c r="P73" s="2"/>
      <c r="Q73" s="2"/>
      <c r="R73" s="2"/>
      <c r="S73" s="2"/>
      <c r="T73" s="2"/>
      <c r="U73" s="2"/>
      <c r="V73" s="2"/>
      <c r="W73" s="2"/>
      <c r="X73" s="2"/>
      <c r="Y73" s="2"/>
      <c r="Z73" s="2"/>
    </row>
    <row r="74" ht="15.75" customHeight="1">
      <c r="A74" s="2"/>
      <c r="B74" s="37" t="s">
        <v>55</v>
      </c>
      <c r="C74" s="38"/>
      <c r="D74" s="45">
        <v>5.0</v>
      </c>
      <c r="E74" s="46"/>
      <c r="F74" s="2"/>
      <c r="G74" s="2"/>
      <c r="H74" s="2"/>
      <c r="I74" s="16"/>
      <c r="J74" s="16"/>
      <c r="K74" s="16"/>
      <c r="L74" s="16"/>
      <c r="M74" s="16"/>
      <c r="N74" s="2"/>
      <c r="O74" s="2"/>
      <c r="P74" s="2"/>
      <c r="Q74" s="2"/>
      <c r="R74" s="2"/>
      <c r="S74" s="2"/>
      <c r="T74" s="2"/>
      <c r="U74" s="2"/>
      <c r="V74" s="2"/>
      <c r="W74" s="2"/>
      <c r="X74" s="2"/>
      <c r="Y74" s="2"/>
      <c r="Z74" s="2"/>
    </row>
    <row r="75" ht="15.75" customHeight="1">
      <c r="A75" s="2"/>
      <c r="B75" s="37" t="s">
        <v>56</v>
      </c>
      <c r="C75" s="38"/>
      <c r="D75" s="45">
        <v>6.0</v>
      </c>
      <c r="E75" s="46"/>
      <c r="F75" s="2"/>
      <c r="G75" s="26" t="s">
        <v>57</v>
      </c>
      <c r="H75" s="2"/>
      <c r="I75" s="16"/>
      <c r="J75" s="16"/>
      <c r="K75" s="16"/>
      <c r="L75" s="16"/>
      <c r="M75" s="16"/>
      <c r="N75" s="2"/>
      <c r="O75" s="2"/>
      <c r="P75" s="2"/>
      <c r="Q75" s="2"/>
      <c r="R75" s="2"/>
      <c r="S75" s="2"/>
      <c r="T75" s="2"/>
      <c r="U75" s="2"/>
      <c r="V75" s="2"/>
      <c r="W75" s="2"/>
      <c r="X75" s="2"/>
      <c r="Y75" s="2"/>
      <c r="Z75" s="2"/>
    </row>
    <row r="76" ht="15.75" customHeight="1">
      <c r="A76" s="2"/>
      <c r="B76" s="37" t="s">
        <v>58</v>
      </c>
      <c r="C76" s="38"/>
      <c r="D76" s="45">
        <v>4.0</v>
      </c>
      <c r="E76" s="46"/>
      <c r="F76" s="2"/>
      <c r="G76" s="31">
        <f>Admin!B48</f>
        <v>662045</v>
      </c>
      <c r="H76" s="2"/>
      <c r="I76" s="16"/>
      <c r="J76" s="16"/>
      <c r="K76" s="16"/>
      <c r="L76" s="16"/>
      <c r="M76" s="16"/>
      <c r="N76" s="2"/>
      <c r="O76" s="2"/>
      <c r="P76" s="2"/>
      <c r="Q76" s="2"/>
      <c r="R76" s="2"/>
      <c r="S76" s="2"/>
      <c r="T76" s="2"/>
      <c r="U76" s="2"/>
      <c r="V76" s="2"/>
      <c r="W76" s="2"/>
      <c r="X76" s="2"/>
      <c r="Y76" s="2"/>
      <c r="Z76" s="2"/>
    </row>
    <row r="77" ht="15.75" customHeight="1">
      <c r="A77" s="2"/>
      <c r="B77" s="37" t="s">
        <v>59</v>
      </c>
      <c r="C77" s="38"/>
      <c r="D77" s="45">
        <v>3.0</v>
      </c>
      <c r="E77" s="46"/>
      <c r="F77" s="2"/>
      <c r="G77" s="2"/>
      <c r="H77" s="2"/>
      <c r="I77" s="16"/>
      <c r="J77" s="16"/>
      <c r="K77" s="16"/>
      <c r="L77" s="16"/>
      <c r="M77" s="16"/>
      <c r="N77" s="2"/>
      <c r="O77" s="2"/>
      <c r="P77" s="2"/>
      <c r="Q77" s="2"/>
      <c r="R77" s="2"/>
      <c r="S77" s="2"/>
      <c r="T77" s="2"/>
      <c r="U77" s="2"/>
      <c r="V77" s="2"/>
      <c r="W77" s="2"/>
      <c r="X77" s="2"/>
      <c r="Y77" s="2"/>
      <c r="Z77" s="2"/>
    </row>
    <row r="78" ht="15.75" customHeight="1">
      <c r="A78" s="2"/>
      <c r="B78" s="37" t="s">
        <v>60</v>
      </c>
      <c r="C78" s="38"/>
      <c r="D78" s="45">
        <v>4.0</v>
      </c>
      <c r="E78" s="46"/>
      <c r="F78" s="2"/>
      <c r="G78" s="2"/>
      <c r="H78" s="2"/>
      <c r="I78" s="16"/>
      <c r="J78" s="16"/>
      <c r="K78" s="16"/>
      <c r="L78" s="16"/>
      <c r="M78" s="16"/>
      <c r="N78" s="2"/>
      <c r="O78" s="2"/>
      <c r="P78" s="2"/>
      <c r="Q78" s="2"/>
      <c r="R78" s="2"/>
      <c r="S78" s="2"/>
      <c r="T78" s="2"/>
      <c r="U78" s="2"/>
      <c r="V78" s="2"/>
      <c r="W78" s="2"/>
      <c r="X78" s="2"/>
      <c r="Y78" s="2"/>
      <c r="Z78" s="2"/>
    </row>
    <row r="79" ht="15.75" customHeight="1">
      <c r="A79" s="2"/>
      <c r="B79" s="37" t="s">
        <v>61</v>
      </c>
      <c r="C79" s="38"/>
      <c r="D79" s="45">
        <v>2.0</v>
      </c>
      <c r="E79" s="46"/>
      <c r="F79" s="2"/>
      <c r="G79" s="2"/>
      <c r="H79" s="2"/>
      <c r="I79" s="16"/>
      <c r="J79" s="16"/>
      <c r="K79" s="16"/>
      <c r="L79" s="16"/>
      <c r="M79" s="16"/>
      <c r="N79" s="2"/>
      <c r="O79" s="2"/>
      <c r="P79" s="2"/>
      <c r="Q79" s="2"/>
      <c r="R79" s="2"/>
      <c r="S79" s="2"/>
      <c r="T79" s="2"/>
      <c r="U79" s="2"/>
      <c r="V79" s="2"/>
      <c r="W79" s="2"/>
      <c r="X79" s="2"/>
      <c r="Y79" s="2"/>
      <c r="Z79" s="2"/>
    </row>
    <row r="80" ht="15.75" customHeight="1">
      <c r="A80" s="2"/>
      <c r="B80" s="37" t="s">
        <v>62</v>
      </c>
      <c r="C80" s="38"/>
      <c r="D80" s="45">
        <v>4.0</v>
      </c>
      <c r="E80" s="46"/>
      <c r="F80" s="2"/>
      <c r="G80" s="2"/>
      <c r="H80" s="2"/>
      <c r="I80" s="16"/>
      <c r="J80" s="16"/>
      <c r="K80" s="16"/>
      <c r="L80" s="16"/>
      <c r="M80" s="16"/>
      <c r="N80" s="2"/>
      <c r="O80" s="2"/>
      <c r="P80" s="2"/>
      <c r="Q80" s="2"/>
      <c r="R80" s="2"/>
      <c r="S80" s="2"/>
      <c r="T80" s="2"/>
      <c r="U80" s="2"/>
      <c r="V80" s="2"/>
      <c r="W80" s="2"/>
      <c r="X80" s="2"/>
      <c r="Y80" s="2"/>
      <c r="Z80" s="2"/>
    </row>
    <row r="81" ht="15.75" customHeight="1">
      <c r="A81" s="2"/>
      <c r="B81" s="37" t="s">
        <v>63</v>
      </c>
      <c r="C81" s="38"/>
      <c r="D81" s="45">
        <v>4.0</v>
      </c>
      <c r="E81" s="46"/>
      <c r="F81" s="2"/>
      <c r="G81" s="2"/>
      <c r="H81" s="2"/>
      <c r="I81" s="16"/>
      <c r="J81" s="16"/>
      <c r="K81" s="16"/>
      <c r="L81" s="16"/>
      <c r="M81" s="16"/>
      <c r="N81" s="2"/>
      <c r="O81" s="2"/>
      <c r="P81" s="2"/>
      <c r="Q81" s="2"/>
      <c r="R81" s="2"/>
      <c r="S81" s="2"/>
      <c r="T81" s="2"/>
      <c r="U81" s="2"/>
      <c r="V81" s="2"/>
      <c r="W81" s="2"/>
      <c r="X81" s="2"/>
      <c r="Y81" s="2"/>
      <c r="Z81" s="2"/>
    </row>
    <row r="82" ht="15.75" customHeight="1">
      <c r="A82" s="2"/>
      <c r="B82" s="39" t="s">
        <v>64</v>
      </c>
      <c r="C82" s="40"/>
      <c r="D82" s="47">
        <v>6.0</v>
      </c>
      <c r="E82" s="48"/>
      <c r="F82" s="2"/>
      <c r="G82" s="2"/>
      <c r="H82" s="2"/>
      <c r="I82" s="16"/>
      <c r="J82" s="16"/>
      <c r="K82" s="16"/>
      <c r="L82" s="16"/>
      <c r="M82" s="16"/>
      <c r="N82" s="2"/>
      <c r="O82" s="2"/>
      <c r="P82" s="2"/>
      <c r="Q82" s="2"/>
      <c r="R82" s="2"/>
      <c r="S82" s="2"/>
      <c r="T82" s="2"/>
      <c r="U82" s="2"/>
      <c r="V82" s="2"/>
      <c r="W82" s="2"/>
      <c r="X82" s="2"/>
      <c r="Y82" s="2"/>
      <c r="Z82" s="2"/>
    </row>
    <row r="83" ht="15.75" customHeight="1">
      <c r="A83" s="2"/>
      <c r="B83" s="2"/>
      <c r="C83" s="2"/>
      <c r="D83" s="2" t="s">
        <v>65</v>
      </c>
      <c r="E83" s="41"/>
      <c r="F83" s="2"/>
      <c r="G83" s="2"/>
      <c r="H83" s="2"/>
      <c r="I83" s="16"/>
      <c r="J83" s="16"/>
      <c r="K83" s="16"/>
      <c r="L83" s="16"/>
      <c r="M83" s="16"/>
      <c r="N83" s="2"/>
      <c r="O83" s="2"/>
      <c r="P83" s="2"/>
      <c r="Q83" s="2"/>
      <c r="R83" s="2"/>
      <c r="S83" s="2"/>
      <c r="T83" s="2"/>
      <c r="U83" s="2"/>
      <c r="V83" s="2"/>
      <c r="W83" s="2"/>
      <c r="X83" s="2"/>
      <c r="Y83" s="2"/>
      <c r="Z83" s="2"/>
    </row>
    <row r="84" ht="15.75" customHeight="1">
      <c r="A84" s="2"/>
      <c r="B84" s="2"/>
      <c r="C84" s="2"/>
      <c r="D84" s="2"/>
      <c r="E84" s="2"/>
      <c r="F84" s="2"/>
      <c r="G84" s="2"/>
      <c r="H84" s="2"/>
      <c r="I84" s="16"/>
      <c r="J84" s="16"/>
      <c r="K84" s="16"/>
      <c r="L84" s="16"/>
      <c r="M84" s="16"/>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8" t="s">
        <v>66</v>
      </c>
      <c r="B86" s="18" t="s">
        <v>67</v>
      </c>
      <c r="C86" s="18"/>
      <c r="D86" s="2"/>
      <c r="E86" s="2"/>
      <c r="F86" s="2"/>
      <c r="G86" s="2"/>
      <c r="H86" s="2"/>
      <c r="I86" s="2"/>
      <c r="J86" s="2"/>
      <c r="K86" s="2"/>
      <c r="L86" s="2"/>
      <c r="M86" s="2"/>
      <c r="N86" s="2"/>
      <c r="O86" s="2"/>
      <c r="P86" s="2"/>
      <c r="Q86" s="2"/>
      <c r="R86" s="2"/>
      <c r="S86" s="2"/>
      <c r="T86" s="2"/>
      <c r="U86" s="2"/>
      <c r="V86" s="2"/>
      <c r="W86" s="2"/>
      <c r="X86" s="2"/>
      <c r="Y86" s="2"/>
      <c r="Z86" s="2"/>
    </row>
    <row r="87" ht="15.75" customHeight="1">
      <c r="A87" s="1"/>
      <c r="B87" s="19" t="s">
        <v>68</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
      <c r="B88" s="19" t="s">
        <v>69</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
      <c r="B89" s="19" t="s">
        <v>70</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
      <c r="B90" s="2" t="s">
        <v>71</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
      <c r="B91" s="2" t="s">
        <v>72</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
      <c r="B92" s="2" t="s">
        <v>73</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
      <c r="B93" s="2" t="s">
        <v>14</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
      <c r="B94" s="2" t="s">
        <v>74</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
      <c r="B95" s="2" t="s">
        <v>16</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
      <c r="B96" s="2" t="s">
        <v>17</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
      <c r="B98" s="49" t="s">
        <v>22</v>
      </c>
      <c r="C98" s="50" t="s">
        <v>23</v>
      </c>
      <c r="D98" s="51" t="s">
        <v>50</v>
      </c>
      <c r="E98" s="2"/>
      <c r="F98" s="2"/>
      <c r="G98" s="26" t="s">
        <v>75</v>
      </c>
      <c r="H98" s="2"/>
      <c r="I98" s="2"/>
      <c r="J98" s="2"/>
      <c r="K98" s="2"/>
      <c r="L98" s="2"/>
      <c r="M98" s="2"/>
      <c r="N98" s="2"/>
      <c r="O98" s="2"/>
      <c r="P98" s="2"/>
      <c r="Q98" s="2"/>
      <c r="R98" s="2"/>
      <c r="S98" s="2"/>
      <c r="T98" s="2"/>
      <c r="U98" s="2"/>
      <c r="V98" s="2"/>
      <c r="W98" s="2"/>
      <c r="X98" s="2"/>
      <c r="Y98" s="2"/>
      <c r="Z98" s="2"/>
    </row>
    <row r="99" ht="15.75" customHeight="1">
      <c r="A99" s="1"/>
      <c r="B99" s="52" t="s">
        <v>76</v>
      </c>
      <c r="C99" s="52" t="s">
        <v>77</v>
      </c>
      <c r="D99" s="53"/>
      <c r="E99" s="2"/>
      <c r="F99" s="2"/>
      <c r="G99" s="31">
        <f>Admin!B67</f>
        <v>784390</v>
      </c>
      <c r="H99" s="2"/>
      <c r="I99" s="2"/>
      <c r="J99" s="2"/>
      <c r="K99" s="2"/>
      <c r="L99" s="2"/>
      <c r="M99" s="2"/>
      <c r="N99" s="2"/>
      <c r="O99" s="2"/>
      <c r="P99" s="2"/>
      <c r="Q99" s="2"/>
      <c r="R99" s="2"/>
      <c r="S99" s="2"/>
      <c r="T99" s="2"/>
      <c r="U99" s="2"/>
      <c r="V99" s="2"/>
      <c r="W99" s="2"/>
      <c r="X99" s="2"/>
      <c r="Y99" s="2"/>
      <c r="Z99" s="2"/>
    </row>
    <row r="100" ht="15.75" customHeight="1">
      <c r="A100" s="1"/>
      <c r="B100" s="54" t="s">
        <v>78</v>
      </c>
      <c r="C100" s="54" t="s">
        <v>79</v>
      </c>
      <c r="D100" s="55"/>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
      <c r="B101" s="54" t="s">
        <v>80</v>
      </c>
      <c r="C101" s="54" t="s">
        <v>81</v>
      </c>
      <c r="D101" s="55"/>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
      <c r="B102" s="2"/>
      <c r="C102" s="2" t="s">
        <v>82</v>
      </c>
      <c r="D102" s="41"/>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56" t="s">
        <v>83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H2:P2"/>
    <mergeCell ref="H4:P4"/>
    <mergeCell ref="I6:O6"/>
    <mergeCell ref="B12:H12"/>
  </mergeCells>
  <printOptions horizontalCentered="1" verticalCentered="1"/>
  <pageMargins bottom="0.7480314960629921" footer="0.0" header="0.0" left="0.2362204724409449" right="0.2362204724409449" top="0.7480314960629921"/>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outlineLevelCol="1"/>
  <cols>
    <col customWidth="1" min="1" max="1" width="8.71"/>
    <col customWidth="1" hidden="1" min="2" max="2" width="33.57" outlineLevel="1"/>
    <col customWidth="1" hidden="1" min="3" max="3" width="15.0" outlineLevel="1"/>
    <col customWidth="1" hidden="1" min="4" max="4" width="13.14" outlineLevel="1"/>
    <col customWidth="1" hidden="1" min="5" max="5" width="11.14" outlineLevel="1"/>
    <col collapsed="1" customWidth="1" min="6" max="6" width="9.14"/>
    <col customWidth="1" min="7" max="7" width="15.43"/>
    <col customWidth="1" hidden="1" min="8" max="8" width="15.43" outlineLevel="1"/>
    <col customWidth="1" hidden="1" min="9" max="9" width="11.14" outlineLevel="1"/>
    <col customWidth="1" min="10" max="10" width="14.29"/>
    <col customWidth="1" min="11" max="11" width="8.71"/>
    <col customWidth="1" hidden="1" min="12" max="12" width="18.29" outlineLevel="1"/>
    <col customWidth="1" hidden="1" min="13" max="13" width="7.71" outlineLevel="1"/>
    <col customWidth="1" min="14" max="14" width="9.14"/>
    <col customWidth="1" min="15" max="15" width="8.71"/>
    <col customWidth="1" hidden="1" min="16" max="16" width="13.14" outlineLevel="1"/>
    <col customWidth="1" hidden="1" min="17" max="17" width="9.14" outlineLevel="1"/>
    <col customWidth="1" hidden="1" min="18" max="18" width="11.0" outlineLevel="1"/>
    <col customWidth="1" hidden="1" min="19" max="23" width="9.14" outlineLevel="1"/>
    <col customWidth="1" min="24" max="26" width="8.71"/>
  </cols>
  <sheetData>
    <row r="1">
      <c r="A1" s="56" t="s">
        <v>8</v>
      </c>
      <c r="G1" s="56" t="s">
        <v>25</v>
      </c>
      <c r="K1" s="56" t="s">
        <v>40</v>
      </c>
      <c r="O1" s="56" t="s">
        <v>66</v>
      </c>
    </row>
    <row r="3">
      <c r="H3" s="56" t="s">
        <v>84</v>
      </c>
    </row>
    <row r="5">
      <c r="B5" s="26" t="s">
        <v>85</v>
      </c>
      <c r="C5" s="26" t="s">
        <v>22</v>
      </c>
      <c r="H5" s="57" t="s">
        <v>86</v>
      </c>
      <c r="I5" s="58" t="s">
        <v>37</v>
      </c>
      <c r="L5" s="26" t="s">
        <v>22</v>
      </c>
      <c r="M5" s="22" t="s">
        <v>50</v>
      </c>
      <c r="P5" s="26"/>
      <c r="Q5" s="59" t="s">
        <v>81</v>
      </c>
      <c r="R5" s="59" t="s">
        <v>87</v>
      </c>
      <c r="S5" s="59" t="s">
        <v>88</v>
      </c>
      <c r="T5" s="59" t="s">
        <v>89</v>
      </c>
      <c r="U5" s="59" t="s">
        <v>90</v>
      </c>
      <c r="V5" s="59" t="s">
        <v>79</v>
      </c>
      <c r="W5" s="60" t="s">
        <v>77</v>
      </c>
    </row>
    <row r="6">
      <c r="B6" s="37" t="s">
        <v>81</v>
      </c>
      <c r="C6" s="37" t="s">
        <v>80</v>
      </c>
      <c r="H6" s="61">
        <v>3.0</v>
      </c>
      <c r="I6" s="62">
        <v>1.25</v>
      </c>
      <c r="L6" s="37" t="s">
        <v>53</v>
      </c>
      <c r="M6" s="63">
        <v>7.5</v>
      </c>
      <c r="P6" s="3" t="s">
        <v>80</v>
      </c>
      <c r="Q6" s="64">
        <v>4.0</v>
      </c>
      <c r="R6" s="64">
        <v>5.0</v>
      </c>
      <c r="S6" s="64">
        <v>10.5</v>
      </c>
      <c r="T6" s="64">
        <v>8.5</v>
      </c>
      <c r="U6" s="64">
        <v>9.5</v>
      </c>
      <c r="V6" s="64">
        <v>5.5</v>
      </c>
      <c r="W6" s="64">
        <v>6.5</v>
      </c>
    </row>
    <row r="7">
      <c r="B7" s="37" t="s">
        <v>87</v>
      </c>
      <c r="C7" s="37" t="s">
        <v>91</v>
      </c>
      <c r="H7" s="27">
        <v>5.0</v>
      </c>
      <c r="I7" s="62">
        <v>1.5</v>
      </c>
      <c r="L7" s="37" t="s">
        <v>54</v>
      </c>
      <c r="M7" s="63">
        <v>4.5</v>
      </c>
      <c r="P7" s="3" t="s">
        <v>91</v>
      </c>
      <c r="Q7" s="64">
        <v>6.0</v>
      </c>
      <c r="R7" s="64">
        <v>7.0</v>
      </c>
      <c r="S7" s="64">
        <v>14.0</v>
      </c>
      <c r="T7" s="64">
        <v>5.0</v>
      </c>
      <c r="U7" s="64">
        <v>12.5</v>
      </c>
      <c r="V7" s="64">
        <v>11.5</v>
      </c>
      <c r="W7" s="64">
        <v>10.0</v>
      </c>
    </row>
    <row r="8">
      <c r="B8" s="37" t="s">
        <v>88</v>
      </c>
      <c r="C8" s="37" t="s">
        <v>78</v>
      </c>
      <c r="H8" s="27">
        <v>7.0</v>
      </c>
      <c r="I8" s="62">
        <v>1.75</v>
      </c>
      <c r="L8" s="37" t="s">
        <v>55</v>
      </c>
      <c r="M8" s="63">
        <v>2.5</v>
      </c>
      <c r="P8" s="3" t="s">
        <v>78</v>
      </c>
      <c r="Q8" s="64">
        <v>5.0</v>
      </c>
      <c r="R8" s="64">
        <v>5.0</v>
      </c>
      <c r="S8" s="64">
        <v>7.0</v>
      </c>
      <c r="T8" s="64">
        <v>5.0</v>
      </c>
      <c r="U8" s="64">
        <v>18.0</v>
      </c>
      <c r="V8" s="64">
        <v>7.0</v>
      </c>
      <c r="W8" s="64">
        <v>6.0</v>
      </c>
    </row>
    <row r="9">
      <c r="B9" s="37" t="s">
        <v>89</v>
      </c>
      <c r="C9" s="37" t="s">
        <v>92</v>
      </c>
      <c r="H9" s="27">
        <v>10.0</v>
      </c>
      <c r="I9" s="62">
        <v>2.0</v>
      </c>
      <c r="L9" s="37" t="s">
        <v>56</v>
      </c>
      <c r="M9" s="63">
        <v>5.0</v>
      </c>
      <c r="P9" s="3" t="s">
        <v>92</v>
      </c>
      <c r="Q9" s="64">
        <v>12.0</v>
      </c>
      <c r="R9" s="64">
        <v>11.0</v>
      </c>
      <c r="S9" s="64">
        <v>10.0</v>
      </c>
      <c r="T9" s="64">
        <v>5.0</v>
      </c>
      <c r="U9" s="64">
        <v>12.0</v>
      </c>
      <c r="V9" s="64">
        <v>10.0</v>
      </c>
      <c r="W9" s="64">
        <v>10.0</v>
      </c>
    </row>
    <row r="10">
      <c r="B10" s="37" t="s">
        <v>90</v>
      </c>
      <c r="C10" s="39" t="s">
        <v>76</v>
      </c>
      <c r="H10" s="27">
        <v>20.0</v>
      </c>
      <c r="I10" s="62">
        <v>2.5</v>
      </c>
      <c r="L10" s="37" t="s">
        <v>58</v>
      </c>
      <c r="M10" s="63">
        <v>7.5</v>
      </c>
      <c r="P10" s="65" t="s">
        <v>76</v>
      </c>
      <c r="Q10" s="64">
        <v>22.0</v>
      </c>
      <c r="R10" s="64">
        <v>25.0</v>
      </c>
      <c r="S10" s="64">
        <v>20.0</v>
      </c>
      <c r="T10" s="64">
        <v>15.0</v>
      </c>
      <c r="U10" s="64">
        <v>14.0</v>
      </c>
      <c r="V10" s="64">
        <v>12.0</v>
      </c>
      <c r="W10" s="64">
        <v>16.0</v>
      </c>
    </row>
    <row r="11">
      <c r="B11" s="37" t="s">
        <v>79</v>
      </c>
      <c r="H11" s="27">
        <v>30.0</v>
      </c>
      <c r="I11" s="62">
        <v>3.0</v>
      </c>
      <c r="L11" s="37" t="s">
        <v>59</v>
      </c>
      <c r="M11" s="63">
        <v>6.0</v>
      </c>
    </row>
    <row r="12">
      <c r="B12" s="39" t="s">
        <v>77</v>
      </c>
      <c r="H12" s="32">
        <v>60.0</v>
      </c>
      <c r="I12" s="66">
        <v>3.5</v>
      </c>
      <c r="L12" s="37" t="s">
        <v>60</v>
      </c>
      <c r="M12" s="63">
        <v>2.0</v>
      </c>
    </row>
    <row r="13">
      <c r="L13" s="37" t="s">
        <v>61</v>
      </c>
      <c r="M13" s="63">
        <v>4.0</v>
      </c>
    </row>
    <row r="14">
      <c r="L14" s="37" t="s">
        <v>62</v>
      </c>
      <c r="M14" s="63">
        <v>3.5</v>
      </c>
    </row>
    <row r="15">
      <c r="L15" s="37" t="s">
        <v>63</v>
      </c>
      <c r="M15" s="63">
        <v>8.0</v>
      </c>
    </row>
    <row r="16">
      <c r="L16" s="39" t="s">
        <v>64</v>
      </c>
      <c r="M16" s="67">
        <v>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15.43"/>
    <col customWidth="1" min="8" max="26" width="8.71"/>
  </cols>
  <sheetData>
    <row r="1">
      <c r="B1" s="56" t="s">
        <v>93</v>
      </c>
      <c r="C1" s="56" t="str">
        <f>TRIM(CLEAN(INFO("RELEASE")))</f>
        <v>#NAME?</v>
      </c>
    </row>
    <row r="2">
      <c r="B2" s="56" t="s">
        <v>94</v>
      </c>
      <c r="C2" s="56" t="str">
        <f>LEFT(C1,FIND(".",C1)-1)</f>
        <v>#NAME?</v>
      </c>
    </row>
    <row r="3">
      <c r="B3" s="56" t="s">
        <v>95</v>
      </c>
      <c r="C3" s="56">
        <f>IFERROR(VALUE(C2),-1)</f>
        <v>-1</v>
      </c>
    </row>
    <row r="6">
      <c r="B6" s="56" t="s">
        <v>8</v>
      </c>
      <c r="D6" s="56" t="s">
        <v>96</v>
      </c>
      <c r="G6" s="56" t="s">
        <v>97</v>
      </c>
      <c r="I6" s="56" t="s">
        <v>98</v>
      </c>
      <c r="L6" s="56" t="s">
        <v>99</v>
      </c>
      <c r="O6" s="56" t="s">
        <v>100</v>
      </c>
    </row>
    <row r="7">
      <c r="D7" s="56" t="str">
        <f>FORMULATEXT(Instructions!D31)</f>
        <v>#N/A</v>
      </c>
      <c r="E7" s="56" t="str">
        <f>FORMULATEXT(Instructions!E31)</f>
        <v>#N/A</v>
      </c>
      <c r="G7" s="56">
        <f>CHOOSE(1,1)</f>
        <v>1</v>
      </c>
      <c r="I7" s="56" t="b">
        <f t="shared" ref="I7:J7" si="1">NOT(ISERROR(SEARCH($G$9,D7,1)))</f>
        <v>0</v>
      </c>
      <c r="J7" s="56" t="b">
        <f t="shared" si="1"/>
        <v>0</v>
      </c>
      <c r="L7" s="56" t="s">
        <v>80</v>
      </c>
      <c r="M7" s="56" t="s">
        <v>88</v>
      </c>
      <c r="O7" s="56" t="b">
        <f>Instructions!D31=L7</f>
        <v>0</v>
      </c>
      <c r="P7" s="56" t="b">
        <f>Instructions!E31=M7</f>
        <v>0</v>
      </c>
    </row>
    <row r="8">
      <c r="D8" s="56" t="str">
        <f>FORMULATEXT(Instructions!D32)</f>
        <v>#N/A</v>
      </c>
      <c r="E8" s="56" t="str">
        <f>FORMULATEXT(Instructions!E32)</f>
        <v>#N/A</v>
      </c>
      <c r="G8" s="56" t="str">
        <f>FORMULATEXT(G7)</f>
        <v>=CHOOSE(1,1)</v>
      </c>
      <c r="I8" s="56" t="b">
        <f t="shared" ref="I8:J8" si="2">NOT(ISERROR(SEARCH($G$9,D8,1)))</f>
        <v>0</v>
      </c>
      <c r="J8" s="56" t="b">
        <f t="shared" si="2"/>
        <v>0</v>
      </c>
      <c r="L8" s="56" t="s">
        <v>91</v>
      </c>
      <c r="M8" s="56" t="s">
        <v>89</v>
      </c>
      <c r="O8" s="56" t="b">
        <f>Instructions!D32=L8</f>
        <v>0</v>
      </c>
      <c r="P8" s="56" t="b">
        <f>Instructions!E32=M8</f>
        <v>0</v>
      </c>
    </row>
    <row r="9">
      <c r="D9" s="56" t="str">
        <f>FORMULATEXT(Instructions!D33)</f>
        <v>#N/A</v>
      </c>
      <c r="E9" s="56" t="str">
        <f>FORMULATEXT(Instructions!E33)</f>
        <v>#N/A</v>
      </c>
      <c r="G9" s="56" t="str">
        <f>MID(G8,2,FIND("(",G8)-1)</f>
        <v>CHOOSE(</v>
      </c>
      <c r="I9" s="56" t="b">
        <f t="shared" ref="I9:J9" si="3">NOT(ISERROR(SEARCH($G$9,D9,1)))</f>
        <v>0</v>
      </c>
      <c r="J9" s="56" t="b">
        <f t="shared" si="3"/>
        <v>0</v>
      </c>
      <c r="L9" s="56" t="s">
        <v>78</v>
      </c>
      <c r="M9" s="56" t="s">
        <v>90</v>
      </c>
      <c r="O9" s="56" t="b">
        <f>Instructions!D33=L9</f>
        <v>0</v>
      </c>
      <c r="P9" s="56" t="b">
        <f>Instructions!E33=M9</f>
        <v>0</v>
      </c>
    </row>
    <row r="11">
      <c r="B11" s="56" t="s">
        <v>101</v>
      </c>
      <c r="G11" s="56" t="s">
        <v>102</v>
      </c>
    </row>
    <row r="12">
      <c r="B12" s="56">
        <f>ROUND(AVERAGE(D12:E14),0)</f>
        <v>475757</v>
      </c>
      <c r="D12" s="56">
        <f t="shared" ref="D12:E12" si="4">IF(G12,1425,RANDBETWEEN(1,1000000))</f>
        <v>676803</v>
      </c>
      <c r="E12" s="56">
        <f t="shared" si="4"/>
        <v>46391</v>
      </c>
      <c r="G12" s="56" t="b">
        <f>IF(ExcelMajorVersion&lt;15,O7,AND(O7,I7))</f>
        <v>0</v>
      </c>
      <c r="H12" s="56" t="b">
        <f>IF(ExcelMajorVersion&lt;15,P7,AND(P7,J7))</f>
        <v>0</v>
      </c>
    </row>
    <row r="13">
      <c r="D13" s="56">
        <f t="shared" ref="D13:E13" si="5">IF(G13,1425,RANDBETWEEN(1,1000000))</f>
        <v>671516</v>
      </c>
      <c r="E13" s="56">
        <f t="shared" si="5"/>
        <v>601584</v>
      </c>
      <c r="G13" s="56" t="b">
        <f>IF(ExcelMajorVersion&lt;15,O8,AND(O8,I8))</f>
        <v>0</v>
      </c>
      <c r="H13" s="56" t="b">
        <f>IF(ExcelMajorVersion&lt;15,P8,AND(P8,J8))</f>
        <v>0</v>
      </c>
    </row>
    <row r="14">
      <c r="D14" s="56">
        <f t="shared" ref="D14:E14" si="6">IF(G14,1425,RANDBETWEEN(1,1000000))</f>
        <v>198579</v>
      </c>
      <c r="E14" s="56">
        <f t="shared" si="6"/>
        <v>659670</v>
      </c>
      <c r="G14" s="56" t="b">
        <f>IF(ExcelMajorVersion&lt;15,O9,AND(O9,I9))</f>
        <v>0</v>
      </c>
      <c r="H14" s="56" t="b">
        <f>IF(ExcelMajorVersion&lt;15,P9,AND(P9,J9))</f>
        <v>0</v>
      </c>
    </row>
    <row r="17">
      <c r="B17" s="56" t="s">
        <v>25</v>
      </c>
      <c r="D17" s="56" t="s">
        <v>96</v>
      </c>
      <c r="G17" s="56" t="s">
        <v>103</v>
      </c>
      <c r="I17" s="56" t="s">
        <v>104</v>
      </c>
      <c r="L17" s="56" t="s">
        <v>99</v>
      </c>
      <c r="O17" s="56" t="s">
        <v>100</v>
      </c>
    </row>
    <row r="18">
      <c r="D18" s="56" t="str">
        <f>FORMULATEXT(Instructions!D50)</f>
        <v>#N/A</v>
      </c>
      <c r="G18" s="56">
        <f>VLOOKUP(1,$G$7,1)</f>
        <v>1</v>
      </c>
      <c r="I18" s="56" t="b">
        <f t="shared" ref="I18:I22" si="7">NOT(ISERROR(SEARCH($G$20,D18,1)))</f>
        <v>0</v>
      </c>
      <c r="L18" s="56">
        <v>3.0</v>
      </c>
      <c r="O18" s="56" t="b">
        <f>Instructions!D50=L18</f>
        <v>0</v>
      </c>
    </row>
    <row r="19">
      <c r="D19" s="56" t="str">
        <f>FORMULATEXT(Instructions!D51)</f>
        <v>#N/A</v>
      </c>
      <c r="G19" s="56" t="str">
        <f>FORMULATEXT(G18)</f>
        <v>=VLOOKUP(1,$G$7,1)</v>
      </c>
      <c r="I19" s="56" t="b">
        <f t="shared" si="7"/>
        <v>0</v>
      </c>
      <c r="L19" s="56">
        <v>3.0</v>
      </c>
      <c r="O19" s="56" t="b">
        <f>Instructions!D51=L19</f>
        <v>0</v>
      </c>
    </row>
    <row r="20">
      <c r="D20" s="56" t="str">
        <f>FORMULATEXT(Instructions!D52)</f>
        <v>#N/A</v>
      </c>
      <c r="G20" s="56" t="str">
        <f>MID(G19,2,FIND("(",G19)-1)</f>
        <v>VLOOKUP(</v>
      </c>
      <c r="I20" s="56" t="b">
        <f t="shared" si="7"/>
        <v>0</v>
      </c>
      <c r="L20" s="56">
        <v>3.0</v>
      </c>
      <c r="O20" s="56" t="b">
        <f>Instructions!D52=L20</f>
        <v>0</v>
      </c>
    </row>
    <row r="21" ht="15.75" customHeight="1">
      <c r="D21" s="56" t="str">
        <f>FORMULATEXT(Instructions!D53)</f>
        <v>#N/A</v>
      </c>
      <c r="G21" s="56">
        <f>SUM(1)</f>
        <v>1</v>
      </c>
      <c r="I21" s="56" t="b">
        <f t="shared" si="7"/>
        <v>0</v>
      </c>
      <c r="L21" s="56">
        <v>2.5</v>
      </c>
      <c r="O21" s="56" t="b">
        <f>Instructions!D53=L21</f>
        <v>0</v>
      </c>
    </row>
    <row r="22" ht="15.75" customHeight="1">
      <c r="D22" s="56" t="str">
        <f>FORMULATEXT(Instructions!D54)</f>
        <v>#N/A</v>
      </c>
      <c r="G22" s="56" t="str">
        <f>FORMULATEXT(G21)</f>
        <v>=SUM(1)</v>
      </c>
      <c r="I22" s="56" t="b">
        <f t="shared" si="7"/>
        <v>0</v>
      </c>
      <c r="L22" s="56">
        <v>1.75</v>
      </c>
      <c r="O22" s="56" t="b">
        <f>Instructions!D54=L22</f>
        <v>0</v>
      </c>
    </row>
    <row r="23" ht="15.75" customHeight="1">
      <c r="D23" s="56" t="str">
        <f>FORMULATEXT(Instructions!D55)</f>
        <v>#N/A</v>
      </c>
      <c r="G23" s="56" t="str">
        <f>MID(G22,2,FIND("(",G22)-1)</f>
        <v>SUM(</v>
      </c>
      <c r="I23" s="56" t="b">
        <f>NOT(ISERROR(SEARCH($G$23,D23,1)))</f>
        <v>0</v>
      </c>
      <c r="J23" s="56" t="s">
        <v>105</v>
      </c>
      <c r="L23" s="56">
        <v>13.25</v>
      </c>
      <c r="O23" s="56" t="b">
        <f>Instructions!D55=L23</f>
        <v>0</v>
      </c>
    </row>
    <row r="24" ht="15.75" customHeight="1"/>
    <row r="25" ht="15.75" customHeight="1">
      <c r="B25" s="56" t="s">
        <v>101</v>
      </c>
      <c r="G25" s="56" t="s">
        <v>102</v>
      </c>
    </row>
    <row r="26" ht="15.75" customHeight="1">
      <c r="B26" s="56">
        <f>ROUND(AVERAGE(D26:D31),0)</f>
        <v>496364</v>
      </c>
      <c r="D26" s="56">
        <f t="shared" ref="D26:D31" si="8">IF(G26,88957,RANDBETWEEN(1,1000000))</f>
        <v>240282</v>
      </c>
      <c r="G26" s="56" t="b">
        <f>IF(ExcelMajorVersion&lt;15,O18,AND(O18,I18))</f>
        <v>0</v>
      </c>
    </row>
    <row r="27" ht="15.75" customHeight="1">
      <c r="D27" s="56">
        <f t="shared" si="8"/>
        <v>477786</v>
      </c>
      <c r="G27" s="56" t="b">
        <f>IF(ExcelMajorVersion&lt;15,O19,AND(O19,I19))</f>
        <v>0</v>
      </c>
    </row>
    <row r="28" ht="15.75" customHeight="1">
      <c r="D28" s="56">
        <f t="shared" si="8"/>
        <v>627115</v>
      </c>
      <c r="G28" s="56" t="b">
        <f>IF(ExcelMajorVersion&lt;15,O20,AND(O20,I20))</f>
        <v>0</v>
      </c>
    </row>
    <row r="29" ht="15.75" customHeight="1">
      <c r="D29" s="56">
        <f t="shared" si="8"/>
        <v>954746</v>
      </c>
      <c r="G29" s="56" t="b">
        <f>IF(ExcelMajorVersion&lt;15,O21,AND(O21,I21))</f>
        <v>0</v>
      </c>
    </row>
    <row r="30" ht="15.75" customHeight="1">
      <c r="D30" s="56">
        <f t="shared" si="8"/>
        <v>675441</v>
      </c>
      <c r="G30" s="56" t="b">
        <f>IF(ExcelMajorVersion&lt;15,O22,AND(O22,I22))</f>
        <v>0</v>
      </c>
    </row>
    <row r="31" ht="15.75" customHeight="1">
      <c r="D31" s="56">
        <f t="shared" si="8"/>
        <v>2816</v>
      </c>
      <c r="G31" s="56" t="b">
        <f>IF(ExcelMajorVersion&lt;15,O23,AND(O23,I23))</f>
        <v>0</v>
      </c>
    </row>
    <row r="32" ht="15.75" customHeight="1"/>
    <row r="33" ht="15.75" customHeight="1"/>
    <row r="34" ht="15.75" customHeight="1">
      <c r="B34" s="56" t="s">
        <v>40</v>
      </c>
      <c r="D34" s="56" t="s">
        <v>96</v>
      </c>
      <c r="G34" s="56" t="s">
        <v>106</v>
      </c>
      <c r="I34" s="56" t="s">
        <v>104</v>
      </c>
      <c r="L34" s="56" t="s">
        <v>99</v>
      </c>
      <c r="O34" s="56" t="s">
        <v>100</v>
      </c>
    </row>
    <row r="35" ht="15.75" customHeight="1">
      <c r="D35" s="56" t="str">
        <f>FORMULATEXT(Instructions!C72)</f>
        <v>#N/A</v>
      </c>
      <c r="G35" s="56" t="b">
        <f>FALSE</f>
        <v>0</v>
      </c>
      <c r="I35" s="56" t="b">
        <f t="shared" ref="I35:I45" si="9">NOT(ISERROR(SEARCH($G$20,D35,1)))</f>
        <v>0</v>
      </c>
      <c r="J35" s="56" t="s">
        <v>107</v>
      </c>
      <c r="L35" s="56">
        <v>7.5</v>
      </c>
      <c r="O35" s="56" t="b">
        <f>Instructions!C72=L35</f>
        <v>0</v>
      </c>
    </row>
    <row r="36" ht="15.75" customHeight="1">
      <c r="D36" s="56" t="str">
        <f>FORMULATEXT(Instructions!C73)</f>
        <v>#N/A</v>
      </c>
      <c r="G36" s="56" t="str">
        <f>FORMULATEXT(G35)</f>
        <v>=FALSE</v>
      </c>
      <c r="I36" s="56" t="b">
        <f t="shared" si="9"/>
        <v>0</v>
      </c>
      <c r="J36" s="56" t="s">
        <v>108</v>
      </c>
      <c r="L36" s="56">
        <v>4.5</v>
      </c>
      <c r="O36" s="56" t="b">
        <f>Instructions!C73=L36</f>
        <v>0</v>
      </c>
    </row>
    <row r="37" ht="15.75" customHeight="1">
      <c r="D37" s="56" t="str">
        <f>FORMULATEXT(Instructions!C74)</f>
        <v>#N/A</v>
      </c>
      <c r="G37" s="56" t="str">
        <f>MID(G36,2,LEN(G36))</f>
        <v>FALSE</v>
      </c>
      <c r="I37" s="56" t="b">
        <f t="shared" si="9"/>
        <v>0</v>
      </c>
      <c r="J37" s="56" t="s">
        <v>109</v>
      </c>
      <c r="L37" s="56">
        <v>2.5</v>
      </c>
      <c r="O37" s="56" t="b">
        <f>Instructions!C74=L37</f>
        <v>0</v>
      </c>
    </row>
    <row r="38" ht="15.75" customHeight="1">
      <c r="D38" s="56" t="str">
        <f>FORMULATEXT(Instructions!C75)</f>
        <v>#N/A</v>
      </c>
      <c r="I38" s="56" t="b">
        <f t="shared" si="9"/>
        <v>0</v>
      </c>
      <c r="J38" s="56" t="s">
        <v>110</v>
      </c>
      <c r="L38" s="56">
        <v>5.0</v>
      </c>
      <c r="O38" s="56" t="b">
        <f>Instructions!C75=L38</f>
        <v>0</v>
      </c>
    </row>
    <row r="39" ht="15.75" customHeight="1">
      <c r="D39" s="56" t="str">
        <f>FORMULATEXT(Instructions!C76)</f>
        <v>#N/A</v>
      </c>
      <c r="I39" s="56" t="b">
        <f t="shared" si="9"/>
        <v>0</v>
      </c>
      <c r="J39" s="56" t="s">
        <v>111</v>
      </c>
      <c r="L39" s="56">
        <v>7.5</v>
      </c>
      <c r="O39" s="56" t="b">
        <f>Instructions!C76=L39</f>
        <v>0</v>
      </c>
    </row>
    <row r="40" ht="15.75" customHeight="1">
      <c r="D40" s="56" t="str">
        <f>FORMULATEXT(Instructions!C77)</f>
        <v>#N/A</v>
      </c>
      <c r="I40" s="56" t="b">
        <f t="shared" si="9"/>
        <v>0</v>
      </c>
      <c r="J40" s="56" t="s">
        <v>112</v>
      </c>
      <c r="L40" s="56">
        <v>6.0</v>
      </c>
      <c r="O40" s="56" t="b">
        <f>Instructions!C77=L40</f>
        <v>0</v>
      </c>
    </row>
    <row r="41" ht="15.75" customHeight="1">
      <c r="D41" s="56" t="str">
        <f>FORMULATEXT(Instructions!C78)</f>
        <v>#N/A</v>
      </c>
      <c r="I41" s="56" t="b">
        <f t="shared" si="9"/>
        <v>0</v>
      </c>
      <c r="J41" s="56" t="s">
        <v>113</v>
      </c>
      <c r="L41" s="56">
        <v>2.0</v>
      </c>
      <c r="O41" s="56" t="b">
        <f>Instructions!C78=L41</f>
        <v>0</v>
      </c>
    </row>
    <row r="42" ht="15.75" customHeight="1">
      <c r="D42" s="56" t="str">
        <f>FORMULATEXT(Instructions!C79)</f>
        <v>#N/A</v>
      </c>
      <c r="I42" s="56" t="b">
        <f t="shared" si="9"/>
        <v>0</v>
      </c>
      <c r="J42" s="56" t="s">
        <v>114</v>
      </c>
      <c r="L42" s="56">
        <v>4.0</v>
      </c>
      <c r="O42" s="56" t="b">
        <f>Instructions!C79=L42</f>
        <v>0</v>
      </c>
    </row>
    <row r="43" ht="15.75" customHeight="1">
      <c r="D43" s="56" t="str">
        <f>FORMULATEXT(Instructions!C80)</f>
        <v>#N/A</v>
      </c>
      <c r="I43" s="56" t="b">
        <f t="shared" si="9"/>
        <v>0</v>
      </c>
      <c r="L43" s="56">
        <v>3.5</v>
      </c>
      <c r="O43" s="56" t="b">
        <f>Instructions!C80=L43</f>
        <v>0</v>
      </c>
    </row>
    <row r="44" ht="15.75" customHeight="1">
      <c r="D44" s="56" t="str">
        <f>FORMULATEXT(Instructions!C81)</f>
        <v>#N/A</v>
      </c>
      <c r="I44" s="56" t="b">
        <f t="shared" si="9"/>
        <v>0</v>
      </c>
      <c r="L44" s="56">
        <v>8.0</v>
      </c>
      <c r="O44" s="56" t="b">
        <f>Instructions!C81=L44</f>
        <v>0</v>
      </c>
    </row>
    <row r="45" ht="15.75" customHeight="1">
      <c r="D45" s="56" t="str">
        <f>FORMULATEXT(Instructions!C82)</f>
        <v>#N/A</v>
      </c>
      <c r="I45" s="56" t="b">
        <f t="shared" si="9"/>
        <v>0</v>
      </c>
      <c r="L45" s="56">
        <v>4.0</v>
      </c>
      <c r="O45" s="56" t="b">
        <f>Instructions!C82=L45</f>
        <v>0</v>
      </c>
    </row>
    <row r="46" ht="15.75" customHeight="1"/>
    <row r="47" ht="15.75" customHeight="1">
      <c r="B47" s="56" t="s">
        <v>101</v>
      </c>
      <c r="G47" s="56" t="s">
        <v>102</v>
      </c>
    </row>
    <row r="48" ht="15.75" customHeight="1">
      <c r="B48" s="56">
        <f>ROUND(AVERAGE(D48:D58),0)</f>
        <v>662045</v>
      </c>
      <c r="D48" s="56">
        <f t="shared" ref="D48:D58" si="10">IF(G48,428315,RANDBETWEEN(1,1000000))</f>
        <v>974559</v>
      </c>
      <c r="G48" s="56" t="b">
        <f>IF(ExcelMajorVersion&lt;15,O35,AND(O35,I35))</f>
        <v>0</v>
      </c>
    </row>
    <row r="49" ht="15.75" customHeight="1">
      <c r="D49" s="56">
        <f t="shared" si="10"/>
        <v>562100</v>
      </c>
      <c r="G49" s="56" t="b">
        <f>IF(ExcelMajorVersion&lt;15,O36,AND(O36,I36))</f>
        <v>0</v>
      </c>
    </row>
    <row r="50" ht="15.75" customHeight="1">
      <c r="D50" s="56">
        <f t="shared" si="10"/>
        <v>947690</v>
      </c>
      <c r="G50" s="56" t="b">
        <f>IF(ExcelMajorVersion&lt;15,O37,AND(O37,I37))</f>
        <v>0</v>
      </c>
    </row>
    <row r="51" ht="15.75" customHeight="1">
      <c r="D51" s="56">
        <f t="shared" si="10"/>
        <v>843621</v>
      </c>
      <c r="G51" s="56" t="b">
        <f>IF(ExcelMajorVersion&lt;15,O38,AND(O38,I38))</f>
        <v>0</v>
      </c>
    </row>
    <row r="52" ht="15.75" customHeight="1">
      <c r="D52" s="56">
        <f t="shared" si="10"/>
        <v>259050</v>
      </c>
      <c r="G52" s="56" t="b">
        <f>IF(ExcelMajorVersion&lt;15,O39,AND(O39,I39))</f>
        <v>0</v>
      </c>
    </row>
    <row r="53" ht="15.75" customHeight="1">
      <c r="D53" s="56">
        <f t="shared" si="10"/>
        <v>495382</v>
      </c>
      <c r="G53" s="56" t="b">
        <f>IF(ExcelMajorVersion&lt;15,O40,AND(O40,I40))</f>
        <v>0</v>
      </c>
    </row>
    <row r="54" ht="15.75" customHeight="1">
      <c r="D54" s="56">
        <f t="shared" si="10"/>
        <v>782134</v>
      </c>
      <c r="G54" s="56" t="b">
        <f>IF(ExcelMajorVersion&lt;15,O41,AND(O41,I41))</f>
        <v>0</v>
      </c>
    </row>
    <row r="55" ht="15.75" customHeight="1">
      <c r="D55" s="56">
        <f t="shared" si="10"/>
        <v>998074</v>
      </c>
      <c r="G55" s="56" t="b">
        <f>IF(ExcelMajorVersion&lt;15,O42,AND(O42,I42))</f>
        <v>0</v>
      </c>
    </row>
    <row r="56" ht="15.75" customHeight="1">
      <c r="D56" s="56">
        <f t="shared" si="10"/>
        <v>944032</v>
      </c>
      <c r="G56" s="56" t="b">
        <f>IF(ExcelMajorVersion&lt;15,O43,AND(O43,I43))</f>
        <v>0</v>
      </c>
    </row>
    <row r="57" ht="15.75" customHeight="1">
      <c r="D57" s="56">
        <f t="shared" si="10"/>
        <v>264280</v>
      </c>
      <c r="G57" s="56" t="b">
        <f>IF(ExcelMajorVersion&lt;15,O44,AND(O44,I44))</f>
        <v>0</v>
      </c>
    </row>
    <row r="58" ht="15.75" customHeight="1">
      <c r="D58" s="56">
        <f t="shared" si="10"/>
        <v>211570</v>
      </c>
      <c r="G58" s="56" t="b">
        <f>IF(ExcelMajorVersion&lt;15,O45,AND(O45,I45))</f>
        <v>0</v>
      </c>
    </row>
    <row r="59" ht="15.75" customHeight="1"/>
    <row r="60" ht="15.75" customHeight="1"/>
    <row r="61" ht="15.75" customHeight="1">
      <c r="B61" s="56" t="s">
        <v>66</v>
      </c>
      <c r="D61" s="56" t="s">
        <v>96</v>
      </c>
      <c r="G61" s="56" t="s">
        <v>103</v>
      </c>
      <c r="J61" s="56" t="s">
        <v>115</v>
      </c>
      <c r="K61" s="56" t="s">
        <v>116</v>
      </c>
      <c r="L61" s="56" t="s">
        <v>117</v>
      </c>
      <c r="M61" s="56" t="s">
        <v>118</v>
      </c>
      <c r="O61" s="56" t="s">
        <v>99</v>
      </c>
      <c r="Q61" s="56" t="s">
        <v>100</v>
      </c>
    </row>
    <row r="62" ht="15.75" customHeight="1">
      <c r="D62" s="56" t="str">
        <f>FORMULATEXT(Instructions!D99)</f>
        <v>#N/A</v>
      </c>
      <c r="G62" s="56">
        <f t="array" ref="G62">INDEX(1,1)</f>
        <v>1</v>
      </c>
      <c r="H62" s="56">
        <f>MATCH(1,$G$7)</f>
        <v>1</v>
      </c>
      <c r="J62" s="56" t="b">
        <f t="shared" ref="J62:J64" si="12">NOT(ISERROR(SEARCH($G$64,$D62,1)))</f>
        <v>0</v>
      </c>
      <c r="K62" s="56" t="str">
        <f t="shared" ref="K62:K64" si="13">SEARCH($H$64,$D62,1)</f>
        <v>#N/A</v>
      </c>
      <c r="L62" s="56" t="b">
        <f t="shared" ref="L62:L64" si="14">NOT(ISERROR(K62))</f>
        <v>0</v>
      </c>
      <c r="M62" s="56" t="b">
        <f t="shared" ref="M62:M64" si="15">NOT(ISERROR(SEARCH($H$64,$D62,K62+1)))</f>
        <v>0</v>
      </c>
      <c r="O62" s="56">
        <v>16.0</v>
      </c>
      <c r="Q62" s="56" t="b">
        <f>Instructions!D99=O62</f>
        <v>0</v>
      </c>
    </row>
    <row r="63" ht="15.75" customHeight="1">
      <c r="D63" s="56" t="str">
        <f>FORMULATEXT(Instructions!D100)</f>
        <v>#N/A</v>
      </c>
      <c r="G63" s="56" t="str">
        <f t="shared" ref="G63:H63" si="11">FORMULATEXT(G62)</f>
        <v>=INDEX(1,1)</v>
      </c>
      <c r="H63" s="56" t="str">
        <f t="shared" si="11"/>
        <v>=MATCH(1,$G$7)</v>
      </c>
      <c r="J63" s="56" t="b">
        <f t="shared" si="12"/>
        <v>0</v>
      </c>
      <c r="K63" s="56" t="str">
        <f t="shared" si="13"/>
        <v>#N/A</v>
      </c>
      <c r="L63" s="56" t="b">
        <f t="shared" si="14"/>
        <v>0</v>
      </c>
      <c r="M63" s="56" t="b">
        <f t="shared" si="15"/>
        <v>0</v>
      </c>
      <c r="O63" s="56">
        <v>7.0</v>
      </c>
      <c r="Q63" s="56" t="b">
        <f>Instructions!D100=O63</f>
        <v>0</v>
      </c>
    </row>
    <row r="64" ht="15.75" customHeight="1">
      <c r="D64" s="56" t="str">
        <f>FORMULATEXT(Instructions!D101)</f>
        <v>#N/A</v>
      </c>
      <c r="G64" s="56" t="str">
        <f t="shared" ref="G64:H64" si="16">MID(G63,2,FIND("(",G63)-1)</f>
        <v>INDEX(</v>
      </c>
      <c r="H64" s="56" t="str">
        <f t="shared" si="16"/>
        <v>MATCH(</v>
      </c>
      <c r="J64" s="56" t="b">
        <f t="shared" si="12"/>
        <v>0</v>
      </c>
      <c r="K64" s="56" t="str">
        <f t="shared" si="13"/>
        <v>#N/A</v>
      </c>
      <c r="L64" s="56" t="b">
        <f t="shared" si="14"/>
        <v>0</v>
      </c>
      <c r="M64" s="56" t="b">
        <f t="shared" si="15"/>
        <v>0</v>
      </c>
      <c r="O64" s="56">
        <v>4.0</v>
      </c>
      <c r="Q64" s="56" t="b">
        <f>Instructions!D101=O64</f>
        <v>0</v>
      </c>
    </row>
    <row r="65" ht="15.75" customHeight="1"/>
    <row r="66" ht="15.75" customHeight="1">
      <c r="B66" s="56" t="s">
        <v>101</v>
      </c>
      <c r="G66" s="56" t="s">
        <v>102</v>
      </c>
    </row>
    <row r="67" ht="15.75" customHeight="1">
      <c r="B67" s="56">
        <f>ROUND(AVERAGE(D67:D69),0)</f>
        <v>784390</v>
      </c>
      <c r="D67" s="56">
        <f t="shared" ref="D67:D69" si="17">IF(G67,7770124,RANDBETWEEN(1,1000000))</f>
        <v>810234</v>
      </c>
      <c r="G67" s="56" t="b">
        <f>IF(ExcelMajorVersion&lt;15,Q62,AND(Q62,J62,L62,M62))</f>
        <v>0</v>
      </c>
    </row>
    <row r="68" ht="15.75" customHeight="1">
      <c r="D68" s="56">
        <f t="shared" si="17"/>
        <v>791610</v>
      </c>
      <c r="G68" s="56" t="b">
        <f>IF(ExcelMajorVersion&lt;15,Q63,AND(Q63,J63,L63,M63))</f>
        <v>0</v>
      </c>
    </row>
    <row r="69" ht="15.75" customHeight="1">
      <c r="D69" s="56">
        <f t="shared" si="17"/>
        <v>751327</v>
      </c>
      <c r="G69" s="56" t="b">
        <f>IF(ExcelMajorVersion&lt;15,Q64,AND(Q64,J64,L64,M64))</f>
        <v>0</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