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226AB479-9C49-4706-B8A3-260911CA45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<sst xmlns="http://schemas.openxmlformats.org/spreadsheetml/2006/main" count="247" uniqueCount="171">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</sst>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12760-0064-4C89-8354-EB7F49931684}" name="HR" displayName="HR" ref="A3:O38" dataDxfId="19">
  <autoFilter ref="A3:O38" xr:uid="{05B12760-0064-4C89-8354-EB7F499316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0CD306E-2F06-4A4E-BF83-562916E8B255}" name="Emp ID" totalsRowLabel="Total" dataDxfId="32" totalsRowDxfId="6"/>
    <tableColumn id="2" xr3:uid="{70863FF1-ED93-46B0-BCBD-211CBC9E5ED1}" name="Last"/>
    <tableColumn id="3" xr3:uid="{9E33F9D8-F170-40FE-98ED-2BBE7E0CC8C0}" name="First" dataDxfId="31" totalsRowDxfId="7"/>
    <tableColumn id="4" xr3:uid="{1FB64B6E-0157-43B1-9E5A-DF85FDED09A3}" name="Gender" dataDxfId="30" totalsRowDxfId="8"/>
    <tableColumn id="5" xr3:uid="{6C28AEFC-E0D9-4474-8309-E7A09E2FAD99}" name="Email">
      <calculatedColumnFormula>LOWER(C4&amp;"."&amp;B4&amp;"@pushpin.com")</calculatedColumnFormula>
    </tableColumn>
    <tableColumn id="6" xr3:uid="{D3A581D1-9855-448A-805D-EAB17B976946}" name="Date of Hire" dataDxfId="29" totalsRowDxfId="9"/>
    <tableColumn id="7" xr3:uid="{369F543E-3AE2-450F-9F34-257FE7686829}" name="Years Service" dataDxfId="28" totalsRowDxfId="10">
      <calculatedColumnFormula>YEARFRAC(F4,TODAY())</calculatedColumnFormula>
    </tableColumn>
    <tableColumn id="8" xr3:uid="{A3BCC5C1-9E1D-46F0-90F2-DAA6948FB31C}" name="Department" dataDxfId="27" totalsRowDxfId="11"/>
    <tableColumn id="9" xr3:uid="{0711C21A-7812-4831-98EF-1AB461AEC6F4}" name="Location" dataDxfId="26" totalsRowDxfId="12"/>
    <tableColumn id="10" xr3:uid="{B5C77600-3B01-4FE7-A14F-E04B725DF8CF}" name="Floor" dataDxfId="25" totalsRowDxfId="13">
      <calculatedColumnFormula>LEFT(I4,2)</calculatedColumnFormula>
    </tableColumn>
    <tableColumn id="11" xr3:uid="{245ABF9A-D2E2-49F2-9BA8-7D40FF5BC12F}" name="Extension" dataDxfId="24" totalsRowDxfId="14">
      <calculatedColumnFormula>RIGHT(I4,4)</calculatedColumnFormula>
    </tableColumn>
    <tableColumn id="12" xr3:uid="{B85CEE95-8043-49A8-A95F-6B8880E12364}" name="Last Review" dataDxfId="23" totalsRowDxfId="15"/>
    <tableColumn id="13" xr3:uid="{6B2A6661-61A7-4E9F-BD69-804036F924BB}" name="Next Review" dataDxfId="22" totalsRowDxfId="16">
      <calculatedColumnFormula>L4+365</calculatedColumnFormula>
    </tableColumn>
    <tableColumn id="14" xr3:uid="{DF625981-0959-4D02-957D-7A4285177C43}" name="Annual Salary" dataDxfId="21" totalsRowDxfId="17"/>
    <tableColumn id="15" xr3:uid="{A8B8F361-C494-4C54-9203-42EDD69517A1}" name="Pension" totalsRowFunction="sum" dataDxfId="20" totalsRowDxfId="18">
      <calculatedColumnFormula>N4*Pension_Rate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A0AB8-EDF4-4C83-B038-546CDE46EEF5}" name="Table2" displayName="Table2" ref="A15:D21" totalsRowShown="0" headerRowDxfId="0" headerRowCellStyle="Accent1">
  <tableColumns count="4">
    <tableColumn id="1" xr3:uid="{92AD6FA0-3775-44B7-B000-7D69ABBCC201}" name="Department" dataDxfId="4"/>
    <tableColumn id="2" xr3:uid="{52B4BAA8-9197-40D2-B2AA-6730B235CF9A}" name="Total Salary" dataDxfId="3">
      <calculatedColumnFormula>SUMIFS(Annual_Salary,Department,A16)</calculatedColumnFormula>
    </tableColumn>
    <tableColumn id="3" xr3:uid="{18D47649-3646-4852-B2BB-BE574C9EC882}" name="M" dataDxfId="2">
      <calculatedColumnFormula>SUMIFS(Annual_Salary,Department,A16,Gender,$C$15)</calculatedColumnFormula>
    </tableColumn>
    <tableColumn id="4" xr3:uid="{7A734DBF-2E2E-4D90-BA32-481D93E913DD}" name="F" dataDxfId="1">
      <calculatedColumnFormula>SUMIFS(Annual_Salary,Department,A16,Gender,$D$15)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80" zoomScaleNormal="80" workbookViewId="0">
      <selection activeCell="A4" sqref="A4:A38"/>
    </sheetView>
  </sheetViews>
  <sheetFormatPr defaultRowHeight="14.4" x14ac:dyDescent="0.3"/>
  <cols>
    <col min="1" max="1" width="9.5546875" style="3" customWidth="1"/>
    <col min="2" max="2" width="13" customWidth="1"/>
    <col min="3" max="3" width="11.77734375" customWidth="1"/>
    <col min="4" max="4" width="9.88671875" style="3" customWidth="1"/>
    <col min="5" max="5" width="29.109375" bestFit="1" customWidth="1"/>
    <col min="6" max="6" width="14.33203125" style="3" customWidth="1"/>
    <col min="7" max="7" width="15.332031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77734375" customWidth="1"/>
    <col min="14" max="14" width="16.109375" customWidth="1"/>
    <col min="15" max="15" width="11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8" t="s">
        <v>165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22.725000000000001</v>
      </c>
      <c r="H4" s="1" t="s">
        <v>22</v>
      </c>
      <c r="I4" s="5" t="s">
        <v>118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8" t="s">
        <v>165</v>
      </c>
      <c r="E5" t="str">
        <f t="shared" si="0"/>
        <v>eric.chung@pushpin.com</v>
      </c>
      <c r="F5" s="6">
        <v>36949</v>
      </c>
      <c r="G5" s="4">
        <f t="shared" ca="1" si="1"/>
        <v>22.652777777777779</v>
      </c>
      <c r="H5" s="1" t="s">
        <v>59</v>
      </c>
      <c r="I5" s="5" t="s">
        <v>105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8" t="s">
        <v>165</v>
      </c>
      <c r="E6" t="str">
        <f t="shared" si="0"/>
        <v>daniel.flanders@pushpin.com</v>
      </c>
      <c r="F6" s="6">
        <v>37510</v>
      </c>
      <c r="G6" s="4">
        <f t="shared" ca="1" si="1"/>
        <v>21.113888888888887</v>
      </c>
      <c r="H6" s="1" t="s">
        <v>55</v>
      </c>
      <c r="I6" s="5" t="s">
        <v>124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8" t="s">
        <v>165</v>
      </c>
      <c r="E7" t="str">
        <f t="shared" si="0"/>
        <v>adam.barry@pushpin.com</v>
      </c>
      <c r="F7" s="6">
        <v>38099</v>
      </c>
      <c r="G7" s="4">
        <f t="shared" ca="1" si="1"/>
        <v>19.5</v>
      </c>
      <c r="H7" s="1" t="s">
        <v>24</v>
      </c>
      <c r="I7" s="5" t="s">
        <v>97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8" t="s">
        <v>166</v>
      </c>
      <c r="E8" t="str">
        <f t="shared" si="0"/>
        <v>mary.ferris@pushpin.com</v>
      </c>
      <c r="F8" s="6">
        <v>38548</v>
      </c>
      <c r="G8" s="4">
        <f t="shared" ca="1" si="1"/>
        <v>18.269444444444446</v>
      </c>
      <c r="H8" s="1" t="s">
        <v>55</v>
      </c>
      <c r="I8" s="5" t="s">
        <v>123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8" t="s">
        <v>166</v>
      </c>
      <c r="E9" t="str">
        <f t="shared" si="0"/>
        <v>susan.filosa@pushpin.com</v>
      </c>
      <c r="F9" s="6">
        <v>38744</v>
      </c>
      <c r="G9" s="4">
        <f t="shared" ca="1" si="1"/>
        <v>17.736111111111111</v>
      </c>
      <c r="H9" s="1" t="s">
        <v>24</v>
      </c>
      <c r="I9" s="5" t="s">
        <v>112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8" t="s">
        <v>166</v>
      </c>
      <c r="E10" t="str">
        <f t="shared" si="0"/>
        <v>tina.carlton@pushpin.com</v>
      </c>
      <c r="F10" s="6">
        <v>38798</v>
      </c>
      <c r="G10" s="4">
        <f t="shared" ca="1" si="1"/>
        <v>17.583333333333332</v>
      </c>
      <c r="H10" s="1" t="s">
        <v>55</v>
      </c>
      <c r="I10" s="5" t="s">
        <v>101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8" t="s">
        <v>165</v>
      </c>
      <c r="E11" t="str">
        <f t="shared" si="0"/>
        <v>nicholas.fernandes@pushpin.com</v>
      </c>
      <c r="F11" s="6">
        <v>39023</v>
      </c>
      <c r="G11" s="4">
        <f t="shared" ca="1" si="1"/>
        <v>16.972222222222221</v>
      </c>
      <c r="H11" s="1" t="s">
        <v>15</v>
      </c>
      <c r="I11" s="5" t="s">
        <v>122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8" t="s">
        <v>165</v>
      </c>
      <c r="E12" t="str">
        <f t="shared" si="0"/>
        <v>stevie.bacata@pushpin.com</v>
      </c>
      <c r="F12" s="6">
        <v>39551</v>
      </c>
      <c r="G12" s="4">
        <f t="shared" ca="1" si="1"/>
        <v>15.525</v>
      </c>
      <c r="H12" s="1" t="s">
        <v>55</v>
      </c>
      <c r="I12" s="5" t="s">
        <v>96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8" t="s">
        <v>166</v>
      </c>
      <c r="E13" t="str">
        <f t="shared" si="0"/>
        <v>janet.comuntzis@pushpin.com</v>
      </c>
      <c r="F13" s="6">
        <v>39686</v>
      </c>
      <c r="G13" s="4">
        <f t="shared" ca="1" si="1"/>
        <v>15.155555555555555</v>
      </c>
      <c r="H13" s="1" t="s">
        <v>24</v>
      </c>
      <c r="I13" s="5" t="s">
        <v>109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8" t="s">
        <v>165</v>
      </c>
      <c r="E14" t="str">
        <f t="shared" si="0"/>
        <v>mihael.khan@pushpin.com</v>
      </c>
      <c r="F14" s="6">
        <v>40160</v>
      </c>
      <c r="G14" s="4">
        <f t="shared" ca="1" si="1"/>
        <v>13.858333333333333</v>
      </c>
      <c r="H14" s="1" t="s">
        <v>55</v>
      </c>
      <c r="I14" s="5" t="s">
        <v>127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8" t="s">
        <v>166</v>
      </c>
      <c r="E15" t="str">
        <f t="shared" si="0"/>
        <v>elizabeth.chu@pushpin.com</v>
      </c>
      <c r="F15" s="6">
        <v>40220</v>
      </c>
      <c r="G15" s="4">
        <f t="shared" ca="1" si="1"/>
        <v>13.697222222222223</v>
      </c>
      <c r="H15" s="1" t="s">
        <v>59</v>
      </c>
      <c r="I15" s="5" t="s">
        <v>104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8" t="s">
        <v>166</v>
      </c>
      <c r="E16" t="str">
        <f t="shared" si="0"/>
        <v>samantha.chairs@pushpin.com</v>
      </c>
      <c r="F16" s="6">
        <v>40595</v>
      </c>
      <c r="G16" s="4">
        <f t="shared" ca="1" si="1"/>
        <v>12.669444444444444</v>
      </c>
      <c r="H16" s="1" t="s">
        <v>55</v>
      </c>
      <c r="I16" s="5" t="s">
        <v>103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8" t="s">
        <v>166</v>
      </c>
      <c r="E17" t="str">
        <f t="shared" si="0"/>
        <v>natasha.song@pushpin.com</v>
      </c>
      <c r="F17" s="6">
        <v>40713</v>
      </c>
      <c r="G17" s="4">
        <f t="shared" ca="1" si="1"/>
        <v>12.341666666666667</v>
      </c>
      <c r="H17" s="1" t="s">
        <v>55</v>
      </c>
      <c r="I17" s="5" t="s">
        <v>129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8" t="s">
        <v>166</v>
      </c>
      <c r="E18" t="str">
        <f t="shared" si="0"/>
        <v>uma.chaudri@pushpin.com</v>
      </c>
      <c r="F18" s="6">
        <v>40994</v>
      </c>
      <c r="G18" s="4">
        <f t="shared" ca="1" si="1"/>
        <v>11.572222222222223</v>
      </c>
      <c r="H18" s="1" t="s">
        <v>17</v>
      </c>
      <c r="I18" s="5" t="s">
        <v>119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8" t="s">
        <v>166</v>
      </c>
      <c r="E19" t="str">
        <f t="shared" si="0"/>
        <v>tina.desiato@pushpin.com</v>
      </c>
      <c r="F19" s="6">
        <v>41175</v>
      </c>
      <c r="G19" s="4">
        <f t="shared" ca="1" si="1"/>
        <v>11.080555555555556</v>
      </c>
      <c r="H19" t="s">
        <v>59</v>
      </c>
      <c r="I19" s="5" t="s">
        <v>121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8" t="s">
        <v>165</v>
      </c>
      <c r="E20" t="str">
        <f t="shared" si="0"/>
        <v>bob.decker@pushpin.com</v>
      </c>
      <c r="F20" s="6">
        <v>41210</v>
      </c>
      <c r="G20" s="4">
        <f t="shared" ca="1" si="1"/>
        <v>10.983333333333333</v>
      </c>
      <c r="H20" s="1" t="s">
        <v>59</v>
      </c>
      <c r="I20" s="5" t="s">
        <v>120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8" t="s">
        <v>166</v>
      </c>
      <c r="E21" t="str">
        <f t="shared" si="0"/>
        <v>sabrina.cole@pushpin.com</v>
      </c>
      <c r="F21" s="6">
        <v>41401</v>
      </c>
      <c r="G21" s="4">
        <f t="shared" ca="1" si="1"/>
        <v>10.458333333333334</v>
      </c>
      <c r="H21" s="1" t="s">
        <v>24</v>
      </c>
      <c r="I21" s="5" t="s">
        <v>108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8" t="s">
        <v>165</v>
      </c>
      <c r="E22" t="str">
        <f t="shared" si="0"/>
        <v>jim.chaffee@pushpin.com</v>
      </c>
      <c r="F22" s="6">
        <v>41787</v>
      </c>
      <c r="G22" s="4">
        <f t="shared" ca="1" si="1"/>
        <v>9.4</v>
      </c>
      <c r="H22" s="1" t="s">
        <v>13</v>
      </c>
      <c r="I22" s="5" t="s">
        <v>102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8" t="s">
        <v>165</v>
      </c>
      <c r="E23" t="str">
        <f t="shared" si="0"/>
        <v>jim.boller@pushpin.com</v>
      </c>
      <c r="F23" s="6">
        <v>41893</v>
      </c>
      <c r="G23" s="4">
        <f t="shared" ca="1" si="1"/>
        <v>9.1138888888888889</v>
      </c>
      <c r="H23" s="1" t="s">
        <v>15</v>
      </c>
      <c r="I23" s="5" t="s">
        <v>116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8" t="s">
        <v>165</v>
      </c>
      <c r="E24" t="str">
        <f t="shared" si="0"/>
        <v>charlie.bui@pushpin.com</v>
      </c>
      <c r="F24" s="6">
        <v>41903</v>
      </c>
      <c r="G24" s="4">
        <f t="shared" ca="1" si="1"/>
        <v>9.0861111111111104</v>
      </c>
      <c r="H24" s="1" t="s">
        <v>55</v>
      </c>
      <c r="I24" s="5" t="s">
        <v>117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 t="shared" si="0"/>
        <v>connor.betts@pushpin.com</v>
      </c>
      <c r="F25" s="6">
        <v>41956</v>
      </c>
      <c r="G25" s="4">
        <f t="shared" ca="1" si="1"/>
        <v>8.9416666666666664</v>
      </c>
      <c r="H25" s="1" t="s">
        <v>55</v>
      </c>
      <c r="I25" s="5" t="s">
        <v>98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8" t="s">
        <v>166</v>
      </c>
      <c r="E26" t="str">
        <f t="shared" si="0"/>
        <v>anna.clark@pushpin.com</v>
      </c>
      <c r="F26" s="6">
        <v>41989</v>
      </c>
      <c r="G26" s="4">
        <f t="shared" ca="1" si="1"/>
        <v>8.85</v>
      </c>
      <c r="H26" s="1" t="s">
        <v>15</v>
      </c>
      <c r="I26" s="5" t="s">
        <v>106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8" t="s">
        <v>166</v>
      </c>
      <c r="E27" t="str">
        <f t="shared" si="0"/>
        <v>aanya.zhang@pushpin.com</v>
      </c>
      <c r="F27" s="6">
        <v>42002</v>
      </c>
      <c r="G27" s="4">
        <f t="shared" ca="1" si="1"/>
        <v>8.8138888888888882</v>
      </c>
      <c r="H27" s="1" t="s">
        <v>55</v>
      </c>
      <c r="I27" s="5" t="s">
        <v>131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8" t="s">
        <v>165</v>
      </c>
      <c r="E28" t="str">
        <f t="shared" si="0"/>
        <v>leighton.forrest@pushpin.com</v>
      </c>
      <c r="F28" s="6">
        <v>42120</v>
      </c>
      <c r="G28" s="4">
        <f t="shared" ca="1" si="1"/>
        <v>8.4888888888888889</v>
      </c>
      <c r="H28" s="1" t="s">
        <v>55</v>
      </c>
      <c r="I28" s="5" t="s">
        <v>125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8" t="s">
        <v>166</v>
      </c>
      <c r="E29" t="str">
        <f t="shared" si="0"/>
        <v>alexandra.donnell@pushpin.com</v>
      </c>
      <c r="F29" s="6">
        <v>42228</v>
      </c>
      <c r="G29" s="4">
        <f t="shared" ca="1" si="1"/>
        <v>8.1944444444444446</v>
      </c>
      <c r="H29" s="1" t="s">
        <v>15</v>
      </c>
      <c r="I29" s="5" t="s">
        <v>110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8" t="s">
        <v>165</v>
      </c>
      <c r="E30" t="str">
        <f t="shared" si="0"/>
        <v>carlos.martinez@pushpin.com</v>
      </c>
      <c r="F30" s="6">
        <v>42229</v>
      </c>
      <c r="G30" s="4">
        <f t="shared" ca="1" si="1"/>
        <v>8.1916666666666664</v>
      </c>
      <c r="H30" s="1" t="s">
        <v>17</v>
      </c>
      <c r="I30" s="5" t="s">
        <v>99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8" t="s">
        <v>165</v>
      </c>
      <c r="E31" t="str">
        <f t="shared" si="0"/>
        <v>peter.staples@pushpin.com</v>
      </c>
      <c r="F31" s="6">
        <v>42321</v>
      </c>
      <c r="G31" s="4">
        <f t="shared" ca="1" si="1"/>
        <v>7.9416666666666664</v>
      </c>
      <c r="H31" s="1" t="s">
        <v>55</v>
      </c>
      <c r="I31" s="5" t="s">
        <v>130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8" t="s">
        <v>166</v>
      </c>
      <c r="E32" t="str">
        <f t="shared" si="0"/>
        <v>radhya.senome@pushpin.com</v>
      </c>
      <c r="F32" s="6">
        <v>42324</v>
      </c>
      <c r="G32" s="4">
        <f t="shared" ca="1" si="1"/>
        <v>7.9333333333333336</v>
      </c>
      <c r="H32" s="1" t="s">
        <v>55</v>
      </c>
      <c r="I32" s="5" t="s">
        <v>128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8" t="s">
        <v>165</v>
      </c>
      <c r="E33" t="str">
        <f t="shared" si="0"/>
        <v>mark.ellis@pushpin.com</v>
      </c>
      <c r="F33" s="6">
        <v>42371</v>
      </c>
      <c r="G33" s="4">
        <f t="shared" ca="1" si="1"/>
        <v>7.8055555555555554</v>
      </c>
      <c r="H33" s="1" t="s">
        <v>59</v>
      </c>
      <c r="I33" s="5" t="s">
        <v>111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8" t="s">
        <v>166</v>
      </c>
      <c r="E34" t="str">
        <f t="shared" si="0"/>
        <v>yvette.biti@pushpin.com</v>
      </c>
      <c r="F34" s="6">
        <v>42384</v>
      </c>
      <c r="G34" s="4">
        <f t="shared" ca="1" si="1"/>
        <v>7.7694444444444448</v>
      </c>
      <c r="H34" s="1" t="s">
        <v>55</v>
      </c>
      <c r="I34" s="5" t="s">
        <v>100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8" t="s">
        <v>165</v>
      </c>
      <c r="E35" t="str">
        <f t="shared" si="0"/>
        <v>sean.sanders@pushpin.com</v>
      </c>
      <c r="F35" s="6">
        <v>42691</v>
      </c>
      <c r="G35" s="4">
        <f t="shared" ca="1" si="1"/>
        <v>6.9305555555555554</v>
      </c>
      <c r="H35" s="1" t="s">
        <v>17</v>
      </c>
      <c r="I35" s="5" t="s">
        <v>113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8" t="s">
        <v>166</v>
      </c>
      <c r="E36" t="str">
        <f t="shared" si="0"/>
        <v>phoebe.gour@pushpin.com</v>
      </c>
      <c r="F36" s="6">
        <v>42721</v>
      </c>
      <c r="G36" s="4">
        <f t="shared" ca="1" si="1"/>
        <v>6.8472222222222223</v>
      </c>
      <c r="H36" s="1" t="s">
        <v>55</v>
      </c>
      <c r="I36" s="5" t="s">
        <v>126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8" t="s">
        <v>166</v>
      </c>
      <c r="E37" t="str">
        <f t="shared" si="0"/>
        <v>mei.wang@pushpin.com</v>
      </c>
      <c r="F37" s="6">
        <v>40188</v>
      </c>
      <c r="G37" s="4">
        <f t="shared" ca="1" si="1"/>
        <v>13.783333333333333</v>
      </c>
      <c r="H37" s="1" t="s">
        <v>22</v>
      </c>
      <c r="I37" s="5" t="s">
        <v>114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8" t="s">
        <v>166</v>
      </c>
      <c r="E38" t="str">
        <f t="shared" si="0"/>
        <v>elizabeth.clark@pushpin.com</v>
      </c>
      <c r="F38" s="6">
        <v>42874</v>
      </c>
      <c r="G38" s="4">
        <f t="shared" ca="1" si="1"/>
        <v>6.4249999999999998</v>
      </c>
      <c r="H38" s="1" t="s">
        <v>24</v>
      </c>
      <c r="I38" s="5" t="s">
        <v>107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</row>
    <row r="40" spans="1:15" ht="15.6" x14ac:dyDescent="0.3">
      <c r="E40" s="12"/>
    </row>
    <row r="41" spans="1:15" ht="15.6" x14ac:dyDescent="0.3">
      <c r="E41" s="12"/>
    </row>
    <row r="42" spans="1:15" ht="15.6" x14ac:dyDescent="0.3">
      <c r="E42" s="12"/>
    </row>
  </sheetData>
  <sortState xmlns:xlrd2="http://schemas.microsoft.com/office/spreadsheetml/2017/richdata2" ref="A4:N38">
    <sortCondition ref="A7"/>
  </sortState>
  <conditionalFormatting sqref="M4:M38">
    <cfRule type="expression" dxfId="5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80" zoomScaleNormal="80" workbookViewId="0">
      <selection activeCell="A15" sqref="A15:D21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36</v>
      </c>
    </row>
    <row r="4" spans="1:4" ht="23.25" customHeight="1" x14ac:dyDescent="0.3">
      <c r="A4" s="8" t="s">
        <v>134</v>
      </c>
      <c r="B4" s="9">
        <f>SUM(Annual_Salary)</f>
        <v>1958400</v>
      </c>
    </row>
    <row r="5" spans="1:4" ht="23.25" customHeight="1" x14ac:dyDescent="0.3">
      <c r="A5" s="8" t="s">
        <v>135</v>
      </c>
      <c r="B5" s="9">
        <f>AVERAGE(Annual_Salary)</f>
        <v>55954.285714285717</v>
      </c>
    </row>
    <row r="6" spans="1:4" ht="23.25" customHeight="1" x14ac:dyDescent="0.3">
      <c r="A6" s="8" t="s">
        <v>136</v>
      </c>
      <c r="B6" s="10">
        <f ca="1">MAX(Years_Service)</f>
        <v>22.725000000000001</v>
      </c>
    </row>
    <row r="7" spans="1:4" ht="23.25" customHeight="1" x14ac:dyDescent="0.3">
      <c r="A7" s="8" t="s">
        <v>137</v>
      </c>
      <c r="B7" s="11">
        <f>MAX(Date_of_Hire)</f>
        <v>42874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17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s="8" t="s">
        <v>5</v>
      </c>
      <c r="B15" s="19" t="s">
        <v>163</v>
      </c>
      <c r="C15" s="19" t="s">
        <v>165</v>
      </c>
      <c r="D15" s="19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2023-10-22T02:52:23Z</dcterms:modified>
</cp:coreProperties>
</file>