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nezji\Documents\P4_comm_solar\code\COSA_Analysis\"/>
    </mc:Choice>
  </mc:AlternateContent>
  <bookViews>
    <workbookView xWindow="0" yWindow="0" windowWidth="25600" windowHeight="10070"/>
  </bookViews>
  <sheets>
    <sheet name="results_table" sheetId="1" r:id="rId1"/>
  </sheets>
  <calcPr calcId="162913"/>
</workbook>
</file>

<file path=xl/calcChain.xml><?xml version="1.0" encoding="utf-8"?>
<calcChain xmlns="http://schemas.openxmlformats.org/spreadsheetml/2006/main">
  <c r="I18" i="1" l="1"/>
  <c r="J18" i="1"/>
  <c r="K18" i="1"/>
  <c r="I19" i="1"/>
  <c r="J19" i="1"/>
  <c r="K19" i="1"/>
  <c r="H19" i="1"/>
  <c r="H18" i="1"/>
  <c r="C27" i="1"/>
  <c r="D27" i="1"/>
  <c r="E27" i="1"/>
  <c r="C28" i="1"/>
  <c r="D28" i="1"/>
  <c r="E28" i="1"/>
  <c r="C29" i="1"/>
  <c r="D29" i="1"/>
  <c r="E29" i="1"/>
  <c r="B28" i="1"/>
  <c r="B29" i="1"/>
  <c r="B27" i="1"/>
  <c r="I12" i="1"/>
  <c r="J12" i="1"/>
  <c r="K12" i="1"/>
  <c r="I13" i="1"/>
  <c r="J13" i="1"/>
  <c r="K13" i="1"/>
  <c r="H13" i="1"/>
  <c r="H12" i="1"/>
  <c r="B25" i="1"/>
  <c r="C25" i="1"/>
  <c r="D25" i="1"/>
  <c r="E25" i="1"/>
  <c r="B26" i="1"/>
  <c r="C26" i="1"/>
  <c r="D26" i="1"/>
  <c r="E26" i="1"/>
  <c r="C24" i="1"/>
  <c r="D24" i="1"/>
  <c r="E24" i="1"/>
  <c r="B24" i="1"/>
  <c r="I7" i="1"/>
  <c r="J7" i="1"/>
  <c r="K7" i="1"/>
  <c r="H7" i="1"/>
  <c r="H5" i="1"/>
  <c r="I6" i="1"/>
  <c r="J6" i="1"/>
  <c r="K6" i="1"/>
  <c r="H6" i="1"/>
  <c r="C21" i="1"/>
  <c r="D21" i="1"/>
  <c r="E21" i="1"/>
  <c r="C22" i="1"/>
  <c r="D22" i="1"/>
  <c r="E22" i="1"/>
  <c r="C23" i="1"/>
  <c r="D23" i="1"/>
  <c r="E23" i="1"/>
  <c r="B22" i="1"/>
  <c r="B23" i="1"/>
  <c r="B21" i="1"/>
  <c r="I3" i="1" l="1"/>
  <c r="J3" i="1"/>
  <c r="K3" i="1"/>
  <c r="H3" i="1"/>
  <c r="I5" i="1"/>
  <c r="J5" i="1"/>
  <c r="K5" i="1"/>
  <c r="I16" i="1"/>
  <c r="J16" i="1"/>
  <c r="K16" i="1"/>
  <c r="H16" i="1"/>
  <c r="I4" i="1"/>
  <c r="J4" i="1"/>
  <c r="K4" i="1"/>
  <c r="H4" i="1"/>
  <c r="I2" i="1"/>
  <c r="J2" i="1"/>
  <c r="K2" i="1"/>
  <c r="H2" i="1"/>
  <c r="I17" i="1"/>
  <c r="J17" i="1"/>
  <c r="K17" i="1"/>
  <c r="H17" i="1"/>
  <c r="I15" i="1"/>
  <c r="J15" i="1"/>
  <c r="K15" i="1"/>
  <c r="H15" i="1"/>
  <c r="I14" i="1"/>
  <c r="J14" i="1"/>
  <c r="K14" i="1"/>
  <c r="H14" i="1"/>
  <c r="I10" i="1"/>
  <c r="J10" i="1"/>
  <c r="K10" i="1"/>
  <c r="I11" i="1"/>
  <c r="J11" i="1"/>
  <c r="K11" i="1"/>
  <c r="I8" i="1"/>
  <c r="J8" i="1"/>
  <c r="K8" i="1"/>
  <c r="I9" i="1"/>
  <c r="J9" i="1"/>
  <c r="K9" i="1"/>
  <c r="H9" i="1"/>
  <c r="H11" i="1"/>
  <c r="H8" i="1"/>
  <c r="H10" i="1"/>
</calcChain>
</file>

<file path=xl/sharedStrings.xml><?xml version="1.0" encoding="utf-8"?>
<sst xmlns="http://schemas.openxmlformats.org/spreadsheetml/2006/main" count="32" uniqueCount="32">
  <si>
    <t>2050_False_100000</t>
  </si>
  <si>
    <t>2019_False_100000</t>
  </si>
  <si>
    <t>2019_True_100000</t>
  </si>
  <si>
    <t>2019_True_1</t>
  </si>
  <si>
    <t>inst_cum_com_median</t>
  </si>
  <si>
    <t>inst_cum_com_p5</t>
  </si>
  <si>
    <t>inst_cum_com_p95</t>
  </si>
  <si>
    <t>inst_cum_ind_median</t>
  </si>
  <si>
    <t>inst_cum_ind_p5</t>
  </si>
  <si>
    <t>inst_cum_ind_p95</t>
  </si>
  <si>
    <t>n_com_median</t>
  </si>
  <si>
    <t>n_com_p5</t>
  </si>
  <si>
    <t>n_com_p95</t>
  </si>
  <si>
    <t>n_ind_median</t>
  </si>
  <si>
    <t>n_ind_p5</t>
  </si>
  <si>
    <t>n_ind_p95</t>
  </si>
  <si>
    <t>pol_cost_sub_com_median</t>
  </si>
  <si>
    <t>pol_cost_sub_com_p5</t>
  </si>
  <si>
    <t>pol_cost_sub_com_p95</t>
  </si>
  <si>
    <t>pol_cost_sub_ind_median</t>
  </si>
  <si>
    <t>pol_cost_sub_ind_p5</t>
  </si>
  <si>
    <t>pol_cost_sub_ind_p95</t>
  </si>
  <si>
    <t>IND</t>
  </si>
  <si>
    <t>COM</t>
  </si>
  <si>
    <t>ZEV</t>
  </si>
  <si>
    <t>ZEV+</t>
  </si>
  <si>
    <t>Individual PV capacity [MWp]</t>
  </si>
  <si>
    <t>Community PV capacity [MWp]</t>
  </si>
  <si>
    <t>Individual adopters [-]</t>
  </si>
  <si>
    <t>Community adopters [-]</t>
  </si>
  <si>
    <t>Community PV subsidies policy cost [m EUR]</t>
  </si>
  <si>
    <t>Individual PV subsidies policy cost [m EUR]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</si>
</sst>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G32" sqref="G32"/>
    </sheetView>
  </sheetViews>
  <sheetFormatPr defaultRowHeight="14.5" x14ac:dyDescent="0.35"/>
  <cols>
    <col min="1" max="1" width="23.90625" bestFit="1" customWidth="1"/>
    <col min="2" max="3" width="17.1796875" bestFit="1" customWidth="1"/>
    <col min="4" max="4" width="16.7265625" bestFit="1" customWidth="1"/>
    <col min="5" max="5" width="11.6328125" bestFit="1" customWidth="1"/>
    <col min="7" max="7" width="38" bestFit="1" customWidth="1"/>
    <col min="8" max="9" width="11.1796875" style="1" bestFit="1" customWidth="1"/>
    <col min="10" max="11" width="10.1796875" style="1" bestFit="1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H1" s="4" t="s">
        <v>22</v>
      </c>
      <c r="I1" s="4" t="s">
        <v>23</v>
      </c>
      <c r="J1" s="4" t="s">
        <v>24</v>
      </c>
      <c r="K1" s="4" t="s">
        <v>25</v>
      </c>
    </row>
    <row r="2" spans="1:12" x14ac:dyDescent="0.35">
      <c r="A2" t="s">
        <v>4</v>
      </c>
      <c r="B2">
        <v>0</v>
      </c>
      <c r="C2">
        <v>3890.5</v>
      </c>
      <c r="D2">
        <v>4089.5</v>
      </c>
      <c r="E2">
        <v>4089.5</v>
      </c>
      <c r="G2" t="s">
        <v>26</v>
      </c>
      <c r="H2" s="2">
        <f>B2/1000</f>
        <v>0</v>
      </c>
      <c r="I2" s="2">
        <f t="shared" ref="I2:K2" si="0">C2/1000</f>
        <v>3.8904999999999998</v>
      </c>
      <c r="J2" s="2">
        <f t="shared" si="0"/>
        <v>4.0895000000000001</v>
      </c>
      <c r="K2" s="2">
        <f t="shared" si="0"/>
        <v>4.0895000000000001</v>
      </c>
    </row>
    <row r="3" spans="1:12" x14ac:dyDescent="0.35">
      <c r="A3" t="s">
        <v>5</v>
      </c>
      <c r="B3">
        <v>0</v>
      </c>
      <c r="C3">
        <v>692.5</v>
      </c>
      <c r="D3">
        <v>692.5</v>
      </c>
      <c r="E3">
        <v>692.5</v>
      </c>
      <c r="H3" s="1" t="str">
        <f>CONCATENATE("(",ROUND(B3/1000,1),"; ",ROUND(B4/1000,1),")")</f>
        <v>(0; 0)</v>
      </c>
      <c r="I3" s="1" t="str">
        <f t="shared" ref="I3:K3" si="1">CONCATENATE("(",ROUND(C3/1000,1),"; ",ROUND(C4/1000,1),")")</f>
        <v>(0.7; 11.4)</v>
      </c>
      <c r="J3" s="1" t="str">
        <f t="shared" si="1"/>
        <v>(0.7; 12.7)</v>
      </c>
      <c r="K3" s="1" t="str">
        <f t="shared" si="1"/>
        <v>(0.7; 13)</v>
      </c>
    </row>
    <row r="4" spans="1:12" x14ac:dyDescent="0.35">
      <c r="A4" t="s">
        <v>6</v>
      </c>
      <c r="B4">
        <v>0</v>
      </c>
      <c r="C4">
        <v>11397.3999999999</v>
      </c>
      <c r="D4">
        <v>12731.6499999999</v>
      </c>
      <c r="E4">
        <v>13018.799999999899</v>
      </c>
      <c r="G4" t="s">
        <v>27</v>
      </c>
      <c r="H4" s="2">
        <f>B5/1000</f>
        <v>10.263</v>
      </c>
      <c r="I4" s="2">
        <f t="shared" ref="I4:K4" si="2">C5/1000</f>
        <v>7.33</v>
      </c>
      <c r="J4" s="2">
        <f t="shared" si="2"/>
        <v>7.5854999999999997</v>
      </c>
      <c r="K4" s="2">
        <f t="shared" si="2"/>
        <v>7.5854999999999997</v>
      </c>
    </row>
    <row r="5" spans="1:12" x14ac:dyDescent="0.35">
      <c r="A5" t="s">
        <v>7</v>
      </c>
      <c r="B5">
        <v>10263</v>
      </c>
      <c r="C5">
        <v>7330</v>
      </c>
      <c r="D5">
        <v>7585.5</v>
      </c>
      <c r="E5">
        <v>7585.5</v>
      </c>
      <c r="H5" s="1" t="str">
        <f>CONCATENATE("(",ROUND(B6/1000,1),"; ",ROUND(B7/1000,1),")")</f>
        <v>(5.6; 19.6)</v>
      </c>
      <c r="I5" s="1" t="str">
        <f t="shared" ref="I5:K5" si="3">CONCATENATE("(",ROUND(C6/1000,1),"; ",ROUND(C7/1000,1),")")</f>
        <v>(4.2; 19.1)</v>
      </c>
      <c r="J5" s="1" t="str">
        <f t="shared" si="3"/>
        <v>(4.3; 20)</v>
      </c>
      <c r="K5" s="1" t="str">
        <f t="shared" si="3"/>
        <v>(4.3; 19.8)</v>
      </c>
    </row>
    <row r="6" spans="1:12" x14ac:dyDescent="0.35">
      <c r="A6" t="s">
        <v>8</v>
      </c>
      <c r="B6">
        <v>5588.35</v>
      </c>
      <c r="C6">
        <v>4236.6000000000004</v>
      </c>
      <c r="D6">
        <v>4302.95</v>
      </c>
      <c r="E6">
        <v>4302.95</v>
      </c>
      <c r="H6" s="3">
        <f>B21</f>
        <v>10.263</v>
      </c>
      <c r="I6" s="3">
        <f t="shared" ref="I6:L6" si="4">C21</f>
        <v>11.220499999999999</v>
      </c>
      <c r="J6" s="3">
        <f t="shared" si="4"/>
        <v>11.675000000000001</v>
      </c>
      <c r="K6" s="3">
        <f t="shared" si="4"/>
        <v>11.675000000000001</v>
      </c>
      <c r="L6" s="3"/>
    </row>
    <row r="7" spans="1:12" x14ac:dyDescent="0.35">
      <c r="A7" t="s">
        <v>9</v>
      </c>
      <c r="B7">
        <v>19629.5999999999</v>
      </c>
      <c r="C7">
        <v>19141.699999999899</v>
      </c>
      <c r="D7">
        <v>19958.6499999999</v>
      </c>
      <c r="E7">
        <v>19778.1499999999</v>
      </c>
      <c r="H7" s="1" t="str">
        <f>CONCATENATE("(",ROUND(B22,1),"; ",ROUND(B23,1),")")</f>
        <v>(5.6; 19.6)</v>
      </c>
      <c r="I7" s="1" t="str">
        <f t="shared" ref="I7:K7" si="5">CONCATENATE("(",ROUND(C22,1),"; ",ROUND(C23,1),")")</f>
        <v>(4.9; 30.5)</v>
      </c>
      <c r="J7" s="1" t="str">
        <f t="shared" si="5"/>
        <v>(5; 32.7)</v>
      </c>
      <c r="K7" s="1" t="str">
        <f t="shared" si="5"/>
        <v>(5; 32.8)</v>
      </c>
    </row>
    <row r="8" spans="1:12" x14ac:dyDescent="0.35">
      <c r="A8" t="s">
        <v>10</v>
      </c>
      <c r="B8">
        <v>0</v>
      </c>
      <c r="C8">
        <v>50</v>
      </c>
      <c r="D8">
        <v>52.5</v>
      </c>
      <c r="E8">
        <v>54.5</v>
      </c>
      <c r="G8" t="s">
        <v>28</v>
      </c>
      <c r="H8" s="2">
        <f>B11</f>
        <v>97</v>
      </c>
      <c r="I8" s="2">
        <f>C11</f>
        <v>74</v>
      </c>
      <c r="J8" s="2">
        <f>D11</f>
        <v>73.5</v>
      </c>
      <c r="K8" s="2">
        <f>E11</f>
        <v>74.5</v>
      </c>
    </row>
    <row r="9" spans="1:12" x14ac:dyDescent="0.35">
      <c r="A9" t="s">
        <v>11</v>
      </c>
      <c r="B9">
        <v>0</v>
      </c>
      <c r="C9">
        <v>4.9000000000000004</v>
      </c>
      <c r="D9">
        <v>4.9000000000000004</v>
      </c>
      <c r="E9">
        <v>4.9000000000000004</v>
      </c>
      <c r="H9" s="1" t="str">
        <f>CONCATENATE("(",ROUND(B12,1),"; ",ROUND(B13,1),")")</f>
        <v>(53.5; 197.2)</v>
      </c>
      <c r="I9" s="1" t="str">
        <f>CONCATENATE("(",ROUND(C12,1),"; ",ROUND(C13,1),")")</f>
        <v>(37.9; 326.3)</v>
      </c>
      <c r="J9" s="1" t="str">
        <f>CONCATENATE("(",ROUND(D12,1),"; ",ROUND(D13,1),")")</f>
        <v>(37; 381.2)</v>
      </c>
      <c r="K9" s="1" t="str">
        <f>CONCATENATE("(",ROUND(E12,1),"; ",ROUND(E13,1),")")</f>
        <v>(37; 382.7)</v>
      </c>
    </row>
    <row r="10" spans="1:12" x14ac:dyDescent="0.35">
      <c r="A10" t="s">
        <v>12</v>
      </c>
      <c r="B10">
        <v>0</v>
      </c>
      <c r="C10">
        <v>199.99999999999901</v>
      </c>
      <c r="D10">
        <v>209.64999999999901</v>
      </c>
      <c r="E10">
        <v>217.94999999999899</v>
      </c>
      <c r="G10" t="s">
        <v>29</v>
      </c>
      <c r="H10" s="2">
        <f>B8</f>
        <v>0</v>
      </c>
      <c r="I10" s="2">
        <f>C8</f>
        <v>50</v>
      </c>
      <c r="J10" s="2">
        <f>D8</f>
        <v>52.5</v>
      </c>
      <c r="K10" s="2">
        <f>E8</f>
        <v>54.5</v>
      </c>
    </row>
    <row r="11" spans="1:12" x14ac:dyDescent="0.35">
      <c r="A11" t="s">
        <v>13</v>
      </c>
      <c r="B11">
        <v>97</v>
      </c>
      <c r="C11">
        <v>74</v>
      </c>
      <c r="D11">
        <v>73.5</v>
      </c>
      <c r="E11">
        <v>74.5</v>
      </c>
      <c r="H11" s="1" t="str">
        <f>CONCATENATE("(",ROUND(B9,1),"; ",ROUND(B10,1),")")</f>
        <v>(0; 0)</v>
      </c>
      <c r="I11" s="1" t="str">
        <f>CONCATENATE("(",ROUND(C9,1),"; ",ROUND(C10,1),")")</f>
        <v>(4.9; 200)</v>
      </c>
      <c r="J11" s="1" t="str">
        <f>CONCATENATE("(",ROUND(D9,1),"; ",ROUND(D10,1),")")</f>
        <v>(4.9; 209.6)</v>
      </c>
      <c r="K11" s="1" t="str">
        <f>CONCATENATE("(",ROUND(E9,1),"; ",ROUND(E10,1),")")</f>
        <v>(4.9; 217.9)</v>
      </c>
    </row>
    <row r="12" spans="1:12" x14ac:dyDescent="0.35">
      <c r="A12" t="s">
        <v>14</v>
      </c>
      <c r="B12">
        <v>53.45</v>
      </c>
      <c r="C12">
        <v>37.9</v>
      </c>
      <c r="D12">
        <v>37</v>
      </c>
      <c r="E12">
        <v>37</v>
      </c>
      <c r="H12" s="3">
        <f>B24</f>
        <v>97</v>
      </c>
      <c r="I12" s="3">
        <f t="shared" ref="I12:K12" si="6">C24</f>
        <v>124</v>
      </c>
      <c r="J12" s="3">
        <f t="shared" si="6"/>
        <v>126</v>
      </c>
      <c r="K12" s="3">
        <f t="shared" si="6"/>
        <v>129</v>
      </c>
    </row>
    <row r="13" spans="1:12" x14ac:dyDescent="0.35">
      <c r="A13" t="s">
        <v>15</v>
      </c>
      <c r="B13">
        <v>197.2</v>
      </c>
      <c r="C13">
        <v>326.3</v>
      </c>
      <c r="D13">
        <v>381.19999999999902</v>
      </c>
      <c r="E13">
        <v>382.69999999999902</v>
      </c>
      <c r="H13" s="1" t="str">
        <f>CONCATENATE("(",ROUND(B25,1),"; ",ROUND(B26,1),")")</f>
        <v>(53.5; 197.2)</v>
      </c>
      <c r="I13" s="1" t="str">
        <f t="shared" ref="I13:K13" si="7">CONCATENATE("(",ROUND(C25,1),"; ",ROUND(C26,1),")")</f>
        <v>(42.8; 526.3)</v>
      </c>
      <c r="J13" s="1" t="str">
        <f t="shared" si="7"/>
        <v>(41.9; 590.8)</v>
      </c>
      <c r="K13" s="1" t="str">
        <f t="shared" si="7"/>
        <v>(41.9; 600.6)</v>
      </c>
    </row>
    <row r="14" spans="1:12" x14ac:dyDescent="0.35">
      <c r="A14" t="s">
        <v>16</v>
      </c>
      <c r="B14">
        <v>0</v>
      </c>
      <c r="C14">
        <v>4185210</v>
      </c>
      <c r="D14">
        <v>4524650</v>
      </c>
      <c r="E14">
        <v>4524650</v>
      </c>
      <c r="G14" t="s">
        <v>31</v>
      </c>
      <c r="H14" s="3">
        <f>B17/1000000</f>
        <v>30.008595</v>
      </c>
      <c r="I14" s="3">
        <f>C17/1000000</f>
        <v>23.595610000000001</v>
      </c>
      <c r="J14" s="3">
        <f>D17/1000000</f>
        <v>23.217590000000001</v>
      </c>
      <c r="K14" s="3">
        <f>E17/1000000</f>
        <v>23.115349999999999</v>
      </c>
    </row>
    <row r="15" spans="1:12" x14ac:dyDescent="0.35">
      <c r="A15" t="s">
        <v>17</v>
      </c>
      <c r="B15">
        <v>0</v>
      </c>
      <c r="C15">
        <v>639265</v>
      </c>
      <c r="D15">
        <v>811885</v>
      </c>
      <c r="E15">
        <v>811885</v>
      </c>
      <c r="H15" s="1" t="str">
        <f>CONCATENATE("(",ROUND(B18/1000000,1),"; ",ROUND(B19/1000000,1),")")</f>
        <v>(17.4; 46.8)</v>
      </c>
      <c r="I15" s="1" t="str">
        <f>CONCATENATE("(",ROUND(C18/1000000,1),"; ",ROUND(C19/1000000,1),")")</f>
        <v>(12.8; 36.9)</v>
      </c>
      <c r="J15" s="1" t="str">
        <f>CONCATENATE("(",ROUND(D18/1000000,1),"; ",ROUND(D19/1000000,1),")")</f>
        <v>(12.8; 37.3)</v>
      </c>
      <c r="K15" s="1" t="str">
        <f>CONCATENATE("(",ROUND(E18/1000000,1),"; ",ROUND(E19/1000000,1),")")</f>
        <v>(12.7; 37.2)</v>
      </c>
    </row>
    <row r="16" spans="1:12" x14ac:dyDescent="0.35">
      <c r="A16" t="s">
        <v>18</v>
      </c>
      <c r="B16">
        <v>0</v>
      </c>
      <c r="C16">
        <v>11528799.999999899</v>
      </c>
      <c r="D16">
        <v>12434961.999999899</v>
      </c>
      <c r="E16">
        <v>12486584.999999899</v>
      </c>
      <c r="G16" t="s">
        <v>30</v>
      </c>
      <c r="H16" s="2">
        <f>B14/1000000</f>
        <v>0</v>
      </c>
      <c r="I16" s="2">
        <f>C14/1000000</f>
        <v>4.1852099999999997</v>
      </c>
      <c r="J16" s="2">
        <f>D14/1000000</f>
        <v>4.5246500000000003</v>
      </c>
      <c r="K16" s="2">
        <f>E14/1000000</f>
        <v>4.5246500000000003</v>
      </c>
    </row>
    <row r="17" spans="1:11" x14ac:dyDescent="0.35">
      <c r="A17" t="s">
        <v>19</v>
      </c>
      <c r="B17">
        <v>30008595</v>
      </c>
      <c r="C17">
        <v>23595610</v>
      </c>
      <c r="D17">
        <v>23217590</v>
      </c>
      <c r="E17">
        <v>23115350</v>
      </c>
      <c r="H17" s="1" t="str">
        <f>CONCATENATE("(",ROUND(B15/1000000,1),"; ",ROUND(B16/1000000,1),")")</f>
        <v>(0; 0)</v>
      </c>
      <c r="I17" s="1" t="str">
        <f>CONCATENATE("(",ROUND(C15/1000000,1),"; ",ROUND(C16/1000000,1),")")</f>
        <v>(0.6; 11.5)</v>
      </c>
      <c r="J17" s="1" t="str">
        <f>CONCATENATE("(",ROUND(D15/1000000,1),"; ",ROUND(D16/1000000,1),")")</f>
        <v>(0.8; 12.4)</v>
      </c>
      <c r="K17" s="1" t="str">
        <f>CONCATENATE("(",ROUND(E15/1000000,1),"; ",ROUND(E16/1000000,1),")")</f>
        <v>(0.8; 12.5)</v>
      </c>
    </row>
    <row r="18" spans="1:11" x14ac:dyDescent="0.35">
      <c r="A18" t="s">
        <v>20</v>
      </c>
      <c r="B18">
        <v>17420328</v>
      </c>
      <c r="C18">
        <v>12838452</v>
      </c>
      <c r="D18">
        <v>12768573</v>
      </c>
      <c r="E18">
        <v>12733149</v>
      </c>
      <c r="H18" s="3">
        <f>B27/1000000</f>
        <v>30.008595</v>
      </c>
      <c r="I18" s="3">
        <f t="shared" ref="I18:K18" si="8">C27/1000000</f>
        <v>27.780819999999999</v>
      </c>
      <c r="J18" s="3">
        <f t="shared" si="8"/>
        <v>27.742239999999999</v>
      </c>
      <c r="K18" s="3">
        <f t="shared" si="8"/>
        <v>27.64</v>
      </c>
    </row>
    <row r="19" spans="1:11" x14ac:dyDescent="0.35">
      <c r="A19" t="s">
        <v>21</v>
      </c>
      <c r="B19">
        <v>46820315</v>
      </c>
      <c r="C19">
        <v>36873933.499999903</v>
      </c>
      <c r="D19">
        <v>37305674.999999903</v>
      </c>
      <c r="E19">
        <v>37248749.999999903</v>
      </c>
      <c r="H19" s="1" t="str">
        <f>CONCATENATE("(",ROUND(B28/1000000,1),"; ",ROUND(B29/1000000,1),")")</f>
        <v>(17.4; 46.8)</v>
      </c>
      <c r="I19" s="1" t="str">
        <f t="shared" ref="I19:K19" si="9">CONCATENATE("(",ROUND(C28/1000000,1),"; ",ROUND(C29/1000000,1),")")</f>
        <v>(13.5; 48.4)</v>
      </c>
      <c r="J19" s="1" t="str">
        <f t="shared" si="9"/>
        <v>(13.6; 49.7)</v>
      </c>
      <c r="K19" s="1" t="str">
        <f t="shared" si="9"/>
        <v>(13.5; 49.7)</v>
      </c>
    </row>
    <row r="21" spans="1:11" x14ac:dyDescent="0.35">
      <c r="B21" s="5">
        <f>(B2+B5)/1000</f>
        <v>10.263</v>
      </c>
      <c r="C21" s="5">
        <f t="shared" ref="C21:E21" si="10">(C2+C5)/1000</f>
        <v>11.220499999999999</v>
      </c>
      <c r="D21" s="5">
        <f t="shared" si="10"/>
        <v>11.675000000000001</v>
      </c>
      <c r="E21" s="5">
        <f t="shared" si="10"/>
        <v>11.675000000000001</v>
      </c>
    </row>
    <row r="22" spans="1:11" x14ac:dyDescent="0.35">
      <c r="B22" s="5">
        <f t="shared" ref="B22:E23" si="11">(B3+B6)/1000</f>
        <v>5.5883500000000002</v>
      </c>
      <c r="C22" s="5">
        <f t="shared" si="11"/>
        <v>4.9291</v>
      </c>
      <c r="D22" s="5">
        <f t="shared" si="11"/>
        <v>4.9954499999999999</v>
      </c>
      <c r="E22" s="5">
        <f t="shared" si="11"/>
        <v>4.9954499999999999</v>
      </c>
    </row>
    <row r="23" spans="1:11" x14ac:dyDescent="0.35">
      <c r="B23" s="5">
        <f t="shared" si="11"/>
        <v>19.6295999999999</v>
      </c>
      <c r="C23" s="5">
        <f t="shared" si="11"/>
        <v>30.539099999999799</v>
      </c>
      <c r="D23" s="5">
        <f t="shared" si="11"/>
        <v>32.690299999999802</v>
      </c>
      <c r="E23" s="5">
        <f t="shared" si="11"/>
        <v>32.796949999999804</v>
      </c>
    </row>
    <row r="24" spans="1:11" x14ac:dyDescent="0.35">
      <c r="B24" s="5">
        <f>(B11+B8)</f>
        <v>97</v>
      </c>
      <c r="C24" s="5">
        <f t="shared" ref="C24:E24" si="12">(C11+C8)</f>
        <v>124</v>
      </c>
      <c r="D24" s="5">
        <f t="shared" si="12"/>
        <v>126</v>
      </c>
      <c r="E24" s="5">
        <f t="shared" si="12"/>
        <v>129</v>
      </c>
    </row>
    <row r="25" spans="1:11" x14ac:dyDescent="0.35">
      <c r="B25" s="5">
        <f t="shared" ref="B25:E25" si="13">(B12+B9)</f>
        <v>53.45</v>
      </c>
      <c r="C25" s="5">
        <f t="shared" si="13"/>
        <v>42.8</v>
      </c>
      <c r="D25" s="5">
        <f t="shared" si="13"/>
        <v>41.9</v>
      </c>
      <c r="E25" s="5">
        <f t="shared" si="13"/>
        <v>41.9</v>
      </c>
    </row>
    <row r="26" spans="1:11" x14ac:dyDescent="0.35">
      <c r="B26" s="5">
        <f t="shared" ref="B26:E26" si="14">(B13+B10)</f>
        <v>197.2</v>
      </c>
      <c r="C26" s="5">
        <f t="shared" si="14"/>
        <v>526.29999999999905</v>
      </c>
      <c r="D26" s="5">
        <f t="shared" si="14"/>
        <v>590.84999999999809</v>
      </c>
      <c r="E26" s="5">
        <f t="shared" si="14"/>
        <v>600.64999999999804</v>
      </c>
    </row>
    <row r="27" spans="1:11" x14ac:dyDescent="0.35">
      <c r="B27" s="5">
        <f>(B14+B17)</f>
        <v>30008595</v>
      </c>
      <c r="C27" s="5">
        <f t="shared" ref="C27:E27" si="15">(C14+C17)</f>
        <v>27780820</v>
      </c>
      <c r="D27" s="5">
        <f t="shared" si="15"/>
        <v>27742240</v>
      </c>
      <c r="E27" s="5">
        <f t="shared" si="15"/>
        <v>27640000</v>
      </c>
    </row>
    <row r="28" spans="1:11" x14ac:dyDescent="0.35">
      <c r="B28" s="5">
        <f t="shared" ref="B28:E29" si="16">(B15+B18)</f>
        <v>17420328</v>
      </c>
      <c r="C28" s="5">
        <f t="shared" si="16"/>
        <v>13477717</v>
      </c>
      <c r="D28" s="5">
        <f t="shared" si="16"/>
        <v>13580458</v>
      </c>
      <c r="E28" s="5">
        <f t="shared" si="16"/>
        <v>13545034</v>
      </c>
    </row>
    <row r="29" spans="1:11" x14ac:dyDescent="0.35">
      <c r="B29" s="5">
        <f t="shared" si="16"/>
        <v>46820315</v>
      </c>
      <c r="C29" s="5">
        <f t="shared" si="16"/>
        <v>48402733.499999806</v>
      </c>
      <c r="D29" s="5">
        <f t="shared" si="16"/>
        <v>49740636.999999806</v>
      </c>
      <c r="E29" s="5">
        <f t="shared" si="16"/>
        <v>49735334.999999806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Nunez-Jimenez  Alejandro</dc:creator>
  <cp:lastModifiedBy>Nunez-Jimenez  Alejandro</cp:lastModifiedBy>
  <dcterms:created xsi:type="dcterms:W3CDTF">2020-07-21T13:04:15Z</dcterms:created>
  <dcterms:modified xsi:type="dcterms:W3CDTF">2020-07-21T13:46:31Z</dcterms:modified>
</cp:coreProperties>
</file>