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COSA_Analysis\"/>
    </mc:Choice>
  </mc:AlternateContent>
  <bookViews>
    <workbookView xWindow="0" yWindow="0" windowWidth="25600" windowHeight="10070"/>
  </bookViews>
  <sheets>
    <sheet name="results_table_new_scenarios" sheetId="1" r:id="rId1"/>
  </sheets>
  <calcPr calcId="162913"/>
</workbook>
</file>

<file path=xl/calcChain.xml><?xml version="1.0" encoding="utf-8"?>
<calcChain xmlns="http://schemas.openxmlformats.org/spreadsheetml/2006/main">
  <c r="C26" i="1" l="1"/>
  <c r="C27" i="1" s="1"/>
  <c r="D26" i="1"/>
  <c r="D27" i="1" s="1"/>
  <c r="E26" i="1"/>
  <c r="E27" i="1" s="1"/>
  <c r="F26" i="1"/>
  <c r="F27" i="1" s="1"/>
  <c r="G26" i="1"/>
  <c r="G27" i="1" s="1"/>
  <c r="H26" i="1"/>
  <c r="H27" i="1" s="1"/>
  <c r="I26" i="1"/>
  <c r="I27" i="1" s="1"/>
  <c r="J26" i="1"/>
  <c r="J27" i="1" s="1"/>
  <c r="B26" i="1"/>
  <c r="B27" i="1" s="1"/>
  <c r="B25" i="1"/>
  <c r="F22" i="1"/>
  <c r="F15" i="1"/>
  <c r="F8" i="1"/>
  <c r="F25" i="1" s="1"/>
  <c r="E22" i="1"/>
  <c r="E15" i="1"/>
  <c r="E8" i="1"/>
  <c r="D22" i="1"/>
  <c r="D15" i="1"/>
  <c r="D8" i="1"/>
  <c r="D24" i="1" s="1"/>
  <c r="C22" i="1"/>
  <c r="G22" i="1"/>
  <c r="H22" i="1"/>
  <c r="I22" i="1"/>
  <c r="J22" i="1"/>
  <c r="B22" i="1"/>
  <c r="C15" i="1"/>
  <c r="G15" i="1"/>
  <c r="H15" i="1"/>
  <c r="I15" i="1"/>
  <c r="J15" i="1"/>
  <c r="B15" i="1"/>
  <c r="C8" i="1"/>
  <c r="C25" i="1" s="1"/>
  <c r="G8" i="1"/>
  <c r="H8" i="1"/>
  <c r="H25" i="1" s="1"/>
  <c r="I8" i="1"/>
  <c r="I24" i="1" s="1"/>
  <c r="J8" i="1"/>
  <c r="J25" i="1" s="1"/>
  <c r="B8" i="1"/>
  <c r="B24" i="1" s="1"/>
  <c r="G31" i="1" l="1"/>
  <c r="E30" i="1"/>
  <c r="J24" i="1"/>
  <c r="F24" i="1"/>
  <c r="E24" i="1"/>
  <c r="E25" i="1"/>
  <c r="D25" i="1"/>
  <c r="C24" i="1"/>
  <c r="I25" i="1"/>
  <c r="H24" i="1"/>
  <c r="D30" i="1"/>
  <c r="G24" i="1"/>
  <c r="G25" i="1"/>
</calcChain>
</file>

<file path=xl/sharedStrings.xml><?xml version="1.0" encoding="utf-8"?>
<sst xmlns="http://schemas.openxmlformats.org/spreadsheetml/2006/main" count="35" uniqueCount="35">
  <si>
    <t>ptgs-radius</t>
  </si>
  <si>
    <t>ind</t>
  </si>
  <si>
    <t>pt-radius</t>
  </si>
  <si>
    <t>pt-zone</t>
  </si>
  <si>
    <t>ptgs-zone</t>
  </si>
  <si>
    <t>ref-radius</t>
  </si>
  <si>
    <t>gs-radius</t>
  </si>
  <si>
    <t>ref-zone</t>
  </si>
  <si>
    <t>gs-zone</t>
  </si>
  <si>
    <t>inst_cum_com_median</t>
  </si>
  <si>
    <t>inst_cum_com_p5</t>
  </si>
  <si>
    <t>inst_cum_com_p95</t>
  </si>
  <si>
    <t>inst_cum_ind_median</t>
  </si>
  <si>
    <t>inst_cum_ind_p5</t>
  </si>
  <si>
    <t>inst_cum_ind_p95</t>
  </si>
  <si>
    <t>n_com_median</t>
  </si>
  <si>
    <t>n_com_p5</t>
  </si>
  <si>
    <t>n_com_p95</t>
  </si>
  <si>
    <t>n_ind_median</t>
  </si>
  <si>
    <t>n_ind_p5</t>
  </si>
  <si>
    <t>n_ind_p95</t>
  </si>
  <si>
    <t>pol_cost_sub_com_median</t>
  </si>
  <si>
    <t>pol_cost_sub_com_p5</t>
  </si>
  <si>
    <t>pol_cost_sub_com_p95</t>
  </si>
  <si>
    <t>pol_cost_sub_ind_median</t>
  </si>
  <si>
    <t>pol_cost_sub_ind_p5</t>
  </si>
  <si>
    <t>pol_cost_sub_ind_p95</t>
  </si>
  <si>
    <t>variable\scenario</t>
  </si>
  <si>
    <t>Total installations</t>
  </si>
  <si>
    <t>Total adopters</t>
  </si>
  <si>
    <t>Total subsidy costs</t>
  </si>
  <si>
    <t>neg_inst</t>
  </si>
  <si>
    <t>pos_inst</t>
  </si>
  <si>
    <t>neg_adopt</t>
  </si>
  <si>
    <t>pos_adopt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</si>
</sst>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6" fillId="0" borderId="10" xfId="0" applyFont="1" applyBorder="1"/>
    <xf numFmtId="3" fontId="16" fillId="0" borderId="11" xfId="0" applyNumberFormat="1" applyFont="1" applyBorder="1"/>
    <xf numFmtId="1" fontId="16" fillId="0" borderId="11" xfId="0" applyNumberFormat="1" applyFont="1" applyBorder="1"/>
    <xf numFmtId="3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64" fontId="18" fillId="0" borderId="11" xfId="0" applyNumberFormat="1" applyFont="1" applyBorder="1"/>
    <xf numFmtId="164" fontId="18" fillId="0" borderId="12" xfId="0" applyNumberFormat="1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2"/>
          <c:tx>
            <c:v>low adopters</c:v>
          </c:tx>
          <c:spPr>
            <a:noFill/>
            <a:ln>
              <a:noFill/>
            </a:ln>
            <a:effectLst/>
          </c:spPr>
          <c:val>
            <c:numRef>
              <c:f>results_table_new_scenarios!$B$26:$J$26</c:f>
              <c:numCache>
                <c:formatCode>0</c:formatCode>
                <c:ptCount val="9"/>
                <c:pt idx="0">
                  <c:v>58</c:v>
                </c:pt>
                <c:pt idx="1">
                  <c:v>60.349999999999994</c:v>
                </c:pt>
                <c:pt idx="2">
                  <c:v>61</c:v>
                </c:pt>
                <c:pt idx="3">
                  <c:v>34.450000000000003</c:v>
                </c:pt>
                <c:pt idx="4">
                  <c:v>34.450000000000003</c:v>
                </c:pt>
                <c:pt idx="5">
                  <c:v>83.25</c:v>
                </c:pt>
                <c:pt idx="6">
                  <c:v>86.35</c:v>
                </c:pt>
                <c:pt idx="7">
                  <c:v>48.8</c:v>
                </c:pt>
                <c:pt idx="8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FE-4A84-AFF4-D901C02D2563}"/>
            </c:ext>
          </c:extLst>
        </c:ser>
        <c:ser>
          <c:idx val="2"/>
          <c:order val="3"/>
          <c:tx>
            <c:v>high adopters</c:v>
          </c:tx>
          <c:spPr>
            <a:solidFill>
              <a:srgbClr val="C00000">
                <a:alpha val="20000"/>
              </a:srgbClr>
            </a:solidFill>
            <a:ln>
              <a:noFill/>
            </a:ln>
            <a:effectLst/>
          </c:spPr>
          <c:val>
            <c:numRef>
              <c:f>results_table_new_scenarios!$B$27:$J$27</c:f>
              <c:numCache>
                <c:formatCode>0</c:formatCode>
                <c:ptCount val="9"/>
                <c:pt idx="0">
                  <c:v>25.549999999999997</c:v>
                </c:pt>
                <c:pt idx="1">
                  <c:v>72.399999999999892</c:v>
                </c:pt>
                <c:pt idx="2">
                  <c:v>75.299999999999898</c:v>
                </c:pt>
                <c:pt idx="3">
                  <c:v>58.099999999999994</c:v>
                </c:pt>
                <c:pt idx="4">
                  <c:v>59.099999999999994</c:v>
                </c:pt>
                <c:pt idx="5">
                  <c:v>109.89999999999901</c:v>
                </c:pt>
                <c:pt idx="6">
                  <c:v>107.99999999999892</c:v>
                </c:pt>
                <c:pt idx="7">
                  <c:v>60.849999999999909</c:v>
                </c:pt>
                <c:pt idx="8">
                  <c:v>60.849999999999909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FE-4A84-AFF4-D901C02D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45743"/>
        <c:axId val="1960054895"/>
      </c:areaChart>
      <c:barChart>
        <c:barDir val="col"/>
        <c:grouping val="clustered"/>
        <c:varyColors val="0"/>
        <c:ser>
          <c:idx val="0"/>
          <c:order val="0"/>
          <c:tx>
            <c:strRef>
              <c:f>results_table_new_scenarios!$A$8</c:f>
              <c:strCache>
                <c:ptCount val="1"/>
                <c:pt idx="0">
                  <c:v>Total installations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results_table_new_scenarios!$B$25:$J$25</c:f>
                <c:numCache>
                  <c:formatCode>General</c:formatCode>
                  <c:ptCount val="9"/>
                  <c:pt idx="0">
                    <c:v>2676</c:v>
                  </c:pt>
                  <c:pt idx="1">
                    <c:v>6173.7499999999891</c:v>
                  </c:pt>
                  <c:pt idx="2">
                    <c:v>6370.7999999999884</c:v>
                  </c:pt>
                  <c:pt idx="3">
                    <c:v>4712.9999999999891</c:v>
                  </c:pt>
                  <c:pt idx="4">
                    <c:v>4670.4499999999898</c:v>
                  </c:pt>
                  <c:pt idx="5">
                    <c:v>8135.699999999888</c:v>
                  </c:pt>
                  <c:pt idx="6">
                    <c:v>8098.049999999901</c:v>
                  </c:pt>
                  <c:pt idx="7">
                    <c:v>4347.0499999999902</c:v>
                  </c:pt>
                  <c:pt idx="8">
                    <c:v>4279.9499999999807</c:v>
                  </c:pt>
                </c:numCache>
              </c:numRef>
            </c:plus>
            <c:minus>
              <c:numRef>
                <c:f>results_table_new_scenarios!$B$24:$J$24</c:f>
                <c:numCache>
                  <c:formatCode>General</c:formatCode>
                  <c:ptCount val="9"/>
                  <c:pt idx="0">
                    <c:v>3082.7</c:v>
                  </c:pt>
                  <c:pt idx="1">
                    <c:v>3765.55</c:v>
                  </c:pt>
                  <c:pt idx="2">
                    <c:v>3870.0999999999995</c:v>
                  </c:pt>
                  <c:pt idx="3">
                    <c:v>3694</c:v>
                  </c:pt>
                  <c:pt idx="4">
                    <c:v>3700.1000000000004</c:v>
                  </c:pt>
                  <c:pt idx="5">
                    <c:v>4816.75</c:v>
                  </c:pt>
                  <c:pt idx="6">
                    <c:v>4860.25</c:v>
                  </c:pt>
                  <c:pt idx="7">
                    <c:v>4539.8999999999996</c:v>
                  </c:pt>
                  <c:pt idx="8">
                    <c:v>4649.2999999999993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results_table_new_scenarios!$B$1:$J$1</c:f>
              <c:strCache>
                <c:ptCount val="9"/>
                <c:pt idx="0">
                  <c:v>ind</c:v>
                </c:pt>
                <c:pt idx="1">
                  <c:v>ref-zone</c:v>
                </c:pt>
                <c:pt idx="2">
                  <c:v>gs-zone</c:v>
                </c:pt>
                <c:pt idx="3">
                  <c:v>pt-zone</c:v>
                </c:pt>
                <c:pt idx="4">
                  <c:v>ptgs-zone</c:v>
                </c:pt>
                <c:pt idx="5">
                  <c:v>ref-radius</c:v>
                </c:pt>
                <c:pt idx="6">
                  <c:v>gs-radius</c:v>
                </c:pt>
                <c:pt idx="7">
                  <c:v>pt-radius</c:v>
                </c:pt>
                <c:pt idx="8">
                  <c:v>ptgs-radius</c:v>
                </c:pt>
              </c:strCache>
            </c:strRef>
          </c:cat>
          <c:val>
            <c:numRef>
              <c:f>results_table_new_scenarios!$B$8:$J$8</c:f>
              <c:numCache>
                <c:formatCode>#,##0.0</c:formatCode>
                <c:ptCount val="9"/>
                <c:pt idx="0">
                  <c:v>10686</c:v>
                </c:pt>
                <c:pt idx="1">
                  <c:v>10978</c:v>
                </c:pt>
                <c:pt idx="2">
                  <c:v>11019.5</c:v>
                </c:pt>
                <c:pt idx="3">
                  <c:v>8058</c:v>
                </c:pt>
                <c:pt idx="4">
                  <c:v>8105.5</c:v>
                </c:pt>
                <c:pt idx="5">
                  <c:v>13190</c:v>
                </c:pt>
                <c:pt idx="6">
                  <c:v>13294</c:v>
                </c:pt>
                <c:pt idx="7">
                  <c:v>9599.5</c:v>
                </c:pt>
                <c:pt idx="8">
                  <c:v>9667.5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E-4A84-AFF4-D901C02D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59936143"/>
        <c:axId val="1959920335"/>
      </c:barChart>
      <c:lineChart>
        <c:grouping val="standard"/>
        <c:varyColors val="0"/>
        <c:ser>
          <c:idx val="1"/>
          <c:order val="1"/>
          <c:tx>
            <c:strRef>
              <c:f>results_table_new_scenarios!$A$15</c:f>
              <c:strCache>
                <c:ptCount val="1"/>
                <c:pt idx="0">
                  <c:v>Total adopters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results_table_new_scenarios!$B$15:$J$15</c:f>
              <c:numCache>
                <c:formatCode>0</c:formatCode>
                <c:ptCount val="9"/>
                <c:pt idx="0">
                  <c:v>70</c:v>
                </c:pt>
                <c:pt idx="1">
                  <c:v>94.5</c:v>
                </c:pt>
                <c:pt idx="2">
                  <c:v>94.5</c:v>
                </c:pt>
                <c:pt idx="3">
                  <c:v>59.5</c:v>
                </c:pt>
                <c:pt idx="4">
                  <c:v>59.5</c:v>
                </c:pt>
                <c:pt idx="5">
                  <c:v>114.5</c:v>
                </c:pt>
                <c:pt idx="6">
                  <c:v>116.5</c:v>
                </c:pt>
                <c:pt idx="7">
                  <c:v>78.5</c:v>
                </c:pt>
                <c:pt idx="8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FE-4A84-AFF4-D901C02D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045743"/>
        <c:axId val="1960054895"/>
      </c:lineChart>
      <c:catAx>
        <c:axId val="195993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959920335"/>
        <c:crosses val="autoZero"/>
        <c:auto val="1"/>
        <c:lblAlgn val="ctr"/>
        <c:lblOffset val="100"/>
        <c:noMultiLvlLbl val="0"/>
      </c:catAx>
      <c:valAx>
        <c:axId val="1959920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Median</a:t>
                </a:r>
                <a:r>
                  <a:rPr lang="en-US" baseline="0"/>
                  <a:t> installed capacity [MW]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959936143"/>
        <c:crosses val="autoZero"/>
        <c:crossBetween val="between"/>
        <c:dispUnits>
          <c:builtInUnit val="thousands"/>
        </c:dispUnits>
      </c:valAx>
      <c:valAx>
        <c:axId val="1960054895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Median adopters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960045743"/>
        <c:crosses val="max"/>
        <c:crossBetween val="between"/>
      </c:valAx>
      <c:catAx>
        <c:axId val="196004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960054895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results_table_new_scenarios!$A$2</c:f>
              <c:strCache>
                <c:ptCount val="1"/>
                <c:pt idx="0">
                  <c:v>inst_cum_com_median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results_table_new_scenarios!$B$1:$J$1</c:f>
              <c:strCache>
                <c:ptCount val="9"/>
                <c:pt idx="0">
                  <c:v>ind</c:v>
                </c:pt>
                <c:pt idx="1">
                  <c:v>ref-zone</c:v>
                </c:pt>
                <c:pt idx="2">
                  <c:v>gs-zone</c:v>
                </c:pt>
                <c:pt idx="3">
                  <c:v>pt-zone</c:v>
                </c:pt>
                <c:pt idx="4">
                  <c:v>ptgs-zone</c:v>
                </c:pt>
                <c:pt idx="5">
                  <c:v>ref-radius</c:v>
                </c:pt>
                <c:pt idx="6">
                  <c:v>gs-radius</c:v>
                </c:pt>
                <c:pt idx="7">
                  <c:v>pt-radius</c:v>
                </c:pt>
                <c:pt idx="8">
                  <c:v>ptgs-radius</c:v>
                </c:pt>
              </c:strCache>
            </c:strRef>
          </c:cat>
          <c:val>
            <c:numRef>
              <c:f>results_table_new_scenarios!$B$2:$J$2</c:f>
              <c:numCache>
                <c:formatCode>#,##0.0</c:formatCode>
                <c:ptCount val="9"/>
                <c:pt idx="0">
                  <c:v>0</c:v>
                </c:pt>
                <c:pt idx="1">
                  <c:v>4186</c:v>
                </c:pt>
                <c:pt idx="2">
                  <c:v>4238</c:v>
                </c:pt>
                <c:pt idx="3">
                  <c:v>2607.5</c:v>
                </c:pt>
                <c:pt idx="4">
                  <c:v>2668.5</c:v>
                </c:pt>
                <c:pt idx="5">
                  <c:v>8897</c:v>
                </c:pt>
                <c:pt idx="6">
                  <c:v>9008</c:v>
                </c:pt>
                <c:pt idx="7">
                  <c:v>5897.5</c:v>
                </c:pt>
                <c:pt idx="8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1-42A8-A741-FBD2E8E94D0F}"/>
            </c:ext>
          </c:extLst>
        </c:ser>
        <c:ser>
          <c:idx val="2"/>
          <c:order val="1"/>
          <c:tx>
            <c:strRef>
              <c:f>results_table_new_scenarios!$A$5</c:f>
              <c:strCache>
                <c:ptCount val="1"/>
                <c:pt idx="0">
                  <c:v>inst_cum_ind_median</c:v>
                </c:pt>
              </c:strCache>
            </c:strRef>
          </c:tx>
          <c:spPr>
            <a:solidFill>
              <a:schemeClr val="accent1">
                <a:alpha val="98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results_table_new_scenarios!$B$5:$J$5</c:f>
              <c:numCache>
                <c:formatCode>#,##0.0</c:formatCode>
                <c:ptCount val="9"/>
                <c:pt idx="0">
                  <c:v>10686</c:v>
                </c:pt>
                <c:pt idx="1">
                  <c:v>6792</c:v>
                </c:pt>
                <c:pt idx="2">
                  <c:v>6781.5</c:v>
                </c:pt>
                <c:pt idx="3">
                  <c:v>5450.5</c:v>
                </c:pt>
                <c:pt idx="4">
                  <c:v>5437</c:v>
                </c:pt>
                <c:pt idx="5">
                  <c:v>4293</c:v>
                </c:pt>
                <c:pt idx="6">
                  <c:v>4286</c:v>
                </c:pt>
                <c:pt idx="7">
                  <c:v>3702</c:v>
                </c:pt>
                <c:pt idx="8">
                  <c:v>3768.5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E1-42A8-A741-FBD2E8E9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9936143"/>
        <c:axId val="1959920335"/>
      </c:barChart>
      <c:lineChart>
        <c:grouping val="standard"/>
        <c:varyColors val="0"/>
        <c:ser>
          <c:idx val="1"/>
          <c:order val="2"/>
          <c:tx>
            <c:strRef>
              <c:f>results_table_new_scenarios!$A$9</c:f>
              <c:strCache>
                <c:ptCount val="1"/>
                <c:pt idx="0">
                  <c:v>n_com_median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results_table_new_scenarios!$B$9:$J$9</c:f>
              <c:numCache>
                <c:formatCode>0</c:formatCode>
                <c:ptCount val="9"/>
                <c:pt idx="0">
                  <c:v>0</c:v>
                </c:pt>
                <c:pt idx="1">
                  <c:v>53.5</c:v>
                </c:pt>
                <c:pt idx="2">
                  <c:v>54</c:v>
                </c:pt>
                <c:pt idx="3">
                  <c:v>31</c:v>
                </c:pt>
                <c:pt idx="4">
                  <c:v>31.5</c:v>
                </c:pt>
                <c:pt idx="5">
                  <c:v>88.5</c:v>
                </c:pt>
                <c:pt idx="6">
                  <c:v>90.5</c:v>
                </c:pt>
                <c:pt idx="7">
                  <c:v>59.5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1-42A8-A741-FBD2E8E94D0F}"/>
            </c:ext>
          </c:extLst>
        </c:ser>
        <c:ser>
          <c:idx val="3"/>
          <c:order val="3"/>
          <c:tx>
            <c:strRef>
              <c:f>results_table_new_scenarios!$A$12</c:f>
              <c:strCache>
                <c:ptCount val="1"/>
                <c:pt idx="0">
                  <c:v>n_ind_median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results_table_new_scenarios!$B$12:$J$12</c:f>
              <c:numCache>
                <c:formatCode>0</c:formatCode>
                <c:ptCount val="9"/>
                <c:pt idx="0">
                  <c:v>70</c:v>
                </c:pt>
                <c:pt idx="1">
                  <c:v>41</c:v>
                </c:pt>
                <c:pt idx="2">
                  <c:v>40.5</c:v>
                </c:pt>
                <c:pt idx="3">
                  <c:v>28.5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19</c:v>
                </c:pt>
                <c:pt idx="8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E1-42A8-A741-FBD2E8E9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045743"/>
        <c:axId val="1960054895"/>
      </c:lineChart>
      <c:catAx>
        <c:axId val="195993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959920335"/>
        <c:crosses val="autoZero"/>
        <c:auto val="1"/>
        <c:lblAlgn val="ctr"/>
        <c:lblOffset val="100"/>
        <c:noMultiLvlLbl val="0"/>
      </c:catAx>
      <c:valAx>
        <c:axId val="1959920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 b="0"/>
                  <a:t>Installed capacity 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959936143"/>
        <c:crosses val="autoZero"/>
        <c:crossBetween val="between"/>
        <c:dispUnits>
          <c:builtInUnit val="thousands"/>
        </c:dispUnits>
      </c:valAx>
      <c:valAx>
        <c:axId val="1960054895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Adopters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960045743"/>
        <c:crosses val="max"/>
        <c:crossBetween val="between"/>
      </c:valAx>
      <c:catAx>
        <c:axId val="196004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960054895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193674</xdr:colOff>
      <xdr:row>0</xdr:row>
      <xdr:rowOff>149224</xdr:rowOff>
    </xdr:from>
    <xdr:to>
      <xdr:col>21</xdr:col>
      <xdr:colOff>0</xdr:colOff>
      <xdr:row>21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234950</xdr:colOff>
      <xdr:row>21</xdr:row>
      <xdr:rowOff>133350</xdr:rowOff>
    </xdr:from>
    <xdr:to>
      <xdr:col>21</xdr:col>
      <xdr:colOff>41276</xdr:colOff>
      <xdr:row>41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22" totalsRowShown="0" headerRowDxfId="9">
  <autoFilter ref="A1:J22"/>
  <tableColumns count="10">
    <tableColumn id="1" name="variable\scenario"/>
    <tableColumn id="2" name="ind" dataDxfId="8"/>
    <tableColumn id="3" name="ref-zone" dataDxfId="7"/>
    <tableColumn id="13" name="gs-zone" dataDxfId="6"/>
    <tableColumn id="12" name="pt-zone" dataDxfId="5"/>
    <tableColumn id="11" name="ptgs-zone" dataDxfId="4"/>
    <tableColumn id="4" name="ref-radius" dataDxfId="3"/>
    <tableColumn id="6" name="gs-radius" dataDxfId="2"/>
    <tableColumn id="8" name="pt-radius" dataDxfId="1"/>
    <tableColumn id="10" name="ptgs-radi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37" workbookViewId="0">
      <selection activeCell="I54" sqref="I54"/>
    </sheetView>
  </sheetViews>
  <sheetFormatPr defaultRowHeight="14.5" x14ac:dyDescent="0.35"/>
  <cols>
    <col min="1" max="1" width="23.90625" bestFit="1" customWidth="1"/>
    <col min="2" max="3" width="11.81640625" bestFit="1" customWidth="1"/>
    <col min="4" max="6" width="11.81640625" customWidth="1"/>
    <col min="7" max="9" width="11.81640625" bestFit="1" customWidth="1"/>
    <col min="10" max="10" width="12.1796875" customWidth="1"/>
  </cols>
  <sheetData>
    <row r="1" spans="1:10" x14ac:dyDescent="0.35">
      <c r="A1" t="s">
        <v>27</v>
      </c>
      <c r="B1" s="13" t="s">
        <v>1</v>
      </c>
      <c r="C1" s="13" t="s">
        <v>7</v>
      </c>
      <c r="D1" s="13" t="s">
        <v>8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2</v>
      </c>
      <c r="J1" s="13" t="s">
        <v>0</v>
      </c>
    </row>
    <row r="2" spans="1:10" x14ac:dyDescent="0.35">
      <c r="A2" s="1" t="s">
        <v>9</v>
      </c>
      <c r="B2" s="10">
        <v>0</v>
      </c>
      <c r="C2" s="10">
        <v>4186</v>
      </c>
      <c r="D2" s="10">
        <v>4238</v>
      </c>
      <c r="E2" s="10">
        <v>2607.5</v>
      </c>
      <c r="F2" s="10">
        <v>2668.5</v>
      </c>
      <c r="G2" s="10">
        <v>8897</v>
      </c>
      <c r="H2" s="10">
        <v>9008</v>
      </c>
      <c r="I2" s="10">
        <v>5897.5</v>
      </c>
      <c r="J2" s="10">
        <v>5899</v>
      </c>
    </row>
    <row r="3" spans="1:10" x14ac:dyDescent="0.35">
      <c r="A3" t="s">
        <v>10</v>
      </c>
      <c r="B3" s="4">
        <v>0</v>
      </c>
      <c r="C3" s="4">
        <v>2316.5</v>
      </c>
      <c r="D3" s="4">
        <v>2325.0500000000002</v>
      </c>
      <c r="E3" s="4">
        <v>1324.5</v>
      </c>
      <c r="F3" s="4">
        <v>1365.9</v>
      </c>
      <c r="G3" s="4">
        <v>5982.85</v>
      </c>
      <c r="H3" s="4">
        <v>6051</v>
      </c>
      <c r="I3" s="4">
        <v>3256.05</v>
      </c>
      <c r="J3" s="4">
        <v>3256.05</v>
      </c>
    </row>
    <row r="4" spans="1:10" x14ac:dyDescent="0.35">
      <c r="A4" t="s">
        <v>11</v>
      </c>
      <c r="B4" s="4">
        <v>0</v>
      </c>
      <c r="C4" s="4">
        <v>7639.74999999999</v>
      </c>
      <c r="D4" s="4">
        <v>7812.2999999999902</v>
      </c>
      <c r="E4" s="4">
        <v>4662.6499999999996</v>
      </c>
      <c r="F4" s="4">
        <v>4667.6000000000004</v>
      </c>
      <c r="G4" s="4">
        <v>14161.3999999999</v>
      </c>
      <c r="H4" s="4">
        <v>14185.949999999901</v>
      </c>
      <c r="I4" s="4">
        <v>7963.2</v>
      </c>
      <c r="J4" s="4">
        <v>7964.0999999999904</v>
      </c>
    </row>
    <row r="5" spans="1:10" x14ac:dyDescent="0.35">
      <c r="A5" s="1" t="s">
        <v>12</v>
      </c>
      <c r="B5" s="10">
        <v>10686</v>
      </c>
      <c r="C5" s="10">
        <v>6792</v>
      </c>
      <c r="D5" s="10">
        <v>6781.5</v>
      </c>
      <c r="E5" s="10">
        <v>5450.5</v>
      </c>
      <c r="F5" s="10">
        <v>5437</v>
      </c>
      <c r="G5" s="10">
        <v>4293</v>
      </c>
      <c r="H5" s="10">
        <v>4286</v>
      </c>
      <c r="I5" s="10">
        <v>3702</v>
      </c>
      <c r="J5" s="10">
        <v>3768.5</v>
      </c>
    </row>
    <row r="6" spans="1:10" x14ac:dyDescent="0.35">
      <c r="A6" t="s">
        <v>13</v>
      </c>
      <c r="B6" s="4">
        <v>7603.3</v>
      </c>
      <c r="C6" s="4">
        <v>4895.95</v>
      </c>
      <c r="D6" s="4">
        <v>4824.3500000000004</v>
      </c>
      <c r="E6" s="4">
        <v>3039.5</v>
      </c>
      <c r="F6" s="4">
        <v>3039.5</v>
      </c>
      <c r="G6" s="4">
        <v>2390.4</v>
      </c>
      <c r="H6" s="4">
        <v>2382.75</v>
      </c>
      <c r="I6" s="4">
        <v>1803.55</v>
      </c>
      <c r="J6" s="4">
        <v>1762.15</v>
      </c>
    </row>
    <row r="7" spans="1:10" x14ac:dyDescent="0.35">
      <c r="A7" t="s">
        <v>14</v>
      </c>
      <c r="B7" s="4">
        <v>13362</v>
      </c>
      <c r="C7" s="4">
        <v>9512</v>
      </c>
      <c r="D7" s="4">
        <v>9578</v>
      </c>
      <c r="E7" s="4">
        <v>8108.3499999999904</v>
      </c>
      <c r="F7" s="4">
        <v>8108.3499999999904</v>
      </c>
      <c r="G7" s="4">
        <v>7164.2999999999902</v>
      </c>
      <c r="H7" s="4">
        <v>7206.1</v>
      </c>
      <c r="I7" s="4">
        <v>5983.3499999999904</v>
      </c>
      <c r="J7" s="4">
        <v>5983.3499999999904</v>
      </c>
    </row>
    <row r="8" spans="1:10" x14ac:dyDescent="0.35">
      <c r="A8" s="5" t="s">
        <v>28</v>
      </c>
      <c r="B8" s="11">
        <f>SUM(B5,B2)</f>
        <v>10686</v>
      </c>
      <c r="C8" s="11">
        <f t="shared" ref="C8:J8" si="0">SUM(C5,C2)</f>
        <v>10978</v>
      </c>
      <c r="D8" s="11">
        <f t="shared" ref="D8:F8" si="1">SUM(D5,D2)</f>
        <v>11019.5</v>
      </c>
      <c r="E8" s="11">
        <f t="shared" si="1"/>
        <v>8058</v>
      </c>
      <c r="F8" s="11">
        <f t="shared" si="1"/>
        <v>8105.5</v>
      </c>
      <c r="G8" s="11">
        <f t="shared" si="0"/>
        <v>13190</v>
      </c>
      <c r="H8" s="11">
        <f t="shared" si="0"/>
        <v>13294</v>
      </c>
      <c r="I8" s="11">
        <f t="shared" si="0"/>
        <v>9599.5</v>
      </c>
      <c r="J8" s="12">
        <f t="shared" si="0"/>
        <v>9667.5</v>
      </c>
    </row>
    <row r="9" spans="1:10" x14ac:dyDescent="0.35">
      <c r="A9" s="1" t="s">
        <v>15</v>
      </c>
      <c r="B9" s="9">
        <v>0</v>
      </c>
      <c r="C9" s="9">
        <v>53.5</v>
      </c>
      <c r="D9" s="9">
        <v>54</v>
      </c>
      <c r="E9" s="9">
        <v>31</v>
      </c>
      <c r="F9" s="9">
        <v>31.5</v>
      </c>
      <c r="G9" s="9">
        <v>88.5</v>
      </c>
      <c r="H9" s="9">
        <v>90.5</v>
      </c>
      <c r="I9" s="9">
        <v>59.5</v>
      </c>
      <c r="J9" s="9">
        <v>60</v>
      </c>
    </row>
    <row r="10" spans="1:10" x14ac:dyDescent="0.35">
      <c r="A10" t="s">
        <v>16</v>
      </c>
      <c r="B10" s="2">
        <v>0</v>
      </c>
      <c r="C10" s="2">
        <v>28.9</v>
      </c>
      <c r="D10" s="2">
        <v>30</v>
      </c>
      <c r="E10" s="2">
        <v>14</v>
      </c>
      <c r="F10" s="2">
        <v>14</v>
      </c>
      <c r="G10" s="2">
        <v>62.35</v>
      </c>
      <c r="H10" s="2">
        <v>66.45</v>
      </c>
      <c r="I10" s="2">
        <v>35.35</v>
      </c>
      <c r="J10" s="2">
        <v>35.35</v>
      </c>
    </row>
    <row r="11" spans="1:10" x14ac:dyDescent="0.35">
      <c r="A11" t="s">
        <v>17</v>
      </c>
      <c r="B11" s="2">
        <v>0</v>
      </c>
      <c r="C11" s="2">
        <v>82.199999999999903</v>
      </c>
      <c r="D11" s="2">
        <v>85.749999999999901</v>
      </c>
      <c r="E11" s="2">
        <v>56</v>
      </c>
      <c r="F11" s="2">
        <v>57</v>
      </c>
      <c r="G11" s="2">
        <v>156.599999999999</v>
      </c>
      <c r="H11" s="2">
        <v>158.24999999999901</v>
      </c>
      <c r="I11" s="2">
        <v>82.649999999999906</v>
      </c>
      <c r="J11" s="2">
        <v>82.649999999999906</v>
      </c>
    </row>
    <row r="12" spans="1:10" x14ac:dyDescent="0.35">
      <c r="A12" s="1" t="s">
        <v>18</v>
      </c>
      <c r="B12" s="9">
        <v>70</v>
      </c>
      <c r="C12" s="9">
        <v>41</v>
      </c>
      <c r="D12" s="9">
        <v>40.5</v>
      </c>
      <c r="E12" s="9">
        <v>28.5</v>
      </c>
      <c r="F12" s="9">
        <v>28</v>
      </c>
      <c r="G12" s="9">
        <v>26</v>
      </c>
      <c r="H12" s="9">
        <v>26</v>
      </c>
      <c r="I12" s="9">
        <v>19</v>
      </c>
      <c r="J12" s="9">
        <v>19.5</v>
      </c>
    </row>
    <row r="13" spans="1:10" x14ac:dyDescent="0.35">
      <c r="A13" t="s">
        <v>19</v>
      </c>
      <c r="B13" s="2">
        <v>58</v>
      </c>
      <c r="C13" s="2">
        <v>31.45</v>
      </c>
      <c r="D13" s="2">
        <v>31</v>
      </c>
      <c r="E13" s="2">
        <v>20.45</v>
      </c>
      <c r="F13" s="2">
        <v>20.45</v>
      </c>
      <c r="G13" s="2">
        <v>20.9</v>
      </c>
      <c r="H13" s="2">
        <v>19.899999999999999</v>
      </c>
      <c r="I13" s="2">
        <v>13.45</v>
      </c>
      <c r="J13" s="2">
        <v>13.45</v>
      </c>
    </row>
    <row r="14" spans="1:10" x14ac:dyDescent="0.35">
      <c r="A14" t="s">
        <v>20</v>
      </c>
      <c r="B14" s="2">
        <v>83.55</v>
      </c>
      <c r="C14" s="2">
        <v>50.55</v>
      </c>
      <c r="D14" s="2">
        <v>50.55</v>
      </c>
      <c r="E14" s="2">
        <v>36.549999999999997</v>
      </c>
      <c r="F14" s="2">
        <v>36.549999999999997</v>
      </c>
      <c r="G14" s="2">
        <v>36.549999999999997</v>
      </c>
      <c r="H14" s="2">
        <v>36.099999999999902</v>
      </c>
      <c r="I14" s="2">
        <v>27</v>
      </c>
      <c r="J14" s="2">
        <v>27</v>
      </c>
    </row>
    <row r="15" spans="1:10" x14ac:dyDescent="0.35">
      <c r="A15" s="5" t="s">
        <v>29</v>
      </c>
      <c r="B15" s="7">
        <f>SUM(B12,B9)</f>
        <v>70</v>
      </c>
      <c r="C15" s="7">
        <f t="shared" ref="C15:J15" si="2">SUM(C12,C9)</f>
        <v>94.5</v>
      </c>
      <c r="D15" s="7">
        <f t="shared" ref="D15:F15" si="3">SUM(D12,D9)</f>
        <v>94.5</v>
      </c>
      <c r="E15" s="7">
        <f t="shared" si="3"/>
        <v>59.5</v>
      </c>
      <c r="F15" s="7">
        <f t="shared" si="3"/>
        <v>59.5</v>
      </c>
      <c r="G15" s="7">
        <f t="shared" si="2"/>
        <v>114.5</v>
      </c>
      <c r="H15" s="7">
        <f t="shared" si="2"/>
        <v>116.5</v>
      </c>
      <c r="I15" s="7">
        <f t="shared" si="2"/>
        <v>78.5</v>
      </c>
      <c r="J15" s="7">
        <f t="shared" si="2"/>
        <v>79.5</v>
      </c>
    </row>
    <row r="16" spans="1:10" x14ac:dyDescent="0.35">
      <c r="A16" s="1" t="s">
        <v>21</v>
      </c>
      <c r="B16" s="8">
        <v>0</v>
      </c>
      <c r="C16" s="8">
        <v>8881705.6299329996</v>
      </c>
      <c r="D16" s="8">
        <v>8982806.1839779895</v>
      </c>
      <c r="E16" s="8">
        <v>5791765.5265146596</v>
      </c>
      <c r="F16" s="8">
        <v>5855253.2752969898</v>
      </c>
      <c r="G16" s="8">
        <v>17196013.447785702</v>
      </c>
      <c r="H16" s="8">
        <v>17293708.800164301</v>
      </c>
      <c r="I16" s="8">
        <v>11585324.7225683</v>
      </c>
      <c r="J16" s="8">
        <v>11647150.960212201</v>
      </c>
    </row>
    <row r="17" spans="1:10" x14ac:dyDescent="0.35">
      <c r="A17" t="s">
        <v>22</v>
      </c>
      <c r="B17" s="3">
        <v>0</v>
      </c>
      <c r="C17" s="3">
        <v>5613085.6765190903</v>
      </c>
      <c r="D17" s="3">
        <v>5706806.3732547499</v>
      </c>
      <c r="E17" s="3">
        <v>2212586.7876474299</v>
      </c>
      <c r="F17" s="3">
        <v>2213018.4467878202</v>
      </c>
      <c r="G17" s="3">
        <v>9878044.1664529592</v>
      </c>
      <c r="H17" s="3">
        <v>9930113.1496880203</v>
      </c>
      <c r="I17" s="3">
        <v>5308587.2509580897</v>
      </c>
      <c r="J17" s="3">
        <v>5358309.5214330601</v>
      </c>
    </row>
    <row r="18" spans="1:10" x14ac:dyDescent="0.35">
      <c r="A18" t="s">
        <v>23</v>
      </c>
      <c r="B18" s="3">
        <v>0</v>
      </c>
      <c r="C18" s="3">
        <v>20812260.266851701</v>
      </c>
      <c r="D18" s="3">
        <v>20605623.433775999</v>
      </c>
      <c r="E18" s="3">
        <v>15842940.2616376</v>
      </c>
      <c r="F18" s="3">
        <v>16156873.611416399</v>
      </c>
      <c r="G18" s="3">
        <v>28430116.804667201</v>
      </c>
      <c r="H18" s="3">
        <v>28478636.5806261</v>
      </c>
      <c r="I18" s="3">
        <v>21616328.803881399</v>
      </c>
      <c r="J18" s="3">
        <v>21626779.739488199</v>
      </c>
    </row>
    <row r="19" spans="1:10" x14ac:dyDescent="0.35">
      <c r="A19" s="1" t="s">
        <v>24</v>
      </c>
      <c r="B19" s="8">
        <v>30055147.391757999</v>
      </c>
      <c r="C19" s="8">
        <v>21713681.5484166</v>
      </c>
      <c r="D19" s="8">
        <v>21668610.7893641</v>
      </c>
      <c r="E19" s="8">
        <v>16916313.210728601</v>
      </c>
      <c r="F19" s="8">
        <v>17079653.377328701</v>
      </c>
      <c r="G19" s="8">
        <v>16774466.3169565</v>
      </c>
      <c r="H19" s="8">
        <v>16825680.325677201</v>
      </c>
      <c r="I19" s="8">
        <v>13595796.0055876</v>
      </c>
      <c r="J19" s="8">
        <v>13652410.270566801</v>
      </c>
    </row>
    <row r="20" spans="1:10" x14ac:dyDescent="0.35">
      <c r="A20" t="s">
        <v>25</v>
      </c>
      <c r="B20" s="3">
        <v>18798413.7025753</v>
      </c>
      <c r="C20" s="3">
        <v>13331903.6657032</v>
      </c>
      <c r="D20" s="3">
        <v>13331903.6657032</v>
      </c>
      <c r="E20" s="3">
        <v>8916671.9133253209</v>
      </c>
      <c r="F20" s="3">
        <v>8916671.9133253209</v>
      </c>
      <c r="G20" s="3">
        <v>11438383.1850968</v>
      </c>
      <c r="H20" s="3">
        <v>11415415.676382599</v>
      </c>
      <c r="I20" s="3">
        <v>7618548.8746716902</v>
      </c>
      <c r="J20" s="3">
        <v>7738292.1835719701</v>
      </c>
    </row>
    <row r="21" spans="1:10" x14ac:dyDescent="0.35">
      <c r="A21" t="s">
        <v>26</v>
      </c>
      <c r="B21" s="3">
        <v>38294151.052494898</v>
      </c>
      <c r="C21" s="3">
        <v>29236504.497558899</v>
      </c>
      <c r="D21" s="3">
        <v>29260480.729850501</v>
      </c>
      <c r="E21" s="3">
        <v>24739618.0610888</v>
      </c>
      <c r="F21" s="3">
        <v>24739618.0610888</v>
      </c>
      <c r="G21" s="3">
        <v>25092809.9194583</v>
      </c>
      <c r="H21" s="3">
        <v>25050780.628515299</v>
      </c>
      <c r="I21" s="3">
        <v>22265763.841574401</v>
      </c>
      <c r="J21" s="3">
        <v>22265763.841574401</v>
      </c>
    </row>
    <row r="22" spans="1:10" x14ac:dyDescent="0.35">
      <c r="A22" s="5" t="s">
        <v>30</v>
      </c>
      <c r="B22" s="6">
        <f>SUM(B19,B16)</f>
        <v>30055147.391757999</v>
      </c>
      <c r="C22" s="6">
        <f t="shared" ref="C22:J22" si="4">SUM(C19,C16)</f>
        <v>30595387.178349599</v>
      </c>
      <c r="D22" s="6">
        <f t="shared" ref="D22:F22" si="5">SUM(D19,D16)</f>
        <v>30651416.973342091</v>
      </c>
      <c r="E22" s="6">
        <f t="shared" si="5"/>
        <v>22708078.737243261</v>
      </c>
      <c r="F22" s="6">
        <f t="shared" si="5"/>
        <v>22934906.652625691</v>
      </c>
      <c r="G22" s="6">
        <f t="shared" si="4"/>
        <v>33970479.764742203</v>
      </c>
      <c r="H22" s="6">
        <f t="shared" si="4"/>
        <v>34119389.125841498</v>
      </c>
      <c r="I22" s="6">
        <f t="shared" si="4"/>
        <v>25181120.7281559</v>
      </c>
      <c r="J22" s="6">
        <f t="shared" si="4"/>
        <v>25299561.230779</v>
      </c>
    </row>
    <row r="24" spans="1:10" x14ac:dyDescent="0.35">
      <c r="A24" t="s">
        <v>31</v>
      </c>
      <c r="B24" s="4">
        <f>B8-B6+B3</f>
        <v>3082.7</v>
      </c>
      <c r="C24" s="4">
        <f>C8-(C6+C3)</f>
        <v>3765.55</v>
      </c>
      <c r="D24" s="4">
        <f t="shared" ref="D24:J24" si="6">D8-(D6+D3)</f>
        <v>3870.0999999999995</v>
      </c>
      <c r="E24" s="4">
        <f t="shared" si="6"/>
        <v>3694</v>
      </c>
      <c r="F24" s="4">
        <f t="shared" si="6"/>
        <v>3700.1000000000004</v>
      </c>
      <c r="G24" s="4">
        <f t="shared" si="6"/>
        <v>4816.75</v>
      </c>
      <c r="H24" s="4">
        <f t="shared" si="6"/>
        <v>4860.25</v>
      </c>
      <c r="I24" s="4">
        <f t="shared" si="6"/>
        <v>4539.8999999999996</v>
      </c>
      <c r="J24" s="4">
        <f t="shared" si="6"/>
        <v>4649.2999999999993</v>
      </c>
    </row>
    <row r="25" spans="1:10" x14ac:dyDescent="0.35">
      <c r="A25" t="s">
        <v>32</v>
      </c>
      <c r="B25" s="4">
        <f>B4+B7-B8</f>
        <v>2676</v>
      </c>
      <c r="C25" s="4">
        <f>(C4+C7)-C8</f>
        <v>6173.7499999999891</v>
      </c>
      <c r="D25" s="4">
        <f t="shared" ref="D25:J25" si="7">(D4+D7)-D8</f>
        <v>6370.7999999999884</v>
      </c>
      <c r="E25" s="4">
        <f t="shared" si="7"/>
        <v>4712.9999999999891</v>
      </c>
      <c r="F25" s="4">
        <f t="shared" si="7"/>
        <v>4670.4499999999898</v>
      </c>
      <c r="G25" s="4">
        <f t="shared" si="7"/>
        <v>8135.699999999888</v>
      </c>
      <c r="H25" s="4">
        <f t="shared" si="7"/>
        <v>8098.049999999901</v>
      </c>
      <c r="I25" s="4">
        <f t="shared" si="7"/>
        <v>4347.0499999999902</v>
      </c>
      <c r="J25" s="4">
        <f t="shared" si="7"/>
        <v>4279.9499999999807</v>
      </c>
    </row>
    <row r="26" spans="1:10" x14ac:dyDescent="0.35">
      <c r="A26" t="s">
        <v>33</v>
      </c>
      <c r="B26" s="2">
        <f>(B13+B10)</f>
        <v>58</v>
      </c>
      <c r="C26" s="2">
        <f t="shared" ref="C26:J26" si="8">(C13+C10)</f>
        <v>60.349999999999994</v>
      </c>
      <c r="D26" s="2">
        <f t="shared" si="8"/>
        <v>61</v>
      </c>
      <c r="E26" s="2">
        <f t="shared" si="8"/>
        <v>34.450000000000003</v>
      </c>
      <c r="F26" s="2">
        <f t="shared" si="8"/>
        <v>34.450000000000003</v>
      </c>
      <c r="G26" s="2">
        <f t="shared" si="8"/>
        <v>83.25</v>
      </c>
      <c r="H26" s="2">
        <f t="shared" si="8"/>
        <v>86.35</v>
      </c>
      <c r="I26" s="2">
        <f t="shared" si="8"/>
        <v>48.8</v>
      </c>
      <c r="J26" s="2">
        <f t="shared" si="8"/>
        <v>48.8</v>
      </c>
    </row>
    <row r="27" spans="1:10" x14ac:dyDescent="0.35">
      <c r="A27" t="s">
        <v>34</v>
      </c>
      <c r="B27" s="2">
        <f>B14+B11-B26</f>
        <v>25.549999999999997</v>
      </c>
      <c r="C27" s="2">
        <f t="shared" ref="C27:J27" si="9">C14+C11-C26</f>
        <v>72.399999999999892</v>
      </c>
      <c r="D27" s="2">
        <f t="shared" si="9"/>
        <v>75.299999999999898</v>
      </c>
      <c r="E27" s="2">
        <f t="shared" si="9"/>
        <v>58.099999999999994</v>
      </c>
      <c r="F27" s="2">
        <f t="shared" si="9"/>
        <v>59.099999999999994</v>
      </c>
      <c r="G27" s="2">
        <f t="shared" si="9"/>
        <v>109.89999999999901</v>
      </c>
      <c r="H27" s="2">
        <f t="shared" si="9"/>
        <v>107.99999999999892</v>
      </c>
      <c r="I27" s="2">
        <f t="shared" si="9"/>
        <v>60.849999999999909</v>
      </c>
      <c r="J27" s="2">
        <f t="shared" si="9"/>
        <v>60.849999999999909</v>
      </c>
    </row>
    <row r="30" spans="1:10" x14ac:dyDescent="0.35">
      <c r="D30">
        <f>D8/C8-1</f>
        <v>3.780287848424102E-3</v>
      </c>
      <c r="E30">
        <f>E8/C8</f>
        <v>0.73401348150847145</v>
      </c>
    </row>
    <row r="31" spans="1:10" x14ac:dyDescent="0.35">
      <c r="G31">
        <f>G8/C8-1</f>
        <v>0.20149389688467845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results_table_new_scenarios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2021-05-17T07:11:15Z</dcterms:created>
  <dcterms:modified xsi:type="dcterms:W3CDTF">2021-05-23T07:39:19Z</dcterms:modified>
</cp:coreProperties>
</file>