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-120" yWindow="-120" windowWidth="20730" windowHeight="11310" tabRatio="891" activeTab="7"/>
  </bookViews>
  <sheets>
    <sheet name="DataW" sheetId="2" r:id="rId1"/>
    <sheet name="BB" sheetId="1" r:id="rId2"/>
    <sheet name="BBW" sheetId="3" r:id="rId3"/>
    <sheet name="BB Analysis" sheetId="4" r:id="rId4"/>
    <sheet name="Plots" sheetId="7" r:id="rId5"/>
    <sheet name="Run time" sheetId="5" r:id="rId6"/>
    <sheet name="RI CI" sheetId="27" r:id="rId7"/>
    <sheet name="Regression" sheetId="10" r:id="rId8"/>
  </sheets>
  <definedNames>
    <definedName name="solver_eng" localSheetId="7" hidden="1">1</definedName>
    <definedName name="solver_neg" localSheetId="7" hidden="1">1</definedName>
    <definedName name="solver_num" localSheetId="7" hidden="1">0</definedName>
    <definedName name="solver_opt" localSheetId="7" hidden="1">Regression!$K$11</definedName>
    <definedName name="solver_typ" localSheetId="7" hidden="1">1</definedName>
    <definedName name="solver_val" localSheetId="7" hidden="1">0</definedName>
    <definedName name="solver_ver" localSheetId="7" hidden="1">3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5" i="3" l="1"/>
  <c r="P5" i="3"/>
  <c r="B37" i="4" l="1"/>
  <c r="B25" i="4"/>
  <c r="B3" i="4"/>
  <c r="M2" i="10" l="1"/>
  <c r="I3" i="27" s="1"/>
  <c r="M43" i="10" l="1"/>
  <c r="M42" i="10"/>
  <c r="M41" i="10"/>
  <c r="M40" i="10"/>
  <c r="M39" i="10"/>
  <c r="M38" i="10"/>
  <c r="M37" i="10"/>
  <c r="I24" i="27" s="1"/>
  <c r="M36" i="10"/>
  <c r="M35" i="10"/>
  <c r="I23" i="27" s="1"/>
  <c r="M34" i="10"/>
  <c r="I22" i="27" s="1"/>
  <c r="M33" i="10"/>
  <c r="I21" i="27" s="1"/>
  <c r="M32" i="10"/>
  <c r="I20" i="27" s="1"/>
  <c r="M31" i="10"/>
  <c r="M30" i="10"/>
  <c r="M29" i="10"/>
  <c r="M28" i="10"/>
  <c r="M27" i="10"/>
  <c r="M26" i="10"/>
  <c r="I19" i="27" s="1"/>
  <c r="M25" i="10"/>
  <c r="I18" i="27" s="1"/>
  <c r="M24" i="10"/>
  <c r="I17" i="27" s="1"/>
  <c r="M23" i="10"/>
  <c r="I16" i="27" s="1"/>
  <c r="M22" i="10"/>
  <c r="I15" i="27" s="1"/>
  <c r="M21" i="10"/>
  <c r="M20" i="10"/>
  <c r="M19" i="10"/>
  <c r="I14" i="27" s="1"/>
  <c r="M18" i="10"/>
  <c r="I13" i="27" s="1"/>
  <c r="M17" i="10"/>
  <c r="I12" i="27" s="1"/>
  <c r="M16" i="10"/>
  <c r="M15" i="10"/>
  <c r="M14" i="10"/>
  <c r="I11" i="27" s="1"/>
  <c r="M13" i="10"/>
  <c r="M12" i="10"/>
  <c r="I10" i="27" s="1"/>
  <c r="M11" i="10"/>
  <c r="I9" i="27" s="1"/>
  <c r="M10" i="10"/>
  <c r="I8" i="27" s="1"/>
  <c r="M9" i="10"/>
  <c r="I7" i="27" s="1"/>
  <c r="M8" i="10"/>
  <c r="I6" i="27" s="1"/>
  <c r="M7" i="10"/>
  <c r="I5" i="27" s="1"/>
  <c r="M6" i="10"/>
  <c r="M5" i="10"/>
  <c r="M4" i="10"/>
  <c r="I4" i="27" s="1"/>
  <c r="M3" i="10"/>
  <c r="X26" i="4" l="1"/>
  <c r="Y26" i="4"/>
  <c r="X27" i="4"/>
  <c r="Y27" i="4"/>
  <c r="X28" i="4"/>
  <c r="Y28" i="4"/>
  <c r="X29" i="4"/>
  <c r="Y29" i="4"/>
  <c r="X30" i="4"/>
  <c r="Y30" i="4"/>
  <c r="X31" i="4"/>
  <c r="Y31" i="4"/>
  <c r="X32" i="4"/>
  <c r="Y32" i="4"/>
  <c r="X33" i="4"/>
  <c r="Y33" i="4"/>
  <c r="X34" i="4"/>
  <c r="Y34" i="4"/>
  <c r="X35" i="4"/>
  <c r="Y35" i="4"/>
  <c r="X36" i="4"/>
  <c r="Y36" i="4"/>
  <c r="X38" i="4"/>
  <c r="Y38" i="4"/>
  <c r="X39" i="4"/>
  <c r="Y39" i="4"/>
  <c r="X40" i="4"/>
  <c r="Y40" i="4"/>
  <c r="X41" i="4"/>
  <c r="Y41" i="4"/>
  <c r="X42" i="4"/>
  <c r="Y42" i="4"/>
  <c r="X43" i="4"/>
  <c r="Y43" i="4"/>
  <c r="X44" i="4"/>
  <c r="Y44" i="4"/>
  <c r="X45" i="4"/>
  <c r="Y45" i="4"/>
  <c r="X46" i="4"/>
  <c r="Y46" i="4"/>
  <c r="X47" i="4"/>
  <c r="Y47" i="4"/>
  <c r="Y5" i="4"/>
  <c r="Y6" i="4"/>
  <c r="Y7" i="4"/>
  <c r="Y8" i="4"/>
  <c r="Y9" i="4"/>
  <c r="Y10" i="4"/>
  <c r="Y11" i="4"/>
  <c r="Y12" i="4"/>
  <c r="Y13" i="4"/>
  <c r="Y14" i="4"/>
  <c r="Y15" i="4"/>
  <c r="Y16" i="4"/>
  <c r="Y17" i="4"/>
  <c r="Y18" i="4"/>
  <c r="Y19" i="4"/>
  <c r="Y20" i="4"/>
  <c r="Y21" i="4"/>
  <c r="Y22" i="4"/>
  <c r="Y23" i="4"/>
  <c r="Y24" i="4"/>
  <c r="Y4" i="4"/>
  <c r="X5" i="4"/>
  <c r="X6" i="4"/>
  <c r="X7" i="4"/>
  <c r="X8" i="4"/>
  <c r="X9" i="4"/>
  <c r="X10" i="4"/>
  <c r="X11" i="4"/>
  <c r="X12" i="4"/>
  <c r="X13" i="4"/>
  <c r="X14" i="4"/>
  <c r="X15" i="4"/>
  <c r="X16" i="4"/>
  <c r="X17" i="4"/>
  <c r="X18" i="4"/>
  <c r="X19" i="4"/>
  <c r="X20" i="4"/>
  <c r="X21" i="4"/>
  <c r="X22" i="4"/>
  <c r="X23" i="4"/>
  <c r="X24" i="4"/>
  <c r="X4" i="4"/>
  <c r="B3" i="27" l="1"/>
  <c r="C2" i="10"/>
  <c r="C2" i="7"/>
  <c r="AC36" i="3" l="1"/>
  <c r="AB36" i="3"/>
  <c r="H20" i="27" l="1"/>
  <c r="I32" i="10"/>
  <c r="I32" i="7"/>
  <c r="AD52" i="3"/>
  <c r="AD51" i="3"/>
  <c r="AD50" i="3"/>
  <c r="AD49" i="3"/>
  <c r="H2" i="5" s="1"/>
  <c r="Z52" i="3"/>
  <c r="Z51" i="3"/>
  <c r="Z50" i="3"/>
  <c r="Z49" i="3"/>
  <c r="G2" i="5" s="1"/>
  <c r="V52" i="3"/>
  <c r="V51" i="3"/>
  <c r="V50" i="3"/>
  <c r="V49" i="3"/>
  <c r="F2" i="5" s="1"/>
  <c r="R52" i="3"/>
  <c r="R51" i="3"/>
  <c r="R50" i="3"/>
  <c r="R49" i="3"/>
  <c r="E2" i="5" s="1"/>
  <c r="AC37" i="3"/>
  <c r="AB37" i="3"/>
  <c r="AC23" i="3"/>
  <c r="AB23" i="3"/>
  <c r="I20" i="10" l="1"/>
  <c r="I20" i="7"/>
  <c r="H21" i="27"/>
  <c r="I33" i="10"/>
  <c r="I33" i="7"/>
  <c r="Y36" i="3"/>
  <c r="X36" i="3"/>
  <c r="Y37" i="3"/>
  <c r="X37" i="3"/>
  <c r="G21" i="27" l="1"/>
  <c r="H33" i="10"/>
  <c r="H33" i="7"/>
  <c r="G20" i="27"/>
  <c r="H32" i="10"/>
  <c r="H32" i="7"/>
  <c r="U36" i="3"/>
  <c r="T36" i="3"/>
  <c r="F20" i="27" l="1"/>
  <c r="G32" i="10"/>
  <c r="G32" i="7"/>
  <c r="U37" i="3"/>
  <c r="T37" i="3"/>
  <c r="Q37" i="3"/>
  <c r="P37" i="3"/>
  <c r="F21" i="27" l="1"/>
  <c r="G33" i="10"/>
  <c r="G33" i="7"/>
  <c r="E21" i="27"/>
  <c r="F33" i="10"/>
  <c r="F33" i="7"/>
  <c r="Q36" i="3"/>
  <c r="P36" i="3"/>
  <c r="E20" i="27" l="1"/>
  <c r="F32" i="10"/>
  <c r="F32" i="7"/>
  <c r="Y24" i="3"/>
  <c r="X24" i="3"/>
  <c r="H21" i="10" l="1"/>
  <c r="H21" i="7"/>
  <c r="U24" i="3"/>
  <c r="T24" i="3"/>
  <c r="Q24" i="3"/>
  <c r="P24" i="3"/>
  <c r="AC24" i="3"/>
  <c r="AB24" i="3"/>
  <c r="Y23" i="3"/>
  <c r="X23" i="3"/>
  <c r="I21" i="10" l="1"/>
  <c r="I21" i="7"/>
  <c r="G21" i="10"/>
  <c r="G21" i="7"/>
  <c r="H20" i="10"/>
  <c r="H20" i="7"/>
  <c r="F21" i="10"/>
  <c r="F21" i="7"/>
  <c r="AC27" i="3"/>
  <c r="AB27" i="3"/>
  <c r="AC25" i="3"/>
  <c r="AB25" i="3"/>
  <c r="Y27" i="3"/>
  <c r="X27" i="3"/>
  <c r="Y25" i="3"/>
  <c r="X25" i="3"/>
  <c r="U27" i="3"/>
  <c r="T27" i="3"/>
  <c r="U25" i="3"/>
  <c r="T25" i="3"/>
  <c r="Q27" i="3"/>
  <c r="P27" i="3"/>
  <c r="Q25" i="3"/>
  <c r="P25" i="3"/>
  <c r="U23" i="3"/>
  <c r="T23" i="3"/>
  <c r="Q23" i="3"/>
  <c r="P23" i="3"/>
  <c r="F15" i="27" l="1"/>
  <c r="G22" i="10"/>
  <c r="G22" i="7"/>
  <c r="F20" i="10"/>
  <c r="F20" i="7"/>
  <c r="E15" i="27"/>
  <c r="F22" i="10"/>
  <c r="F22" i="7"/>
  <c r="G15" i="27"/>
  <c r="H22" i="10"/>
  <c r="H22" i="7"/>
  <c r="H15" i="27"/>
  <c r="I22" i="10"/>
  <c r="I22" i="7"/>
  <c r="G20" i="10"/>
  <c r="G20" i="7"/>
  <c r="E16" i="27"/>
  <c r="F23" i="10"/>
  <c r="F23" i="7"/>
  <c r="F16" i="27"/>
  <c r="G23" i="10"/>
  <c r="G23" i="7"/>
  <c r="G16" i="27"/>
  <c r="H23" i="10"/>
  <c r="H23" i="7"/>
  <c r="H16" i="27"/>
  <c r="I23" i="10"/>
  <c r="I23" i="7"/>
  <c r="AC31" i="3"/>
  <c r="AB31" i="3"/>
  <c r="AC30" i="3"/>
  <c r="AB30" i="3"/>
  <c r="Y31" i="3"/>
  <c r="X31" i="3"/>
  <c r="Y30" i="3"/>
  <c r="X30" i="3"/>
  <c r="U31" i="3"/>
  <c r="T31" i="3"/>
  <c r="U30" i="3"/>
  <c r="T30" i="3"/>
  <c r="Q31" i="3"/>
  <c r="P31" i="3"/>
  <c r="Q30" i="3"/>
  <c r="P30" i="3"/>
  <c r="AC42" i="3"/>
  <c r="AB42" i="3"/>
  <c r="AC41" i="3"/>
  <c r="AB41" i="3"/>
  <c r="Y42" i="3"/>
  <c r="X42" i="3"/>
  <c r="Y41" i="3"/>
  <c r="X41" i="3"/>
  <c r="U42" i="3"/>
  <c r="T42" i="3"/>
  <c r="U41" i="3"/>
  <c r="T41" i="3"/>
  <c r="Q42" i="3"/>
  <c r="P42" i="3"/>
  <c r="Q41" i="3"/>
  <c r="P41" i="3"/>
  <c r="E24" i="27" l="1"/>
  <c r="F37" i="10"/>
  <c r="F37" i="7"/>
  <c r="F36" i="10"/>
  <c r="F36" i="7"/>
  <c r="G36" i="10"/>
  <c r="G36" i="7"/>
  <c r="H36" i="10"/>
  <c r="H36" i="7"/>
  <c r="I36" i="10"/>
  <c r="I36" i="7"/>
  <c r="E19" i="27"/>
  <c r="F26" i="10"/>
  <c r="F26" i="7"/>
  <c r="F19" i="27"/>
  <c r="G26" i="10"/>
  <c r="G26" i="7"/>
  <c r="G19" i="27"/>
  <c r="H26" i="10"/>
  <c r="H26" i="7"/>
  <c r="H19" i="27"/>
  <c r="I26" i="10"/>
  <c r="I26" i="7"/>
  <c r="F24" i="27"/>
  <c r="G37" i="10"/>
  <c r="G37" i="7"/>
  <c r="G24" i="27"/>
  <c r="H37" i="10"/>
  <c r="H37" i="7"/>
  <c r="H24" i="27"/>
  <c r="I37" i="10"/>
  <c r="I37" i="7"/>
  <c r="F27" i="10"/>
  <c r="F27" i="7"/>
  <c r="G27" i="10"/>
  <c r="G27" i="7"/>
  <c r="H27" i="10"/>
  <c r="H27" i="7"/>
  <c r="I27" i="10"/>
  <c r="I27" i="7"/>
  <c r="O22" i="4"/>
  <c r="P22" i="4"/>
  <c r="O23" i="4"/>
  <c r="P23" i="4"/>
  <c r="O24" i="4"/>
  <c r="P24" i="4"/>
  <c r="O26" i="4"/>
  <c r="P26" i="4"/>
  <c r="O29" i="4"/>
  <c r="P29" i="4"/>
  <c r="O30" i="4"/>
  <c r="P30" i="4"/>
  <c r="O35" i="4"/>
  <c r="P35" i="4"/>
  <c r="O36" i="4"/>
  <c r="P36" i="4"/>
  <c r="O40" i="4"/>
  <c r="P40" i="4"/>
  <c r="O41" i="4"/>
  <c r="P41" i="4"/>
  <c r="M22" i="4"/>
  <c r="N22" i="4"/>
  <c r="M23" i="4"/>
  <c r="N23" i="4"/>
  <c r="M24" i="4"/>
  <c r="N24" i="4"/>
  <c r="M26" i="4"/>
  <c r="N26" i="4"/>
  <c r="M29" i="4"/>
  <c r="N29" i="4"/>
  <c r="M30" i="4"/>
  <c r="N30" i="4"/>
  <c r="M35" i="4"/>
  <c r="N35" i="4"/>
  <c r="M36" i="4"/>
  <c r="N36" i="4"/>
  <c r="M40" i="4"/>
  <c r="N40" i="4"/>
  <c r="M41" i="4"/>
  <c r="N41" i="4"/>
  <c r="K22" i="4"/>
  <c r="L22" i="4"/>
  <c r="K23" i="4"/>
  <c r="L23" i="4"/>
  <c r="K24" i="4"/>
  <c r="L24" i="4"/>
  <c r="K26" i="4"/>
  <c r="L26" i="4"/>
  <c r="K29" i="4"/>
  <c r="L29" i="4"/>
  <c r="K30" i="4"/>
  <c r="L30" i="4"/>
  <c r="K35" i="4"/>
  <c r="L35" i="4"/>
  <c r="K36" i="4"/>
  <c r="L36" i="4"/>
  <c r="K40" i="4"/>
  <c r="L40" i="4"/>
  <c r="K41" i="4"/>
  <c r="L41" i="4"/>
  <c r="I22" i="4"/>
  <c r="J22" i="4"/>
  <c r="I23" i="4"/>
  <c r="J23" i="4"/>
  <c r="I24" i="4"/>
  <c r="J24" i="4"/>
  <c r="I26" i="4"/>
  <c r="J26" i="4"/>
  <c r="I29" i="4"/>
  <c r="J29" i="4"/>
  <c r="I30" i="4"/>
  <c r="J30" i="4"/>
  <c r="I35" i="4"/>
  <c r="J35" i="4"/>
  <c r="I36" i="4"/>
  <c r="J36" i="4"/>
  <c r="I40" i="4"/>
  <c r="J40" i="4"/>
  <c r="I41" i="4"/>
  <c r="J41" i="4"/>
  <c r="D4" i="4"/>
  <c r="AC35" i="3"/>
  <c r="AB35" i="3"/>
  <c r="O34" i="4" s="1"/>
  <c r="AC34" i="3"/>
  <c r="AB34" i="3"/>
  <c r="O33" i="4" s="1"/>
  <c r="Y35" i="3"/>
  <c r="X35" i="3"/>
  <c r="M34" i="4" s="1"/>
  <c r="Y34" i="3"/>
  <c r="X34" i="3"/>
  <c r="M33" i="4" s="1"/>
  <c r="U35" i="3"/>
  <c r="T35" i="3"/>
  <c r="K34" i="4" s="1"/>
  <c r="U34" i="3"/>
  <c r="T34" i="3"/>
  <c r="K33" i="4" s="1"/>
  <c r="Q35" i="3"/>
  <c r="P35" i="3"/>
  <c r="I34" i="4" s="1"/>
  <c r="Q34" i="3"/>
  <c r="P34" i="3"/>
  <c r="I33" i="4" s="1"/>
  <c r="F30" i="10" l="1"/>
  <c r="F30" i="7"/>
  <c r="J33" i="4"/>
  <c r="G30" i="10"/>
  <c r="G30" i="7"/>
  <c r="L33" i="4"/>
  <c r="H30" i="10"/>
  <c r="H30" i="7"/>
  <c r="N33" i="4"/>
  <c r="I30" i="10"/>
  <c r="I30" i="7"/>
  <c r="P33" i="4"/>
  <c r="F31" i="10"/>
  <c r="F31" i="7"/>
  <c r="J34" i="4"/>
  <c r="G31" i="10"/>
  <c r="G31" i="7"/>
  <c r="L34" i="4"/>
  <c r="H31" i="10"/>
  <c r="H31" i="7"/>
  <c r="N34" i="4"/>
  <c r="I31" i="10"/>
  <c r="I31" i="7"/>
  <c r="P34" i="4"/>
  <c r="AC14" i="3"/>
  <c r="AB14" i="3"/>
  <c r="O13" i="4" s="1"/>
  <c r="AC13" i="3"/>
  <c r="AB13" i="3"/>
  <c r="O12" i="4" s="1"/>
  <c r="Y14" i="3"/>
  <c r="X14" i="3"/>
  <c r="M13" i="4" s="1"/>
  <c r="Y13" i="3"/>
  <c r="X13" i="3"/>
  <c r="M12" i="4" s="1"/>
  <c r="U14" i="3"/>
  <c r="T14" i="3"/>
  <c r="K13" i="4" s="1"/>
  <c r="U13" i="3"/>
  <c r="T13" i="3"/>
  <c r="K12" i="4" s="1"/>
  <c r="Q14" i="3"/>
  <c r="P14" i="3"/>
  <c r="I13" i="4" s="1"/>
  <c r="Q13" i="3"/>
  <c r="P13" i="3"/>
  <c r="I12" i="4" s="1"/>
  <c r="AC6" i="3"/>
  <c r="AB6" i="3"/>
  <c r="O5" i="4" s="1"/>
  <c r="AC5" i="3"/>
  <c r="AB5" i="3"/>
  <c r="Y6" i="3"/>
  <c r="X6" i="3"/>
  <c r="M5" i="4" s="1"/>
  <c r="Y5" i="3"/>
  <c r="X5" i="3"/>
  <c r="U6" i="3"/>
  <c r="T6" i="3"/>
  <c r="K5" i="4" s="1"/>
  <c r="U5" i="3"/>
  <c r="T5" i="3"/>
  <c r="Q6" i="3"/>
  <c r="P6" i="3"/>
  <c r="I5" i="4" s="1"/>
  <c r="Q5" i="3"/>
  <c r="F3" i="27" l="1"/>
  <c r="G2" i="10"/>
  <c r="G2" i="7"/>
  <c r="L4" i="4"/>
  <c r="F3" i="10"/>
  <c r="F3" i="7"/>
  <c r="J5" i="4"/>
  <c r="G3" i="10"/>
  <c r="G3" i="7"/>
  <c r="L5" i="4"/>
  <c r="H3" i="10"/>
  <c r="H3" i="7"/>
  <c r="N5" i="4"/>
  <c r="I3" i="10"/>
  <c r="I3" i="7"/>
  <c r="P5" i="4"/>
  <c r="E9" i="27"/>
  <c r="F11" i="10"/>
  <c r="F11" i="7"/>
  <c r="J13" i="4"/>
  <c r="F9" i="27"/>
  <c r="G11" i="10"/>
  <c r="G11" i="7"/>
  <c r="L13" i="4"/>
  <c r="G9" i="27"/>
  <c r="H11" i="10"/>
  <c r="H11" i="7"/>
  <c r="N13" i="4"/>
  <c r="H9" i="27"/>
  <c r="I11" i="10"/>
  <c r="I11" i="7"/>
  <c r="P13" i="4"/>
  <c r="I4" i="4"/>
  <c r="K4" i="4"/>
  <c r="M4" i="4"/>
  <c r="O4" i="4"/>
  <c r="G3" i="27"/>
  <c r="H2" i="10"/>
  <c r="H2" i="7"/>
  <c r="N4" i="4"/>
  <c r="H3" i="27"/>
  <c r="I2" i="10"/>
  <c r="I2" i="7"/>
  <c r="P4" i="4"/>
  <c r="E8" i="27"/>
  <c r="F10" i="10"/>
  <c r="F10" i="7"/>
  <c r="J12" i="4"/>
  <c r="F8" i="27"/>
  <c r="G10" i="10"/>
  <c r="G10" i="7"/>
  <c r="L12" i="4"/>
  <c r="G8" i="27"/>
  <c r="H10" i="10"/>
  <c r="H10" i="7"/>
  <c r="N12" i="4"/>
  <c r="H8" i="27"/>
  <c r="I10" i="10"/>
  <c r="I10" i="7"/>
  <c r="P12" i="4"/>
  <c r="E3" i="27"/>
  <c r="F2" i="10"/>
  <c r="F2" i="7"/>
  <c r="J4" i="4"/>
  <c r="AC10" i="3"/>
  <c r="AB10" i="3"/>
  <c r="O9" i="4" s="1"/>
  <c r="AC9" i="3"/>
  <c r="AB9" i="3"/>
  <c r="O8" i="4" s="1"/>
  <c r="Y10" i="3"/>
  <c r="X10" i="3"/>
  <c r="M9" i="4" s="1"/>
  <c r="Y9" i="3"/>
  <c r="X9" i="3"/>
  <c r="M8" i="4" s="1"/>
  <c r="U10" i="3"/>
  <c r="T10" i="3"/>
  <c r="K9" i="4" s="1"/>
  <c r="U9" i="3"/>
  <c r="T9" i="3"/>
  <c r="K8" i="4" s="1"/>
  <c r="Q10" i="3"/>
  <c r="P10" i="3"/>
  <c r="I9" i="4" s="1"/>
  <c r="Q9" i="3"/>
  <c r="P9" i="3"/>
  <c r="I8" i="4" s="1"/>
  <c r="E5" i="27" l="1"/>
  <c r="F7" i="10"/>
  <c r="F7" i="7"/>
  <c r="J9" i="4"/>
  <c r="G5" i="27"/>
  <c r="H7" i="10"/>
  <c r="H7" i="7"/>
  <c r="N9" i="4"/>
  <c r="F6" i="10"/>
  <c r="F6" i="7"/>
  <c r="J8" i="4"/>
  <c r="G6" i="10"/>
  <c r="G6" i="7"/>
  <c r="L8" i="4"/>
  <c r="H6" i="10"/>
  <c r="H6" i="7"/>
  <c r="N8" i="4"/>
  <c r="I6" i="10"/>
  <c r="I6" i="7"/>
  <c r="P8" i="4"/>
  <c r="H5" i="27"/>
  <c r="I7" i="10"/>
  <c r="I7" i="7"/>
  <c r="P9" i="4"/>
  <c r="F5" i="27"/>
  <c r="G7" i="10"/>
  <c r="G7" i="7"/>
  <c r="L9" i="4"/>
  <c r="AC18" i="3"/>
  <c r="AB18" i="3"/>
  <c r="O17" i="4" s="1"/>
  <c r="AC17" i="3"/>
  <c r="AB17" i="3"/>
  <c r="O16" i="4" s="1"/>
  <c r="Y18" i="3"/>
  <c r="X18" i="3"/>
  <c r="M17" i="4" s="1"/>
  <c r="Y17" i="3"/>
  <c r="X17" i="3"/>
  <c r="M16" i="4" s="1"/>
  <c r="U18" i="3"/>
  <c r="T18" i="3"/>
  <c r="K17" i="4" s="1"/>
  <c r="U17" i="3"/>
  <c r="T17" i="3"/>
  <c r="K16" i="4" s="1"/>
  <c r="Q18" i="3"/>
  <c r="P18" i="3"/>
  <c r="I17" i="4" s="1"/>
  <c r="Q17" i="3"/>
  <c r="P17" i="3"/>
  <c r="I16" i="4" s="1"/>
  <c r="AC12" i="3"/>
  <c r="AB12" i="3"/>
  <c r="O11" i="4" s="1"/>
  <c r="AC11" i="3"/>
  <c r="AB11" i="3"/>
  <c r="O10" i="4" s="1"/>
  <c r="Y12" i="3"/>
  <c r="X12" i="3"/>
  <c r="M11" i="4" s="1"/>
  <c r="Y11" i="3"/>
  <c r="X11" i="3"/>
  <c r="M10" i="4" s="1"/>
  <c r="U12" i="3"/>
  <c r="T12" i="3"/>
  <c r="K11" i="4" s="1"/>
  <c r="U11" i="3"/>
  <c r="T11" i="3"/>
  <c r="K10" i="4" s="1"/>
  <c r="Q12" i="3"/>
  <c r="P12" i="3"/>
  <c r="I11" i="4" s="1"/>
  <c r="Q11" i="3"/>
  <c r="P11" i="3"/>
  <c r="I10" i="4" s="1"/>
  <c r="AC29" i="3"/>
  <c r="AB29" i="3"/>
  <c r="O28" i="4" s="1"/>
  <c r="AC28" i="3"/>
  <c r="AB28" i="3"/>
  <c r="O27" i="4" s="1"/>
  <c r="Y29" i="3"/>
  <c r="X29" i="3"/>
  <c r="M28" i="4" s="1"/>
  <c r="Y28" i="3"/>
  <c r="X28" i="3"/>
  <c r="M27" i="4" s="1"/>
  <c r="U29" i="3"/>
  <c r="T29" i="3"/>
  <c r="K28" i="4" s="1"/>
  <c r="U28" i="3"/>
  <c r="T28" i="3"/>
  <c r="K27" i="4" s="1"/>
  <c r="Q29" i="3"/>
  <c r="P29" i="3"/>
  <c r="I28" i="4" s="1"/>
  <c r="Q28" i="3"/>
  <c r="P28" i="3"/>
  <c r="I27" i="4" s="1"/>
  <c r="AC40" i="3"/>
  <c r="AB40" i="3"/>
  <c r="O39" i="4" s="1"/>
  <c r="AC39" i="3"/>
  <c r="AB39" i="3"/>
  <c r="O38" i="4" s="1"/>
  <c r="Y40" i="3"/>
  <c r="X40" i="3"/>
  <c r="M39" i="4" s="1"/>
  <c r="Y39" i="3"/>
  <c r="X39" i="3"/>
  <c r="M38" i="4" s="1"/>
  <c r="U40" i="3"/>
  <c r="T40" i="3"/>
  <c r="K39" i="4" s="1"/>
  <c r="U39" i="3"/>
  <c r="T39" i="3"/>
  <c r="K38" i="4" s="1"/>
  <c r="Q40" i="3"/>
  <c r="P40" i="3"/>
  <c r="I39" i="4" s="1"/>
  <c r="Q39" i="3"/>
  <c r="P39" i="3"/>
  <c r="I38" i="4" s="1"/>
  <c r="F23" i="27" l="1"/>
  <c r="G35" i="10"/>
  <c r="G35" i="7"/>
  <c r="L39" i="4"/>
  <c r="E23" i="27"/>
  <c r="F35" i="10"/>
  <c r="F35" i="7"/>
  <c r="J39" i="4"/>
  <c r="H23" i="27"/>
  <c r="I35" i="10"/>
  <c r="I35" i="7"/>
  <c r="P39" i="4"/>
  <c r="E22" i="27"/>
  <c r="F34" i="10"/>
  <c r="F34" i="7"/>
  <c r="J38" i="4"/>
  <c r="F22" i="27"/>
  <c r="G34" i="10"/>
  <c r="G34" i="7"/>
  <c r="L38" i="4"/>
  <c r="G22" i="27"/>
  <c r="H34" i="10"/>
  <c r="H34" i="7"/>
  <c r="N38" i="4"/>
  <c r="H22" i="27"/>
  <c r="I34" i="10"/>
  <c r="I34" i="7"/>
  <c r="P38" i="4"/>
  <c r="E17" i="27"/>
  <c r="F24" i="10"/>
  <c r="F24" i="7"/>
  <c r="J27" i="4"/>
  <c r="F17" i="27"/>
  <c r="G24" i="10"/>
  <c r="G24" i="7"/>
  <c r="L27" i="4"/>
  <c r="G17" i="27"/>
  <c r="H24" i="10"/>
  <c r="H24" i="7"/>
  <c r="N27" i="4"/>
  <c r="H17" i="27"/>
  <c r="I24" i="10"/>
  <c r="I24" i="7"/>
  <c r="P27" i="4"/>
  <c r="E6" i="27"/>
  <c r="F8" i="10"/>
  <c r="F8" i="7"/>
  <c r="J10" i="4"/>
  <c r="F6" i="27"/>
  <c r="G8" i="10"/>
  <c r="G8" i="7"/>
  <c r="L10" i="4"/>
  <c r="G6" i="27"/>
  <c r="H8" i="10"/>
  <c r="H8" i="7"/>
  <c r="N10" i="4"/>
  <c r="H6" i="27"/>
  <c r="I8" i="10"/>
  <c r="I8" i="7"/>
  <c r="P10" i="4"/>
  <c r="E11" i="27"/>
  <c r="F14" i="10"/>
  <c r="F14" i="7"/>
  <c r="J16" i="4"/>
  <c r="F11" i="27"/>
  <c r="G14" i="10"/>
  <c r="G14" i="7"/>
  <c r="L16" i="4"/>
  <c r="G11" i="27"/>
  <c r="H14" i="10"/>
  <c r="H14" i="7"/>
  <c r="N16" i="4"/>
  <c r="H11" i="27"/>
  <c r="I14" i="10"/>
  <c r="I14" i="7"/>
  <c r="P16" i="4"/>
  <c r="G23" i="27"/>
  <c r="H35" i="10"/>
  <c r="H35" i="7"/>
  <c r="N39" i="4"/>
  <c r="E18" i="27"/>
  <c r="F25" i="10"/>
  <c r="F25" i="7"/>
  <c r="J28" i="4"/>
  <c r="F18" i="27"/>
  <c r="G25" i="10"/>
  <c r="G25" i="7"/>
  <c r="L28" i="4"/>
  <c r="G18" i="27"/>
  <c r="H25" i="10"/>
  <c r="H25" i="7"/>
  <c r="N28" i="4"/>
  <c r="H18" i="27"/>
  <c r="I25" i="10"/>
  <c r="I25" i="7"/>
  <c r="P28" i="4"/>
  <c r="E7" i="27"/>
  <c r="F9" i="10"/>
  <c r="F9" i="7"/>
  <c r="J11" i="4"/>
  <c r="F7" i="27"/>
  <c r="G9" i="10"/>
  <c r="G9" i="7"/>
  <c r="L11" i="4"/>
  <c r="G7" i="27"/>
  <c r="H9" i="10"/>
  <c r="H9" i="7"/>
  <c r="N11" i="4"/>
  <c r="H7" i="27"/>
  <c r="I9" i="10"/>
  <c r="I9" i="7"/>
  <c r="P11" i="4"/>
  <c r="F15" i="10"/>
  <c r="F15" i="7"/>
  <c r="J17" i="4"/>
  <c r="G15" i="10"/>
  <c r="G15" i="7"/>
  <c r="L17" i="4"/>
  <c r="H15" i="10"/>
  <c r="H15" i="7"/>
  <c r="N17" i="4"/>
  <c r="I15" i="10"/>
  <c r="I15" i="7"/>
  <c r="P17" i="4"/>
  <c r="AC44" i="3"/>
  <c r="AB44" i="3"/>
  <c r="O43" i="4" s="1"/>
  <c r="AC43" i="3"/>
  <c r="AB43" i="3"/>
  <c r="O42" i="4" s="1"/>
  <c r="Y44" i="3"/>
  <c r="X44" i="3"/>
  <c r="M43" i="4" s="1"/>
  <c r="Y43" i="3"/>
  <c r="X43" i="3"/>
  <c r="M42" i="4" s="1"/>
  <c r="U44" i="3"/>
  <c r="T44" i="3"/>
  <c r="K43" i="4" s="1"/>
  <c r="U43" i="3"/>
  <c r="T43" i="3"/>
  <c r="K42" i="4" s="1"/>
  <c r="Q44" i="3"/>
  <c r="P44" i="3"/>
  <c r="I43" i="4" s="1"/>
  <c r="Q43" i="3"/>
  <c r="P43" i="3"/>
  <c r="I42" i="4" s="1"/>
  <c r="AC48" i="3"/>
  <c r="AB48" i="3"/>
  <c r="O47" i="4" s="1"/>
  <c r="AC47" i="3"/>
  <c r="AB47" i="3"/>
  <c r="O46" i="4" s="1"/>
  <c r="Y48" i="3"/>
  <c r="X48" i="3"/>
  <c r="M47" i="4" s="1"/>
  <c r="Y47" i="3"/>
  <c r="X47" i="3"/>
  <c r="M46" i="4" s="1"/>
  <c r="U48" i="3"/>
  <c r="T48" i="3"/>
  <c r="K47" i="4" s="1"/>
  <c r="U47" i="3"/>
  <c r="T47" i="3"/>
  <c r="K46" i="4" s="1"/>
  <c r="Q48" i="3"/>
  <c r="P48" i="3"/>
  <c r="I47" i="4" s="1"/>
  <c r="Q47" i="3"/>
  <c r="P47" i="3"/>
  <c r="I46" i="4" s="1"/>
  <c r="G42" i="10" l="1"/>
  <c r="G42" i="7"/>
  <c r="L46" i="4"/>
  <c r="H42" i="10"/>
  <c r="H42" i="7"/>
  <c r="N46" i="4"/>
  <c r="I42" i="10"/>
  <c r="I42" i="7"/>
  <c r="P46" i="4"/>
  <c r="F38" i="10"/>
  <c r="F38" i="7"/>
  <c r="J42" i="4"/>
  <c r="G38" i="10"/>
  <c r="G38" i="7"/>
  <c r="L42" i="4"/>
  <c r="H38" i="10"/>
  <c r="H38" i="7"/>
  <c r="N42" i="4"/>
  <c r="I38" i="10"/>
  <c r="I38" i="7"/>
  <c r="P42" i="4"/>
  <c r="F42" i="10"/>
  <c r="F42" i="7"/>
  <c r="J46" i="4"/>
  <c r="F43" i="10"/>
  <c r="F43" i="7"/>
  <c r="J47" i="4"/>
  <c r="G43" i="10"/>
  <c r="G43" i="7"/>
  <c r="L47" i="4"/>
  <c r="H43" i="10"/>
  <c r="H43" i="7"/>
  <c r="N47" i="4"/>
  <c r="I43" i="10"/>
  <c r="I43" i="7"/>
  <c r="P47" i="4"/>
  <c r="F39" i="10"/>
  <c r="F39" i="7"/>
  <c r="J43" i="4"/>
  <c r="G39" i="10"/>
  <c r="G39" i="7"/>
  <c r="L43" i="4"/>
  <c r="H39" i="10"/>
  <c r="H39" i="7"/>
  <c r="N43" i="4"/>
  <c r="I39" i="10"/>
  <c r="I39" i="7"/>
  <c r="P43" i="4"/>
  <c r="AC22" i="3"/>
  <c r="AB22" i="3"/>
  <c r="O21" i="4" s="1"/>
  <c r="AC21" i="3"/>
  <c r="AB21" i="3"/>
  <c r="O20" i="4" s="1"/>
  <c r="Y22" i="3"/>
  <c r="X22" i="3"/>
  <c r="M21" i="4" s="1"/>
  <c r="Y21" i="3"/>
  <c r="X21" i="3"/>
  <c r="M20" i="4" s="1"/>
  <c r="U22" i="3"/>
  <c r="T22" i="3"/>
  <c r="K21" i="4" s="1"/>
  <c r="U21" i="3"/>
  <c r="T21" i="3"/>
  <c r="K20" i="4" s="1"/>
  <c r="Q22" i="3"/>
  <c r="P22" i="3"/>
  <c r="I21" i="4" s="1"/>
  <c r="Q21" i="3"/>
  <c r="P21" i="3"/>
  <c r="I20" i="4" s="1"/>
  <c r="F13" i="27" l="1"/>
  <c r="G18" i="10"/>
  <c r="G18" i="7"/>
  <c r="L20" i="4"/>
  <c r="G13" i="27"/>
  <c r="H18" i="10"/>
  <c r="H18" i="7"/>
  <c r="N20" i="4"/>
  <c r="H13" i="27"/>
  <c r="I18" i="10"/>
  <c r="I18" i="7"/>
  <c r="P20" i="4"/>
  <c r="E13" i="27"/>
  <c r="F18" i="10"/>
  <c r="F18" i="7"/>
  <c r="J20" i="4"/>
  <c r="E14" i="27"/>
  <c r="F19" i="10"/>
  <c r="F19" i="7"/>
  <c r="J21" i="4"/>
  <c r="F14" i="27"/>
  <c r="G19" i="10"/>
  <c r="G19" i="7"/>
  <c r="L21" i="4"/>
  <c r="G14" i="27"/>
  <c r="H19" i="10"/>
  <c r="H19" i="7"/>
  <c r="N21" i="4"/>
  <c r="H14" i="27"/>
  <c r="I19" i="10"/>
  <c r="I19" i="7"/>
  <c r="P21" i="4"/>
  <c r="AC46" i="3"/>
  <c r="AB46" i="3"/>
  <c r="O45" i="4" s="1"/>
  <c r="AC45" i="3"/>
  <c r="AB45" i="3"/>
  <c r="O44" i="4" s="1"/>
  <c r="Y46" i="3"/>
  <c r="X46" i="3"/>
  <c r="M45" i="4" s="1"/>
  <c r="Y45" i="3"/>
  <c r="X45" i="3"/>
  <c r="M44" i="4" s="1"/>
  <c r="U46" i="3"/>
  <c r="T46" i="3"/>
  <c r="K45" i="4" s="1"/>
  <c r="U45" i="3"/>
  <c r="T45" i="3"/>
  <c r="K44" i="4" s="1"/>
  <c r="Q46" i="3"/>
  <c r="P46" i="3"/>
  <c r="I45" i="4" s="1"/>
  <c r="Q45" i="3"/>
  <c r="P45" i="3"/>
  <c r="I44" i="4" s="1"/>
  <c r="AC33" i="3"/>
  <c r="AB33" i="3"/>
  <c r="O32" i="4" s="1"/>
  <c r="AC32" i="3"/>
  <c r="AB32" i="3"/>
  <c r="O31" i="4" s="1"/>
  <c r="Y33" i="3"/>
  <c r="X33" i="3"/>
  <c r="M32" i="4" s="1"/>
  <c r="Y32" i="3"/>
  <c r="X32" i="3"/>
  <c r="M31" i="4" s="1"/>
  <c r="U33" i="3"/>
  <c r="T33" i="3"/>
  <c r="K32" i="4" s="1"/>
  <c r="U32" i="3"/>
  <c r="T32" i="3"/>
  <c r="K31" i="4" s="1"/>
  <c r="Q33" i="3"/>
  <c r="P33" i="3"/>
  <c r="I32" i="4" s="1"/>
  <c r="Q32" i="3"/>
  <c r="P32" i="3"/>
  <c r="I31" i="4" s="1"/>
  <c r="AC20" i="3"/>
  <c r="AB20" i="3"/>
  <c r="O19" i="4" s="1"/>
  <c r="AC19" i="3"/>
  <c r="AB19" i="3"/>
  <c r="O18" i="4" s="1"/>
  <c r="Y20" i="3"/>
  <c r="X20" i="3"/>
  <c r="M19" i="4" s="1"/>
  <c r="Y19" i="3"/>
  <c r="X19" i="3"/>
  <c r="M18" i="4" s="1"/>
  <c r="U20" i="3"/>
  <c r="T20" i="3"/>
  <c r="K19" i="4" s="1"/>
  <c r="U19" i="3"/>
  <c r="T19" i="3"/>
  <c r="K18" i="4" s="1"/>
  <c r="Q20" i="3"/>
  <c r="P20" i="3"/>
  <c r="I19" i="4" s="1"/>
  <c r="Q19" i="3"/>
  <c r="P19" i="3"/>
  <c r="I18" i="4" s="1"/>
  <c r="AC16" i="3"/>
  <c r="AB16" i="3"/>
  <c r="O15" i="4" s="1"/>
  <c r="AC15" i="3"/>
  <c r="AB15" i="3"/>
  <c r="O14" i="4" s="1"/>
  <c r="Y16" i="3"/>
  <c r="X16" i="3"/>
  <c r="M15" i="4" s="1"/>
  <c r="Y15" i="3"/>
  <c r="X15" i="3"/>
  <c r="M14" i="4" s="1"/>
  <c r="U16" i="3"/>
  <c r="T16" i="3"/>
  <c r="K15" i="4" s="1"/>
  <c r="U15" i="3"/>
  <c r="T15" i="3"/>
  <c r="K14" i="4" s="1"/>
  <c r="Q16" i="3"/>
  <c r="P16" i="3"/>
  <c r="I15" i="4" s="1"/>
  <c r="Q15" i="3"/>
  <c r="P15" i="3"/>
  <c r="I14" i="4" s="1"/>
  <c r="AB7" i="3"/>
  <c r="AC7" i="3"/>
  <c r="AB8" i="3"/>
  <c r="O7" i="4" s="1"/>
  <c r="AC8" i="3"/>
  <c r="X8" i="3"/>
  <c r="M7" i="4" s="1"/>
  <c r="Y8" i="3"/>
  <c r="Y7" i="3"/>
  <c r="X7" i="3"/>
  <c r="T8" i="3"/>
  <c r="K7" i="4" s="1"/>
  <c r="U8" i="3"/>
  <c r="U7" i="3"/>
  <c r="T7" i="3"/>
  <c r="P8" i="3"/>
  <c r="I7" i="4" s="1"/>
  <c r="Q8" i="3"/>
  <c r="Q7" i="3"/>
  <c r="P7" i="3"/>
  <c r="G5" i="10" l="1"/>
  <c r="G5" i="7"/>
  <c r="L7" i="4"/>
  <c r="I6" i="4"/>
  <c r="P50" i="3"/>
  <c r="P51" i="3"/>
  <c r="P49" i="3"/>
  <c r="P52" i="3"/>
  <c r="K6" i="4"/>
  <c r="T49" i="3"/>
  <c r="T50" i="3"/>
  <c r="T52" i="3"/>
  <c r="T51" i="3"/>
  <c r="M6" i="4"/>
  <c r="X52" i="3"/>
  <c r="X49" i="3"/>
  <c r="X50" i="3"/>
  <c r="X51" i="3"/>
  <c r="I5" i="10"/>
  <c r="I5" i="7"/>
  <c r="P7" i="4"/>
  <c r="F4" i="27"/>
  <c r="G4" i="10"/>
  <c r="G4" i="7"/>
  <c r="L6" i="4"/>
  <c r="U52" i="3"/>
  <c r="U50" i="3"/>
  <c r="U49" i="3"/>
  <c r="U51" i="3"/>
  <c r="E10" i="27"/>
  <c r="F12" i="10"/>
  <c r="F12" i="7"/>
  <c r="J14" i="4"/>
  <c r="F10" i="27"/>
  <c r="G12" i="10"/>
  <c r="G12" i="7"/>
  <c r="L14" i="4"/>
  <c r="G10" i="27"/>
  <c r="H12" i="10"/>
  <c r="H12" i="7"/>
  <c r="N14" i="4"/>
  <c r="H10" i="27"/>
  <c r="I12" i="10"/>
  <c r="I12" i="7"/>
  <c r="P14" i="4"/>
  <c r="F16" i="10"/>
  <c r="F16" i="7"/>
  <c r="J18" i="4"/>
  <c r="G16" i="10"/>
  <c r="G16" i="7"/>
  <c r="L18" i="4"/>
  <c r="H16" i="10"/>
  <c r="H16" i="7"/>
  <c r="N18" i="4"/>
  <c r="I16" i="10"/>
  <c r="I16" i="7"/>
  <c r="P18" i="4"/>
  <c r="F28" i="10"/>
  <c r="F28" i="7"/>
  <c r="J31" i="4"/>
  <c r="G28" i="10"/>
  <c r="G28" i="7"/>
  <c r="L31" i="4"/>
  <c r="H28" i="10"/>
  <c r="H28" i="7"/>
  <c r="N31" i="4"/>
  <c r="I28" i="10"/>
  <c r="I28" i="7"/>
  <c r="P31" i="4"/>
  <c r="F40" i="10"/>
  <c r="F40" i="7"/>
  <c r="J44" i="4"/>
  <c r="G40" i="10"/>
  <c r="G40" i="7"/>
  <c r="L44" i="4"/>
  <c r="H40" i="10"/>
  <c r="H40" i="7"/>
  <c r="N44" i="4"/>
  <c r="I40" i="10"/>
  <c r="I40" i="7"/>
  <c r="P44" i="4"/>
  <c r="G4" i="27"/>
  <c r="H4" i="10"/>
  <c r="H4" i="7"/>
  <c r="N6" i="4"/>
  <c r="Y52" i="3"/>
  <c r="Y50" i="3"/>
  <c r="Y49" i="3"/>
  <c r="Y51" i="3"/>
  <c r="H5" i="10"/>
  <c r="H5" i="7"/>
  <c r="N7" i="4"/>
  <c r="E4" i="27"/>
  <c r="F4" i="10"/>
  <c r="F4" i="7"/>
  <c r="J6" i="4"/>
  <c r="Q52" i="3"/>
  <c r="Q49" i="3"/>
  <c r="Q50" i="3"/>
  <c r="Q51" i="3"/>
  <c r="F5" i="10"/>
  <c r="F5" i="7"/>
  <c r="J7" i="4"/>
  <c r="H4" i="27"/>
  <c r="I4" i="10"/>
  <c r="I4" i="7"/>
  <c r="P6" i="4"/>
  <c r="AC52" i="3"/>
  <c r="AC49" i="3"/>
  <c r="AC50" i="3"/>
  <c r="AC51" i="3"/>
  <c r="O6" i="4"/>
  <c r="AB51" i="3"/>
  <c r="AB52" i="3"/>
  <c r="AB49" i="3"/>
  <c r="AB50" i="3"/>
  <c r="F13" i="10"/>
  <c r="F13" i="7"/>
  <c r="J15" i="4"/>
  <c r="G13" i="10"/>
  <c r="G13" i="7"/>
  <c r="L15" i="4"/>
  <c r="H13" i="10"/>
  <c r="H13" i="7"/>
  <c r="N15" i="4"/>
  <c r="I13" i="10"/>
  <c r="I13" i="7"/>
  <c r="P15" i="4"/>
  <c r="E12" i="27"/>
  <c r="F17" i="10"/>
  <c r="F17" i="7"/>
  <c r="J19" i="4"/>
  <c r="F12" i="27"/>
  <c r="G17" i="10"/>
  <c r="G17" i="7"/>
  <c r="L19" i="4"/>
  <c r="G12" i="27"/>
  <c r="H17" i="10"/>
  <c r="H17" i="7"/>
  <c r="N19" i="4"/>
  <c r="H12" i="27"/>
  <c r="I17" i="10"/>
  <c r="I17" i="7"/>
  <c r="P19" i="4"/>
  <c r="F29" i="10"/>
  <c r="F29" i="7"/>
  <c r="J32" i="4"/>
  <c r="G29" i="10"/>
  <c r="G29" i="7"/>
  <c r="L32" i="4"/>
  <c r="H29" i="10"/>
  <c r="H29" i="7"/>
  <c r="N32" i="4"/>
  <c r="I29" i="10"/>
  <c r="I29" i="7"/>
  <c r="P32" i="4"/>
  <c r="F41" i="10"/>
  <c r="F41" i="7"/>
  <c r="J45" i="4"/>
  <c r="G41" i="10"/>
  <c r="G41" i="7"/>
  <c r="L45" i="4"/>
  <c r="H41" i="10"/>
  <c r="H41" i="7"/>
  <c r="N45" i="4"/>
  <c r="I41" i="10"/>
  <c r="I41" i="7"/>
  <c r="P45" i="4"/>
  <c r="N52" i="3"/>
  <c r="N51" i="3"/>
  <c r="N50" i="3"/>
  <c r="N49" i="3"/>
  <c r="D2" i="5" s="1"/>
  <c r="M37" i="3"/>
  <c r="L37" i="3"/>
  <c r="G36" i="4" s="1"/>
  <c r="D21" i="27" l="1"/>
  <c r="E33" i="10"/>
  <c r="E33" i="7"/>
  <c r="H36" i="4"/>
  <c r="M36" i="3"/>
  <c r="L36" i="3"/>
  <c r="G35" i="4" s="1"/>
  <c r="M35" i="3"/>
  <c r="L35" i="3"/>
  <c r="G34" i="4" s="1"/>
  <c r="L29" i="3"/>
  <c r="G28" i="4" s="1"/>
  <c r="M29" i="3"/>
  <c r="L30" i="3"/>
  <c r="G29" i="4" s="1"/>
  <c r="M30" i="3"/>
  <c r="L31" i="3"/>
  <c r="G30" i="4" s="1"/>
  <c r="M31" i="3"/>
  <c r="L32" i="3"/>
  <c r="G31" i="4" s="1"/>
  <c r="M32" i="3"/>
  <c r="L33" i="3"/>
  <c r="G32" i="4" s="1"/>
  <c r="M33" i="3"/>
  <c r="L34" i="3"/>
  <c r="G33" i="4" s="1"/>
  <c r="M34" i="3"/>
  <c r="E30" i="10" l="1"/>
  <c r="E30" i="7"/>
  <c r="H33" i="4"/>
  <c r="E28" i="10"/>
  <c r="E28" i="7"/>
  <c r="H31" i="4"/>
  <c r="D19" i="27"/>
  <c r="E26" i="10"/>
  <c r="E26" i="7"/>
  <c r="H29" i="4"/>
  <c r="E31" i="10"/>
  <c r="E31" i="7"/>
  <c r="H34" i="4"/>
  <c r="E27" i="10"/>
  <c r="E27" i="7"/>
  <c r="H30" i="4"/>
  <c r="E29" i="10"/>
  <c r="E29" i="7"/>
  <c r="H32" i="4"/>
  <c r="D18" i="27"/>
  <c r="E25" i="10"/>
  <c r="E25" i="7"/>
  <c r="H28" i="4"/>
  <c r="D20" i="27"/>
  <c r="E32" i="10"/>
  <c r="E32" i="7"/>
  <c r="H35" i="4"/>
  <c r="M28" i="3"/>
  <c r="L28" i="3"/>
  <c r="G27" i="4" s="1"/>
  <c r="M25" i="3"/>
  <c r="L25" i="3"/>
  <c r="G24" i="4" s="1"/>
  <c r="M24" i="3"/>
  <c r="L24" i="3"/>
  <c r="G23" i="4" s="1"/>
  <c r="E21" i="10" l="1"/>
  <c r="E21" i="7"/>
  <c r="H23" i="4"/>
  <c r="D17" i="27"/>
  <c r="E24" i="10"/>
  <c r="E24" i="7"/>
  <c r="H27" i="4"/>
  <c r="D15" i="27"/>
  <c r="E22" i="10"/>
  <c r="E22" i="7"/>
  <c r="H24" i="4"/>
  <c r="M47" i="3"/>
  <c r="L47" i="3"/>
  <c r="G46" i="4" s="1"/>
  <c r="M48" i="3"/>
  <c r="L48" i="3"/>
  <c r="G47" i="4" s="1"/>
  <c r="L46" i="3"/>
  <c r="G45" i="4" s="1"/>
  <c r="M46" i="3"/>
  <c r="M45" i="3"/>
  <c r="L45" i="3"/>
  <c r="G44" i="4" s="1"/>
  <c r="L44" i="3"/>
  <c r="G43" i="4" s="1"/>
  <c r="M44" i="3"/>
  <c r="M43" i="3"/>
  <c r="L43" i="3"/>
  <c r="G42" i="4" s="1"/>
  <c r="M42" i="3"/>
  <c r="L42" i="3"/>
  <c r="G41" i="4" s="1"/>
  <c r="J51" i="3"/>
  <c r="J52" i="3"/>
  <c r="F52" i="3"/>
  <c r="F51" i="3"/>
  <c r="J50" i="3"/>
  <c r="J49" i="3"/>
  <c r="C2" i="5" s="1"/>
  <c r="F49" i="3"/>
  <c r="B2" i="5" s="1"/>
  <c r="D24" i="27" l="1"/>
  <c r="E37" i="10"/>
  <c r="E37" i="7"/>
  <c r="H41" i="4"/>
  <c r="E42" i="10"/>
  <c r="E42" i="7"/>
  <c r="H46" i="4"/>
  <c r="E38" i="10"/>
  <c r="E38" i="7"/>
  <c r="H42" i="4"/>
  <c r="E40" i="10"/>
  <c r="E40" i="7"/>
  <c r="H44" i="4"/>
  <c r="E43" i="10"/>
  <c r="E43" i="7"/>
  <c r="H47" i="4"/>
  <c r="E39" i="10"/>
  <c r="E39" i="7"/>
  <c r="H43" i="4"/>
  <c r="E41" i="10"/>
  <c r="E41" i="7"/>
  <c r="H45" i="4"/>
  <c r="M23" i="3"/>
  <c r="L23" i="3"/>
  <c r="G22" i="4" s="1"/>
  <c r="M22" i="3"/>
  <c r="L22" i="3"/>
  <c r="G21" i="4" s="1"/>
  <c r="M41" i="3"/>
  <c r="L41" i="3"/>
  <c r="G40" i="4" s="1"/>
  <c r="M40" i="3"/>
  <c r="L40" i="3"/>
  <c r="G39" i="4" s="1"/>
  <c r="M39" i="3"/>
  <c r="L39" i="3"/>
  <c r="G38" i="4" s="1"/>
  <c r="M27" i="3"/>
  <c r="L27" i="3"/>
  <c r="G26" i="4" s="1"/>
  <c r="E36" i="10" l="1"/>
  <c r="E36" i="7"/>
  <c r="H40" i="4"/>
  <c r="D22" i="27"/>
  <c r="E34" i="10"/>
  <c r="E34" i="7"/>
  <c r="H38" i="4"/>
  <c r="E20" i="10"/>
  <c r="E20" i="7"/>
  <c r="H22" i="4"/>
  <c r="D16" i="27"/>
  <c r="E23" i="10"/>
  <c r="E23" i="7"/>
  <c r="H26" i="4"/>
  <c r="D23" i="27"/>
  <c r="E35" i="10"/>
  <c r="E35" i="7"/>
  <c r="H39" i="4"/>
  <c r="D14" i="27"/>
  <c r="E19" i="10"/>
  <c r="E19" i="7"/>
  <c r="H21" i="4"/>
  <c r="L21" i="3"/>
  <c r="G20" i="4" s="1"/>
  <c r="M21" i="3"/>
  <c r="L20" i="3"/>
  <c r="G19" i="4" s="1"/>
  <c r="M20" i="3"/>
  <c r="L16" i="3"/>
  <c r="G15" i="4" s="1"/>
  <c r="M16" i="3"/>
  <c r="L17" i="3"/>
  <c r="G16" i="4" s="1"/>
  <c r="M17" i="3"/>
  <c r="L18" i="3"/>
  <c r="G17" i="4" s="1"/>
  <c r="M18" i="3"/>
  <c r="L19" i="3"/>
  <c r="G18" i="4" s="1"/>
  <c r="M19" i="3"/>
  <c r="M15" i="3"/>
  <c r="E15" i="10" l="1"/>
  <c r="E15" i="7"/>
  <c r="H17" i="4"/>
  <c r="E13" i="10"/>
  <c r="E13" i="7"/>
  <c r="H15" i="4"/>
  <c r="D13" i="27"/>
  <c r="E18" i="10"/>
  <c r="E18" i="7"/>
  <c r="H20" i="4"/>
  <c r="E16" i="10"/>
  <c r="E16" i="7"/>
  <c r="H18" i="4"/>
  <c r="D12" i="27"/>
  <c r="E17" i="10"/>
  <c r="E17" i="7"/>
  <c r="H19" i="4"/>
  <c r="D10" i="27"/>
  <c r="E12" i="10"/>
  <c r="E12" i="7"/>
  <c r="H14" i="4"/>
  <c r="D11" i="27"/>
  <c r="E14" i="10"/>
  <c r="E14" i="7"/>
  <c r="H16" i="4"/>
  <c r="L15" i="3"/>
  <c r="G14" i="4" s="1"/>
  <c r="L14" i="3"/>
  <c r="G13" i="4" s="1"/>
  <c r="M14" i="3"/>
  <c r="L12" i="3"/>
  <c r="G11" i="4" s="1"/>
  <c r="M12" i="3"/>
  <c r="L13" i="3"/>
  <c r="G12" i="4" s="1"/>
  <c r="M13" i="3"/>
  <c r="L11" i="3"/>
  <c r="G10" i="4" s="1"/>
  <c r="M11" i="3"/>
  <c r="M6" i="3"/>
  <c r="M7" i="3"/>
  <c r="M8" i="3"/>
  <c r="M9" i="3"/>
  <c r="M10" i="3"/>
  <c r="M5" i="3"/>
  <c r="D5" i="27" l="1"/>
  <c r="E7" i="10"/>
  <c r="E7" i="7"/>
  <c r="H9" i="4"/>
  <c r="D3" i="27"/>
  <c r="E2" i="10"/>
  <c r="E2" i="7"/>
  <c r="H4" i="4"/>
  <c r="M52" i="3"/>
  <c r="M50" i="3"/>
  <c r="M51" i="3"/>
  <c r="M49" i="3"/>
  <c r="D4" i="27"/>
  <c r="E4" i="10"/>
  <c r="E4" i="7"/>
  <c r="H6" i="4"/>
  <c r="D8" i="27"/>
  <c r="E10" i="10"/>
  <c r="E10" i="7"/>
  <c r="H12" i="4"/>
  <c r="D9" i="27"/>
  <c r="E11" i="10"/>
  <c r="E11" i="7"/>
  <c r="H13" i="4"/>
  <c r="E6" i="10"/>
  <c r="E6" i="7"/>
  <c r="H8" i="4"/>
  <c r="E3" i="10"/>
  <c r="E3" i="7"/>
  <c r="H5" i="4"/>
  <c r="D6" i="27"/>
  <c r="E8" i="10"/>
  <c r="E8" i="7"/>
  <c r="H10" i="4"/>
  <c r="D7" i="27"/>
  <c r="E9" i="10"/>
  <c r="E9" i="7"/>
  <c r="H11" i="4"/>
  <c r="E5" i="10"/>
  <c r="E5" i="7"/>
  <c r="H7" i="4"/>
  <c r="L10" i="3"/>
  <c r="G9" i="4" s="1"/>
  <c r="L9" i="3"/>
  <c r="G8" i="4" s="1"/>
  <c r="L8" i="3"/>
  <c r="G7" i="4" s="1"/>
  <c r="L7" i="3"/>
  <c r="G6" i="4" s="1"/>
  <c r="L6" i="3"/>
  <c r="G5" i="4" s="1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7" i="3"/>
  <c r="I28" i="3"/>
  <c r="I29" i="3"/>
  <c r="I30" i="3"/>
  <c r="I31" i="3"/>
  <c r="I32" i="3"/>
  <c r="I33" i="3"/>
  <c r="I34" i="3"/>
  <c r="I35" i="3"/>
  <c r="I36" i="3"/>
  <c r="I37" i="3"/>
  <c r="I39" i="3"/>
  <c r="I40" i="3"/>
  <c r="I41" i="3"/>
  <c r="I42" i="3"/>
  <c r="I43" i="3"/>
  <c r="I44" i="3"/>
  <c r="I45" i="3"/>
  <c r="I46" i="3"/>
  <c r="I47" i="3"/>
  <c r="I48" i="3"/>
  <c r="I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7" i="3"/>
  <c r="E28" i="3"/>
  <c r="E29" i="3"/>
  <c r="E30" i="3"/>
  <c r="E31" i="3"/>
  <c r="E32" i="3"/>
  <c r="E33" i="3"/>
  <c r="E34" i="3"/>
  <c r="E35" i="3"/>
  <c r="E36" i="3"/>
  <c r="E37" i="3"/>
  <c r="E39" i="3"/>
  <c r="E40" i="3"/>
  <c r="E41" i="3"/>
  <c r="E42" i="3"/>
  <c r="E43" i="3"/>
  <c r="E44" i="3"/>
  <c r="E45" i="3"/>
  <c r="E46" i="3"/>
  <c r="E47" i="3"/>
  <c r="E48" i="3"/>
  <c r="L5" i="3"/>
  <c r="F50" i="3"/>
  <c r="H48" i="3"/>
  <c r="E47" i="4" s="1"/>
  <c r="H46" i="3"/>
  <c r="E45" i="4" s="1"/>
  <c r="H47" i="3"/>
  <c r="E46" i="4" s="1"/>
  <c r="C41" i="10" l="1"/>
  <c r="C41" i="7"/>
  <c r="D45" i="4"/>
  <c r="C36" i="10"/>
  <c r="C36" i="7"/>
  <c r="D40" i="4"/>
  <c r="B17" i="27"/>
  <c r="C24" i="10"/>
  <c r="C24" i="7"/>
  <c r="D27" i="4"/>
  <c r="C42" i="10"/>
  <c r="C42" i="7"/>
  <c r="D46" i="4"/>
  <c r="C38" i="10"/>
  <c r="C38" i="7"/>
  <c r="D42" i="4"/>
  <c r="B22" i="27"/>
  <c r="C34" i="10"/>
  <c r="C34" i="7"/>
  <c r="D38" i="4"/>
  <c r="C30" i="10"/>
  <c r="C30" i="7"/>
  <c r="D33" i="4"/>
  <c r="B19" i="27"/>
  <c r="C26" i="10"/>
  <c r="C26" i="7"/>
  <c r="D29" i="4"/>
  <c r="B15" i="27"/>
  <c r="C22" i="10"/>
  <c r="C22" i="7"/>
  <c r="D24" i="4"/>
  <c r="B13" i="27"/>
  <c r="C18" i="10"/>
  <c r="C18" i="7"/>
  <c r="D20" i="4"/>
  <c r="B11" i="27"/>
  <c r="C14" i="10"/>
  <c r="C14" i="7"/>
  <c r="D16" i="4"/>
  <c r="B8" i="27"/>
  <c r="C10" i="10"/>
  <c r="C10" i="7"/>
  <c r="D12" i="4"/>
  <c r="C6" i="10"/>
  <c r="C6" i="7"/>
  <c r="D8" i="4"/>
  <c r="C3" i="27"/>
  <c r="D2" i="10"/>
  <c r="D2" i="7"/>
  <c r="F4" i="4"/>
  <c r="D40" i="10"/>
  <c r="D40" i="7"/>
  <c r="F44" i="4"/>
  <c r="D36" i="10"/>
  <c r="D36" i="7"/>
  <c r="F40" i="4"/>
  <c r="C20" i="27"/>
  <c r="D32" i="10"/>
  <c r="D32" i="7"/>
  <c r="F35" i="4"/>
  <c r="D28" i="10"/>
  <c r="D28" i="7"/>
  <c r="F31" i="4"/>
  <c r="C17" i="27"/>
  <c r="D24" i="10"/>
  <c r="D24" i="7"/>
  <c r="F27" i="4"/>
  <c r="D20" i="10"/>
  <c r="D20" i="7"/>
  <c r="F22" i="4"/>
  <c r="D16" i="10"/>
  <c r="D16" i="7"/>
  <c r="F18" i="4"/>
  <c r="C10" i="27"/>
  <c r="D12" i="10"/>
  <c r="D12" i="7"/>
  <c r="F14" i="4"/>
  <c r="C6" i="27"/>
  <c r="D8" i="10"/>
  <c r="D8" i="7"/>
  <c r="F10" i="4"/>
  <c r="C4" i="27"/>
  <c r="D4" i="10"/>
  <c r="D4" i="7"/>
  <c r="F6" i="4"/>
  <c r="C29" i="10"/>
  <c r="C29" i="7"/>
  <c r="D32" i="4"/>
  <c r="B18" i="27"/>
  <c r="C25" i="10"/>
  <c r="C25" i="7"/>
  <c r="D28" i="4"/>
  <c r="C21" i="10"/>
  <c r="C21" i="7"/>
  <c r="D23" i="4"/>
  <c r="B12" i="27"/>
  <c r="C17" i="10"/>
  <c r="C17" i="7"/>
  <c r="D19" i="4"/>
  <c r="C13" i="10"/>
  <c r="C13" i="7"/>
  <c r="D15" i="4"/>
  <c r="B7" i="27"/>
  <c r="C9" i="10"/>
  <c r="C9" i="7"/>
  <c r="D11" i="4"/>
  <c r="C5" i="10"/>
  <c r="C5" i="7"/>
  <c r="D7" i="4"/>
  <c r="D43" i="10"/>
  <c r="D43" i="7"/>
  <c r="F47" i="4"/>
  <c r="D39" i="10"/>
  <c r="D39" i="7"/>
  <c r="F43" i="4"/>
  <c r="C23" i="27"/>
  <c r="D35" i="10"/>
  <c r="D35" i="7"/>
  <c r="F39" i="4"/>
  <c r="D31" i="10"/>
  <c r="D31" i="7"/>
  <c r="F34" i="4"/>
  <c r="D27" i="10"/>
  <c r="D27" i="7"/>
  <c r="F30" i="4"/>
  <c r="C16" i="27"/>
  <c r="D23" i="10"/>
  <c r="D23" i="7"/>
  <c r="F26" i="4"/>
  <c r="C14" i="27"/>
  <c r="D19" i="10"/>
  <c r="D19" i="7"/>
  <c r="F21" i="4"/>
  <c r="D15" i="10"/>
  <c r="D15" i="7"/>
  <c r="F17" i="4"/>
  <c r="C9" i="27"/>
  <c r="D11" i="10"/>
  <c r="D11" i="7"/>
  <c r="F13" i="4"/>
  <c r="C5" i="27"/>
  <c r="D7" i="10"/>
  <c r="D7" i="7"/>
  <c r="F9" i="4"/>
  <c r="D3" i="10"/>
  <c r="D3" i="7"/>
  <c r="F5" i="4"/>
  <c r="B24" i="27"/>
  <c r="C37" i="10"/>
  <c r="C37" i="7"/>
  <c r="D41" i="4"/>
  <c r="C40" i="10"/>
  <c r="C40" i="7"/>
  <c r="D44" i="4"/>
  <c r="C28" i="10"/>
  <c r="C28" i="7"/>
  <c r="D31" i="4"/>
  <c r="C16" i="10"/>
  <c r="C16" i="7"/>
  <c r="D18" i="4"/>
  <c r="B10" i="27"/>
  <c r="C12" i="10"/>
  <c r="C12" i="7"/>
  <c r="D14" i="4"/>
  <c r="B6" i="27"/>
  <c r="C8" i="10"/>
  <c r="C8" i="7"/>
  <c r="D10" i="4"/>
  <c r="B4" i="27"/>
  <c r="C4" i="10"/>
  <c r="C4" i="7"/>
  <c r="D6" i="4"/>
  <c r="D42" i="10"/>
  <c r="D42" i="7"/>
  <c r="F46" i="4"/>
  <c r="D38" i="10"/>
  <c r="D38" i="7"/>
  <c r="F42" i="4"/>
  <c r="C22" i="27"/>
  <c r="D34" i="10"/>
  <c r="D34" i="7"/>
  <c r="F38" i="4"/>
  <c r="D30" i="10"/>
  <c r="D30" i="7"/>
  <c r="F33" i="4"/>
  <c r="C19" i="27"/>
  <c r="D26" i="10"/>
  <c r="D26" i="7"/>
  <c r="F29" i="4"/>
  <c r="C15" i="27"/>
  <c r="D22" i="10"/>
  <c r="D22" i="7"/>
  <c r="F24" i="4"/>
  <c r="C13" i="27"/>
  <c r="D18" i="10"/>
  <c r="D18" i="7"/>
  <c r="F20" i="4"/>
  <c r="C11" i="27"/>
  <c r="D14" i="10"/>
  <c r="D14" i="7"/>
  <c r="F16" i="4"/>
  <c r="C8" i="27"/>
  <c r="D10" i="10"/>
  <c r="D10" i="7"/>
  <c r="F12" i="4"/>
  <c r="D6" i="10"/>
  <c r="D6" i="7"/>
  <c r="F8" i="4"/>
  <c r="B21" i="27"/>
  <c r="C33" i="10"/>
  <c r="C33" i="7"/>
  <c r="D36" i="4"/>
  <c r="G4" i="4"/>
  <c r="L52" i="3"/>
  <c r="L50" i="3"/>
  <c r="L49" i="3"/>
  <c r="L51" i="3"/>
  <c r="B20" i="27"/>
  <c r="C32" i="10"/>
  <c r="C32" i="7"/>
  <c r="D35" i="4"/>
  <c r="C20" i="10"/>
  <c r="C20" i="7"/>
  <c r="D22" i="4"/>
  <c r="C43" i="10"/>
  <c r="C43" i="7"/>
  <c r="D47" i="4"/>
  <c r="C39" i="10"/>
  <c r="C39" i="7"/>
  <c r="D43" i="4"/>
  <c r="B23" i="27"/>
  <c r="C35" i="10"/>
  <c r="C35" i="7"/>
  <c r="D39" i="4"/>
  <c r="C31" i="10"/>
  <c r="C31" i="7"/>
  <c r="D34" i="4"/>
  <c r="C27" i="10"/>
  <c r="C27" i="7"/>
  <c r="D30" i="4"/>
  <c r="B16" i="27"/>
  <c r="C23" i="10"/>
  <c r="C23" i="7"/>
  <c r="D26" i="4"/>
  <c r="B14" i="27"/>
  <c r="C19" i="10"/>
  <c r="C19" i="7"/>
  <c r="D21" i="4"/>
  <c r="C15" i="10"/>
  <c r="C15" i="7"/>
  <c r="D17" i="4"/>
  <c r="B9" i="27"/>
  <c r="C11" i="10"/>
  <c r="C11" i="7"/>
  <c r="D13" i="4"/>
  <c r="B5" i="27"/>
  <c r="C7" i="10"/>
  <c r="C7" i="7"/>
  <c r="D9" i="4"/>
  <c r="C3" i="10"/>
  <c r="C3" i="7"/>
  <c r="D5" i="4"/>
  <c r="D41" i="10"/>
  <c r="D41" i="7"/>
  <c r="F45" i="4"/>
  <c r="C24" i="27"/>
  <c r="D37" i="10"/>
  <c r="D37" i="7"/>
  <c r="F41" i="4"/>
  <c r="C21" i="27"/>
  <c r="D33" i="10"/>
  <c r="D33" i="7"/>
  <c r="F36" i="4"/>
  <c r="D29" i="10"/>
  <c r="D29" i="7"/>
  <c r="F32" i="4"/>
  <c r="C18" i="27"/>
  <c r="D25" i="10"/>
  <c r="D25" i="7"/>
  <c r="F28" i="4"/>
  <c r="D21" i="10"/>
  <c r="D21" i="7"/>
  <c r="F23" i="4"/>
  <c r="C12" i="27"/>
  <c r="D17" i="10"/>
  <c r="D17" i="7"/>
  <c r="F19" i="4"/>
  <c r="D13" i="10"/>
  <c r="D13" i="7"/>
  <c r="F15" i="4"/>
  <c r="C7" i="27"/>
  <c r="D9" i="10"/>
  <c r="D9" i="7"/>
  <c r="F11" i="4"/>
  <c r="D5" i="10"/>
  <c r="D5" i="7"/>
  <c r="F7" i="4"/>
  <c r="I50" i="3"/>
  <c r="I49" i="3"/>
  <c r="I52" i="3"/>
  <c r="I51" i="3"/>
  <c r="E52" i="3"/>
  <c r="E51" i="3"/>
  <c r="E49" i="3"/>
  <c r="E50" i="3"/>
  <c r="H45" i="3"/>
  <c r="E44" i="4" s="1"/>
  <c r="H44" i="3"/>
  <c r="E43" i="4" s="1"/>
  <c r="H43" i="3"/>
  <c r="E42" i="4" s="1"/>
  <c r="H42" i="3"/>
  <c r="E41" i="4" s="1"/>
  <c r="H41" i="3"/>
  <c r="E40" i="4" s="1"/>
  <c r="H40" i="3"/>
  <c r="E39" i="4" s="1"/>
  <c r="H39" i="3"/>
  <c r="E38" i="4" s="1"/>
  <c r="H37" i="3"/>
  <c r="E36" i="4" s="1"/>
  <c r="H36" i="3"/>
  <c r="E35" i="4" s="1"/>
  <c r="H35" i="3"/>
  <c r="E34" i="4" s="1"/>
  <c r="H34" i="3"/>
  <c r="E33" i="4" s="1"/>
  <c r="H33" i="3"/>
  <c r="E32" i="4" s="1"/>
  <c r="H32" i="3"/>
  <c r="E31" i="4" s="1"/>
  <c r="H31" i="3"/>
  <c r="E30" i="4" s="1"/>
  <c r="H30" i="3"/>
  <c r="E29" i="4" s="1"/>
  <c r="H29" i="3"/>
  <c r="E28" i="4" s="1"/>
  <c r="H28" i="3"/>
  <c r="E27" i="4" s="1"/>
  <c r="H27" i="3"/>
  <c r="E26" i="4" s="1"/>
  <c r="S21" i="4" l="1"/>
  <c r="T21" i="4"/>
  <c r="U21" i="4" s="1"/>
  <c r="S26" i="4"/>
  <c r="T26" i="4"/>
  <c r="S30" i="4"/>
  <c r="T30" i="4"/>
  <c r="U30" i="4" s="1"/>
  <c r="K31" i="7"/>
  <c r="J31" i="7"/>
  <c r="S22" i="4"/>
  <c r="T22" i="4"/>
  <c r="U22" i="4" s="1"/>
  <c r="K32" i="7"/>
  <c r="J32" i="7"/>
  <c r="T36" i="4"/>
  <c r="S36" i="4"/>
  <c r="T6" i="4"/>
  <c r="U6" i="4" s="1"/>
  <c r="S6" i="4"/>
  <c r="S10" i="4"/>
  <c r="T10" i="4"/>
  <c r="U10" i="4" s="1"/>
  <c r="T14" i="4"/>
  <c r="U14" i="4" s="1"/>
  <c r="S14" i="4"/>
  <c r="T18" i="4"/>
  <c r="S18" i="4"/>
  <c r="K28" i="7"/>
  <c r="J28" i="7"/>
  <c r="J5" i="7"/>
  <c r="K5" i="7"/>
  <c r="T28" i="4"/>
  <c r="U28" i="4" s="1"/>
  <c r="S28" i="4"/>
  <c r="T32" i="4"/>
  <c r="S32" i="4"/>
  <c r="S38" i="4"/>
  <c r="T38" i="4"/>
  <c r="S42" i="4"/>
  <c r="T42" i="4"/>
  <c r="U42" i="4" s="1"/>
  <c r="K42" i="7"/>
  <c r="J42" i="7"/>
  <c r="S9" i="4"/>
  <c r="T9" i="4"/>
  <c r="U9" i="4" s="1"/>
  <c r="S13" i="4"/>
  <c r="T13" i="4"/>
  <c r="S17" i="4"/>
  <c r="T17" i="4"/>
  <c r="U17" i="4" s="1"/>
  <c r="J19" i="7"/>
  <c r="K19" i="7"/>
  <c r="J23" i="7"/>
  <c r="K23" i="7"/>
  <c r="K27" i="7"/>
  <c r="J27" i="7"/>
  <c r="S47" i="4"/>
  <c r="T47" i="4"/>
  <c r="U47" i="4" s="1"/>
  <c r="K20" i="7"/>
  <c r="J20" i="7"/>
  <c r="J33" i="7"/>
  <c r="K33" i="7"/>
  <c r="J4" i="7"/>
  <c r="K4" i="7"/>
  <c r="K8" i="7"/>
  <c r="J8" i="7"/>
  <c r="K12" i="7"/>
  <c r="J12" i="7"/>
  <c r="K16" i="7"/>
  <c r="J16" i="7"/>
  <c r="T41" i="4"/>
  <c r="U41" i="4" s="1"/>
  <c r="S41" i="4"/>
  <c r="S19" i="4"/>
  <c r="T19" i="4"/>
  <c r="U19" i="4" s="1"/>
  <c r="T23" i="4"/>
  <c r="U23" i="4" s="1"/>
  <c r="S23" i="4"/>
  <c r="K25" i="7"/>
  <c r="J25" i="7"/>
  <c r="J29" i="7"/>
  <c r="K29" i="7"/>
  <c r="T12" i="4"/>
  <c r="S12" i="4"/>
  <c r="T16" i="4"/>
  <c r="U16" i="4" s="1"/>
  <c r="S16" i="4"/>
  <c r="S20" i="4"/>
  <c r="T20" i="4"/>
  <c r="U20" i="4" s="1"/>
  <c r="S24" i="4"/>
  <c r="T24" i="4"/>
  <c r="T29" i="4"/>
  <c r="S29" i="4"/>
  <c r="S33" i="4"/>
  <c r="T33" i="4"/>
  <c r="K34" i="7"/>
  <c r="J34" i="7"/>
  <c r="K38" i="7"/>
  <c r="J38" i="7"/>
  <c r="T45" i="4"/>
  <c r="S45" i="4"/>
  <c r="S5" i="4"/>
  <c r="T5" i="4"/>
  <c r="K7" i="7"/>
  <c r="J7" i="7"/>
  <c r="J11" i="7"/>
  <c r="K11" i="7"/>
  <c r="J15" i="7"/>
  <c r="K15" i="7"/>
  <c r="S39" i="4"/>
  <c r="T39" i="4"/>
  <c r="S43" i="4"/>
  <c r="T43" i="4"/>
  <c r="U43" i="4" s="1"/>
  <c r="J43" i="7"/>
  <c r="K43" i="7"/>
  <c r="T44" i="4"/>
  <c r="S44" i="4"/>
  <c r="J37" i="7"/>
  <c r="K37" i="7"/>
  <c r="S11" i="4"/>
  <c r="T11" i="4"/>
  <c r="U11" i="4" s="1"/>
  <c r="T15" i="4"/>
  <c r="U15" i="4" s="1"/>
  <c r="S15" i="4"/>
  <c r="J17" i="7"/>
  <c r="K17" i="7"/>
  <c r="J21" i="7"/>
  <c r="K21" i="7"/>
  <c r="S4" i="4"/>
  <c r="T4" i="4"/>
  <c r="U4" i="4" s="1"/>
  <c r="S8" i="4"/>
  <c r="T8" i="4"/>
  <c r="J10" i="7"/>
  <c r="K10" i="7"/>
  <c r="K14" i="7"/>
  <c r="J14" i="7"/>
  <c r="K18" i="7"/>
  <c r="J18" i="7"/>
  <c r="J22" i="7"/>
  <c r="K22" i="7"/>
  <c r="K26" i="7"/>
  <c r="J26" i="7"/>
  <c r="K30" i="7"/>
  <c r="J30" i="7"/>
  <c r="T27" i="4"/>
  <c r="S27" i="4"/>
  <c r="T40" i="4"/>
  <c r="U40" i="4" s="1"/>
  <c r="S40" i="4"/>
  <c r="J41" i="7"/>
  <c r="K41" i="7"/>
  <c r="K3" i="7"/>
  <c r="J3" i="7"/>
  <c r="S34" i="4"/>
  <c r="T34" i="4"/>
  <c r="U34" i="4" s="1"/>
  <c r="J35" i="7"/>
  <c r="K35" i="7"/>
  <c r="J39" i="7"/>
  <c r="K39" i="7"/>
  <c r="T35" i="4"/>
  <c r="U35" i="4" s="1"/>
  <c r="S35" i="4"/>
  <c r="S31" i="4"/>
  <c r="T31" i="4"/>
  <c r="U31" i="4" s="1"/>
  <c r="J40" i="7"/>
  <c r="K40" i="7"/>
  <c r="T7" i="4"/>
  <c r="S7" i="4"/>
  <c r="K9" i="7"/>
  <c r="J9" i="7"/>
  <c r="K13" i="7"/>
  <c r="J13" i="7"/>
  <c r="J2" i="7"/>
  <c r="K2" i="7"/>
  <c r="J6" i="7"/>
  <c r="K6" i="7"/>
  <c r="T46" i="4"/>
  <c r="U46" i="4" s="1"/>
  <c r="S46" i="4"/>
  <c r="J24" i="7"/>
  <c r="K24" i="7"/>
  <c r="K36" i="7"/>
  <c r="J36" i="7"/>
  <c r="H24" i="3"/>
  <c r="E23" i="4" s="1"/>
  <c r="H25" i="3"/>
  <c r="E24" i="4" s="1"/>
  <c r="H23" i="3"/>
  <c r="E22" i="4" s="1"/>
  <c r="H22" i="3"/>
  <c r="E21" i="4" s="1"/>
  <c r="H19" i="3"/>
  <c r="E18" i="4" s="1"/>
  <c r="H20" i="3"/>
  <c r="E19" i="4" s="1"/>
  <c r="H21" i="3"/>
  <c r="E20" i="4" s="1"/>
  <c r="H17" i="3"/>
  <c r="E16" i="4" s="1"/>
  <c r="H18" i="3"/>
  <c r="E17" i="4" s="1"/>
  <c r="U8" i="4" l="1"/>
  <c r="U39" i="4"/>
  <c r="U5" i="4"/>
  <c r="U33" i="4"/>
  <c r="U24" i="4"/>
  <c r="U13" i="4"/>
  <c r="U38" i="4"/>
  <c r="U26" i="4"/>
  <c r="U7" i="4"/>
  <c r="U27" i="4"/>
  <c r="U44" i="4"/>
  <c r="U45" i="4"/>
  <c r="U29" i="4"/>
  <c r="U12" i="4"/>
  <c r="U32" i="4"/>
  <c r="U18" i="4"/>
  <c r="U36" i="4"/>
  <c r="H16" i="3"/>
  <c r="E15" i="4" s="1"/>
  <c r="H15" i="3"/>
  <c r="E14" i="4" s="1"/>
  <c r="H10" i="3"/>
  <c r="E9" i="4" s="1"/>
  <c r="H11" i="3"/>
  <c r="E10" i="4" s="1"/>
  <c r="H12" i="3"/>
  <c r="E11" i="4" s="1"/>
  <c r="H13" i="3"/>
  <c r="E12" i="4" s="1"/>
  <c r="H14" i="3"/>
  <c r="E13" i="4" s="1"/>
  <c r="H9" i="3" l="1"/>
  <c r="E8" i="4" s="1"/>
  <c r="H8" i="3"/>
  <c r="E7" i="4" s="1"/>
  <c r="H7" i="3"/>
  <c r="E6" i="4" s="1"/>
  <c r="H6" i="3"/>
  <c r="E5" i="4" s="1"/>
  <c r="H5" i="3" l="1"/>
  <c r="E4" i="4" s="1"/>
  <c r="D40" i="3"/>
  <c r="C39" i="4" s="1"/>
  <c r="D41" i="3"/>
  <c r="C40" i="4" s="1"/>
  <c r="D42" i="3"/>
  <c r="C41" i="4" s="1"/>
  <c r="D43" i="3"/>
  <c r="C42" i="4" s="1"/>
  <c r="D44" i="3"/>
  <c r="C43" i="4" s="1"/>
  <c r="D45" i="3"/>
  <c r="C44" i="4" s="1"/>
  <c r="D46" i="3"/>
  <c r="C45" i="4" s="1"/>
  <c r="D47" i="3"/>
  <c r="C46" i="4" s="1"/>
  <c r="D48" i="3"/>
  <c r="C47" i="4" s="1"/>
  <c r="D39" i="3"/>
  <c r="C38" i="4" s="1"/>
  <c r="D37" i="3"/>
  <c r="C36" i="4" s="1"/>
  <c r="D36" i="3"/>
  <c r="C35" i="4" s="1"/>
  <c r="D35" i="3"/>
  <c r="C34" i="4" s="1"/>
  <c r="D34" i="3"/>
  <c r="C33" i="4" s="1"/>
  <c r="D33" i="3"/>
  <c r="C32" i="4" s="1"/>
  <c r="D32" i="3"/>
  <c r="C31" i="4" s="1"/>
  <c r="D31" i="3"/>
  <c r="C30" i="4" s="1"/>
  <c r="D30" i="3"/>
  <c r="C29" i="4" s="1"/>
  <c r="D29" i="3"/>
  <c r="C28" i="4" s="1"/>
  <c r="D28" i="3"/>
  <c r="C27" i="4" s="1"/>
  <c r="D27" i="3"/>
  <c r="C26" i="4" s="1"/>
  <c r="D21" i="3"/>
  <c r="C20" i="4" s="1"/>
  <c r="D22" i="3"/>
  <c r="C21" i="4" s="1"/>
  <c r="D23" i="3"/>
  <c r="C22" i="4" s="1"/>
  <c r="D24" i="3"/>
  <c r="C23" i="4" s="1"/>
  <c r="D25" i="3"/>
  <c r="C24" i="4" s="1"/>
  <c r="D17" i="3"/>
  <c r="C16" i="4" s="1"/>
  <c r="D18" i="3"/>
  <c r="C17" i="4" s="1"/>
  <c r="D19" i="3"/>
  <c r="C18" i="4" s="1"/>
  <c r="D20" i="3"/>
  <c r="C19" i="4" s="1"/>
  <c r="D13" i="3"/>
  <c r="C12" i="4" s="1"/>
  <c r="D14" i="3"/>
  <c r="C13" i="4" s="1"/>
  <c r="D15" i="3"/>
  <c r="C14" i="4" s="1"/>
  <c r="D16" i="3"/>
  <c r="C15" i="4" s="1"/>
  <c r="D12" i="3"/>
  <c r="C11" i="4" s="1"/>
  <c r="D11" i="3"/>
  <c r="C10" i="4" s="1"/>
  <c r="D8" i="3"/>
  <c r="C7" i="4" s="1"/>
  <c r="D9" i="3"/>
  <c r="C8" i="4" s="1"/>
  <c r="D10" i="3"/>
  <c r="C9" i="4" s="1"/>
  <c r="D7" i="3"/>
  <c r="C6" i="4" s="1"/>
  <c r="D6" i="3"/>
  <c r="C5" i="4" s="1"/>
  <c r="D5" i="3"/>
  <c r="C4" i="4" s="1"/>
  <c r="R4" i="4" l="1"/>
  <c r="Q4" i="4"/>
  <c r="Q7" i="4"/>
  <c r="R7" i="4"/>
  <c r="Q9" i="4"/>
  <c r="R9" i="4"/>
  <c r="R11" i="4"/>
  <c r="Q11" i="4"/>
  <c r="R12" i="4"/>
  <c r="Q12" i="4"/>
  <c r="Q16" i="4"/>
  <c r="R16" i="4"/>
  <c r="Q21" i="4"/>
  <c r="R21" i="4"/>
  <c r="R28" i="4"/>
  <c r="Q28" i="4"/>
  <c r="R32" i="4"/>
  <c r="Q32" i="4"/>
  <c r="Q36" i="4"/>
  <c r="R36" i="4"/>
  <c r="Q45" i="4"/>
  <c r="R45" i="4"/>
  <c r="R41" i="4"/>
  <c r="Q41" i="4"/>
  <c r="Q8" i="4"/>
  <c r="R8" i="4"/>
  <c r="R19" i="4"/>
  <c r="Q19" i="4"/>
  <c r="Q24" i="4"/>
  <c r="R24" i="4"/>
  <c r="Q20" i="4"/>
  <c r="R20" i="4"/>
  <c r="Q29" i="4"/>
  <c r="R29" i="4"/>
  <c r="Q33" i="4"/>
  <c r="R33" i="4"/>
  <c r="R38" i="4"/>
  <c r="Q38" i="4"/>
  <c r="R44" i="4"/>
  <c r="Q44" i="4"/>
  <c r="R40" i="4"/>
  <c r="Q40" i="4"/>
  <c r="Q5" i="4"/>
  <c r="R5" i="4"/>
  <c r="R18" i="4"/>
  <c r="Q18" i="4"/>
  <c r="Q23" i="4"/>
  <c r="R23" i="4"/>
  <c r="Q26" i="4"/>
  <c r="R26" i="4"/>
  <c r="Q30" i="4"/>
  <c r="R30" i="4"/>
  <c r="Q34" i="4"/>
  <c r="R34" i="4"/>
  <c r="Q47" i="4"/>
  <c r="R47" i="4"/>
  <c r="Q43" i="4"/>
  <c r="R43" i="4"/>
  <c r="Q39" i="4"/>
  <c r="R39" i="4"/>
  <c r="R15" i="4"/>
  <c r="Q15" i="4"/>
  <c r="R14" i="4"/>
  <c r="Q14" i="4"/>
  <c r="R6" i="4"/>
  <c r="Q6" i="4"/>
  <c r="R10" i="4"/>
  <c r="Q10" i="4"/>
  <c r="Q13" i="4"/>
  <c r="R13" i="4"/>
  <c r="Q17" i="4"/>
  <c r="R17" i="4"/>
  <c r="Q22" i="4"/>
  <c r="R22" i="4"/>
  <c r="Q27" i="4"/>
  <c r="R27" i="4"/>
  <c r="R31" i="4"/>
  <c r="Q31" i="4"/>
  <c r="R35" i="4"/>
  <c r="Q35" i="4"/>
  <c r="Q46" i="4"/>
  <c r="R46" i="4"/>
  <c r="R42" i="4"/>
  <c r="Q42" i="4"/>
  <c r="H52" i="3"/>
  <c r="H50" i="3"/>
  <c r="H51" i="3"/>
  <c r="H49" i="3"/>
  <c r="D52" i="3"/>
  <c r="D51" i="3"/>
  <c r="D49" i="3"/>
  <c r="D50" i="3"/>
</calcChain>
</file>

<file path=xl/sharedStrings.xml><?xml version="1.0" encoding="utf-8"?>
<sst xmlns="http://schemas.openxmlformats.org/spreadsheetml/2006/main" count="145" uniqueCount="45">
  <si>
    <t>Link no.</t>
  </si>
  <si>
    <t>From Node</t>
  </si>
  <si>
    <t>To Node</t>
  </si>
  <si>
    <t>Length</t>
  </si>
  <si>
    <t>BBR1</t>
  </si>
  <si>
    <t>BBR2</t>
  </si>
  <si>
    <t>BBR3</t>
  </si>
  <si>
    <t>k = 1</t>
  </si>
  <si>
    <t>RI</t>
  </si>
  <si>
    <t>TNL</t>
  </si>
  <si>
    <t>All links</t>
  </si>
  <si>
    <t>Run time</t>
  </si>
  <si>
    <t>Link details</t>
  </si>
  <si>
    <t>Disrupted</t>
  </si>
  <si>
    <t>k = 2</t>
  </si>
  <si>
    <t>k = 100</t>
  </si>
  <si>
    <t>k = 50</t>
  </si>
  <si>
    <t>k = 25</t>
  </si>
  <si>
    <t>k = 10</t>
  </si>
  <si>
    <t>k = 5</t>
  </si>
  <si>
    <t>RI'</t>
  </si>
  <si>
    <t>Mean</t>
  </si>
  <si>
    <t>St. dev</t>
  </si>
  <si>
    <t>Min</t>
  </si>
  <si>
    <t>Max</t>
  </si>
  <si>
    <t>min</t>
  </si>
  <si>
    <t>max</t>
  </si>
  <si>
    <t>diff</t>
  </si>
  <si>
    <t>k</t>
  </si>
  <si>
    <t>average run time</t>
  </si>
  <si>
    <t>R squared</t>
  </si>
  <si>
    <t>Significance</t>
  </si>
  <si>
    <t>No. of link</t>
  </si>
  <si>
    <t>K=1</t>
  </si>
  <si>
    <t>K=2</t>
  </si>
  <si>
    <t>K=5</t>
  </si>
  <si>
    <t>K=10</t>
  </si>
  <si>
    <t>K=25</t>
  </si>
  <si>
    <t>K=50</t>
  </si>
  <si>
    <t>K=100</t>
  </si>
  <si>
    <t>Statistic</t>
  </si>
  <si>
    <t>mean</t>
  </si>
  <si>
    <t>sd</t>
  </si>
  <si>
    <t>CI</t>
  </si>
  <si>
    <t>SSE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</si>
</sst>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2222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62">
    <xf numFmtId="0" fontId="0" fillId="0" borderId="0" xfId="0"/>
    <xf numFmtId="0" fontId="1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right" vertical="center"/>
    </xf>
    <xf numFmtId="0" fontId="1" fillId="0" borderId="0" xfId="0" applyFont="1" applyFill="1" applyAlignment="1">
      <alignment horizontal="right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right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vertical="center"/>
    </xf>
    <xf numFmtId="0" fontId="0" fillId="0" borderId="15" xfId="0" applyFill="1" applyBorder="1" applyAlignment="1">
      <alignment horizontal="right" vertical="center"/>
    </xf>
    <xf numFmtId="0" fontId="0" fillId="0" borderId="11" xfId="0" applyFill="1" applyBorder="1" applyAlignment="1">
      <alignment horizontal="right" vertical="center"/>
    </xf>
    <xf numFmtId="0" fontId="1" fillId="0" borderId="22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0" fillId="0" borderId="25" xfId="0" applyFill="1" applyBorder="1" applyAlignment="1">
      <alignment horizontal="right" vertical="center"/>
    </xf>
    <xf numFmtId="0" fontId="1" fillId="0" borderId="23" xfId="0" applyFont="1" applyFill="1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0" xfId="0" applyAlignment="1">
      <alignment vertical="center"/>
    </xf>
    <xf numFmtId="4" fontId="0" fillId="0" borderId="7" xfId="0" applyNumberFormat="1" applyBorder="1" applyAlignment="1">
      <alignment vertical="center"/>
    </xf>
    <xf numFmtId="4" fontId="0" fillId="0" borderId="6" xfId="0" applyNumberFormat="1" applyBorder="1" applyAlignment="1">
      <alignment vertical="center"/>
    </xf>
    <xf numFmtId="4" fontId="0" fillId="0" borderId="14" xfId="0" applyNumberFormat="1" applyBorder="1" applyAlignment="1">
      <alignment vertical="center"/>
    </xf>
    <xf numFmtId="4" fontId="0" fillId="0" borderId="15" xfId="0" applyNumberFormat="1" applyBorder="1" applyAlignment="1">
      <alignment vertical="center"/>
    </xf>
    <xf numFmtId="4" fontId="0" fillId="0" borderId="3" xfId="0" applyNumberFormat="1" applyBorder="1" applyAlignment="1">
      <alignment vertical="center"/>
    </xf>
    <xf numFmtId="4" fontId="0" fillId="0" borderId="2" xfId="0" applyNumberFormat="1" applyBorder="1" applyAlignment="1">
      <alignment vertical="center"/>
    </xf>
    <xf numFmtId="4" fontId="0" fillId="0" borderId="24" xfId="0" applyNumberFormat="1" applyBorder="1" applyAlignment="1">
      <alignment vertical="center"/>
    </xf>
    <xf numFmtId="4" fontId="0" fillId="0" borderId="25" xfId="0" applyNumberFormat="1" applyBorder="1" applyAlignment="1">
      <alignment vertical="center"/>
    </xf>
    <xf numFmtId="4" fontId="0" fillId="0" borderId="17" xfId="0" applyNumberFormat="1" applyBorder="1" applyAlignment="1">
      <alignment vertical="center"/>
    </xf>
    <xf numFmtId="4" fontId="0" fillId="0" borderId="21" xfId="0" applyNumberFormat="1" applyBorder="1" applyAlignment="1">
      <alignment vertical="center"/>
    </xf>
    <xf numFmtId="4" fontId="0" fillId="0" borderId="23" xfId="0" applyNumberFormat="1" applyBorder="1" applyAlignment="1">
      <alignment vertical="center"/>
    </xf>
    <xf numFmtId="4" fontId="0" fillId="0" borderId="9" xfId="0" applyNumberFormat="1" applyBorder="1" applyAlignment="1">
      <alignment vertical="center"/>
    </xf>
    <xf numFmtId="4" fontId="0" fillId="0" borderId="14" xfId="0" applyNumberFormat="1" applyFont="1" applyBorder="1" applyAlignment="1">
      <alignment vertical="center"/>
    </xf>
    <xf numFmtId="4" fontId="0" fillId="0" borderId="15" xfId="0" applyNumberFormat="1" applyFont="1" applyBorder="1" applyAlignment="1">
      <alignment vertical="center"/>
    </xf>
    <xf numFmtId="4" fontId="0" fillId="0" borderId="7" xfId="0" applyNumberFormat="1" applyFont="1" applyBorder="1" applyAlignment="1">
      <alignment vertical="center"/>
    </xf>
    <xf numFmtId="4" fontId="0" fillId="0" borderId="6" xfId="0" applyNumberFormat="1" applyFont="1" applyBorder="1" applyAlignment="1">
      <alignment vertical="center"/>
    </xf>
    <xf numFmtId="4" fontId="0" fillId="0" borderId="18" xfId="0" applyNumberFormat="1" applyBorder="1" applyAlignment="1">
      <alignment vertical="center"/>
    </xf>
    <xf numFmtId="4" fontId="0" fillId="0" borderId="22" xfId="0" applyNumberFormat="1" applyBorder="1" applyAlignment="1">
      <alignment vertical="center"/>
    </xf>
    <xf numFmtId="4" fontId="0" fillId="0" borderId="16" xfId="0" applyNumberFormat="1" applyBorder="1" applyAlignment="1">
      <alignment vertical="center"/>
    </xf>
    <xf numFmtId="4" fontId="0" fillId="0" borderId="11" xfId="0" applyNumberFormat="1" applyBorder="1" applyAlignment="1">
      <alignment vertical="center"/>
    </xf>
    <xf numFmtId="4" fontId="0" fillId="0" borderId="5" xfId="0" applyNumberFormat="1" applyBorder="1" applyAlignment="1">
      <alignment vertical="center"/>
    </xf>
    <xf numFmtId="4" fontId="0" fillId="0" borderId="4" xfId="0" applyNumberFormat="1" applyBorder="1" applyAlignment="1">
      <alignment vertical="center"/>
    </xf>
    <xf numFmtId="4" fontId="0" fillId="0" borderId="12" xfId="0" applyNumberFormat="1" applyBorder="1" applyAlignment="1">
      <alignment vertical="center"/>
    </xf>
    <xf numFmtId="4" fontId="0" fillId="0" borderId="13" xfId="0" applyNumberFormat="1" applyBorder="1" applyAlignment="1">
      <alignment vertical="center"/>
    </xf>
    <xf numFmtId="4" fontId="0" fillId="0" borderId="1" xfId="0" applyNumberFormat="1" applyBorder="1" applyAlignment="1">
      <alignment vertical="center"/>
    </xf>
    <xf numFmtId="4" fontId="0" fillId="0" borderId="27" xfId="0" applyNumberFormat="1" applyBorder="1" applyAlignment="1">
      <alignment vertical="center"/>
    </xf>
    <xf numFmtId="0" fontId="0" fillId="0" borderId="28" xfId="0" applyBorder="1" applyAlignment="1">
      <alignment vertical="center"/>
    </xf>
    <xf numFmtId="0" fontId="1" fillId="0" borderId="27" xfId="0" applyFont="1" applyFill="1" applyBorder="1" applyAlignment="1">
      <alignment horizontal="center" vertical="center"/>
    </xf>
    <xf numFmtId="4" fontId="0" fillId="0" borderId="29" xfId="0" applyNumberFormat="1" applyBorder="1" applyAlignment="1">
      <alignment vertical="center"/>
    </xf>
    <xf numFmtId="4" fontId="0" fillId="0" borderId="28" xfId="0" applyNumberFormat="1" applyBorder="1" applyAlignment="1">
      <alignment vertical="center"/>
    </xf>
    <xf numFmtId="4" fontId="0" fillId="0" borderId="26" xfId="0" applyNumberFormat="1" applyBorder="1" applyAlignment="1">
      <alignment vertical="center"/>
    </xf>
    <xf numFmtId="4" fontId="0" fillId="2" borderId="14" xfId="0" applyNumberFormat="1" applyFill="1" applyBorder="1" applyAlignment="1">
      <alignment vertical="center"/>
    </xf>
    <xf numFmtId="4" fontId="0" fillId="2" borderId="1" xfId="0" applyNumberFormat="1" applyFill="1" applyBorder="1" applyAlignment="1">
      <alignment vertical="center"/>
    </xf>
    <xf numFmtId="4" fontId="0" fillId="0" borderId="24" xfId="0" applyNumberFormat="1" applyFont="1" applyBorder="1" applyAlignment="1">
      <alignment vertical="center"/>
    </xf>
    <xf numFmtId="4" fontId="0" fillId="0" borderId="25" xfId="0" applyNumberFormat="1" applyFont="1" applyBorder="1" applyAlignment="1">
      <alignment vertical="center"/>
    </xf>
    <xf numFmtId="4" fontId="0" fillId="0" borderId="3" xfId="0" applyNumberFormat="1" applyFont="1" applyBorder="1" applyAlignment="1">
      <alignment vertical="center"/>
    </xf>
    <xf numFmtId="4" fontId="0" fillId="0" borderId="2" xfId="0" applyNumberFormat="1" applyFont="1" applyBorder="1" applyAlignment="1">
      <alignment vertical="center"/>
    </xf>
    <xf numFmtId="4" fontId="0" fillId="0" borderId="23" xfId="0" applyNumberFormat="1" applyFont="1" applyBorder="1" applyAlignment="1">
      <alignment vertical="center"/>
    </xf>
    <xf numFmtId="4" fontId="0" fillId="0" borderId="9" xfId="0" applyNumberFormat="1" applyFont="1" applyBorder="1" applyAlignment="1">
      <alignment vertical="center"/>
    </xf>
    <xf numFmtId="4" fontId="0" fillId="0" borderId="17" xfId="0" applyNumberFormat="1" applyFont="1" applyBorder="1" applyAlignment="1">
      <alignment vertical="center"/>
    </xf>
    <xf numFmtId="4" fontId="0" fillId="0" borderId="21" xfId="0" applyNumberFormat="1" applyFont="1" applyBorder="1" applyAlignment="1">
      <alignment vertical="center"/>
    </xf>
    <xf numFmtId="4" fontId="0" fillId="0" borderId="16" xfId="0" applyNumberFormat="1" applyFont="1" applyBorder="1" applyAlignment="1">
      <alignment vertical="center"/>
    </xf>
    <xf numFmtId="4" fontId="0" fillId="0" borderId="11" xfId="0" applyNumberFormat="1" applyFont="1" applyBorder="1" applyAlignment="1">
      <alignment vertical="center"/>
    </xf>
    <xf numFmtId="4" fontId="0" fillId="0" borderId="18" xfId="0" applyNumberFormat="1" applyFont="1" applyBorder="1" applyAlignment="1">
      <alignment vertical="center"/>
    </xf>
    <xf numFmtId="4" fontId="0" fillId="0" borderId="22" xfId="0" applyNumberFormat="1" applyFont="1" applyBorder="1" applyAlignment="1">
      <alignment vertical="center"/>
    </xf>
    <xf numFmtId="0" fontId="1" fillId="0" borderId="14" xfId="0" applyFont="1" applyFill="1" applyBorder="1" applyAlignment="1">
      <alignment horizontal="center" vertical="center"/>
    </xf>
    <xf numFmtId="0" fontId="0" fillId="0" borderId="14" xfId="0" applyFont="1" applyFill="1" applyBorder="1" applyAlignment="1">
      <alignment horizontal="center" vertical="center"/>
    </xf>
    <xf numFmtId="4" fontId="0" fillId="0" borderId="15" xfId="0" applyNumberFormat="1" applyFont="1" applyBorder="1" applyAlignment="1">
      <alignment horizontal="right" vertical="center" wrapText="1"/>
    </xf>
    <xf numFmtId="0" fontId="0" fillId="0" borderId="24" xfId="0" applyFont="1" applyFill="1" applyBorder="1" applyAlignment="1">
      <alignment horizontal="center" vertical="center"/>
    </xf>
    <xf numFmtId="4" fontId="0" fillId="0" borderId="25" xfId="0" applyNumberFormat="1" applyFont="1" applyBorder="1" applyAlignment="1">
      <alignment horizontal="right" vertical="center" wrapText="1"/>
    </xf>
    <xf numFmtId="0" fontId="0" fillId="0" borderId="16" xfId="0" applyFont="1" applyFill="1" applyBorder="1" applyAlignment="1">
      <alignment horizontal="center" vertical="center"/>
    </xf>
    <xf numFmtId="0" fontId="0" fillId="0" borderId="12" xfId="0" applyFont="1" applyFill="1" applyBorder="1" applyAlignment="1">
      <alignment horizontal="center" vertical="center"/>
    </xf>
    <xf numFmtId="4" fontId="1" fillId="3" borderId="27" xfId="0" applyNumberFormat="1" applyFont="1" applyFill="1" applyBorder="1" applyAlignment="1">
      <alignment horizontal="center" vertical="center"/>
    </xf>
    <xf numFmtId="4" fontId="1" fillId="2" borderId="27" xfId="0" applyNumberFormat="1" applyFont="1" applyFill="1" applyBorder="1" applyAlignment="1">
      <alignment horizontal="center" vertical="center"/>
    </xf>
    <xf numFmtId="2" fontId="1" fillId="2" borderId="27" xfId="0" applyNumberFormat="1" applyFont="1" applyFill="1" applyBorder="1" applyAlignment="1">
      <alignment horizontal="center" vertical="center"/>
    </xf>
    <xf numFmtId="2" fontId="1" fillId="3" borderId="27" xfId="0" applyNumberFormat="1" applyFont="1" applyFill="1" applyBorder="1" applyAlignment="1">
      <alignment horizontal="center" vertical="center"/>
    </xf>
    <xf numFmtId="4" fontId="1" fillId="0" borderId="11" xfId="0" applyNumberFormat="1" applyFont="1" applyFill="1" applyBorder="1" applyAlignment="1">
      <alignment horizontal="center" vertical="center"/>
    </xf>
    <xf numFmtId="0" fontId="1" fillId="0" borderId="6" xfId="0" applyFont="1" applyFill="1" applyBorder="1" applyAlignment="1">
      <alignment vertical="center"/>
    </xf>
    <xf numFmtId="0" fontId="0" fillId="0" borderId="6" xfId="0" applyFont="1" applyFill="1" applyBorder="1" applyAlignment="1">
      <alignment horizontal="right" vertical="center"/>
    </xf>
    <xf numFmtId="0" fontId="0" fillId="0" borderId="2" xfId="0" applyFont="1" applyFill="1" applyBorder="1" applyAlignment="1">
      <alignment horizontal="right" vertical="center"/>
    </xf>
    <xf numFmtId="0" fontId="0" fillId="0" borderId="21" xfId="0" applyFont="1" applyFill="1" applyBorder="1" applyAlignment="1">
      <alignment horizontal="right" vertical="center"/>
    </xf>
    <xf numFmtId="0" fontId="0" fillId="0" borderId="22" xfId="0" applyFont="1" applyFill="1" applyBorder="1" applyAlignment="1">
      <alignment horizontal="right" vertical="center"/>
    </xf>
    <xf numFmtId="0" fontId="0" fillId="0" borderId="4" xfId="0" applyFont="1" applyFill="1" applyBorder="1" applyAlignment="1">
      <alignment horizontal="right" vertical="center"/>
    </xf>
    <xf numFmtId="4" fontId="1" fillId="0" borderId="18" xfId="0" applyNumberFormat="1" applyFont="1" applyBorder="1" applyAlignment="1">
      <alignment horizontal="center" vertical="center"/>
    </xf>
    <xf numFmtId="4" fontId="1" fillId="0" borderId="16" xfId="0" applyNumberFormat="1" applyFont="1" applyBorder="1" applyAlignment="1">
      <alignment horizontal="center" vertical="center"/>
    </xf>
    <xf numFmtId="4" fontId="1" fillId="0" borderId="11" xfId="0" applyNumberFormat="1" applyFont="1" applyBorder="1" applyAlignment="1">
      <alignment horizontal="center" vertical="center"/>
    </xf>
    <xf numFmtId="4" fontId="1" fillId="0" borderId="22" xfId="0" applyNumberFormat="1" applyFont="1" applyBorder="1" applyAlignment="1">
      <alignment horizontal="center" vertical="center"/>
    </xf>
    <xf numFmtId="4" fontId="1" fillId="0" borderId="18" xfId="0" applyNumberFormat="1" applyFont="1" applyFill="1" applyBorder="1" applyAlignment="1">
      <alignment horizontal="center" vertical="center"/>
    </xf>
    <xf numFmtId="4" fontId="0" fillId="0" borderId="3" xfId="0" applyNumberFormat="1" applyFont="1" applyBorder="1" applyAlignment="1">
      <alignment horizontal="right" vertical="center" wrapText="1"/>
    </xf>
    <xf numFmtId="4" fontId="0" fillId="0" borderId="7" xfId="0" applyNumberFormat="1" applyFont="1" applyBorder="1" applyAlignment="1">
      <alignment horizontal="right" vertical="center" wrapText="1"/>
    </xf>
    <xf numFmtId="4" fontId="1" fillId="0" borderId="22" xfId="0" applyNumberFormat="1" applyFont="1" applyFill="1" applyBorder="1" applyAlignment="1">
      <alignment horizontal="center" vertical="center"/>
    </xf>
    <xf numFmtId="4" fontId="0" fillId="0" borderId="2" xfId="0" applyNumberFormat="1" applyFont="1" applyBorder="1" applyAlignment="1">
      <alignment horizontal="right" vertical="center" wrapText="1"/>
    </xf>
    <xf numFmtId="4" fontId="0" fillId="0" borderId="6" xfId="0" applyNumberFormat="1" applyFont="1" applyBorder="1" applyAlignment="1">
      <alignment horizontal="right" vertical="center" wrapText="1"/>
    </xf>
    <xf numFmtId="4" fontId="1" fillId="0" borderId="16" xfId="0" applyNumberFormat="1" applyFont="1" applyFill="1" applyBorder="1" applyAlignment="1">
      <alignment horizontal="center" vertical="center"/>
    </xf>
    <xf numFmtId="4" fontId="0" fillId="0" borderId="24" xfId="0" applyNumberFormat="1" applyFont="1" applyBorder="1" applyAlignment="1">
      <alignment horizontal="right" vertical="center" wrapText="1"/>
    </xf>
    <xf numFmtId="4" fontId="0" fillId="0" borderId="14" xfId="0" applyNumberFormat="1" applyFont="1" applyBorder="1" applyAlignment="1">
      <alignment horizontal="right" vertical="center" wrapText="1"/>
    </xf>
    <xf numFmtId="4" fontId="0" fillId="0" borderId="24" xfId="0" applyNumberFormat="1" applyFont="1" applyBorder="1" applyAlignment="1">
      <alignment horizontal="right" vertical="center"/>
    </xf>
    <xf numFmtId="0" fontId="1" fillId="0" borderId="23" xfId="0" applyFont="1" applyFill="1" applyBorder="1" applyAlignment="1">
      <alignment horizontal="center" vertical="center"/>
    </xf>
    <xf numFmtId="4" fontId="0" fillId="2" borderId="6" xfId="0" applyNumberFormat="1" applyFill="1" applyBorder="1" applyAlignment="1">
      <alignment vertical="center"/>
    </xf>
    <xf numFmtId="4" fontId="0" fillId="0" borderId="33" xfId="0" applyNumberFormat="1" applyBorder="1"/>
    <xf numFmtId="4" fontId="0" fillId="2" borderId="33" xfId="0" applyNumberFormat="1" applyFill="1" applyBorder="1"/>
    <xf numFmtId="4" fontId="0" fillId="0" borderId="34" xfId="0" applyNumberFormat="1" applyBorder="1"/>
    <xf numFmtId="0" fontId="0" fillId="0" borderId="35" xfId="0" applyBorder="1"/>
    <xf numFmtId="4" fontId="0" fillId="0" borderId="36" xfId="0" applyNumberFormat="1" applyBorder="1"/>
    <xf numFmtId="4" fontId="0" fillId="0" borderId="35" xfId="0" applyNumberFormat="1" applyBorder="1"/>
    <xf numFmtId="4" fontId="0" fillId="0" borderId="32" xfId="0" applyNumberFormat="1" applyBorder="1"/>
    <xf numFmtId="4" fontId="0" fillId="2" borderId="34" xfId="0" applyNumberFormat="1" applyFill="1" applyBorder="1"/>
    <xf numFmtId="4" fontId="0" fillId="0" borderId="1" xfId="0" applyNumberFormat="1" applyFont="1" applyBorder="1" applyAlignment="1">
      <alignment vertical="center"/>
    </xf>
    <xf numFmtId="0" fontId="0" fillId="0" borderId="29" xfId="0" applyFill="1" applyBorder="1" applyAlignment="1">
      <alignment horizontal="right" vertical="center"/>
    </xf>
    <xf numFmtId="4" fontId="0" fillId="0" borderId="29" xfId="0" applyNumberFormat="1" applyFont="1" applyBorder="1" applyAlignment="1">
      <alignment vertical="center"/>
    </xf>
    <xf numFmtId="0" fontId="0" fillId="0" borderId="23" xfId="0" applyFill="1" applyBorder="1" applyAlignment="1">
      <alignment horizontal="center" vertical="center"/>
    </xf>
    <xf numFmtId="0" fontId="0" fillId="0" borderId="26" xfId="0" applyFill="1" applyBorder="1" applyAlignment="1">
      <alignment horizontal="right" vertical="center"/>
    </xf>
    <xf numFmtId="0" fontId="0" fillId="0" borderId="27" xfId="0" applyFill="1" applyBorder="1" applyAlignment="1">
      <alignment horizontal="right" vertical="center"/>
    </xf>
    <xf numFmtId="0" fontId="0" fillId="0" borderId="12" xfId="0" applyFill="1" applyBorder="1" applyAlignment="1">
      <alignment horizontal="center" vertical="center"/>
    </xf>
    <xf numFmtId="0" fontId="0" fillId="0" borderId="28" xfId="0" applyFill="1" applyBorder="1" applyAlignment="1">
      <alignment horizontal="right" vertical="center"/>
    </xf>
    <xf numFmtId="0" fontId="1" fillId="0" borderId="37" xfId="0" applyFont="1" applyFill="1" applyBorder="1" applyAlignment="1">
      <alignment horizontal="center" vertical="center" wrapText="1"/>
    </xf>
    <xf numFmtId="0" fontId="1" fillId="0" borderId="38" xfId="0" applyFont="1" applyFill="1" applyBorder="1" applyAlignment="1">
      <alignment horizontal="center" vertical="center"/>
    </xf>
    <xf numFmtId="0" fontId="1" fillId="0" borderId="39" xfId="0" applyFont="1" applyFill="1" applyBorder="1" applyAlignment="1">
      <alignment horizontal="center" vertical="center"/>
    </xf>
    <xf numFmtId="4" fontId="0" fillId="0" borderId="28" xfId="0" applyNumberFormat="1" applyFont="1" applyBorder="1" applyAlignment="1">
      <alignment vertical="center"/>
    </xf>
    <xf numFmtId="4" fontId="0" fillId="0" borderId="27" xfId="0" applyNumberFormat="1" applyFont="1" applyBorder="1" applyAlignment="1">
      <alignment vertical="center"/>
    </xf>
    <xf numFmtId="0" fontId="0" fillId="0" borderId="1" xfId="0" applyBorder="1" applyAlignment="1">
      <alignment horizontal="center" vertical="center"/>
    </xf>
    <xf numFmtId="4" fontId="0" fillId="0" borderId="12" xfId="0" applyNumberFormat="1" applyFont="1" applyBorder="1" applyAlignment="1">
      <alignment vertical="center"/>
    </xf>
    <xf numFmtId="4" fontId="0" fillId="3" borderId="28" xfId="0" applyNumberFormat="1" applyFont="1" applyFill="1" applyBorder="1" applyAlignment="1">
      <alignment vertical="center"/>
    </xf>
    <xf numFmtId="4" fontId="0" fillId="2" borderId="28" xfId="0" applyNumberFormat="1" applyFont="1" applyFill="1" applyBorder="1" applyAlignment="1">
      <alignment vertical="center"/>
    </xf>
    <xf numFmtId="4" fontId="0" fillId="0" borderId="13" xfId="0" applyNumberFormat="1" applyFont="1" applyBorder="1" applyAlignment="1">
      <alignment vertical="center"/>
    </xf>
    <xf numFmtId="4" fontId="0" fillId="0" borderId="5" xfId="0" applyNumberFormat="1" applyFont="1" applyBorder="1" applyAlignment="1">
      <alignment vertical="center"/>
    </xf>
    <xf numFmtId="2" fontId="0" fillId="2" borderId="28" xfId="0" applyNumberFormat="1" applyFont="1" applyFill="1" applyBorder="1" applyAlignment="1">
      <alignment vertical="center"/>
    </xf>
    <xf numFmtId="4" fontId="0" fillId="0" borderId="4" xfId="0" applyNumberFormat="1" applyFont="1" applyBorder="1" applyAlignment="1">
      <alignment vertical="center"/>
    </xf>
    <xf numFmtId="2" fontId="0" fillId="3" borderId="28" xfId="0" applyNumberFormat="1" applyFont="1" applyFill="1" applyBorder="1" applyAlignment="1">
      <alignment vertical="center"/>
    </xf>
    <xf numFmtId="4" fontId="0" fillId="0" borderId="5" xfId="0" applyNumberFormat="1" applyFont="1" applyFill="1" applyBorder="1" applyAlignment="1">
      <alignment horizontal="right" vertical="center"/>
    </xf>
    <xf numFmtId="4" fontId="0" fillId="3" borderId="28" xfId="0" applyNumberFormat="1" applyFont="1" applyFill="1" applyBorder="1" applyAlignment="1">
      <alignment horizontal="right" vertical="center"/>
    </xf>
    <xf numFmtId="4" fontId="0" fillId="2" borderId="28" xfId="0" applyNumberFormat="1" applyFont="1" applyFill="1" applyBorder="1" applyAlignment="1">
      <alignment horizontal="right" vertical="center"/>
    </xf>
    <xf numFmtId="4" fontId="0" fillId="0" borderId="4" xfId="0" applyNumberFormat="1" applyFont="1" applyFill="1" applyBorder="1" applyAlignment="1">
      <alignment horizontal="right" vertical="center"/>
    </xf>
    <xf numFmtId="4" fontId="0" fillId="0" borderId="12" xfId="0" applyNumberFormat="1" applyFont="1" applyFill="1" applyBorder="1" applyAlignment="1">
      <alignment horizontal="right" vertical="center"/>
    </xf>
    <xf numFmtId="4" fontId="0" fillId="0" borderId="13" xfId="0" applyNumberFormat="1" applyFont="1" applyFill="1" applyBorder="1" applyAlignment="1">
      <alignment horizontal="right" vertical="center"/>
    </xf>
    <xf numFmtId="4" fontId="0" fillId="3" borderId="1" xfId="0" applyNumberFormat="1" applyFont="1" applyFill="1" applyBorder="1" applyAlignment="1">
      <alignment vertical="center"/>
    </xf>
    <xf numFmtId="4" fontId="0" fillId="2" borderId="1" xfId="0" applyNumberFormat="1" applyFont="1" applyFill="1" applyBorder="1" applyAlignment="1">
      <alignment vertical="center"/>
    </xf>
    <xf numFmtId="2" fontId="0" fillId="2" borderId="1" xfId="0" applyNumberFormat="1" applyFont="1" applyFill="1" applyBorder="1" applyAlignment="1">
      <alignment vertical="center"/>
    </xf>
    <xf numFmtId="2" fontId="0" fillId="3" borderId="1" xfId="0" applyNumberFormat="1" applyFont="1" applyFill="1" applyBorder="1" applyAlignment="1">
      <alignment vertical="center"/>
    </xf>
    <xf numFmtId="4" fontId="0" fillId="0" borderId="7" xfId="0" applyNumberFormat="1" applyFont="1" applyFill="1" applyBorder="1" applyAlignment="1">
      <alignment horizontal="right" vertical="center"/>
    </xf>
    <xf numFmtId="4" fontId="0" fillId="3" borderId="1" xfId="0" applyNumberFormat="1" applyFont="1" applyFill="1" applyBorder="1" applyAlignment="1">
      <alignment horizontal="right" vertical="center"/>
    </xf>
    <xf numFmtId="4" fontId="0" fillId="2" borderId="1" xfId="0" applyNumberFormat="1" applyFont="1" applyFill="1" applyBorder="1" applyAlignment="1">
      <alignment horizontal="right" vertical="center"/>
    </xf>
    <xf numFmtId="4" fontId="0" fillId="0" borderId="6" xfId="0" applyNumberFormat="1" applyFont="1" applyFill="1" applyBorder="1" applyAlignment="1">
      <alignment horizontal="right" vertical="center"/>
    </xf>
    <xf numFmtId="4" fontId="0" fillId="0" borderId="14" xfId="0" applyNumberFormat="1" applyFont="1" applyFill="1" applyBorder="1" applyAlignment="1">
      <alignment horizontal="right" vertical="center"/>
    </xf>
    <xf numFmtId="4" fontId="0" fillId="0" borderId="15" xfId="0" applyNumberFormat="1" applyFont="1" applyFill="1" applyBorder="1" applyAlignment="1">
      <alignment horizontal="right" vertical="center"/>
    </xf>
    <xf numFmtId="4" fontId="3" fillId="0" borderId="7" xfId="0" applyNumberFormat="1" applyFont="1" applyBorder="1" applyAlignment="1">
      <alignment horizontal="right" vertical="center" wrapText="1"/>
    </xf>
    <xf numFmtId="4" fontId="3" fillId="0" borderId="6" xfId="0" applyNumberFormat="1" applyFont="1" applyBorder="1" applyAlignment="1">
      <alignment horizontal="right" vertical="center" wrapText="1"/>
    </xf>
    <xf numFmtId="4" fontId="3" fillId="0" borderId="14" xfId="0" applyNumberFormat="1" applyFont="1" applyBorder="1" applyAlignment="1">
      <alignment horizontal="right" vertical="center" wrapText="1"/>
    </xf>
    <xf numFmtId="4" fontId="3" fillId="0" borderId="15" xfId="0" applyNumberFormat="1" applyFont="1" applyBorder="1" applyAlignment="1">
      <alignment horizontal="right" vertical="center" wrapText="1"/>
    </xf>
    <xf numFmtId="4" fontId="3" fillId="0" borderId="7" xfId="0" applyNumberFormat="1" applyFont="1" applyFill="1" applyBorder="1" applyAlignment="1">
      <alignment horizontal="right" vertical="center"/>
    </xf>
    <xf numFmtId="4" fontId="3" fillId="0" borderId="14" xfId="0" applyNumberFormat="1" applyFont="1" applyFill="1" applyBorder="1" applyAlignment="1">
      <alignment horizontal="right" vertical="center"/>
    </xf>
    <xf numFmtId="4" fontId="3" fillId="0" borderId="6" xfId="0" applyNumberFormat="1" applyFont="1" applyFill="1" applyBorder="1" applyAlignment="1">
      <alignment horizontal="right" vertical="center"/>
    </xf>
    <xf numFmtId="4" fontId="3" fillId="0" borderId="15" xfId="0" applyNumberFormat="1" applyFont="1" applyFill="1" applyBorder="1" applyAlignment="1">
      <alignment horizontal="right" vertical="center"/>
    </xf>
    <xf numFmtId="4" fontId="2" fillId="3" borderId="1" xfId="0" applyNumberFormat="1" applyFont="1" applyFill="1" applyBorder="1" applyAlignment="1">
      <alignment vertical="center"/>
    </xf>
    <xf numFmtId="4" fontId="2" fillId="3" borderId="1" xfId="0" applyNumberFormat="1" applyFont="1" applyFill="1" applyBorder="1" applyAlignment="1">
      <alignment horizontal="right" vertical="center"/>
    </xf>
    <xf numFmtId="4" fontId="0" fillId="0" borderId="6" xfId="0" applyNumberFormat="1" applyFont="1" applyBorder="1" applyAlignment="1">
      <alignment horizontal="right" vertical="center"/>
    </xf>
    <xf numFmtId="0" fontId="4" fillId="0" borderId="7" xfId="0" applyFont="1" applyBorder="1" applyAlignment="1">
      <alignment vertical="center"/>
    </xf>
    <xf numFmtId="0" fontId="4" fillId="0" borderId="6" xfId="0" applyFont="1" applyBorder="1" applyAlignment="1">
      <alignment vertical="center"/>
    </xf>
    <xf numFmtId="0" fontId="4" fillId="0" borderId="14" xfId="0" applyFont="1" applyBorder="1" applyAlignment="1">
      <alignment vertical="center"/>
    </xf>
    <xf numFmtId="0" fontId="4" fillId="0" borderId="15" xfId="0" applyFont="1" applyBorder="1" applyAlignment="1">
      <alignment vertical="center"/>
    </xf>
    <xf numFmtId="4" fontId="0" fillId="3" borderId="29" xfId="0" applyNumberFormat="1" applyFont="1" applyFill="1" applyBorder="1" applyAlignment="1">
      <alignment vertical="center"/>
    </xf>
    <xf numFmtId="4" fontId="0" fillId="2" borderId="29" xfId="0" applyNumberFormat="1" applyFont="1" applyFill="1" applyBorder="1" applyAlignment="1">
      <alignment vertical="center"/>
    </xf>
    <xf numFmtId="2" fontId="0" fillId="2" borderId="29" xfId="0" applyNumberFormat="1" applyFont="1" applyFill="1" applyBorder="1" applyAlignment="1">
      <alignment vertical="center"/>
    </xf>
    <xf numFmtId="4" fontId="0" fillId="3" borderId="29" xfId="0" applyNumberFormat="1" applyFont="1" applyFill="1" applyBorder="1" applyAlignment="1">
      <alignment horizontal="right" vertical="center"/>
    </xf>
    <xf numFmtId="4" fontId="0" fillId="2" borderId="29" xfId="0" applyNumberFormat="1" applyFont="1" applyFill="1" applyBorder="1" applyAlignment="1">
      <alignment horizontal="right" vertical="center"/>
    </xf>
    <xf numFmtId="4" fontId="0" fillId="3" borderId="26" xfId="0" applyNumberFormat="1" applyFont="1" applyFill="1" applyBorder="1" applyAlignment="1">
      <alignment vertical="center"/>
    </xf>
    <xf numFmtId="4" fontId="0" fillId="2" borderId="26" xfId="0" applyNumberFormat="1" applyFont="1" applyFill="1" applyBorder="1" applyAlignment="1">
      <alignment vertical="center"/>
    </xf>
    <xf numFmtId="2" fontId="0" fillId="2" borderId="26" xfId="0" applyNumberFormat="1" applyFont="1" applyFill="1" applyBorder="1" applyAlignment="1">
      <alignment vertical="center"/>
    </xf>
    <xf numFmtId="2" fontId="0" fillId="3" borderId="26" xfId="0" applyNumberFormat="1" applyFont="1" applyFill="1" applyBorder="1" applyAlignment="1">
      <alignment vertical="center"/>
    </xf>
    <xf numFmtId="4" fontId="0" fillId="0" borderId="17" xfId="0" applyNumberFormat="1" applyFont="1" applyFill="1" applyBorder="1" applyAlignment="1">
      <alignment horizontal="right" vertical="center"/>
    </xf>
    <xf numFmtId="4" fontId="0" fillId="3" borderId="26" xfId="0" applyNumberFormat="1" applyFont="1" applyFill="1" applyBorder="1" applyAlignment="1">
      <alignment horizontal="right" vertical="center"/>
    </xf>
    <xf numFmtId="4" fontId="0" fillId="2" borderId="26" xfId="0" applyNumberFormat="1" applyFont="1" applyFill="1" applyBorder="1" applyAlignment="1">
      <alignment horizontal="right" vertical="center"/>
    </xf>
    <xf numFmtId="4" fontId="0" fillId="0" borderId="21" xfId="0" applyNumberFormat="1" applyFont="1" applyFill="1" applyBorder="1" applyAlignment="1">
      <alignment horizontal="right" vertical="center"/>
    </xf>
    <xf numFmtId="4" fontId="0" fillId="0" borderId="23" xfId="0" applyNumberFormat="1" applyFont="1" applyFill="1" applyBorder="1" applyAlignment="1">
      <alignment horizontal="right" vertical="center"/>
    </xf>
    <xf numFmtId="4" fontId="0" fillId="0" borderId="9" xfId="0" applyNumberFormat="1" applyFont="1" applyFill="1" applyBorder="1" applyAlignment="1">
      <alignment horizontal="right" vertical="center"/>
    </xf>
    <xf numFmtId="4" fontId="2" fillId="0" borderId="6" xfId="0" applyNumberFormat="1" applyFont="1" applyBorder="1" applyAlignment="1">
      <alignment horizontal="right" vertical="center" wrapText="1"/>
    </xf>
    <xf numFmtId="4" fontId="2" fillId="0" borderId="15" xfId="0" applyNumberFormat="1" applyFont="1" applyBorder="1" applyAlignment="1">
      <alignment horizontal="right" vertical="center" wrapText="1"/>
    </xf>
    <xf numFmtId="4" fontId="0" fillId="3" borderId="27" xfId="0" applyNumberFormat="1" applyFont="1" applyFill="1" applyBorder="1" applyAlignment="1">
      <alignment vertical="center"/>
    </xf>
    <xf numFmtId="4" fontId="0" fillId="2" borderId="27" xfId="0" applyNumberFormat="1" applyFont="1" applyFill="1" applyBorder="1" applyAlignment="1">
      <alignment vertical="center"/>
    </xf>
    <xf numFmtId="4" fontId="2" fillId="3" borderId="27" xfId="0" applyNumberFormat="1" applyFont="1" applyFill="1" applyBorder="1" applyAlignment="1">
      <alignment vertical="center"/>
    </xf>
    <xf numFmtId="2" fontId="0" fillId="2" borderId="27" xfId="0" applyNumberFormat="1" applyFont="1" applyFill="1" applyBorder="1" applyAlignment="1">
      <alignment vertical="center"/>
    </xf>
    <xf numFmtId="0" fontId="4" fillId="0" borderId="18" xfId="0" applyFont="1" applyBorder="1" applyAlignment="1">
      <alignment vertical="center"/>
    </xf>
    <xf numFmtId="4" fontId="0" fillId="3" borderId="27" xfId="0" applyNumberFormat="1" applyFont="1" applyFill="1" applyBorder="1" applyAlignment="1">
      <alignment horizontal="right" vertical="center"/>
    </xf>
    <xf numFmtId="4" fontId="0" fillId="2" borderId="27" xfId="0" applyNumberFormat="1" applyFont="1" applyFill="1" applyBorder="1" applyAlignment="1">
      <alignment horizontal="right" vertical="center"/>
    </xf>
    <xf numFmtId="0" fontId="4" fillId="0" borderId="22" xfId="0" applyFont="1" applyBorder="1" applyAlignment="1">
      <alignment vertical="center"/>
    </xf>
    <xf numFmtId="0" fontId="4" fillId="0" borderId="16" xfId="0" applyFont="1" applyBorder="1" applyAlignment="1">
      <alignment vertical="center"/>
    </xf>
    <xf numFmtId="0" fontId="4" fillId="0" borderId="11" xfId="0" applyFont="1" applyBorder="1" applyAlignment="1">
      <alignment vertical="center"/>
    </xf>
    <xf numFmtId="4" fontId="0" fillId="0" borderId="18" xfId="0" applyNumberFormat="1" applyFont="1" applyFill="1" applyBorder="1" applyAlignment="1">
      <alignment horizontal="right" vertical="center"/>
    </xf>
    <xf numFmtId="4" fontId="0" fillId="0" borderId="22" xfId="0" applyNumberFormat="1" applyFont="1" applyFill="1" applyBorder="1" applyAlignment="1">
      <alignment horizontal="right" vertical="center"/>
    </xf>
    <xf numFmtId="4" fontId="0" fillId="0" borderId="16" xfId="0" applyNumberFormat="1" applyFont="1" applyFill="1" applyBorder="1" applyAlignment="1">
      <alignment horizontal="right" vertical="center"/>
    </xf>
    <xf numFmtId="4" fontId="2" fillId="3" borderId="27" xfId="0" applyNumberFormat="1" applyFont="1" applyFill="1" applyBorder="1" applyAlignment="1">
      <alignment horizontal="right" vertical="center"/>
    </xf>
    <xf numFmtId="4" fontId="0" fillId="0" borderId="11" xfId="0" applyNumberFormat="1" applyFont="1" applyFill="1" applyBorder="1" applyAlignment="1">
      <alignment horizontal="right" vertical="center"/>
    </xf>
    <xf numFmtId="4" fontId="0" fillId="0" borderId="7" xfId="0" applyNumberFormat="1" applyFont="1" applyBorder="1" applyAlignment="1">
      <alignment horizontal="right" vertical="center"/>
    </xf>
    <xf numFmtId="4" fontId="0" fillId="0" borderId="14" xfId="0" applyNumberFormat="1" applyFont="1" applyBorder="1" applyAlignment="1">
      <alignment horizontal="right" vertical="center"/>
    </xf>
    <xf numFmtId="4" fontId="0" fillId="0" borderId="15" xfId="0" applyNumberFormat="1" applyFont="1" applyBorder="1" applyAlignment="1">
      <alignment horizontal="right" vertical="center"/>
    </xf>
    <xf numFmtId="2" fontId="0" fillId="3" borderId="29" xfId="0" applyNumberFormat="1" applyFont="1" applyFill="1" applyBorder="1" applyAlignment="1">
      <alignment vertical="center"/>
    </xf>
    <xf numFmtId="4" fontId="3" fillId="0" borderId="25" xfId="0" applyNumberFormat="1" applyFont="1" applyBorder="1" applyAlignment="1">
      <alignment horizontal="right" vertical="center" wrapText="1"/>
    </xf>
    <xf numFmtId="4" fontId="0" fillId="0" borderId="0" xfId="0" applyNumberFormat="1" applyAlignment="1">
      <alignment vertical="center"/>
    </xf>
    <xf numFmtId="2" fontId="0" fillId="0" borderId="0" xfId="0" applyNumberFormat="1" applyAlignment="1">
      <alignment vertical="center"/>
    </xf>
    <xf numFmtId="4" fontId="0" fillId="0" borderId="0" xfId="0" applyNumberFormat="1" applyFont="1" applyFill="1" applyAlignment="1">
      <alignment horizontal="right" vertical="center"/>
    </xf>
    <xf numFmtId="2" fontId="0" fillId="0" borderId="0" xfId="0" applyNumberFormat="1"/>
    <xf numFmtId="4" fontId="0" fillId="0" borderId="0" xfId="0" applyNumberFormat="1"/>
    <xf numFmtId="4" fontId="0" fillId="0" borderId="26" xfId="0" applyNumberFormat="1" applyFill="1" applyBorder="1" applyAlignment="1">
      <alignment vertical="center"/>
    </xf>
    <xf numFmtId="4" fontId="0" fillId="0" borderId="1" xfId="0" applyNumberFormat="1" applyFill="1" applyBorder="1" applyAlignment="1">
      <alignment vertical="center"/>
    </xf>
    <xf numFmtId="4" fontId="0" fillId="0" borderId="27" xfId="0" applyNumberFormat="1" applyFill="1" applyBorder="1" applyAlignment="1">
      <alignment vertical="center"/>
    </xf>
    <xf numFmtId="4" fontId="0" fillId="0" borderId="28" xfId="0" applyNumberFormat="1" applyFill="1" applyBorder="1" applyAlignment="1">
      <alignment vertical="center"/>
    </xf>
    <xf numFmtId="4" fontId="0" fillId="0" borderId="29" xfId="0" applyNumberFormat="1" applyFill="1" applyBorder="1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4" fontId="0" fillId="0" borderId="0" xfId="0" applyNumberFormat="1" applyFill="1" applyBorder="1" applyAlignment="1">
      <alignment vertical="center"/>
    </xf>
    <xf numFmtId="0" fontId="1" fillId="0" borderId="0" xfId="0" applyFont="1" applyAlignment="1">
      <alignment vertical="center"/>
    </xf>
    <xf numFmtId="4" fontId="1" fillId="0" borderId="0" xfId="0" applyNumberFormat="1" applyFont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4" fontId="0" fillId="0" borderId="0" xfId="0" applyNumberFormat="1" applyBorder="1" applyAlignment="1">
      <alignment vertical="center"/>
    </xf>
    <xf numFmtId="4" fontId="0" fillId="0" borderId="0" xfId="0" applyNumberFormat="1" applyFont="1" applyBorder="1" applyAlignment="1">
      <alignment vertical="center"/>
    </xf>
    <xf numFmtId="0" fontId="0" fillId="0" borderId="42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right" vertical="center"/>
    </xf>
    <xf numFmtId="0" fontId="1" fillId="0" borderId="13" xfId="0" applyFont="1" applyFill="1" applyBorder="1" applyAlignment="1">
      <alignment horizontal="right" vertical="center"/>
    </xf>
    <xf numFmtId="0" fontId="0" fillId="0" borderId="42" xfId="0" applyFill="1" applyBorder="1" applyAlignment="1">
      <alignment horizontal="center" vertical="center"/>
    </xf>
    <xf numFmtId="4" fontId="0" fillId="0" borderId="42" xfId="0" applyNumberFormat="1" applyBorder="1" applyAlignment="1">
      <alignment vertical="center"/>
    </xf>
    <xf numFmtId="0" fontId="0" fillId="0" borderId="0" xfId="0" applyBorder="1" applyAlignment="1">
      <alignment horizontal="left" vertical="center"/>
    </xf>
    <xf numFmtId="10" fontId="0" fillId="0" borderId="0" xfId="0" applyNumberFormat="1" applyBorder="1" applyAlignment="1">
      <alignment horizontal="center" vertical="center"/>
    </xf>
    <xf numFmtId="0" fontId="0" fillId="0" borderId="42" xfId="0" applyBorder="1" applyAlignment="1">
      <alignment horizontal="left" vertical="center"/>
    </xf>
    <xf numFmtId="11" fontId="0" fillId="0" borderId="42" xfId="0" applyNumberFormat="1" applyBorder="1" applyAlignment="1">
      <alignment horizontal="center" vertical="center"/>
    </xf>
    <xf numFmtId="0" fontId="0" fillId="0" borderId="40" xfId="0" applyBorder="1" applyAlignment="1">
      <alignment horizontal="left" vertical="center"/>
    </xf>
    <xf numFmtId="0" fontId="0" fillId="0" borderId="40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164" fontId="0" fillId="0" borderId="0" xfId="0" applyNumberFormat="1" applyAlignment="1">
      <alignment horizontal="center" vertical="center"/>
    </xf>
    <xf numFmtId="4" fontId="1" fillId="0" borderId="23" xfId="0" applyNumberFormat="1" applyFont="1" applyFill="1" applyBorder="1" applyAlignment="1">
      <alignment horizontal="center" vertical="center"/>
    </xf>
    <xf numFmtId="4" fontId="1" fillId="0" borderId="26" xfId="0" applyNumberFormat="1" applyFont="1" applyFill="1" applyBorder="1" applyAlignment="1">
      <alignment horizontal="center" vertical="center"/>
    </xf>
    <xf numFmtId="4" fontId="1" fillId="0" borderId="9" xfId="0" applyNumberFormat="1" applyFont="1" applyFill="1" applyBorder="1" applyAlignment="1">
      <alignment horizontal="center" vertical="center"/>
    </xf>
    <xf numFmtId="4" fontId="1" fillId="0" borderId="17" xfId="0" applyNumberFormat="1" applyFont="1" applyFill="1" applyBorder="1" applyAlignment="1">
      <alignment horizontal="center" vertical="center"/>
    </xf>
    <xf numFmtId="4" fontId="1" fillId="0" borderId="21" xfId="0" applyNumberFormat="1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34" xfId="0" applyFont="1" applyFill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 wrapText="1"/>
    </xf>
    <xf numFmtId="0" fontId="1" fillId="0" borderId="10" xfId="0" applyFont="1" applyFill="1" applyBorder="1" applyAlignment="1">
      <alignment horizontal="center" vertical="center" wrapText="1"/>
    </xf>
    <xf numFmtId="0" fontId="1" fillId="0" borderId="19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0" fillId="0" borderId="41" xfId="0" applyFont="1" applyFill="1" applyBorder="1" applyAlignment="1">
      <alignment horizontal="center" vertical="center" wrapText="1"/>
    </xf>
    <xf numFmtId="0" fontId="0" fillId="0" borderId="42" xfId="0" applyFont="1" applyFill="1" applyBorder="1" applyAlignment="1">
      <alignment horizontal="center" vertical="center" wrapText="1"/>
    </xf>
    <xf numFmtId="0" fontId="0" fillId="0" borderId="40" xfId="0" applyFont="1" applyBorder="1" applyAlignment="1">
      <alignment horizontal="center" vertical="center"/>
    </xf>
    <xf numFmtId="4" fontId="0" fillId="0" borderId="41" xfId="0" applyNumberFormat="1" applyFont="1" applyBorder="1" applyAlignment="1">
      <alignment horizontal="center" vertical="center"/>
    </xf>
    <xf numFmtId="4" fontId="0" fillId="0" borderId="42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100">
                <a:solidFill>
                  <a:schemeClr val="tx1"/>
                </a:solidFill>
              </a:rPr>
              <a:t>RIs</a:t>
            </a:r>
            <a:r>
              <a:rPr lang="en-US" sz="1100" baseline="0">
                <a:solidFill>
                  <a:schemeClr val="tx1"/>
                </a:solidFill>
              </a:rPr>
              <a:t> for </a:t>
            </a:r>
            <a:r>
              <a:rPr lang="en-US" sz="1100">
                <a:solidFill>
                  <a:schemeClr val="tx1"/>
                </a:solidFill>
              </a:rPr>
              <a:t>BBR1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Plots!$C$1</c:f>
              <c:strCache>
                <c:ptCount val="1"/>
                <c:pt idx="0">
                  <c:v>K=1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Plots!$A$2:$A$43</c15:sqref>
                  </c15:fullRef>
                </c:ext>
              </c:extLst>
              <c:f>Plots!$A$2:$A$22</c:f>
              <c:numCache>
                <c:formatCode>General</c:formatCode>
                <c:ptCount val="21"/>
                <c:pt idx="0">
                  <c:v>183</c:v>
                </c:pt>
                <c:pt idx="1">
                  <c:v>125</c:v>
                </c:pt>
                <c:pt idx="2">
                  <c:v>128</c:v>
                </c:pt>
                <c:pt idx="3">
                  <c:v>130</c:v>
                </c:pt>
                <c:pt idx="4">
                  <c:v>133</c:v>
                </c:pt>
                <c:pt idx="5">
                  <c:v>135</c:v>
                </c:pt>
                <c:pt idx="6">
                  <c:v>137</c:v>
                </c:pt>
                <c:pt idx="7">
                  <c:v>140</c:v>
                </c:pt>
                <c:pt idx="8">
                  <c:v>141</c:v>
                </c:pt>
                <c:pt idx="9">
                  <c:v>143</c:v>
                </c:pt>
                <c:pt idx="10">
                  <c:v>149</c:v>
                </c:pt>
                <c:pt idx="11">
                  <c:v>151</c:v>
                </c:pt>
                <c:pt idx="12">
                  <c:v>157</c:v>
                </c:pt>
                <c:pt idx="13">
                  <c:v>160</c:v>
                </c:pt>
                <c:pt idx="14">
                  <c:v>161</c:v>
                </c:pt>
                <c:pt idx="15">
                  <c:v>164</c:v>
                </c:pt>
                <c:pt idx="16">
                  <c:v>165</c:v>
                </c:pt>
                <c:pt idx="17">
                  <c:v>168</c:v>
                </c:pt>
                <c:pt idx="18">
                  <c:v>98</c:v>
                </c:pt>
                <c:pt idx="19">
                  <c:v>174</c:v>
                </c:pt>
                <c:pt idx="20">
                  <c:v>176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Plots!$C$2:$C$43</c15:sqref>
                  </c15:fullRef>
                </c:ext>
              </c:extLst>
              <c:f>Plots!$C$2:$C$22</c:f>
              <c:numCache>
                <c:formatCode>#,##0.00</c:formatCode>
                <c:ptCount val="21"/>
                <c:pt idx="0">
                  <c:v>-2.88</c:v>
                </c:pt>
                <c:pt idx="1">
                  <c:v>0.56999999999999995</c:v>
                </c:pt>
                <c:pt idx="2">
                  <c:v>-13.32</c:v>
                </c:pt>
                <c:pt idx="3">
                  <c:v>0.7</c:v>
                </c:pt>
                <c:pt idx="4">
                  <c:v>0.89</c:v>
                </c:pt>
                <c:pt idx="5">
                  <c:v>-24.04</c:v>
                </c:pt>
                <c:pt idx="6">
                  <c:v>-27.99</c:v>
                </c:pt>
                <c:pt idx="7">
                  <c:v>-31.28</c:v>
                </c:pt>
                <c:pt idx="8">
                  <c:v>-34.6</c:v>
                </c:pt>
                <c:pt idx="9">
                  <c:v>-37.65</c:v>
                </c:pt>
                <c:pt idx="10">
                  <c:v>17.41</c:v>
                </c:pt>
                <c:pt idx="11">
                  <c:v>0.45</c:v>
                </c:pt>
                <c:pt idx="12">
                  <c:v>15.28</c:v>
                </c:pt>
                <c:pt idx="13">
                  <c:v>7.33</c:v>
                </c:pt>
                <c:pt idx="14">
                  <c:v>6.1</c:v>
                </c:pt>
                <c:pt idx="15">
                  <c:v>6.53</c:v>
                </c:pt>
                <c:pt idx="16">
                  <c:v>14.21</c:v>
                </c:pt>
                <c:pt idx="17">
                  <c:v>10.67</c:v>
                </c:pt>
                <c:pt idx="18">
                  <c:v>0</c:v>
                </c:pt>
                <c:pt idx="19">
                  <c:v>4.21</c:v>
                </c:pt>
                <c:pt idx="20">
                  <c:v>-8.18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4AE-4FB4-BFD8-38B210040471}"/>
            </c:ext>
          </c:extLst>
        </c:ser>
        <c:ser>
          <c:idx val="1"/>
          <c:order val="1"/>
          <c:tx>
            <c:strRef>
              <c:f>Plots!$D$1</c:f>
              <c:strCache>
                <c:ptCount val="1"/>
                <c:pt idx="0">
                  <c:v>K=2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Plots!$A$2:$A$43</c15:sqref>
                  </c15:fullRef>
                </c:ext>
              </c:extLst>
              <c:f>Plots!$A$2:$A$22</c:f>
              <c:numCache>
                <c:formatCode>General</c:formatCode>
                <c:ptCount val="21"/>
                <c:pt idx="0">
                  <c:v>183</c:v>
                </c:pt>
                <c:pt idx="1">
                  <c:v>125</c:v>
                </c:pt>
                <c:pt idx="2">
                  <c:v>128</c:v>
                </c:pt>
                <c:pt idx="3">
                  <c:v>130</c:v>
                </c:pt>
                <c:pt idx="4">
                  <c:v>133</c:v>
                </c:pt>
                <c:pt idx="5">
                  <c:v>135</c:v>
                </c:pt>
                <c:pt idx="6">
                  <c:v>137</c:v>
                </c:pt>
                <c:pt idx="7">
                  <c:v>140</c:v>
                </c:pt>
                <c:pt idx="8">
                  <c:v>141</c:v>
                </c:pt>
                <c:pt idx="9">
                  <c:v>143</c:v>
                </c:pt>
                <c:pt idx="10">
                  <c:v>149</c:v>
                </c:pt>
                <c:pt idx="11">
                  <c:v>151</c:v>
                </c:pt>
                <c:pt idx="12">
                  <c:v>157</c:v>
                </c:pt>
                <c:pt idx="13">
                  <c:v>160</c:v>
                </c:pt>
                <c:pt idx="14">
                  <c:v>161</c:v>
                </c:pt>
                <c:pt idx="15">
                  <c:v>164</c:v>
                </c:pt>
                <c:pt idx="16">
                  <c:v>165</c:v>
                </c:pt>
                <c:pt idx="17">
                  <c:v>168</c:v>
                </c:pt>
                <c:pt idx="18">
                  <c:v>98</c:v>
                </c:pt>
                <c:pt idx="19">
                  <c:v>174</c:v>
                </c:pt>
                <c:pt idx="20">
                  <c:v>176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Plots!$D$2:$D$43</c15:sqref>
                  </c15:fullRef>
                </c:ext>
              </c:extLst>
              <c:f>Plots!$D$2:$D$22</c:f>
              <c:numCache>
                <c:formatCode>#,##0.00</c:formatCode>
                <c:ptCount val="21"/>
                <c:pt idx="0">
                  <c:v>-2.72</c:v>
                </c:pt>
                <c:pt idx="1">
                  <c:v>0.46</c:v>
                </c:pt>
                <c:pt idx="2">
                  <c:v>-12.31</c:v>
                </c:pt>
                <c:pt idx="3">
                  <c:v>1.1599999999999999</c:v>
                </c:pt>
                <c:pt idx="4">
                  <c:v>1.33</c:v>
                </c:pt>
                <c:pt idx="5">
                  <c:v>-22.43</c:v>
                </c:pt>
                <c:pt idx="6">
                  <c:v>-26.34</c:v>
                </c:pt>
                <c:pt idx="7">
                  <c:v>-29.69</c:v>
                </c:pt>
                <c:pt idx="8">
                  <c:v>-33.049999999999997</c:v>
                </c:pt>
                <c:pt idx="9">
                  <c:v>-36.19</c:v>
                </c:pt>
                <c:pt idx="10">
                  <c:v>17.84</c:v>
                </c:pt>
                <c:pt idx="11">
                  <c:v>5.56</c:v>
                </c:pt>
                <c:pt idx="12">
                  <c:v>15.7</c:v>
                </c:pt>
                <c:pt idx="13">
                  <c:v>7.54</c:v>
                </c:pt>
                <c:pt idx="14">
                  <c:v>6.34</c:v>
                </c:pt>
                <c:pt idx="15">
                  <c:v>6.58</c:v>
                </c:pt>
                <c:pt idx="16">
                  <c:v>12.15</c:v>
                </c:pt>
                <c:pt idx="17">
                  <c:v>9.3000000000000007</c:v>
                </c:pt>
                <c:pt idx="18">
                  <c:v>1.07</c:v>
                </c:pt>
                <c:pt idx="19">
                  <c:v>3.73</c:v>
                </c:pt>
                <c:pt idx="20">
                  <c:v>-7.78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84AE-4FB4-BFD8-38B210040471}"/>
            </c:ext>
          </c:extLst>
        </c:ser>
        <c:ser>
          <c:idx val="2"/>
          <c:order val="2"/>
          <c:tx>
            <c:strRef>
              <c:f>Plots!$E$1</c:f>
              <c:strCache>
                <c:ptCount val="1"/>
                <c:pt idx="0">
                  <c:v>K=5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Plots!$A$2:$A$43</c15:sqref>
                  </c15:fullRef>
                </c:ext>
              </c:extLst>
              <c:f>Plots!$A$2:$A$22</c:f>
              <c:numCache>
                <c:formatCode>General</c:formatCode>
                <c:ptCount val="21"/>
                <c:pt idx="0">
                  <c:v>183</c:v>
                </c:pt>
                <c:pt idx="1">
                  <c:v>125</c:v>
                </c:pt>
                <c:pt idx="2">
                  <c:v>128</c:v>
                </c:pt>
                <c:pt idx="3">
                  <c:v>130</c:v>
                </c:pt>
                <c:pt idx="4">
                  <c:v>133</c:v>
                </c:pt>
                <c:pt idx="5">
                  <c:v>135</c:v>
                </c:pt>
                <c:pt idx="6">
                  <c:v>137</c:v>
                </c:pt>
                <c:pt idx="7">
                  <c:v>140</c:v>
                </c:pt>
                <c:pt idx="8">
                  <c:v>141</c:v>
                </c:pt>
                <c:pt idx="9">
                  <c:v>143</c:v>
                </c:pt>
                <c:pt idx="10">
                  <c:v>149</c:v>
                </c:pt>
                <c:pt idx="11">
                  <c:v>151</c:v>
                </c:pt>
                <c:pt idx="12">
                  <c:v>157</c:v>
                </c:pt>
                <c:pt idx="13">
                  <c:v>160</c:v>
                </c:pt>
                <c:pt idx="14">
                  <c:v>161</c:v>
                </c:pt>
                <c:pt idx="15">
                  <c:v>164</c:v>
                </c:pt>
                <c:pt idx="16">
                  <c:v>165</c:v>
                </c:pt>
                <c:pt idx="17">
                  <c:v>168</c:v>
                </c:pt>
                <c:pt idx="18">
                  <c:v>98</c:v>
                </c:pt>
                <c:pt idx="19">
                  <c:v>174</c:v>
                </c:pt>
                <c:pt idx="20">
                  <c:v>176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Plots!$E$2:$E$43</c15:sqref>
                  </c15:fullRef>
                </c:ext>
              </c:extLst>
              <c:f>Plots!$E$2:$E$22</c:f>
              <c:numCache>
                <c:formatCode>#,##0.00</c:formatCode>
                <c:ptCount val="21"/>
                <c:pt idx="0">
                  <c:v>-2.48</c:v>
                </c:pt>
                <c:pt idx="1">
                  <c:v>0.65</c:v>
                </c:pt>
                <c:pt idx="2">
                  <c:v>-10.52</c:v>
                </c:pt>
                <c:pt idx="3">
                  <c:v>2.02</c:v>
                </c:pt>
                <c:pt idx="4">
                  <c:v>2.1800000000000002</c:v>
                </c:pt>
                <c:pt idx="5">
                  <c:v>-20.190000000000001</c:v>
                </c:pt>
                <c:pt idx="6">
                  <c:v>-24.19</c:v>
                </c:pt>
                <c:pt idx="7">
                  <c:v>-27.75</c:v>
                </c:pt>
                <c:pt idx="8">
                  <c:v>-31.33</c:v>
                </c:pt>
                <c:pt idx="9">
                  <c:v>-34.75</c:v>
                </c:pt>
                <c:pt idx="10">
                  <c:v>15.02</c:v>
                </c:pt>
                <c:pt idx="11">
                  <c:v>7.18</c:v>
                </c:pt>
                <c:pt idx="12">
                  <c:v>11.86</c:v>
                </c:pt>
                <c:pt idx="13">
                  <c:v>6.69</c:v>
                </c:pt>
                <c:pt idx="14">
                  <c:v>6.21</c:v>
                </c:pt>
                <c:pt idx="15">
                  <c:v>6.82</c:v>
                </c:pt>
                <c:pt idx="16">
                  <c:v>9.0299999999999994</c:v>
                </c:pt>
                <c:pt idx="17">
                  <c:v>7.67</c:v>
                </c:pt>
                <c:pt idx="18">
                  <c:v>1.73</c:v>
                </c:pt>
                <c:pt idx="19">
                  <c:v>4.1500000000000004</c:v>
                </c:pt>
                <c:pt idx="20">
                  <c:v>-7.13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84AE-4FB4-BFD8-38B210040471}"/>
            </c:ext>
          </c:extLst>
        </c:ser>
        <c:ser>
          <c:idx val="3"/>
          <c:order val="3"/>
          <c:tx>
            <c:strRef>
              <c:f>Plots!$F$1</c:f>
              <c:strCache>
                <c:ptCount val="1"/>
                <c:pt idx="0">
                  <c:v>K=10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Plots!$A$2:$A$43</c15:sqref>
                  </c15:fullRef>
                </c:ext>
              </c:extLst>
              <c:f>Plots!$A$2:$A$22</c:f>
              <c:numCache>
                <c:formatCode>General</c:formatCode>
                <c:ptCount val="21"/>
                <c:pt idx="0">
                  <c:v>183</c:v>
                </c:pt>
                <c:pt idx="1">
                  <c:v>125</c:v>
                </c:pt>
                <c:pt idx="2">
                  <c:v>128</c:v>
                </c:pt>
                <c:pt idx="3">
                  <c:v>130</c:v>
                </c:pt>
                <c:pt idx="4">
                  <c:v>133</c:v>
                </c:pt>
                <c:pt idx="5">
                  <c:v>135</c:v>
                </c:pt>
                <c:pt idx="6">
                  <c:v>137</c:v>
                </c:pt>
                <c:pt idx="7">
                  <c:v>140</c:v>
                </c:pt>
                <c:pt idx="8">
                  <c:v>141</c:v>
                </c:pt>
                <c:pt idx="9">
                  <c:v>143</c:v>
                </c:pt>
                <c:pt idx="10">
                  <c:v>149</c:v>
                </c:pt>
                <c:pt idx="11">
                  <c:v>151</c:v>
                </c:pt>
                <c:pt idx="12">
                  <c:v>157</c:v>
                </c:pt>
                <c:pt idx="13">
                  <c:v>160</c:v>
                </c:pt>
                <c:pt idx="14">
                  <c:v>161</c:v>
                </c:pt>
                <c:pt idx="15">
                  <c:v>164</c:v>
                </c:pt>
                <c:pt idx="16">
                  <c:v>165</c:v>
                </c:pt>
                <c:pt idx="17">
                  <c:v>168</c:v>
                </c:pt>
                <c:pt idx="18">
                  <c:v>98</c:v>
                </c:pt>
                <c:pt idx="19">
                  <c:v>174</c:v>
                </c:pt>
                <c:pt idx="20">
                  <c:v>176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Plots!$F$2:$F$43</c15:sqref>
                  </c15:fullRef>
                </c:ext>
              </c:extLst>
              <c:f>Plots!$F$2:$F$22</c:f>
              <c:numCache>
                <c:formatCode>#,##0.00</c:formatCode>
                <c:ptCount val="21"/>
                <c:pt idx="0">
                  <c:v>-2.4</c:v>
                </c:pt>
                <c:pt idx="1">
                  <c:v>0.96</c:v>
                </c:pt>
                <c:pt idx="2">
                  <c:v>-9.5500000000000007</c:v>
                </c:pt>
                <c:pt idx="3">
                  <c:v>2.5299999999999998</c:v>
                </c:pt>
                <c:pt idx="4">
                  <c:v>2.67</c:v>
                </c:pt>
                <c:pt idx="5">
                  <c:v>-19.14</c:v>
                </c:pt>
                <c:pt idx="6">
                  <c:v>-23.23</c:v>
                </c:pt>
                <c:pt idx="7">
                  <c:v>-26.95</c:v>
                </c:pt>
                <c:pt idx="8">
                  <c:v>-30.69</c:v>
                </c:pt>
                <c:pt idx="9">
                  <c:v>-34.29</c:v>
                </c:pt>
                <c:pt idx="10">
                  <c:v>12.56</c:v>
                </c:pt>
                <c:pt idx="11">
                  <c:v>7.38</c:v>
                </c:pt>
                <c:pt idx="12">
                  <c:v>8.85</c:v>
                </c:pt>
                <c:pt idx="13">
                  <c:v>6.84</c:v>
                </c:pt>
                <c:pt idx="14">
                  <c:v>6.63</c:v>
                </c:pt>
                <c:pt idx="15">
                  <c:v>7.29</c:v>
                </c:pt>
                <c:pt idx="16">
                  <c:v>8.0500000000000007</c:v>
                </c:pt>
                <c:pt idx="17">
                  <c:v>7.42</c:v>
                </c:pt>
                <c:pt idx="18">
                  <c:v>2.54</c:v>
                </c:pt>
                <c:pt idx="19">
                  <c:v>4.8600000000000003</c:v>
                </c:pt>
                <c:pt idx="20">
                  <c:v>-6.96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84AE-4FB4-BFD8-38B210040471}"/>
            </c:ext>
          </c:extLst>
        </c:ser>
        <c:ser>
          <c:idx val="4"/>
          <c:order val="4"/>
          <c:tx>
            <c:strRef>
              <c:f>Plots!$G$1</c:f>
              <c:strCache>
                <c:ptCount val="1"/>
                <c:pt idx="0">
                  <c:v>K=25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Plots!$A$2:$A$43</c15:sqref>
                  </c15:fullRef>
                </c:ext>
              </c:extLst>
              <c:f>Plots!$A$2:$A$22</c:f>
              <c:numCache>
                <c:formatCode>General</c:formatCode>
                <c:ptCount val="21"/>
                <c:pt idx="0">
                  <c:v>183</c:v>
                </c:pt>
                <c:pt idx="1">
                  <c:v>125</c:v>
                </c:pt>
                <c:pt idx="2">
                  <c:v>128</c:v>
                </c:pt>
                <c:pt idx="3">
                  <c:v>130</c:v>
                </c:pt>
                <c:pt idx="4">
                  <c:v>133</c:v>
                </c:pt>
                <c:pt idx="5">
                  <c:v>135</c:v>
                </c:pt>
                <c:pt idx="6">
                  <c:v>137</c:v>
                </c:pt>
                <c:pt idx="7">
                  <c:v>140</c:v>
                </c:pt>
                <c:pt idx="8">
                  <c:v>141</c:v>
                </c:pt>
                <c:pt idx="9">
                  <c:v>143</c:v>
                </c:pt>
                <c:pt idx="10">
                  <c:v>149</c:v>
                </c:pt>
                <c:pt idx="11">
                  <c:v>151</c:v>
                </c:pt>
                <c:pt idx="12">
                  <c:v>157</c:v>
                </c:pt>
                <c:pt idx="13">
                  <c:v>160</c:v>
                </c:pt>
                <c:pt idx="14">
                  <c:v>161</c:v>
                </c:pt>
                <c:pt idx="15">
                  <c:v>164</c:v>
                </c:pt>
                <c:pt idx="16">
                  <c:v>165</c:v>
                </c:pt>
                <c:pt idx="17">
                  <c:v>168</c:v>
                </c:pt>
                <c:pt idx="18">
                  <c:v>98</c:v>
                </c:pt>
                <c:pt idx="19">
                  <c:v>174</c:v>
                </c:pt>
                <c:pt idx="20">
                  <c:v>176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Plots!$G$2:$G$43</c15:sqref>
                  </c15:fullRef>
                </c:ext>
              </c:extLst>
              <c:f>Plots!$G$2:$G$22</c:f>
              <c:numCache>
                <c:formatCode>#,##0.00</c:formatCode>
                <c:ptCount val="21"/>
                <c:pt idx="0">
                  <c:v>-2.34</c:v>
                </c:pt>
                <c:pt idx="1">
                  <c:v>1.1299999999999999</c:v>
                </c:pt>
                <c:pt idx="2">
                  <c:v>-9.06</c:v>
                </c:pt>
                <c:pt idx="3">
                  <c:v>2.38</c:v>
                </c:pt>
                <c:pt idx="4">
                  <c:v>2.4900000000000002</c:v>
                </c:pt>
                <c:pt idx="5">
                  <c:v>-18.600000000000001</c:v>
                </c:pt>
                <c:pt idx="6">
                  <c:v>-22.62</c:v>
                </c:pt>
                <c:pt idx="7">
                  <c:v>-26.36</c:v>
                </c:pt>
                <c:pt idx="8">
                  <c:v>-30.11</c:v>
                </c:pt>
                <c:pt idx="9">
                  <c:v>-33.75</c:v>
                </c:pt>
                <c:pt idx="10">
                  <c:v>11.51</c:v>
                </c:pt>
                <c:pt idx="11">
                  <c:v>6.74</c:v>
                </c:pt>
                <c:pt idx="12">
                  <c:v>7.76</c:v>
                </c:pt>
                <c:pt idx="13">
                  <c:v>8.0500000000000007</c:v>
                </c:pt>
                <c:pt idx="14">
                  <c:v>8.1</c:v>
                </c:pt>
                <c:pt idx="15">
                  <c:v>8.8000000000000007</c:v>
                </c:pt>
                <c:pt idx="16">
                  <c:v>7.16</c:v>
                </c:pt>
                <c:pt idx="17">
                  <c:v>7.05</c:v>
                </c:pt>
                <c:pt idx="18">
                  <c:v>2.7</c:v>
                </c:pt>
                <c:pt idx="19">
                  <c:v>5.5</c:v>
                </c:pt>
                <c:pt idx="20">
                  <c:v>-6.84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84AE-4FB4-BFD8-38B210040471}"/>
            </c:ext>
          </c:extLst>
        </c:ser>
        <c:ser>
          <c:idx val="5"/>
          <c:order val="5"/>
          <c:tx>
            <c:strRef>
              <c:f>Plots!$H$1</c:f>
              <c:strCache>
                <c:ptCount val="1"/>
                <c:pt idx="0">
                  <c:v>K=50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Plots!$A$2:$A$43</c15:sqref>
                  </c15:fullRef>
                </c:ext>
              </c:extLst>
              <c:f>Plots!$A$2:$A$22</c:f>
              <c:numCache>
                <c:formatCode>General</c:formatCode>
                <c:ptCount val="21"/>
                <c:pt idx="0">
                  <c:v>183</c:v>
                </c:pt>
                <c:pt idx="1">
                  <c:v>125</c:v>
                </c:pt>
                <c:pt idx="2">
                  <c:v>128</c:v>
                </c:pt>
                <c:pt idx="3">
                  <c:v>130</c:v>
                </c:pt>
                <c:pt idx="4">
                  <c:v>133</c:v>
                </c:pt>
                <c:pt idx="5">
                  <c:v>135</c:v>
                </c:pt>
                <c:pt idx="6">
                  <c:v>137</c:v>
                </c:pt>
                <c:pt idx="7">
                  <c:v>140</c:v>
                </c:pt>
                <c:pt idx="8">
                  <c:v>141</c:v>
                </c:pt>
                <c:pt idx="9">
                  <c:v>143</c:v>
                </c:pt>
                <c:pt idx="10">
                  <c:v>149</c:v>
                </c:pt>
                <c:pt idx="11">
                  <c:v>151</c:v>
                </c:pt>
                <c:pt idx="12">
                  <c:v>157</c:v>
                </c:pt>
                <c:pt idx="13">
                  <c:v>160</c:v>
                </c:pt>
                <c:pt idx="14">
                  <c:v>161</c:v>
                </c:pt>
                <c:pt idx="15">
                  <c:v>164</c:v>
                </c:pt>
                <c:pt idx="16">
                  <c:v>165</c:v>
                </c:pt>
                <c:pt idx="17">
                  <c:v>168</c:v>
                </c:pt>
                <c:pt idx="18">
                  <c:v>98</c:v>
                </c:pt>
                <c:pt idx="19">
                  <c:v>174</c:v>
                </c:pt>
                <c:pt idx="20">
                  <c:v>176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Plots!$H$2:$H$43</c15:sqref>
                  </c15:fullRef>
                </c:ext>
              </c:extLst>
              <c:f>Plots!$H$2:$H$22</c:f>
              <c:numCache>
                <c:formatCode>#,##0.00</c:formatCode>
                <c:ptCount val="21"/>
                <c:pt idx="0">
                  <c:v>-2.3199999999999998</c:v>
                </c:pt>
                <c:pt idx="1">
                  <c:v>0.95</c:v>
                </c:pt>
                <c:pt idx="2">
                  <c:v>-9.01</c:v>
                </c:pt>
                <c:pt idx="3">
                  <c:v>2.08</c:v>
                </c:pt>
                <c:pt idx="4">
                  <c:v>2.1800000000000002</c:v>
                </c:pt>
                <c:pt idx="5">
                  <c:v>-18.440000000000001</c:v>
                </c:pt>
                <c:pt idx="6">
                  <c:v>-22.42</c:v>
                </c:pt>
                <c:pt idx="7">
                  <c:v>-26.14</c:v>
                </c:pt>
                <c:pt idx="8">
                  <c:v>-29.88</c:v>
                </c:pt>
                <c:pt idx="9">
                  <c:v>-33.53</c:v>
                </c:pt>
                <c:pt idx="10">
                  <c:v>11.6</c:v>
                </c:pt>
                <c:pt idx="11">
                  <c:v>6.7</c:v>
                </c:pt>
                <c:pt idx="12">
                  <c:v>7.72</c:v>
                </c:pt>
                <c:pt idx="13">
                  <c:v>8.6300000000000008</c:v>
                </c:pt>
                <c:pt idx="14">
                  <c:v>8.83</c:v>
                </c:pt>
                <c:pt idx="15">
                  <c:v>9.58</c:v>
                </c:pt>
                <c:pt idx="16">
                  <c:v>7.27</c:v>
                </c:pt>
                <c:pt idx="17">
                  <c:v>7.41</c:v>
                </c:pt>
                <c:pt idx="18">
                  <c:v>2.96</c:v>
                </c:pt>
                <c:pt idx="19">
                  <c:v>6.41</c:v>
                </c:pt>
                <c:pt idx="20">
                  <c:v>-6.81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84AE-4FB4-BFD8-38B210040471}"/>
            </c:ext>
          </c:extLst>
        </c:ser>
        <c:ser>
          <c:idx val="6"/>
          <c:order val="6"/>
          <c:tx>
            <c:strRef>
              <c:f>Plots!$I$1</c:f>
              <c:strCache>
                <c:ptCount val="1"/>
                <c:pt idx="0">
                  <c:v>K=100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Plots!$A$2:$A$43</c15:sqref>
                  </c15:fullRef>
                </c:ext>
              </c:extLst>
              <c:f>Plots!$A$2:$A$22</c:f>
              <c:numCache>
                <c:formatCode>General</c:formatCode>
                <c:ptCount val="21"/>
                <c:pt idx="0">
                  <c:v>183</c:v>
                </c:pt>
                <c:pt idx="1">
                  <c:v>125</c:v>
                </c:pt>
                <c:pt idx="2">
                  <c:v>128</c:v>
                </c:pt>
                <c:pt idx="3">
                  <c:v>130</c:v>
                </c:pt>
                <c:pt idx="4">
                  <c:v>133</c:v>
                </c:pt>
                <c:pt idx="5">
                  <c:v>135</c:v>
                </c:pt>
                <c:pt idx="6">
                  <c:v>137</c:v>
                </c:pt>
                <c:pt idx="7">
                  <c:v>140</c:v>
                </c:pt>
                <c:pt idx="8">
                  <c:v>141</c:v>
                </c:pt>
                <c:pt idx="9">
                  <c:v>143</c:v>
                </c:pt>
                <c:pt idx="10">
                  <c:v>149</c:v>
                </c:pt>
                <c:pt idx="11">
                  <c:v>151</c:v>
                </c:pt>
                <c:pt idx="12">
                  <c:v>157</c:v>
                </c:pt>
                <c:pt idx="13">
                  <c:v>160</c:v>
                </c:pt>
                <c:pt idx="14">
                  <c:v>161</c:v>
                </c:pt>
                <c:pt idx="15">
                  <c:v>164</c:v>
                </c:pt>
                <c:pt idx="16">
                  <c:v>165</c:v>
                </c:pt>
                <c:pt idx="17">
                  <c:v>168</c:v>
                </c:pt>
                <c:pt idx="18">
                  <c:v>98</c:v>
                </c:pt>
                <c:pt idx="19">
                  <c:v>174</c:v>
                </c:pt>
                <c:pt idx="20">
                  <c:v>176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Plots!$I$2:$I$43</c15:sqref>
                  </c15:fullRef>
                </c:ext>
              </c:extLst>
              <c:f>Plots!$I$2:$I$22</c:f>
              <c:numCache>
                <c:formatCode>#,##0.00</c:formatCode>
                <c:ptCount val="21"/>
                <c:pt idx="0">
                  <c:v>-2.2999999999999998</c:v>
                </c:pt>
                <c:pt idx="1">
                  <c:v>0.87</c:v>
                </c:pt>
                <c:pt idx="2">
                  <c:v>-8.91</c:v>
                </c:pt>
                <c:pt idx="3">
                  <c:v>1.96</c:v>
                </c:pt>
                <c:pt idx="4">
                  <c:v>2.04</c:v>
                </c:pt>
                <c:pt idx="5">
                  <c:v>-18.29</c:v>
                </c:pt>
                <c:pt idx="6">
                  <c:v>-22.25</c:v>
                </c:pt>
                <c:pt idx="7">
                  <c:v>-25.99</c:v>
                </c:pt>
                <c:pt idx="8">
                  <c:v>-29.74</c:v>
                </c:pt>
                <c:pt idx="9">
                  <c:v>-33.409999999999997</c:v>
                </c:pt>
                <c:pt idx="10">
                  <c:v>11.72</c:v>
                </c:pt>
                <c:pt idx="11">
                  <c:v>6.56</c:v>
                </c:pt>
                <c:pt idx="12">
                  <c:v>7.68</c:v>
                </c:pt>
                <c:pt idx="13">
                  <c:v>8.99</c:v>
                </c:pt>
                <c:pt idx="14">
                  <c:v>9.2899999999999991</c:v>
                </c:pt>
                <c:pt idx="15">
                  <c:v>10.050000000000001</c:v>
                </c:pt>
                <c:pt idx="16">
                  <c:v>8.3000000000000007</c:v>
                </c:pt>
                <c:pt idx="17">
                  <c:v>8.6999999999999993</c:v>
                </c:pt>
                <c:pt idx="18">
                  <c:v>3.36</c:v>
                </c:pt>
                <c:pt idx="19">
                  <c:v>8.14</c:v>
                </c:pt>
                <c:pt idx="20">
                  <c:v>-6.75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84AE-4FB4-BFD8-38B2100404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-961009664"/>
        <c:axId val="-961004768"/>
      </c:barChart>
      <c:catAx>
        <c:axId val="-96100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961004768"/>
        <c:crosses val="autoZero"/>
        <c:auto val="1"/>
        <c:lblAlgn val="ctr"/>
        <c:lblOffset val="100"/>
        <c:noMultiLvlLbl val="0"/>
      </c:catAx>
      <c:valAx>
        <c:axId val="-961004768"/>
        <c:scaling>
          <c:orientation val="minMax"/>
          <c:max val="20"/>
          <c:min val="-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961009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100">
                <a:solidFill>
                  <a:schemeClr val="tx1"/>
                </a:solidFill>
              </a:rPr>
              <a:t>RIs</a:t>
            </a:r>
            <a:r>
              <a:rPr lang="en-US" sz="1100" baseline="0">
                <a:solidFill>
                  <a:schemeClr val="tx1"/>
                </a:solidFill>
              </a:rPr>
              <a:t> for </a:t>
            </a:r>
            <a:r>
              <a:rPr lang="en-US" sz="1100">
                <a:solidFill>
                  <a:schemeClr val="tx1"/>
                </a:solidFill>
              </a:rPr>
              <a:t>BBR2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Plots!$C$1</c:f>
              <c:strCache>
                <c:ptCount val="1"/>
                <c:pt idx="0">
                  <c:v>K=1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Plots!$A$2:$A$43</c15:sqref>
                  </c15:fullRef>
                </c:ext>
              </c:extLst>
              <c:f>Plots!$A$23:$A$33</c:f>
              <c:numCache>
                <c:formatCode>General</c:formatCode>
                <c:ptCount val="11"/>
                <c:pt idx="0">
                  <c:v>106</c:v>
                </c:pt>
                <c:pt idx="1">
                  <c:v>107</c:v>
                </c:pt>
                <c:pt idx="2">
                  <c:v>193</c:v>
                </c:pt>
                <c:pt idx="3">
                  <c:v>194</c:v>
                </c:pt>
                <c:pt idx="4">
                  <c:v>111</c:v>
                </c:pt>
                <c:pt idx="5">
                  <c:v>114</c:v>
                </c:pt>
                <c:pt idx="6">
                  <c:v>113</c:v>
                </c:pt>
                <c:pt idx="7">
                  <c:v>117</c:v>
                </c:pt>
                <c:pt idx="8">
                  <c:v>145</c:v>
                </c:pt>
                <c:pt idx="9">
                  <c:v>146</c:v>
                </c:pt>
                <c:pt idx="10">
                  <c:v>195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Plots!$C$2:$C$43</c15:sqref>
                  </c15:fullRef>
                </c:ext>
              </c:extLst>
              <c:f>Plots!$C$23:$C$33</c:f>
              <c:numCache>
                <c:formatCode>#,##0.00</c:formatCode>
                <c:ptCount val="11"/>
                <c:pt idx="0">
                  <c:v>3.29</c:v>
                </c:pt>
                <c:pt idx="1">
                  <c:v>3.54</c:v>
                </c:pt>
                <c:pt idx="2">
                  <c:v>2.72</c:v>
                </c:pt>
                <c:pt idx="3">
                  <c:v>5.5</c:v>
                </c:pt>
                <c:pt idx="4">
                  <c:v>0.05</c:v>
                </c:pt>
                <c:pt idx="5">
                  <c:v>2.44</c:v>
                </c:pt>
                <c:pt idx="6">
                  <c:v>3.69</c:v>
                </c:pt>
                <c:pt idx="7">
                  <c:v>4.43</c:v>
                </c:pt>
                <c:pt idx="8">
                  <c:v>9</c:v>
                </c:pt>
                <c:pt idx="9">
                  <c:v>11.19</c:v>
                </c:pt>
                <c:pt idx="10">
                  <c:v>4.13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011-4CA6-A96F-803FD5DB1D20}"/>
            </c:ext>
          </c:extLst>
        </c:ser>
        <c:ser>
          <c:idx val="1"/>
          <c:order val="1"/>
          <c:tx>
            <c:strRef>
              <c:f>Plots!$D$1</c:f>
              <c:strCache>
                <c:ptCount val="1"/>
                <c:pt idx="0">
                  <c:v>K=2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Plots!$A$2:$A$43</c15:sqref>
                  </c15:fullRef>
                </c:ext>
              </c:extLst>
              <c:f>Plots!$A$23:$A$33</c:f>
              <c:numCache>
                <c:formatCode>General</c:formatCode>
                <c:ptCount val="11"/>
                <c:pt idx="0">
                  <c:v>106</c:v>
                </c:pt>
                <c:pt idx="1">
                  <c:v>107</c:v>
                </c:pt>
                <c:pt idx="2">
                  <c:v>193</c:v>
                </c:pt>
                <c:pt idx="3">
                  <c:v>194</c:v>
                </c:pt>
                <c:pt idx="4">
                  <c:v>111</c:v>
                </c:pt>
                <c:pt idx="5">
                  <c:v>114</c:v>
                </c:pt>
                <c:pt idx="6">
                  <c:v>113</c:v>
                </c:pt>
                <c:pt idx="7">
                  <c:v>117</c:v>
                </c:pt>
                <c:pt idx="8">
                  <c:v>145</c:v>
                </c:pt>
                <c:pt idx="9">
                  <c:v>146</c:v>
                </c:pt>
                <c:pt idx="10">
                  <c:v>195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Plots!$D$2:$D$43</c15:sqref>
                  </c15:fullRef>
                </c:ext>
              </c:extLst>
              <c:f>Plots!$D$23:$D$33</c:f>
              <c:numCache>
                <c:formatCode>#,##0.00</c:formatCode>
                <c:ptCount val="11"/>
                <c:pt idx="0">
                  <c:v>4.83</c:v>
                </c:pt>
                <c:pt idx="1">
                  <c:v>5.34</c:v>
                </c:pt>
                <c:pt idx="2">
                  <c:v>3.12</c:v>
                </c:pt>
                <c:pt idx="3">
                  <c:v>5.55</c:v>
                </c:pt>
                <c:pt idx="4">
                  <c:v>0.28000000000000003</c:v>
                </c:pt>
                <c:pt idx="5">
                  <c:v>2.06</c:v>
                </c:pt>
                <c:pt idx="6">
                  <c:v>3.72</c:v>
                </c:pt>
                <c:pt idx="7">
                  <c:v>3.89</c:v>
                </c:pt>
                <c:pt idx="8">
                  <c:v>6.29</c:v>
                </c:pt>
                <c:pt idx="9">
                  <c:v>9.52</c:v>
                </c:pt>
                <c:pt idx="10">
                  <c:v>4.37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011-4CA6-A96F-803FD5DB1D20}"/>
            </c:ext>
          </c:extLst>
        </c:ser>
        <c:ser>
          <c:idx val="2"/>
          <c:order val="2"/>
          <c:tx>
            <c:strRef>
              <c:f>Plots!$E$1</c:f>
              <c:strCache>
                <c:ptCount val="1"/>
                <c:pt idx="0">
                  <c:v>K=5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Plots!$A$2:$A$43</c15:sqref>
                  </c15:fullRef>
                </c:ext>
              </c:extLst>
              <c:f>Plots!$A$23:$A$33</c:f>
              <c:numCache>
                <c:formatCode>General</c:formatCode>
                <c:ptCount val="11"/>
                <c:pt idx="0">
                  <c:v>106</c:v>
                </c:pt>
                <c:pt idx="1">
                  <c:v>107</c:v>
                </c:pt>
                <c:pt idx="2">
                  <c:v>193</c:v>
                </c:pt>
                <c:pt idx="3">
                  <c:v>194</c:v>
                </c:pt>
                <c:pt idx="4">
                  <c:v>111</c:v>
                </c:pt>
                <c:pt idx="5">
                  <c:v>114</c:v>
                </c:pt>
                <c:pt idx="6">
                  <c:v>113</c:v>
                </c:pt>
                <c:pt idx="7">
                  <c:v>117</c:v>
                </c:pt>
                <c:pt idx="8">
                  <c:v>145</c:v>
                </c:pt>
                <c:pt idx="9">
                  <c:v>146</c:v>
                </c:pt>
                <c:pt idx="10">
                  <c:v>195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Plots!$E$2:$E$43</c15:sqref>
                  </c15:fullRef>
                </c:ext>
              </c:extLst>
              <c:f>Plots!$E$23:$E$33</c:f>
              <c:numCache>
                <c:formatCode>#,##0.00</c:formatCode>
                <c:ptCount val="11"/>
                <c:pt idx="0">
                  <c:v>5.49</c:v>
                </c:pt>
                <c:pt idx="1">
                  <c:v>6</c:v>
                </c:pt>
                <c:pt idx="2">
                  <c:v>2.65</c:v>
                </c:pt>
                <c:pt idx="3">
                  <c:v>4.0999999999999996</c:v>
                </c:pt>
                <c:pt idx="4">
                  <c:v>1.46</c:v>
                </c:pt>
                <c:pt idx="5">
                  <c:v>3</c:v>
                </c:pt>
                <c:pt idx="6">
                  <c:v>3.93</c:v>
                </c:pt>
                <c:pt idx="7">
                  <c:v>3.55</c:v>
                </c:pt>
                <c:pt idx="8">
                  <c:v>4.3</c:v>
                </c:pt>
                <c:pt idx="9">
                  <c:v>7.55</c:v>
                </c:pt>
                <c:pt idx="10">
                  <c:v>3.43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1011-4CA6-A96F-803FD5DB1D20}"/>
            </c:ext>
          </c:extLst>
        </c:ser>
        <c:ser>
          <c:idx val="3"/>
          <c:order val="3"/>
          <c:tx>
            <c:strRef>
              <c:f>Plots!$F$1</c:f>
              <c:strCache>
                <c:ptCount val="1"/>
                <c:pt idx="0">
                  <c:v>K=10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Plots!$A$2:$A$43</c15:sqref>
                  </c15:fullRef>
                </c:ext>
              </c:extLst>
              <c:f>Plots!$A$23:$A$33</c:f>
              <c:numCache>
                <c:formatCode>General</c:formatCode>
                <c:ptCount val="11"/>
                <c:pt idx="0">
                  <c:v>106</c:v>
                </c:pt>
                <c:pt idx="1">
                  <c:v>107</c:v>
                </c:pt>
                <c:pt idx="2">
                  <c:v>193</c:v>
                </c:pt>
                <c:pt idx="3">
                  <c:v>194</c:v>
                </c:pt>
                <c:pt idx="4">
                  <c:v>111</c:v>
                </c:pt>
                <c:pt idx="5">
                  <c:v>114</c:v>
                </c:pt>
                <c:pt idx="6">
                  <c:v>113</c:v>
                </c:pt>
                <c:pt idx="7">
                  <c:v>117</c:v>
                </c:pt>
                <c:pt idx="8">
                  <c:v>145</c:v>
                </c:pt>
                <c:pt idx="9">
                  <c:v>146</c:v>
                </c:pt>
                <c:pt idx="10">
                  <c:v>195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Plots!$F$2:$F$43</c15:sqref>
                  </c15:fullRef>
                </c:ext>
              </c:extLst>
              <c:f>Plots!$F$23:$F$33</c:f>
              <c:numCache>
                <c:formatCode>#,##0.00</c:formatCode>
                <c:ptCount val="11"/>
                <c:pt idx="0">
                  <c:v>5.76</c:v>
                </c:pt>
                <c:pt idx="1">
                  <c:v>6.16</c:v>
                </c:pt>
                <c:pt idx="2">
                  <c:v>3.03</c:v>
                </c:pt>
                <c:pt idx="3">
                  <c:v>3.92</c:v>
                </c:pt>
                <c:pt idx="4">
                  <c:v>2.38</c:v>
                </c:pt>
                <c:pt idx="5">
                  <c:v>4.17</c:v>
                </c:pt>
                <c:pt idx="6">
                  <c:v>6.36</c:v>
                </c:pt>
                <c:pt idx="7">
                  <c:v>5.54</c:v>
                </c:pt>
                <c:pt idx="8">
                  <c:v>2.7</c:v>
                </c:pt>
                <c:pt idx="9">
                  <c:v>5.94</c:v>
                </c:pt>
                <c:pt idx="10">
                  <c:v>3.54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1011-4CA6-A96F-803FD5DB1D20}"/>
            </c:ext>
          </c:extLst>
        </c:ser>
        <c:ser>
          <c:idx val="4"/>
          <c:order val="4"/>
          <c:tx>
            <c:strRef>
              <c:f>Plots!$G$1</c:f>
              <c:strCache>
                <c:ptCount val="1"/>
                <c:pt idx="0">
                  <c:v>K=25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Plots!$A$2:$A$43</c15:sqref>
                  </c15:fullRef>
                </c:ext>
              </c:extLst>
              <c:f>Plots!$A$23:$A$33</c:f>
              <c:numCache>
                <c:formatCode>General</c:formatCode>
                <c:ptCount val="11"/>
                <c:pt idx="0">
                  <c:v>106</c:v>
                </c:pt>
                <c:pt idx="1">
                  <c:v>107</c:v>
                </c:pt>
                <c:pt idx="2">
                  <c:v>193</c:v>
                </c:pt>
                <c:pt idx="3">
                  <c:v>194</c:v>
                </c:pt>
                <c:pt idx="4">
                  <c:v>111</c:v>
                </c:pt>
                <c:pt idx="5">
                  <c:v>114</c:v>
                </c:pt>
                <c:pt idx="6">
                  <c:v>113</c:v>
                </c:pt>
                <c:pt idx="7">
                  <c:v>117</c:v>
                </c:pt>
                <c:pt idx="8">
                  <c:v>145</c:v>
                </c:pt>
                <c:pt idx="9">
                  <c:v>146</c:v>
                </c:pt>
                <c:pt idx="10">
                  <c:v>195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Plots!$G$2:$G$43</c15:sqref>
                  </c15:fullRef>
                </c:ext>
              </c:extLst>
              <c:f>Plots!$G$23:$G$33</c:f>
              <c:numCache>
                <c:formatCode>#,##0.00</c:formatCode>
                <c:ptCount val="11"/>
                <c:pt idx="0">
                  <c:v>7.21</c:v>
                </c:pt>
                <c:pt idx="1">
                  <c:v>7.4</c:v>
                </c:pt>
                <c:pt idx="2">
                  <c:v>3.02</c:v>
                </c:pt>
                <c:pt idx="3">
                  <c:v>3.65</c:v>
                </c:pt>
                <c:pt idx="4">
                  <c:v>3.05</c:v>
                </c:pt>
                <c:pt idx="5">
                  <c:v>4.8600000000000003</c:v>
                </c:pt>
                <c:pt idx="6">
                  <c:v>6.61</c:v>
                </c:pt>
                <c:pt idx="7">
                  <c:v>5.79</c:v>
                </c:pt>
                <c:pt idx="8">
                  <c:v>2.06</c:v>
                </c:pt>
                <c:pt idx="9">
                  <c:v>5.41</c:v>
                </c:pt>
                <c:pt idx="10">
                  <c:v>3.4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1011-4CA6-A96F-803FD5DB1D20}"/>
            </c:ext>
          </c:extLst>
        </c:ser>
        <c:ser>
          <c:idx val="5"/>
          <c:order val="5"/>
          <c:tx>
            <c:strRef>
              <c:f>Plots!$H$1</c:f>
              <c:strCache>
                <c:ptCount val="1"/>
                <c:pt idx="0">
                  <c:v>K=50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Plots!$A$2:$A$43</c15:sqref>
                  </c15:fullRef>
                </c:ext>
              </c:extLst>
              <c:f>Plots!$A$23:$A$33</c:f>
              <c:numCache>
                <c:formatCode>General</c:formatCode>
                <c:ptCount val="11"/>
                <c:pt idx="0">
                  <c:v>106</c:v>
                </c:pt>
                <c:pt idx="1">
                  <c:v>107</c:v>
                </c:pt>
                <c:pt idx="2">
                  <c:v>193</c:v>
                </c:pt>
                <c:pt idx="3">
                  <c:v>194</c:v>
                </c:pt>
                <c:pt idx="4">
                  <c:v>111</c:v>
                </c:pt>
                <c:pt idx="5">
                  <c:v>114</c:v>
                </c:pt>
                <c:pt idx="6">
                  <c:v>113</c:v>
                </c:pt>
                <c:pt idx="7">
                  <c:v>117</c:v>
                </c:pt>
                <c:pt idx="8">
                  <c:v>145</c:v>
                </c:pt>
                <c:pt idx="9">
                  <c:v>146</c:v>
                </c:pt>
                <c:pt idx="10">
                  <c:v>195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Plots!$H$2:$H$43</c15:sqref>
                  </c15:fullRef>
                </c:ext>
              </c:extLst>
              <c:f>Plots!$H$23:$H$33</c:f>
              <c:numCache>
                <c:formatCode>#,##0.00</c:formatCode>
                <c:ptCount val="11"/>
                <c:pt idx="0">
                  <c:v>9.27</c:v>
                </c:pt>
                <c:pt idx="1">
                  <c:v>9.34</c:v>
                </c:pt>
                <c:pt idx="2">
                  <c:v>0.89</c:v>
                </c:pt>
                <c:pt idx="3">
                  <c:v>1.81</c:v>
                </c:pt>
                <c:pt idx="4">
                  <c:v>3.53</c:v>
                </c:pt>
                <c:pt idx="5">
                  <c:v>5.42</c:v>
                </c:pt>
                <c:pt idx="6">
                  <c:v>7.55</c:v>
                </c:pt>
                <c:pt idx="7">
                  <c:v>6.75</c:v>
                </c:pt>
                <c:pt idx="8">
                  <c:v>3.07</c:v>
                </c:pt>
                <c:pt idx="9">
                  <c:v>6.21</c:v>
                </c:pt>
                <c:pt idx="10">
                  <c:v>1.41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1011-4CA6-A96F-803FD5DB1D20}"/>
            </c:ext>
          </c:extLst>
        </c:ser>
        <c:ser>
          <c:idx val="6"/>
          <c:order val="6"/>
          <c:tx>
            <c:strRef>
              <c:f>Plots!$I$1</c:f>
              <c:strCache>
                <c:ptCount val="1"/>
                <c:pt idx="0">
                  <c:v>K=100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Plots!$A$2:$A$43</c15:sqref>
                  </c15:fullRef>
                </c:ext>
              </c:extLst>
              <c:f>Plots!$A$23:$A$33</c:f>
              <c:numCache>
                <c:formatCode>General</c:formatCode>
                <c:ptCount val="11"/>
                <c:pt idx="0">
                  <c:v>106</c:v>
                </c:pt>
                <c:pt idx="1">
                  <c:v>107</c:v>
                </c:pt>
                <c:pt idx="2">
                  <c:v>193</c:v>
                </c:pt>
                <c:pt idx="3">
                  <c:v>194</c:v>
                </c:pt>
                <c:pt idx="4">
                  <c:v>111</c:v>
                </c:pt>
                <c:pt idx="5">
                  <c:v>114</c:v>
                </c:pt>
                <c:pt idx="6">
                  <c:v>113</c:v>
                </c:pt>
                <c:pt idx="7">
                  <c:v>117</c:v>
                </c:pt>
                <c:pt idx="8">
                  <c:v>145</c:v>
                </c:pt>
                <c:pt idx="9">
                  <c:v>146</c:v>
                </c:pt>
                <c:pt idx="10">
                  <c:v>195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Plots!$I$2:$I$43</c15:sqref>
                  </c15:fullRef>
                </c:ext>
              </c:extLst>
              <c:f>Plots!$I$23:$I$33</c:f>
              <c:numCache>
                <c:formatCode>#,##0.00</c:formatCode>
                <c:ptCount val="11"/>
                <c:pt idx="0">
                  <c:v>11.44</c:v>
                </c:pt>
                <c:pt idx="1">
                  <c:v>11.46</c:v>
                </c:pt>
                <c:pt idx="2">
                  <c:v>-13.98</c:v>
                </c:pt>
                <c:pt idx="3">
                  <c:v>-13.11</c:v>
                </c:pt>
                <c:pt idx="4">
                  <c:v>4.08</c:v>
                </c:pt>
                <c:pt idx="5">
                  <c:v>6.34</c:v>
                </c:pt>
                <c:pt idx="6">
                  <c:v>8.9499999999999993</c:v>
                </c:pt>
                <c:pt idx="7">
                  <c:v>8.14</c:v>
                </c:pt>
                <c:pt idx="8">
                  <c:v>4.28</c:v>
                </c:pt>
                <c:pt idx="9">
                  <c:v>7.21</c:v>
                </c:pt>
                <c:pt idx="10">
                  <c:v>-13.48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1011-4CA6-A96F-803FD5DB1D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-961011840"/>
        <c:axId val="-961003136"/>
      </c:barChart>
      <c:catAx>
        <c:axId val="-961011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961003136"/>
        <c:crosses val="autoZero"/>
        <c:auto val="1"/>
        <c:lblAlgn val="ctr"/>
        <c:lblOffset val="100"/>
        <c:noMultiLvlLbl val="0"/>
      </c:catAx>
      <c:valAx>
        <c:axId val="-961003136"/>
        <c:scaling>
          <c:orientation val="minMax"/>
          <c:min val="-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961011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 rot="0"/>
    <a:lstStyle/>
    <a:p>
      <a:pPr>
        <a:defRPr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100">
                <a:solidFill>
                  <a:schemeClr val="tx1"/>
                </a:solidFill>
              </a:rPr>
              <a:t>RIs</a:t>
            </a:r>
            <a:r>
              <a:rPr lang="en-US" sz="1100" baseline="0">
                <a:solidFill>
                  <a:schemeClr val="tx1"/>
                </a:solidFill>
              </a:rPr>
              <a:t> for </a:t>
            </a:r>
            <a:r>
              <a:rPr lang="en-US" sz="1100">
                <a:solidFill>
                  <a:schemeClr val="tx1"/>
                </a:solidFill>
              </a:rPr>
              <a:t>BBR3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Plots!$C$1</c:f>
              <c:strCache>
                <c:ptCount val="1"/>
                <c:pt idx="0">
                  <c:v>K=1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Plots!$A$2:$A$43</c15:sqref>
                  </c15:fullRef>
                </c:ext>
              </c:extLst>
              <c:f>Plots!$A$34:$A$43</c:f>
              <c:numCache>
                <c:formatCode>General</c:formatCode>
                <c:ptCount val="10"/>
                <c:pt idx="0">
                  <c:v>220</c:v>
                </c:pt>
                <c:pt idx="1">
                  <c:v>221</c:v>
                </c:pt>
                <c:pt idx="2">
                  <c:v>206</c:v>
                </c:pt>
                <c:pt idx="3">
                  <c:v>209</c:v>
                </c:pt>
                <c:pt idx="4">
                  <c:v>217</c:v>
                </c:pt>
                <c:pt idx="5">
                  <c:v>204</c:v>
                </c:pt>
                <c:pt idx="6">
                  <c:v>207</c:v>
                </c:pt>
                <c:pt idx="7">
                  <c:v>213</c:v>
                </c:pt>
                <c:pt idx="8">
                  <c:v>215</c:v>
                </c:pt>
                <c:pt idx="9">
                  <c:v>216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Plots!$C$2:$C$43</c15:sqref>
                  </c15:fullRef>
                </c:ext>
              </c:extLst>
              <c:f>Plots!$C$34:$C$43</c:f>
              <c:numCache>
                <c:formatCode>#,##0.00</c:formatCode>
                <c:ptCount val="10"/>
                <c:pt idx="0">
                  <c:v>6.83</c:v>
                </c:pt>
                <c:pt idx="1">
                  <c:v>11.12</c:v>
                </c:pt>
                <c:pt idx="2">
                  <c:v>7.97</c:v>
                </c:pt>
                <c:pt idx="3">
                  <c:v>8.98</c:v>
                </c:pt>
                <c:pt idx="4">
                  <c:v>7.16</c:v>
                </c:pt>
                <c:pt idx="5">
                  <c:v>4.1500000000000004</c:v>
                </c:pt>
                <c:pt idx="6">
                  <c:v>6.14</c:v>
                </c:pt>
                <c:pt idx="7">
                  <c:v>4.1399999999999997</c:v>
                </c:pt>
                <c:pt idx="8">
                  <c:v>4.87</c:v>
                </c:pt>
                <c:pt idx="9">
                  <c:v>5.54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B9C-42A6-99CA-5FC4F2911FFD}"/>
            </c:ext>
          </c:extLst>
        </c:ser>
        <c:ser>
          <c:idx val="1"/>
          <c:order val="1"/>
          <c:tx>
            <c:strRef>
              <c:f>Plots!$D$1</c:f>
              <c:strCache>
                <c:ptCount val="1"/>
                <c:pt idx="0">
                  <c:v>K=2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Plots!$A$2:$A$43</c15:sqref>
                  </c15:fullRef>
                </c:ext>
              </c:extLst>
              <c:f>Plots!$A$34:$A$43</c:f>
              <c:numCache>
                <c:formatCode>General</c:formatCode>
                <c:ptCount val="10"/>
                <c:pt idx="0">
                  <c:v>220</c:v>
                </c:pt>
                <c:pt idx="1">
                  <c:v>221</c:v>
                </c:pt>
                <c:pt idx="2">
                  <c:v>206</c:v>
                </c:pt>
                <c:pt idx="3">
                  <c:v>209</c:v>
                </c:pt>
                <c:pt idx="4">
                  <c:v>217</c:v>
                </c:pt>
                <c:pt idx="5">
                  <c:v>204</c:v>
                </c:pt>
                <c:pt idx="6">
                  <c:v>207</c:v>
                </c:pt>
                <c:pt idx="7">
                  <c:v>213</c:v>
                </c:pt>
                <c:pt idx="8">
                  <c:v>215</c:v>
                </c:pt>
                <c:pt idx="9">
                  <c:v>216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Plots!$D$2:$D$43</c15:sqref>
                  </c15:fullRef>
                </c:ext>
              </c:extLst>
              <c:f>Plots!$D$34:$D$43</c:f>
              <c:numCache>
                <c:formatCode>#,##0.00</c:formatCode>
                <c:ptCount val="10"/>
                <c:pt idx="0">
                  <c:v>7.6</c:v>
                </c:pt>
                <c:pt idx="1">
                  <c:v>10.029999999999999</c:v>
                </c:pt>
                <c:pt idx="2">
                  <c:v>6.8</c:v>
                </c:pt>
                <c:pt idx="3">
                  <c:v>8.32</c:v>
                </c:pt>
                <c:pt idx="4">
                  <c:v>8.64</c:v>
                </c:pt>
                <c:pt idx="5">
                  <c:v>4.38</c:v>
                </c:pt>
                <c:pt idx="6">
                  <c:v>5.67</c:v>
                </c:pt>
                <c:pt idx="7">
                  <c:v>4.83</c:v>
                </c:pt>
                <c:pt idx="8">
                  <c:v>5.87</c:v>
                </c:pt>
                <c:pt idx="9">
                  <c:v>6.85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B9C-42A6-99CA-5FC4F2911FFD}"/>
            </c:ext>
          </c:extLst>
        </c:ser>
        <c:ser>
          <c:idx val="2"/>
          <c:order val="2"/>
          <c:tx>
            <c:strRef>
              <c:f>Plots!$E$1</c:f>
              <c:strCache>
                <c:ptCount val="1"/>
                <c:pt idx="0">
                  <c:v>K=5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Plots!$A$2:$A$43</c15:sqref>
                  </c15:fullRef>
                </c:ext>
              </c:extLst>
              <c:f>Plots!$A$34:$A$43</c:f>
              <c:numCache>
                <c:formatCode>General</c:formatCode>
                <c:ptCount val="10"/>
                <c:pt idx="0">
                  <c:v>220</c:v>
                </c:pt>
                <c:pt idx="1">
                  <c:v>221</c:v>
                </c:pt>
                <c:pt idx="2">
                  <c:v>206</c:v>
                </c:pt>
                <c:pt idx="3">
                  <c:v>209</c:v>
                </c:pt>
                <c:pt idx="4">
                  <c:v>217</c:v>
                </c:pt>
                <c:pt idx="5">
                  <c:v>204</c:v>
                </c:pt>
                <c:pt idx="6">
                  <c:v>207</c:v>
                </c:pt>
                <c:pt idx="7">
                  <c:v>213</c:v>
                </c:pt>
                <c:pt idx="8">
                  <c:v>215</c:v>
                </c:pt>
                <c:pt idx="9">
                  <c:v>216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Plots!$E$2:$E$43</c15:sqref>
                  </c15:fullRef>
                </c:ext>
              </c:extLst>
              <c:f>Plots!$E$34:$E$43</c:f>
              <c:numCache>
                <c:formatCode>#,##0.00</c:formatCode>
                <c:ptCount val="10"/>
                <c:pt idx="0">
                  <c:v>9.99</c:v>
                </c:pt>
                <c:pt idx="1">
                  <c:v>10.039999999999999</c:v>
                </c:pt>
                <c:pt idx="2">
                  <c:v>6.08</c:v>
                </c:pt>
                <c:pt idx="3">
                  <c:v>8.73</c:v>
                </c:pt>
                <c:pt idx="4">
                  <c:v>9.01</c:v>
                </c:pt>
                <c:pt idx="5">
                  <c:v>5.07</c:v>
                </c:pt>
                <c:pt idx="6">
                  <c:v>5.67</c:v>
                </c:pt>
                <c:pt idx="7">
                  <c:v>8.09</c:v>
                </c:pt>
                <c:pt idx="8">
                  <c:v>8.26</c:v>
                </c:pt>
                <c:pt idx="9">
                  <c:v>8.34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EB9C-42A6-99CA-5FC4F2911FFD}"/>
            </c:ext>
          </c:extLst>
        </c:ser>
        <c:ser>
          <c:idx val="3"/>
          <c:order val="3"/>
          <c:tx>
            <c:strRef>
              <c:f>Plots!$F$1</c:f>
              <c:strCache>
                <c:ptCount val="1"/>
                <c:pt idx="0">
                  <c:v>K=10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Plots!$A$2:$A$43</c15:sqref>
                  </c15:fullRef>
                </c:ext>
              </c:extLst>
              <c:f>Plots!$A$34:$A$43</c:f>
              <c:numCache>
                <c:formatCode>General</c:formatCode>
                <c:ptCount val="10"/>
                <c:pt idx="0">
                  <c:v>220</c:v>
                </c:pt>
                <c:pt idx="1">
                  <c:v>221</c:v>
                </c:pt>
                <c:pt idx="2">
                  <c:v>206</c:v>
                </c:pt>
                <c:pt idx="3">
                  <c:v>209</c:v>
                </c:pt>
                <c:pt idx="4">
                  <c:v>217</c:v>
                </c:pt>
                <c:pt idx="5">
                  <c:v>204</c:v>
                </c:pt>
                <c:pt idx="6">
                  <c:v>207</c:v>
                </c:pt>
                <c:pt idx="7">
                  <c:v>213</c:v>
                </c:pt>
                <c:pt idx="8">
                  <c:v>215</c:v>
                </c:pt>
                <c:pt idx="9">
                  <c:v>216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Plots!$F$2:$F$43</c15:sqref>
                  </c15:fullRef>
                </c:ext>
              </c:extLst>
              <c:f>Plots!$F$34:$F$43</c:f>
              <c:numCache>
                <c:formatCode>#,##0.00</c:formatCode>
                <c:ptCount val="10"/>
                <c:pt idx="0">
                  <c:v>12.65</c:v>
                </c:pt>
                <c:pt idx="1">
                  <c:v>10.62</c:v>
                </c:pt>
                <c:pt idx="2">
                  <c:v>5.65</c:v>
                </c:pt>
                <c:pt idx="3">
                  <c:v>9.61</c:v>
                </c:pt>
                <c:pt idx="4">
                  <c:v>9.57</c:v>
                </c:pt>
                <c:pt idx="5">
                  <c:v>5.55</c:v>
                </c:pt>
                <c:pt idx="6">
                  <c:v>5.7</c:v>
                </c:pt>
                <c:pt idx="7">
                  <c:v>9.4499999999999993</c:v>
                </c:pt>
                <c:pt idx="8">
                  <c:v>9.42</c:v>
                </c:pt>
                <c:pt idx="9">
                  <c:v>9.27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EB9C-42A6-99CA-5FC4F2911FFD}"/>
            </c:ext>
          </c:extLst>
        </c:ser>
        <c:ser>
          <c:idx val="4"/>
          <c:order val="4"/>
          <c:tx>
            <c:strRef>
              <c:f>Plots!$G$1</c:f>
              <c:strCache>
                <c:ptCount val="1"/>
                <c:pt idx="0">
                  <c:v>K=25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Plots!$A$2:$A$43</c15:sqref>
                  </c15:fullRef>
                </c:ext>
              </c:extLst>
              <c:f>Plots!$A$34:$A$43</c:f>
              <c:numCache>
                <c:formatCode>General</c:formatCode>
                <c:ptCount val="10"/>
                <c:pt idx="0">
                  <c:v>220</c:v>
                </c:pt>
                <c:pt idx="1">
                  <c:v>221</c:v>
                </c:pt>
                <c:pt idx="2">
                  <c:v>206</c:v>
                </c:pt>
                <c:pt idx="3">
                  <c:v>209</c:v>
                </c:pt>
                <c:pt idx="4">
                  <c:v>217</c:v>
                </c:pt>
                <c:pt idx="5">
                  <c:v>204</c:v>
                </c:pt>
                <c:pt idx="6">
                  <c:v>207</c:v>
                </c:pt>
                <c:pt idx="7">
                  <c:v>213</c:v>
                </c:pt>
                <c:pt idx="8">
                  <c:v>215</c:v>
                </c:pt>
                <c:pt idx="9">
                  <c:v>216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Plots!$G$2:$G$43</c15:sqref>
                  </c15:fullRef>
                </c:ext>
              </c:extLst>
              <c:f>Plots!$G$34:$G$43</c:f>
              <c:numCache>
                <c:formatCode>#,##0.00</c:formatCode>
                <c:ptCount val="10"/>
                <c:pt idx="0">
                  <c:v>14.54</c:v>
                </c:pt>
                <c:pt idx="1">
                  <c:v>12.41</c:v>
                </c:pt>
                <c:pt idx="2">
                  <c:v>5.22</c:v>
                </c:pt>
                <c:pt idx="3">
                  <c:v>12.13</c:v>
                </c:pt>
                <c:pt idx="4">
                  <c:v>8.7200000000000006</c:v>
                </c:pt>
                <c:pt idx="5">
                  <c:v>5.53</c:v>
                </c:pt>
                <c:pt idx="6">
                  <c:v>5.49</c:v>
                </c:pt>
                <c:pt idx="7">
                  <c:v>8.82</c:v>
                </c:pt>
                <c:pt idx="8">
                  <c:v>8.77</c:v>
                </c:pt>
                <c:pt idx="9">
                  <c:v>8.59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EB9C-42A6-99CA-5FC4F2911FFD}"/>
            </c:ext>
          </c:extLst>
        </c:ser>
        <c:ser>
          <c:idx val="5"/>
          <c:order val="5"/>
          <c:tx>
            <c:strRef>
              <c:f>Plots!$H$1</c:f>
              <c:strCache>
                <c:ptCount val="1"/>
                <c:pt idx="0">
                  <c:v>K=50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Plots!$A$2:$A$43</c15:sqref>
                  </c15:fullRef>
                </c:ext>
              </c:extLst>
              <c:f>Plots!$A$34:$A$43</c:f>
              <c:numCache>
                <c:formatCode>General</c:formatCode>
                <c:ptCount val="10"/>
                <c:pt idx="0">
                  <c:v>220</c:v>
                </c:pt>
                <c:pt idx="1">
                  <c:v>221</c:v>
                </c:pt>
                <c:pt idx="2">
                  <c:v>206</c:v>
                </c:pt>
                <c:pt idx="3">
                  <c:v>209</c:v>
                </c:pt>
                <c:pt idx="4">
                  <c:v>217</c:v>
                </c:pt>
                <c:pt idx="5">
                  <c:v>204</c:v>
                </c:pt>
                <c:pt idx="6">
                  <c:v>207</c:v>
                </c:pt>
                <c:pt idx="7">
                  <c:v>213</c:v>
                </c:pt>
                <c:pt idx="8">
                  <c:v>215</c:v>
                </c:pt>
                <c:pt idx="9">
                  <c:v>216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Plots!$H$2:$H$43</c15:sqref>
                  </c15:fullRef>
                </c:ext>
              </c:extLst>
              <c:f>Plots!$H$34:$H$43</c:f>
              <c:numCache>
                <c:formatCode>#,##0.00</c:formatCode>
                <c:ptCount val="10"/>
                <c:pt idx="0">
                  <c:v>13.82</c:v>
                </c:pt>
                <c:pt idx="1">
                  <c:v>12.25</c:v>
                </c:pt>
                <c:pt idx="2">
                  <c:v>5.7</c:v>
                </c:pt>
                <c:pt idx="3">
                  <c:v>12.3</c:v>
                </c:pt>
                <c:pt idx="4">
                  <c:v>7.99</c:v>
                </c:pt>
                <c:pt idx="5">
                  <c:v>6.31</c:v>
                </c:pt>
                <c:pt idx="6">
                  <c:v>6.12</c:v>
                </c:pt>
                <c:pt idx="7">
                  <c:v>7.86</c:v>
                </c:pt>
                <c:pt idx="8">
                  <c:v>7.93</c:v>
                </c:pt>
                <c:pt idx="9">
                  <c:v>7.84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EB9C-42A6-99CA-5FC4F2911FFD}"/>
            </c:ext>
          </c:extLst>
        </c:ser>
        <c:ser>
          <c:idx val="6"/>
          <c:order val="6"/>
          <c:tx>
            <c:strRef>
              <c:f>Plots!$I$1</c:f>
              <c:strCache>
                <c:ptCount val="1"/>
                <c:pt idx="0">
                  <c:v>K=100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Plots!$A$2:$A$43</c15:sqref>
                  </c15:fullRef>
                </c:ext>
              </c:extLst>
              <c:f>Plots!$A$34:$A$43</c:f>
              <c:numCache>
                <c:formatCode>General</c:formatCode>
                <c:ptCount val="10"/>
                <c:pt idx="0">
                  <c:v>220</c:v>
                </c:pt>
                <c:pt idx="1">
                  <c:v>221</c:v>
                </c:pt>
                <c:pt idx="2">
                  <c:v>206</c:v>
                </c:pt>
                <c:pt idx="3">
                  <c:v>209</c:v>
                </c:pt>
                <c:pt idx="4">
                  <c:v>217</c:v>
                </c:pt>
                <c:pt idx="5">
                  <c:v>204</c:v>
                </c:pt>
                <c:pt idx="6">
                  <c:v>207</c:v>
                </c:pt>
                <c:pt idx="7">
                  <c:v>213</c:v>
                </c:pt>
                <c:pt idx="8">
                  <c:v>215</c:v>
                </c:pt>
                <c:pt idx="9">
                  <c:v>216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Plots!$I$2:$I$43</c15:sqref>
                  </c15:fullRef>
                </c:ext>
              </c:extLst>
              <c:f>Plots!$I$34:$I$43</c:f>
              <c:numCache>
                <c:formatCode>#,##0.00</c:formatCode>
                <c:ptCount val="10"/>
                <c:pt idx="0">
                  <c:v>12.76</c:v>
                </c:pt>
                <c:pt idx="1">
                  <c:v>11.61</c:v>
                </c:pt>
                <c:pt idx="2">
                  <c:v>7.38</c:v>
                </c:pt>
                <c:pt idx="3">
                  <c:v>11.84</c:v>
                </c:pt>
                <c:pt idx="4">
                  <c:v>7.38</c:v>
                </c:pt>
                <c:pt idx="5">
                  <c:v>8.2799999999999994</c:v>
                </c:pt>
                <c:pt idx="6">
                  <c:v>7.94</c:v>
                </c:pt>
                <c:pt idx="7">
                  <c:v>7.04</c:v>
                </c:pt>
                <c:pt idx="8">
                  <c:v>7.21</c:v>
                </c:pt>
                <c:pt idx="9">
                  <c:v>7.21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EB9C-42A6-99CA-5FC4F2911F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-961011296"/>
        <c:axId val="-961008576"/>
      </c:barChart>
      <c:catAx>
        <c:axId val="-961011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961008576"/>
        <c:crosses val="autoZero"/>
        <c:auto val="1"/>
        <c:lblAlgn val="ctr"/>
        <c:lblOffset val="100"/>
        <c:noMultiLvlLbl val="0"/>
      </c:catAx>
      <c:valAx>
        <c:axId val="-961008576"/>
        <c:scaling>
          <c:orientation val="minMax"/>
          <c:max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961011296"/>
        <c:crosses val="autoZero"/>
        <c:crossBetween val="between"/>
        <c:majorUnit val="5"/>
        <c:minorUnit val="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100"/>
              <a:t>All links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Plots!$C$1</c:f>
              <c:strCache>
                <c:ptCount val="1"/>
                <c:pt idx="0">
                  <c:v>K=1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Plots!$A$2:$A$43</c:f>
              <c:numCache>
                <c:formatCode>General</c:formatCode>
                <c:ptCount val="42"/>
                <c:pt idx="0">
                  <c:v>183</c:v>
                </c:pt>
                <c:pt idx="1">
                  <c:v>125</c:v>
                </c:pt>
                <c:pt idx="2">
                  <c:v>128</c:v>
                </c:pt>
                <c:pt idx="3">
                  <c:v>130</c:v>
                </c:pt>
                <c:pt idx="4">
                  <c:v>133</c:v>
                </c:pt>
                <c:pt idx="5">
                  <c:v>135</c:v>
                </c:pt>
                <c:pt idx="6">
                  <c:v>137</c:v>
                </c:pt>
                <c:pt idx="7">
                  <c:v>140</c:v>
                </c:pt>
                <c:pt idx="8">
                  <c:v>141</c:v>
                </c:pt>
                <c:pt idx="9">
                  <c:v>143</c:v>
                </c:pt>
                <c:pt idx="10">
                  <c:v>149</c:v>
                </c:pt>
                <c:pt idx="11">
                  <c:v>151</c:v>
                </c:pt>
                <c:pt idx="12">
                  <c:v>157</c:v>
                </c:pt>
                <c:pt idx="13">
                  <c:v>160</c:v>
                </c:pt>
                <c:pt idx="14">
                  <c:v>161</c:v>
                </c:pt>
                <c:pt idx="15">
                  <c:v>164</c:v>
                </c:pt>
                <c:pt idx="16">
                  <c:v>165</c:v>
                </c:pt>
                <c:pt idx="17">
                  <c:v>168</c:v>
                </c:pt>
                <c:pt idx="18">
                  <c:v>98</c:v>
                </c:pt>
                <c:pt idx="19">
                  <c:v>174</c:v>
                </c:pt>
                <c:pt idx="20">
                  <c:v>176</c:v>
                </c:pt>
                <c:pt idx="21">
                  <c:v>106</c:v>
                </c:pt>
                <c:pt idx="22">
                  <c:v>107</c:v>
                </c:pt>
                <c:pt idx="23">
                  <c:v>193</c:v>
                </c:pt>
                <c:pt idx="24">
                  <c:v>194</c:v>
                </c:pt>
                <c:pt idx="25">
                  <c:v>111</c:v>
                </c:pt>
                <c:pt idx="26">
                  <c:v>114</c:v>
                </c:pt>
                <c:pt idx="27">
                  <c:v>113</c:v>
                </c:pt>
                <c:pt idx="28">
                  <c:v>117</c:v>
                </c:pt>
                <c:pt idx="29">
                  <c:v>145</c:v>
                </c:pt>
                <c:pt idx="30">
                  <c:v>146</c:v>
                </c:pt>
                <c:pt idx="31">
                  <c:v>195</c:v>
                </c:pt>
                <c:pt idx="32">
                  <c:v>220</c:v>
                </c:pt>
                <c:pt idx="33">
                  <c:v>221</c:v>
                </c:pt>
                <c:pt idx="34">
                  <c:v>206</c:v>
                </c:pt>
                <c:pt idx="35">
                  <c:v>209</c:v>
                </c:pt>
                <c:pt idx="36">
                  <c:v>217</c:v>
                </c:pt>
                <c:pt idx="37">
                  <c:v>204</c:v>
                </c:pt>
                <c:pt idx="38">
                  <c:v>207</c:v>
                </c:pt>
                <c:pt idx="39">
                  <c:v>213</c:v>
                </c:pt>
                <c:pt idx="40">
                  <c:v>215</c:v>
                </c:pt>
                <c:pt idx="41">
                  <c:v>216</c:v>
                </c:pt>
              </c:numCache>
            </c:numRef>
          </c:cat>
          <c:val>
            <c:numRef>
              <c:f>Plots!$C$2:$C$43</c:f>
              <c:numCache>
                <c:formatCode>#,##0.00</c:formatCode>
                <c:ptCount val="42"/>
                <c:pt idx="0">
                  <c:v>-2.88</c:v>
                </c:pt>
                <c:pt idx="1">
                  <c:v>0.56999999999999995</c:v>
                </c:pt>
                <c:pt idx="2">
                  <c:v>-13.32</c:v>
                </c:pt>
                <c:pt idx="3">
                  <c:v>0.7</c:v>
                </c:pt>
                <c:pt idx="4">
                  <c:v>0.89</c:v>
                </c:pt>
                <c:pt idx="5">
                  <c:v>-24.04</c:v>
                </c:pt>
                <c:pt idx="6">
                  <c:v>-27.99</c:v>
                </c:pt>
                <c:pt idx="7">
                  <c:v>-31.28</c:v>
                </c:pt>
                <c:pt idx="8">
                  <c:v>-34.6</c:v>
                </c:pt>
                <c:pt idx="9">
                  <c:v>-37.65</c:v>
                </c:pt>
                <c:pt idx="10">
                  <c:v>17.41</c:v>
                </c:pt>
                <c:pt idx="11">
                  <c:v>0.45</c:v>
                </c:pt>
                <c:pt idx="12">
                  <c:v>15.28</c:v>
                </c:pt>
                <c:pt idx="13">
                  <c:v>7.33</c:v>
                </c:pt>
                <c:pt idx="14">
                  <c:v>6.1</c:v>
                </c:pt>
                <c:pt idx="15">
                  <c:v>6.53</c:v>
                </c:pt>
                <c:pt idx="16">
                  <c:v>14.21</c:v>
                </c:pt>
                <c:pt idx="17">
                  <c:v>10.67</c:v>
                </c:pt>
                <c:pt idx="18">
                  <c:v>0</c:v>
                </c:pt>
                <c:pt idx="19">
                  <c:v>4.21</c:v>
                </c:pt>
                <c:pt idx="20">
                  <c:v>-8.18</c:v>
                </c:pt>
                <c:pt idx="21">
                  <c:v>3.29</c:v>
                </c:pt>
                <c:pt idx="22">
                  <c:v>3.54</c:v>
                </c:pt>
                <c:pt idx="23">
                  <c:v>2.72</c:v>
                </c:pt>
                <c:pt idx="24">
                  <c:v>5.5</c:v>
                </c:pt>
                <c:pt idx="25">
                  <c:v>0.05</c:v>
                </c:pt>
                <c:pt idx="26">
                  <c:v>2.44</c:v>
                </c:pt>
                <c:pt idx="27">
                  <c:v>3.69</c:v>
                </c:pt>
                <c:pt idx="28">
                  <c:v>4.43</c:v>
                </c:pt>
                <c:pt idx="29">
                  <c:v>9</c:v>
                </c:pt>
                <c:pt idx="30">
                  <c:v>11.19</c:v>
                </c:pt>
                <c:pt idx="31">
                  <c:v>4.13</c:v>
                </c:pt>
                <c:pt idx="32">
                  <c:v>6.83</c:v>
                </c:pt>
                <c:pt idx="33">
                  <c:v>11.12</c:v>
                </c:pt>
                <c:pt idx="34">
                  <c:v>7.97</c:v>
                </c:pt>
                <c:pt idx="35">
                  <c:v>8.98</c:v>
                </c:pt>
                <c:pt idx="36">
                  <c:v>7.16</c:v>
                </c:pt>
                <c:pt idx="37">
                  <c:v>4.1500000000000004</c:v>
                </c:pt>
                <c:pt idx="38">
                  <c:v>6.14</c:v>
                </c:pt>
                <c:pt idx="39">
                  <c:v>4.1399999999999997</c:v>
                </c:pt>
                <c:pt idx="40">
                  <c:v>4.87</c:v>
                </c:pt>
                <c:pt idx="41">
                  <c:v>5.54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1F0-40AD-AB47-5EB33A1EE3D6}"/>
            </c:ext>
          </c:extLst>
        </c:ser>
        <c:ser>
          <c:idx val="1"/>
          <c:order val="1"/>
          <c:tx>
            <c:strRef>
              <c:f>Plots!$D$1</c:f>
              <c:strCache>
                <c:ptCount val="1"/>
                <c:pt idx="0">
                  <c:v>K=2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Plots!$A$2:$A$43</c:f>
              <c:numCache>
                <c:formatCode>General</c:formatCode>
                <c:ptCount val="42"/>
                <c:pt idx="0">
                  <c:v>183</c:v>
                </c:pt>
                <c:pt idx="1">
                  <c:v>125</c:v>
                </c:pt>
                <c:pt idx="2">
                  <c:v>128</c:v>
                </c:pt>
                <c:pt idx="3">
                  <c:v>130</c:v>
                </c:pt>
                <c:pt idx="4">
                  <c:v>133</c:v>
                </c:pt>
                <c:pt idx="5">
                  <c:v>135</c:v>
                </c:pt>
                <c:pt idx="6">
                  <c:v>137</c:v>
                </c:pt>
                <c:pt idx="7">
                  <c:v>140</c:v>
                </c:pt>
                <c:pt idx="8">
                  <c:v>141</c:v>
                </c:pt>
                <c:pt idx="9">
                  <c:v>143</c:v>
                </c:pt>
                <c:pt idx="10">
                  <c:v>149</c:v>
                </c:pt>
                <c:pt idx="11">
                  <c:v>151</c:v>
                </c:pt>
                <c:pt idx="12">
                  <c:v>157</c:v>
                </c:pt>
                <c:pt idx="13">
                  <c:v>160</c:v>
                </c:pt>
                <c:pt idx="14">
                  <c:v>161</c:v>
                </c:pt>
                <c:pt idx="15">
                  <c:v>164</c:v>
                </c:pt>
                <c:pt idx="16">
                  <c:v>165</c:v>
                </c:pt>
                <c:pt idx="17">
                  <c:v>168</c:v>
                </c:pt>
                <c:pt idx="18">
                  <c:v>98</c:v>
                </c:pt>
                <c:pt idx="19">
                  <c:v>174</c:v>
                </c:pt>
                <c:pt idx="20">
                  <c:v>176</c:v>
                </c:pt>
                <c:pt idx="21">
                  <c:v>106</c:v>
                </c:pt>
                <c:pt idx="22">
                  <c:v>107</c:v>
                </c:pt>
                <c:pt idx="23">
                  <c:v>193</c:v>
                </c:pt>
                <c:pt idx="24">
                  <c:v>194</c:v>
                </c:pt>
                <c:pt idx="25">
                  <c:v>111</c:v>
                </c:pt>
                <c:pt idx="26">
                  <c:v>114</c:v>
                </c:pt>
                <c:pt idx="27">
                  <c:v>113</c:v>
                </c:pt>
                <c:pt idx="28">
                  <c:v>117</c:v>
                </c:pt>
                <c:pt idx="29">
                  <c:v>145</c:v>
                </c:pt>
                <c:pt idx="30">
                  <c:v>146</c:v>
                </c:pt>
                <c:pt idx="31">
                  <c:v>195</c:v>
                </c:pt>
                <c:pt idx="32">
                  <c:v>220</c:v>
                </c:pt>
                <c:pt idx="33">
                  <c:v>221</c:v>
                </c:pt>
                <c:pt idx="34">
                  <c:v>206</c:v>
                </c:pt>
                <c:pt idx="35">
                  <c:v>209</c:v>
                </c:pt>
                <c:pt idx="36">
                  <c:v>217</c:v>
                </c:pt>
                <c:pt idx="37">
                  <c:v>204</c:v>
                </c:pt>
                <c:pt idx="38">
                  <c:v>207</c:v>
                </c:pt>
                <c:pt idx="39">
                  <c:v>213</c:v>
                </c:pt>
                <c:pt idx="40">
                  <c:v>215</c:v>
                </c:pt>
                <c:pt idx="41">
                  <c:v>216</c:v>
                </c:pt>
              </c:numCache>
            </c:numRef>
          </c:cat>
          <c:val>
            <c:numRef>
              <c:f>Plots!$D$2:$D$43</c:f>
              <c:numCache>
                <c:formatCode>#,##0.00</c:formatCode>
                <c:ptCount val="42"/>
                <c:pt idx="0">
                  <c:v>-2.72</c:v>
                </c:pt>
                <c:pt idx="1">
                  <c:v>0.46</c:v>
                </c:pt>
                <c:pt idx="2">
                  <c:v>-12.31</c:v>
                </c:pt>
                <c:pt idx="3">
                  <c:v>1.1599999999999999</c:v>
                </c:pt>
                <c:pt idx="4">
                  <c:v>1.33</c:v>
                </c:pt>
                <c:pt idx="5">
                  <c:v>-22.43</c:v>
                </c:pt>
                <c:pt idx="6">
                  <c:v>-26.34</c:v>
                </c:pt>
                <c:pt idx="7">
                  <c:v>-29.69</c:v>
                </c:pt>
                <c:pt idx="8">
                  <c:v>-33.049999999999997</c:v>
                </c:pt>
                <c:pt idx="9">
                  <c:v>-36.19</c:v>
                </c:pt>
                <c:pt idx="10">
                  <c:v>17.84</c:v>
                </c:pt>
                <c:pt idx="11">
                  <c:v>5.56</c:v>
                </c:pt>
                <c:pt idx="12">
                  <c:v>15.7</c:v>
                </c:pt>
                <c:pt idx="13">
                  <c:v>7.54</c:v>
                </c:pt>
                <c:pt idx="14">
                  <c:v>6.34</c:v>
                </c:pt>
                <c:pt idx="15">
                  <c:v>6.58</c:v>
                </c:pt>
                <c:pt idx="16">
                  <c:v>12.15</c:v>
                </c:pt>
                <c:pt idx="17">
                  <c:v>9.3000000000000007</c:v>
                </c:pt>
                <c:pt idx="18">
                  <c:v>1.07</c:v>
                </c:pt>
                <c:pt idx="19">
                  <c:v>3.73</c:v>
                </c:pt>
                <c:pt idx="20">
                  <c:v>-7.78</c:v>
                </c:pt>
                <c:pt idx="21">
                  <c:v>4.83</c:v>
                </c:pt>
                <c:pt idx="22">
                  <c:v>5.34</c:v>
                </c:pt>
                <c:pt idx="23">
                  <c:v>3.12</c:v>
                </c:pt>
                <c:pt idx="24">
                  <c:v>5.55</c:v>
                </c:pt>
                <c:pt idx="25">
                  <c:v>0.28000000000000003</c:v>
                </c:pt>
                <c:pt idx="26">
                  <c:v>2.06</c:v>
                </c:pt>
                <c:pt idx="27">
                  <c:v>3.72</c:v>
                </c:pt>
                <c:pt idx="28">
                  <c:v>3.89</c:v>
                </c:pt>
                <c:pt idx="29">
                  <c:v>6.29</c:v>
                </c:pt>
                <c:pt idx="30">
                  <c:v>9.52</c:v>
                </c:pt>
                <c:pt idx="31">
                  <c:v>4.37</c:v>
                </c:pt>
                <c:pt idx="32">
                  <c:v>7.6</c:v>
                </c:pt>
                <c:pt idx="33">
                  <c:v>10.029999999999999</c:v>
                </c:pt>
                <c:pt idx="34">
                  <c:v>6.8</c:v>
                </c:pt>
                <c:pt idx="35">
                  <c:v>8.32</c:v>
                </c:pt>
                <c:pt idx="36">
                  <c:v>8.64</c:v>
                </c:pt>
                <c:pt idx="37">
                  <c:v>4.38</c:v>
                </c:pt>
                <c:pt idx="38">
                  <c:v>5.67</c:v>
                </c:pt>
                <c:pt idx="39">
                  <c:v>4.83</c:v>
                </c:pt>
                <c:pt idx="40">
                  <c:v>5.87</c:v>
                </c:pt>
                <c:pt idx="41">
                  <c:v>6.85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D1F0-40AD-AB47-5EB33A1EE3D6}"/>
            </c:ext>
          </c:extLst>
        </c:ser>
        <c:ser>
          <c:idx val="2"/>
          <c:order val="2"/>
          <c:tx>
            <c:strRef>
              <c:f>Plots!$E$1</c:f>
              <c:strCache>
                <c:ptCount val="1"/>
                <c:pt idx="0">
                  <c:v>K=5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Plots!$A$2:$A$43</c:f>
              <c:numCache>
                <c:formatCode>General</c:formatCode>
                <c:ptCount val="42"/>
                <c:pt idx="0">
                  <c:v>183</c:v>
                </c:pt>
                <c:pt idx="1">
                  <c:v>125</c:v>
                </c:pt>
                <c:pt idx="2">
                  <c:v>128</c:v>
                </c:pt>
                <c:pt idx="3">
                  <c:v>130</c:v>
                </c:pt>
                <c:pt idx="4">
                  <c:v>133</c:v>
                </c:pt>
                <c:pt idx="5">
                  <c:v>135</c:v>
                </c:pt>
                <c:pt idx="6">
                  <c:v>137</c:v>
                </c:pt>
                <c:pt idx="7">
                  <c:v>140</c:v>
                </c:pt>
                <c:pt idx="8">
                  <c:v>141</c:v>
                </c:pt>
                <c:pt idx="9">
                  <c:v>143</c:v>
                </c:pt>
                <c:pt idx="10">
                  <c:v>149</c:v>
                </c:pt>
                <c:pt idx="11">
                  <c:v>151</c:v>
                </c:pt>
                <c:pt idx="12">
                  <c:v>157</c:v>
                </c:pt>
                <c:pt idx="13">
                  <c:v>160</c:v>
                </c:pt>
                <c:pt idx="14">
                  <c:v>161</c:v>
                </c:pt>
                <c:pt idx="15">
                  <c:v>164</c:v>
                </c:pt>
                <c:pt idx="16">
                  <c:v>165</c:v>
                </c:pt>
                <c:pt idx="17">
                  <c:v>168</c:v>
                </c:pt>
                <c:pt idx="18">
                  <c:v>98</c:v>
                </c:pt>
                <c:pt idx="19">
                  <c:v>174</c:v>
                </c:pt>
                <c:pt idx="20">
                  <c:v>176</c:v>
                </c:pt>
                <c:pt idx="21">
                  <c:v>106</c:v>
                </c:pt>
                <c:pt idx="22">
                  <c:v>107</c:v>
                </c:pt>
                <c:pt idx="23">
                  <c:v>193</c:v>
                </c:pt>
                <c:pt idx="24">
                  <c:v>194</c:v>
                </c:pt>
                <c:pt idx="25">
                  <c:v>111</c:v>
                </c:pt>
                <c:pt idx="26">
                  <c:v>114</c:v>
                </c:pt>
                <c:pt idx="27">
                  <c:v>113</c:v>
                </c:pt>
                <c:pt idx="28">
                  <c:v>117</c:v>
                </c:pt>
                <c:pt idx="29">
                  <c:v>145</c:v>
                </c:pt>
                <c:pt idx="30">
                  <c:v>146</c:v>
                </c:pt>
                <c:pt idx="31">
                  <c:v>195</c:v>
                </c:pt>
                <c:pt idx="32">
                  <c:v>220</c:v>
                </c:pt>
                <c:pt idx="33">
                  <c:v>221</c:v>
                </c:pt>
                <c:pt idx="34">
                  <c:v>206</c:v>
                </c:pt>
                <c:pt idx="35">
                  <c:v>209</c:v>
                </c:pt>
                <c:pt idx="36">
                  <c:v>217</c:v>
                </c:pt>
                <c:pt idx="37">
                  <c:v>204</c:v>
                </c:pt>
                <c:pt idx="38">
                  <c:v>207</c:v>
                </c:pt>
                <c:pt idx="39">
                  <c:v>213</c:v>
                </c:pt>
                <c:pt idx="40">
                  <c:v>215</c:v>
                </c:pt>
                <c:pt idx="41">
                  <c:v>216</c:v>
                </c:pt>
              </c:numCache>
            </c:numRef>
          </c:cat>
          <c:val>
            <c:numRef>
              <c:f>Plots!$E$2:$E$43</c:f>
              <c:numCache>
                <c:formatCode>#,##0.00</c:formatCode>
                <c:ptCount val="42"/>
                <c:pt idx="0">
                  <c:v>-2.48</c:v>
                </c:pt>
                <c:pt idx="1">
                  <c:v>0.65</c:v>
                </c:pt>
                <c:pt idx="2">
                  <c:v>-10.52</c:v>
                </c:pt>
                <c:pt idx="3">
                  <c:v>2.02</c:v>
                </c:pt>
                <c:pt idx="4">
                  <c:v>2.1800000000000002</c:v>
                </c:pt>
                <c:pt idx="5">
                  <c:v>-20.190000000000001</c:v>
                </c:pt>
                <c:pt idx="6">
                  <c:v>-24.19</c:v>
                </c:pt>
                <c:pt idx="7">
                  <c:v>-27.75</c:v>
                </c:pt>
                <c:pt idx="8">
                  <c:v>-31.33</c:v>
                </c:pt>
                <c:pt idx="9">
                  <c:v>-34.75</c:v>
                </c:pt>
                <c:pt idx="10">
                  <c:v>15.02</c:v>
                </c:pt>
                <c:pt idx="11">
                  <c:v>7.18</c:v>
                </c:pt>
                <c:pt idx="12">
                  <c:v>11.86</c:v>
                </c:pt>
                <c:pt idx="13">
                  <c:v>6.69</c:v>
                </c:pt>
                <c:pt idx="14">
                  <c:v>6.21</c:v>
                </c:pt>
                <c:pt idx="15">
                  <c:v>6.82</c:v>
                </c:pt>
                <c:pt idx="16">
                  <c:v>9.0299999999999994</c:v>
                </c:pt>
                <c:pt idx="17">
                  <c:v>7.67</c:v>
                </c:pt>
                <c:pt idx="18">
                  <c:v>1.73</c:v>
                </c:pt>
                <c:pt idx="19">
                  <c:v>4.1500000000000004</c:v>
                </c:pt>
                <c:pt idx="20">
                  <c:v>-7.13</c:v>
                </c:pt>
                <c:pt idx="21">
                  <c:v>5.49</c:v>
                </c:pt>
                <c:pt idx="22">
                  <c:v>6</c:v>
                </c:pt>
                <c:pt idx="23">
                  <c:v>2.65</c:v>
                </c:pt>
                <c:pt idx="24">
                  <c:v>4.0999999999999996</c:v>
                </c:pt>
                <c:pt idx="25">
                  <c:v>1.46</c:v>
                </c:pt>
                <c:pt idx="26">
                  <c:v>3</c:v>
                </c:pt>
                <c:pt idx="27">
                  <c:v>3.93</c:v>
                </c:pt>
                <c:pt idx="28">
                  <c:v>3.55</c:v>
                </c:pt>
                <c:pt idx="29">
                  <c:v>4.3</c:v>
                </c:pt>
                <c:pt idx="30">
                  <c:v>7.55</c:v>
                </c:pt>
                <c:pt idx="31">
                  <c:v>3.43</c:v>
                </c:pt>
                <c:pt idx="32">
                  <c:v>9.99</c:v>
                </c:pt>
                <c:pt idx="33">
                  <c:v>10.039999999999999</c:v>
                </c:pt>
                <c:pt idx="34">
                  <c:v>6.08</c:v>
                </c:pt>
                <c:pt idx="35">
                  <c:v>8.73</c:v>
                </c:pt>
                <c:pt idx="36">
                  <c:v>9.01</c:v>
                </c:pt>
                <c:pt idx="37">
                  <c:v>5.07</c:v>
                </c:pt>
                <c:pt idx="38">
                  <c:v>5.67</c:v>
                </c:pt>
                <c:pt idx="39">
                  <c:v>8.09</c:v>
                </c:pt>
                <c:pt idx="40">
                  <c:v>8.26</c:v>
                </c:pt>
                <c:pt idx="41">
                  <c:v>8.34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D1F0-40AD-AB47-5EB33A1EE3D6}"/>
            </c:ext>
          </c:extLst>
        </c:ser>
        <c:ser>
          <c:idx val="3"/>
          <c:order val="3"/>
          <c:tx>
            <c:strRef>
              <c:f>Plots!$F$1</c:f>
              <c:strCache>
                <c:ptCount val="1"/>
                <c:pt idx="0">
                  <c:v>K=10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Plots!$A$2:$A$43</c:f>
              <c:numCache>
                <c:formatCode>General</c:formatCode>
                <c:ptCount val="42"/>
                <c:pt idx="0">
                  <c:v>183</c:v>
                </c:pt>
                <c:pt idx="1">
                  <c:v>125</c:v>
                </c:pt>
                <c:pt idx="2">
                  <c:v>128</c:v>
                </c:pt>
                <c:pt idx="3">
                  <c:v>130</c:v>
                </c:pt>
                <c:pt idx="4">
                  <c:v>133</c:v>
                </c:pt>
                <c:pt idx="5">
                  <c:v>135</c:v>
                </c:pt>
                <c:pt idx="6">
                  <c:v>137</c:v>
                </c:pt>
                <c:pt idx="7">
                  <c:v>140</c:v>
                </c:pt>
                <c:pt idx="8">
                  <c:v>141</c:v>
                </c:pt>
                <c:pt idx="9">
                  <c:v>143</c:v>
                </c:pt>
                <c:pt idx="10">
                  <c:v>149</c:v>
                </c:pt>
                <c:pt idx="11">
                  <c:v>151</c:v>
                </c:pt>
                <c:pt idx="12">
                  <c:v>157</c:v>
                </c:pt>
                <c:pt idx="13">
                  <c:v>160</c:v>
                </c:pt>
                <c:pt idx="14">
                  <c:v>161</c:v>
                </c:pt>
                <c:pt idx="15">
                  <c:v>164</c:v>
                </c:pt>
                <c:pt idx="16">
                  <c:v>165</c:v>
                </c:pt>
                <c:pt idx="17">
                  <c:v>168</c:v>
                </c:pt>
                <c:pt idx="18">
                  <c:v>98</c:v>
                </c:pt>
                <c:pt idx="19">
                  <c:v>174</c:v>
                </c:pt>
                <c:pt idx="20">
                  <c:v>176</c:v>
                </c:pt>
                <c:pt idx="21">
                  <c:v>106</c:v>
                </c:pt>
                <c:pt idx="22">
                  <c:v>107</c:v>
                </c:pt>
                <c:pt idx="23">
                  <c:v>193</c:v>
                </c:pt>
                <c:pt idx="24">
                  <c:v>194</c:v>
                </c:pt>
                <c:pt idx="25">
                  <c:v>111</c:v>
                </c:pt>
                <c:pt idx="26">
                  <c:v>114</c:v>
                </c:pt>
                <c:pt idx="27">
                  <c:v>113</c:v>
                </c:pt>
                <c:pt idx="28">
                  <c:v>117</c:v>
                </c:pt>
                <c:pt idx="29">
                  <c:v>145</c:v>
                </c:pt>
                <c:pt idx="30">
                  <c:v>146</c:v>
                </c:pt>
                <c:pt idx="31">
                  <c:v>195</c:v>
                </c:pt>
                <c:pt idx="32">
                  <c:v>220</c:v>
                </c:pt>
                <c:pt idx="33">
                  <c:v>221</c:v>
                </c:pt>
                <c:pt idx="34">
                  <c:v>206</c:v>
                </c:pt>
                <c:pt idx="35">
                  <c:v>209</c:v>
                </c:pt>
                <c:pt idx="36">
                  <c:v>217</c:v>
                </c:pt>
                <c:pt idx="37">
                  <c:v>204</c:v>
                </c:pt>
                <c:pt idx="38">
                  <c:v>207</c:v>
                </c:pt>
                <c:pt idx="39">
                  <c:v>213</c:v>
                </c:pt>
                <c:pt idx="40">
                  <c:v>215</c:v>
                </c:pt>
                <c:pt idx="41">
                  <c:v>216</c:v>
                </c:pt>
              </c:numCache>
            </c:numRef>
          </c:cat>
          <c:val>
            <c:numRef>
              <c:f>Plots!$F$2:$F$43</c:f>
              <c:numCache>
                <c:formatCode>#,##0.00</c:formatCode>
                <c:ptCount val="42"/>
                <c:pt idx="0">
                  <c:v>-2.4</c:v>
                </c:pt>
                <c:pt idx="1">
                  <c:v>0.96</c:v>
                </c:pt>
                <c:pt idx="2">
                  <c:v>-9.5500000000000007</c:v>
                </c:pt>
                <c:pt idx="3">
                  <c:v>2.5299999999999998</c:v>
                </c:pt>
                <c:pt idx="4">
                  <c:v>2.67</c:v>
                </c:pt>
                <c:pt idx="5">
                  <c:v>-19.14</c:v>
                </c:pt>
                <c:pt idx="6">
                  <c:v>-23.23</c:v>
                </c:pt>
                <c:pt idx="7">
                  <c:v>-26.95</c:v>
                </c:pt>
                <c:pt idx="8">
                  <c:v>-30.69</c:v>
                </c:pt>
                <c:pt idx="9">
                  <c:v>-34.29</c:v>
                </c:pt>
                <c:pt idx="10">
                  <c:v>12.56</c:v>
                </c:pt>
                <c:pt idx="11">
                  <c:v>7.38</c:v>
                </c:pt>
                <c:pt idx="12">
                  <c:v>8.85</c:v>
                </c:pt>
                <c:pt idx="13">
                  <c:v>6.84</c:v>
                </c:pt>
                <c:pt idx="14">
                  <c:v>6.63</c:v>
                </c:pt>
                <c:pt idx="15">
                  <c:v>7.29</c:v>
                </c:pt>
                <c:pt idx="16">
                  <c:v>8.0500000000000007</c:v>
                </c:pt>
                <c:pt idx="17">
                  <c:v>7.42</c:v>
                </c:pt>
                <c:pt idx="18">
                  <c:v>2.54</c:v>
                </c:pt>
                <c:pt idx="19">
                  <c:v>4.8600000000000003</c:v>
                </c:pt>
                <c:pt idx="20">
                  <c:v>-6.96</c:v>
                </c:pt>
                <c:pt idx="21">
                  <c:v>5.76</c:v>
                </c:pt>
                <c:pt idx="22">
                  <c:v>6.16</c:v>
                </c:pt>
                <c:pt idx="23">
                  <c:v>3.03</c:v>
                </c:pt>
                <c:pt idx="24">
                  <c:v>3.92</c:v>
                </c:pt>
                <c:pt idx="25">
                  <c:v>2.38</c:v>
                </c:pt>
                <c:pt idx="26">
                  <c:v>4.17</c:v>
                </c:pt>
                <c:pt idx="27">
                  <c:v>6.36</c:v>
                </c:pt>
                <c:pt idx="28">
                  <c:v>5.54</c:v>
                </c:pt>
                <c:pt idx="29">
                  <c:v>2.7</c:v>
                </c:pt>
                <c:pt idx="30">
                  <c:v>5.94</c:v>
                </c:pt>
                <c:pt idx="31">
                  <c:v>3.54</c:v>
                </c:pt>
                <c:pt idx="32">
                  <c:v>12.65</c:v>
                </c:pt>
                <c:pt idx="33">
                  <c:v>10.62</c:v>
                </c:pt>
                <c:pt idx="34">
                  <c:v>5.65</c:v>
                </c:pt>
                <c:pt idx="35">
                  <c:v>9.61</c:v>
                </c:pt>
                <c:pt idx="36">
                  <c:v>9.57</c:v>
                </c:pt>
                <c:pt idx="37">
                  <c:v>5.55</c:v>
                </c:pt>
                <c:pt idx="38">
                  <c:v>5.7</c:v>
                </c:pt>
                <c:pt idx="39">
                  <c:v>9.4499999999999993</c:v>
                </c:pt>
                <c:pt idx="40">
                  <c:v>9.42</c:v>
                </c:pt>
                <c:pt idx="41">
                  <c:v>9.27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D1F0-40AD-AB47-5EB33A1EE3D6}"/>
            </c:ext>
          </c:extLst>
        </c:ser>
        <c:ser>
          <c:idx val="4"/>
          <c:order val="4"/>
          <c:tx>
            <c:strRef>
              <c:f>Plots!$G$1</c:f>
              <c:strCache>
                <c:ptCount val="1"/>
                <c:pt idx="0">
                  <c:v>K=25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Plots!$A$2:$A$43</c:f>
              <c:numCache>
                <c:formatCode>General</c:formatCode>
                <c:ptCount val="42"/>
                <c:pt idx="0">
                  <c:v>183</c:v>
                </c:pt>
                <c:pt idx="1">
                  <c:v>125</c:v>
                </c:pt>
                <c:pt idx="2">
                  <c:v>128</c:v>
                </c:pt>
                <c:pt idx="3">
                  <c:v>130</c:v>
                </c:pt>
                <c:pt idx="4">
                  <c:v>133</c:v>
                </c:pt>
                <c:pt idx="5">
                  <c:v>135</c:v>
                </c:pt>
                <c:pt idx="6">
                  <c:v>137</c:v>
                </c:pt>
                <c:pt idx="7">
                  <c:v>140</c:v>
                </c:pt>
                <c:pt idx="8">
                  <c:v>141</c:v>
                </c:pt>
                <c:pt idx="9">
                  <c:v>143</c:v>
                </c:pt>
                <c:pt idx="10">
                  <c:v>149</c:v>
                </c:pt>
                <c:pt idx="11">
                  <c:v>151</c:v>
                </c:pt>
                <c:pt idx="12">
                  <c:v>157</c:v>
                </c:pt>
                <c:pt idx="13">
                  <c:v>160</c:v>
                </c:pt>
                <c:pt idx="14">
                  <c:v>161</c:v>
                </c:pt>
                <c:pt idx="15">
                  <c:v>164</c:v>
                </c:pt>
                <c:pt idx="16">
                  <c:v>165</c:v>
                </c:pt>
                <c:pt idx="17">
                  <c:v>168</c:v>
                </c:pt>
                <c:pt idx="18">
                  <c:v>98</c:v>
                </c:pt>
                <c:pt idx="19">
                  <c:v>174</c:v>
                </c:pt>
                <c:pt idx="20">
                  <c:v>176</c:v>
                </c:pt>
                <c:pt idx="21">
                  <c:v>106</c:v>
                </c:pt>
                <c:pt idx="22">
                  <c:v>107</c:v>
                </c:pt>
                <c:pt idx="23">
                  <c:v>193</c:v>
                </c:pt>
                <c:pt idx="24">
                  <c:v>194</c:v>
                </c:pt>
                <c:pt idx="25">
                  <c:v>111</c:v>
                </c:pt>
                <c:pt idx="26">
                  <c:v>114</c:v>
                </c:pt>
                <c:pt idx="27">
                  <c:v>113</c:v>
                </c:pt>
                <c:pt idx="28">
                  <c:v>117</c:v>
                </c:pt>
                <c:pt idx="29">
                  <c:v>145</c:v>
                </c:pt>
                <c:pt idx="30">
                  <c:v>146</c:v>
                </c:pt>
                <c:pt idx="31">
                  <c:v>195</c:v>
                </c:pt>
                <c:pt idx="32">
                  <c:v>220</c:v>
                </c:pt>
                <c:pt idx="33">
                  <c:v>221</c:v>
                </c:pt>
                <c:pt idx="34">
                  <c:v>206</c:v>
                </c:pt>
                <c:pt idx="35">
                  <c:v>209</c:v>
                </c:pt>
                <c:pt idx="36">
                  <c:v>217</c:v>
                </c:pt>
                <c:pt idx="37">
                  <c:v>204</c:v>
                </c:pt>
                <c:pt idx="38">
                  <c:v>207</c:v>
                </c:pt>
                <c:pt idx="39">
                  <c:v>213</c:v>
                </c:pt>
                <c:pt idx="40">
                  <c:v>215</c:v>
                </c:pt>
                <c:pt idx="41">
                  <c:v>216</c:v>
                </c:pt>
              </c:numCache>
            </c:numRef>
          </c:cat>
          <c:val>
            <c:numRef>
              <c:f>Plots!$G$2:$G$43</c:f>
              <c:numCache>
                <c:formatCode>#,##0.00</c:formatCode>
                <c:ptCount val="42"/>
                <c:pt idx="0">
                  <c:v>-2.34</c:v>
                </c:pt>
                <c:pt idx="1">
                  <c:v>1.1299999999999999</c:v>
                </c:pt>
                <c:pt idx="2">
                  <c:v>-9.06</c:v>
                </c:pt>
                <c:pt idx="3">
                  <c:v>2.38</c:v>
                </c:pt>
                <c:pt idx="4">
                  <c:v>2.4900000000000002</c:v>
                </c:pt>
                <c:pt idx="5">
                  <c:v>-18.600000000000001</c:v>
                </c:pt>
                <c:pt idx="6">
                  <c:v>-22.62</c:v>
                </c:pt>
                <c:pt idx="7">
                  <c:v>-26.36</c:v>
                </c:pt>
                <c:pt idx="8">
                  <c:v>-30.11</c:v>
                </c:pt>
                <c:pt idx="9">
                  <c:v>-33.75</c:v>
                </c:pt>
                <c:pt idx="10">
                  <c:v>11.51</c:v>
                </c:pt>
                <c:pt idx="11">
                  <c:v>6.74</c:v>
                </c:pt>
                <c:pt idx="12">
                  <c:v>7.76</c:v>
                </c:pt>
                <c:pt idx="13">
                  <c:v>8.0500000000000007</c:v>
                </c:pt>
                <c:pt idx="14">
                  <c:v>8.1</c:v>
                </c:pt>
                <c:pt idx="15">
                  <c:v>8.8000000000000007</c:v>
                </c:pt>
                <c:pt idx="16">
                  <c:v>7.16</c:v>
                </c:pt>
                <c:pt idx="17">
                  <c:v>7.05</c:v>
                </c:pt>
                <c:pt idx="18">
                  <c:v>2.7</c:v>
                </c:pt>
                <c:pt idx="19">
                  <c:v>5.5</c:v>
                </c:pt>
                <c:pt idx="20">
                  <c:v>-6.84</c:v>
                </c:pt>
                <c:pt idx="21">
                  <c:v>7.21</c:v>
                </c:pt>
                <c:pt idx="22">
                  <c:v>7.4</c:v>
                </c:pt>
                <c:pt idx="23">
                  <c:v>3.02</c:v>
                </c:pt>
                <c:pt idx="24">
                  <c:v>3.65</c:v>
                </c:pt>
                <c:pt idx="25">
                  <c:v>3.05</c:v>
                </c:pt>
                <c:pt idx="26">
                  <c:v>4.8600000000000003</c:v>
                </c:pt>
                <c:pt idx="27">
                  <c:v>6.61</c:v>
                </c:pt>
                <c:pt idx="28">
                  <c:v>5.79</c:v>
                </c:pt>
                <c:pt idx="29">
                  <c:v>2.06</c:v>
                </c:pt>
                <c:pt idx="30">
                  <c:v>5.41</c:v>
                </c:pt>
                <c:pt idx="31">
                  <c:v>3.4</c:v>
                </c:pt>
                <c:pt idx="32">
                  <c:v>14.54</c:v>
                </c:pt>
                <c:pt idx="33">
                  <c:v>12.41</c:v>
                </c:pt>
                <c:pt idx="34">
                  <c:v>5.22</c:v>
                </c:pt>
                <c:pt idx="35">
                  <c:v>12.13</c:v>
                </c:pt>
                <c:pt idx="36">
                  <c:v>8.7200000000000006</c:v>
                </c:pt>
                <c:pt idx="37">
                  <c:v>5.53</c:v>
                </c:pt>
                <c:pt idx="38">
                  <c:v>5.49</c:v>
                </c:pt>
                <c:pt idx="39">
                  <c:v>8.82</c:v>
                </c:pt>
                <c:pt idx="40">
                  <c:v>8.77</c:v>
                </c:pt>
                <c:pt idx="41">
                  <c:v>8.59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D1F0-40AD-AB47-5EB33A1EE3D6}"/>
            </c:ext>
          </c:extLst>
        </c:ser>
        <c:ser>
          <c:idx val="5"/>
          <c:order val="5"/>
          <c:tx>
            <c:strRef>
              <c:f>Plots!$H$1</c:f>
              <c:strCache>
                <c:ptCount val="1"/>
                <c:pt idx="0">
                  <c:v>K=50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Plots!$A$2:$A$43</c:f>
              <c:numCache>
                <c:formatCode>General</c:formatCode>
                <c:ptCount val="42"/>
                <c:pt idx="0">
                  <c:v>183</c:v>
                </c:pt>
                <c:pt idx="1">
                  <c:v>125</c:v>
                </c:pt>
                <c:pt idx="2">
                  <c:v>128</c:v>
                </c:pt>
                <c:pt idx="3">
                  <c:v>130</c:v>
                </c:pt>
                <c:pt idx="4">
                  <c:v>133</c:v>
                </c:pt>
                <c:pt idx="5">
                  <c:v>135</c:v>
                </c:pt>
                <c:pt idx="6">
                  <c:v>137</c:v>
                </c:pt>
                <c:pt idx="7">
                  <c:v>140</c:v>
                </c:pt>
                <c:pt idx="8">
                  <c:v>141</c:v>
                </c:pt>
                <c:pt idx="9">
                  <c:v>143</c:v>
                </c:pt>
                <c:pt idx="10">
                  <c:v>149</c:v>
                </c:pt>
                <c:pt idx="11">
                  <c:v>151</c:v>
                </c:pt>
                <c:pt idx="12">
                  <c:v>157</c:v>
                </c:pt>
                <c:pt idx="13">
                  <c:v>160</c:v>
                </c:pt>
                <c:pt idx="14">
                  <c:v>161</c:v>
                </c:pt>
                <c:pt idx="15">
                  <c:v>164</c:v>
                </c:pt>
                <c:pt idx="16">
                  <c:v>165</c:v>
                </c:pt>
                <c:pt idx="17">
                  <c:v>168</c:v>
                </c:pt>
                <c:pt idx="18">
                  <c:v>98</c:v>
                </c:pt>
                <c:pt idx="19">
                  <c:v>174</c:v>
                </c:pt>
                <c:pt idx="20">
                  <c:v>176</c:v>
                </c:pt>
                <c:pt idx="21">
                  <c:v>106</c:v>
                </c:pt>
                <c:pt idx="22">
                  <c:v>107</c:v>
                </c:pt>
                <c:pt idx="23">
                  <c:v>193</c:v>
                </c:pt>
                <c:pt idx="24">
                  <c:v>194</c:v>
                </c:pt>
                <c:pt idx="25">
                  <c:v>111</c:v>
                </c:pt>
                <c:pt idx="26">
                  <c:v>114</c:v>
                </c:pt>
                <c:pt idx="27">
                  <c:v>113</c:v>
                </c:pt>
                <c:pt idx="28">
                  <c:v>117</c:v>
                </c:pt>
                <c:pt idx="29">
                  <c:v>145</c:v>
                </c:pt>
                <c:pt idx="30">
                  <c:v>146</c:v>
                </c:pt>
                <c:pt idx="31">
                  <c:v>195</c:v>
                </c:pt>
                <c:pt idx="32">
                  <c:v>220</c:v>
                </c:pt>
                <c:pt idx="33">
                  <c:v>221</c:v>
                </c:pt>
                <c:pt idx="34">
                  <c:v>206</c:v>
                </c:pt>
                <c:pt idx="35">
                  <c:v>209</c:v>
                </c:pt>
                <c:pt idx="36">
                  <c:v>217</c:v>
                </c:pt>
                <c:pt idx="37">
                  <c:v>204</c:v>
                </c:pt>
                <c:pt idx="38">
                  <c:v>207</c:v>
                </c:pt>
                <c:pt idx="39">
                  <c:v>213</c:v>
                </c:pt>
                <c:pt idx="40">
                  <c:v>215</c:v>
                </c:pt>
                <c:pt idx="41">
                  <c:v>216</c:v>
                </c:pt>
              </c:numCache>
            </c:numRef>
          </c:cat>
          <c:val>
            <c:numRef>
              <c:f>Plots!$H$2:$H$43</c:f>
              <c:numCache>
                <c:formatCode>#,##0.00</c:formatCode>
                <c:ptCount val="42"/>
                <c:pt idx="0">
                  <c:v>-2.3199999999999998</c:v>
                </c:pt>
                <c:pt idx="1">
                  <c:v>0.95</c:v>
                </c:pt>
                <c:pt idx="2">
                  <c:v>-9.01</c:v>
                </c:pt>
                <c:pt idx="3">
                  <c:v>2.08</c:v>
                </c:pt>
                <c:pt idx="4">
                  <c:v>2.1800000000000002</c:v>
                </c:pt>
                <c:pt idx="5">
                  <c:v>-18.440000000000001</c:v>
                </c:pt>
                <c:pt idx="6">
                  <c:v>-22.42</c:v>
                </c:pt>
                <c:pt idx="7">
                  <c:v>-26.14</c:v>
                </c:pt>
                <c:pt idx="8">
                  <c:v>-29.88</c:v>
                </c:pt>
                <c:pt idx="9">
                  <c:v>-33.53</c:v>
                </c:pt>
                <c:pt idx="10">
                  <c:v>11.6</c:v>
                </c:pt>
                <c:pt idx="11">
                  <c:v>6.7</c:v>
                </c:pt>
                <c:pt idx="12">
                  <c:v>7.72</c:v>
                </c:pt>
                <c:pt idx="13">
                  <c:v>8.6300000000000008</c:v>
                </c:pt>
                <c:pt idx="14">
                  <c:v>8.83</c:v>
                </c:pt>
                <c:pt idx="15">
                  <c:v>9.58</c:v>
                </c:pt>
                <c:pt idx="16">
                  <c:v>7.27</c:v>
                </c:pt>
                <c:pt idx="17">
                  <c:v>7.41</c:v>
                </c:pt>
                <c:pt idx="18">
                  <c:v>2.96</c:v>
                </c:pt>
                <c:pt idx="19">
                  <c:v>6.41</c:v>
                </c:pt>
                <c:pt idx="20">
                  <c:v>-6.81</c:v>
                </c:pt>
                <c:pt idx="21">
                  <c:v>9.27</c:v>
                </c:pt>
                <c:pt idx="22">
                  <c:v>9.34</c:v>
                </c:pt>
                <c:pt idx="23">
                  <c:v>0.89</c:v>
                </c:pt>
                <c:pt idx="24">
                  <c:v>1.81</c:v>
                </c:pt>
                <c:pt idx="25">
                  <c:v>3.53</c:v>
                </c:pt>
                <c:pt idx="26">
                  <c:v>5.42</c:v>
                </c:pt>
                <c:pt idx="27">
                  <c:v>7.55</c:v>
                </c:pt>
                <c:pt idx="28">
                  <c:v>6.75</c:v>
                </c:pt>
                <c:pt idx="29">
                  <c:v>3.07</c:v>
                </c:pt>
                <c:pt idx="30">
                  <c:v>6.21</c:v>
                </c:pt>
                <c:pt idx="31">
                  <c:v>1.41</c:v>
                </c:pt>
                <c:pt idx="32">
                  <c:v>13.82</c:v>
                </c:pt>
                <c:pt idx="33">
                  <c:v>12.25</c:v>
                </c:pt>
                <c:pt idx="34">
                  <c:v>5.7</c:v>
                </c:pt>
                <c:pt idx="35">
                  <c:v>12.3</c:v>
                </c:pt>
                <c:pt idx="36">
                  <c:v>7.99</c:v>
                </c:pt>
                <c:pt idx="37">
                  <c:v>6.31</c:v>
                </c:pt>
                <c:pt idx="38">
                  <c:v>6.12</c:v>
                </c:pt>
                <c:pt idx="39">
                  <c:v>7.86</c:v>
                </c:pt>
                <c:pt idx="40">
                  <c:v>7.93</c:v>
                </c:pt>
                <c:pt idx="41">
                  <c:v>7.84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D1F0-40AD-AB47-5EB33A1EE3D6}"/>
            </c:ext>
          </c:extLst>
        </c:ser>
        <c:ser>
          <c:idx val="6"/>
          <c:order val="6"/>
          <c:tx>
            <c:strRef>
              <c:f>Plots!$I$1</c:f>
              <c:strCache>
                <c:ptCount val="1"/>
                <c:pt idx="0">
                  <c:v>K=100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Plots!$A$2:$A$43</c:f>
              <c:numCache>
                <c:formatCode>General</c:formatCode>
                <c:ptCount val="42"/>
                <c:pt idx="0">
                  <c:v>183</c:v>
                </c:pt>
                <c:pt idx="1">
                  <c:v>125</c:v>
                </c:pt>
                <c:pt idx="2">
                  <c:v>128</c:v>
                </c:pt>
                <c:pt idx="3">
                  <c:v>130</c:v>
                </c:pt>
                <c:pt idx="4">
                  <c:v>133</c:v>
                </c:pt>
                <c:pt idx="5">
                  <c:v>135</c:v>
                </c:pt>
                <c:pt idx="6">
                  <c:v>137</c:v>
                </c:pt>
                <c:pt idx="7">
                  <c:v>140</c:v>
                </c:pt>
                <c:pt idx="8">
                  <c:v>141</c:v>
                </c:pt>
                <c:pt idx="9">
                  <c:v>143</c:v>
                </c:pt>
                <c:pt idx="10">
                  <c:v>149</c:v>
                </c:pt>
                <c:pt idx="11">
                  <c:v>151</c:v>
                </c:pt>
                <c:pt idx="12">
                  <c:v>157</c:v>
                </c:pt>
                <c:pt idx="13">
                  <c:v>160</c:v>
                </c:pt>
                <c:pt idx="14">
                  <c:v>161</c:v>
                </c:pt>
                <c:pt idx="15">
                  <c:v>164</c:v>
                </c:pt>
                <c:pt idx="16">
                  <c:v>165</c:v>
                </c:pt>
                <c:pt idx="17">
                  <c:v>168</c:v>
                </c:pt>
                <c:pt idx="18">
                  <c:v>98</c:v>
                </c:pt>
                <c:pt idx="19">
                  <c:v>174</c:v>
                </c:pt>
                <c:pt idx="20">
                  <c:v>176</c:v>
                </c:pt>
                <c:pt idx="21">
                  <c:v>106</c:v>
                </c:pt>
                <c:pt idx="22">
                  <c:v>107</c:v>
                </c:pt>
                <c:pt idx="23">
                  <c:v>193</c:v>
                </c:pt>
                <c:pt idx="24">
                  <c:v>194</c:v>
                </c:pt>
                <c:pt idx="25">
                  <c:v>111</c:v>
                </c:pt>
                <c:pt idx="26">
                  <c:v>114</c:v>
                </c:pt>
                <c:pt idx="27">
                  <c:v>113</c:v>
                </c:pt>
                <c:pt idx="28">
                  <c:v>117</c:v>
                </c:pt>
                <c:pt idx="29">
                  <c:v>145</c:v>
                </c:pt>
                <c:pt idx="30">
                  <c:v>146</c:v>
                </c:pt>
                <c:pt idx="31">
                  <c:v>195</c:v>
                </c:pt>
                <c:pt idx="32">
                  <c:v>220</c:v>
                </c:pt>
                <c:pt idx="33">
                  <c:v>221</c:v>
                </c:pt>
                <c:pt idx="34">
                  <c:v>206</c:v>
                </c:pt>
                <c:pt idx="35">
                  <c:v>209</c:v>
                </c:pt>
                <c:pt idx="36">
                  <c:v>217</c:v>
                </c:pt>
                <c:pt idx="37">
                  <c:v>204</c:v>
                </c:pt>
                <c:pt idx="38">
                  <c:v>207</c:v>
                </c:pt>
                <c:pt idx="39">
                  <c:v>213</c:v>
                </c:pt>
                <c:pt idx="40">
                  <c:v>215</c:v>
                </c:pt>
                <c:pt idx="41">
                  <c:v>216</c:v>
                </c:pt>
              </c:numCache>
            </c:numRef>
          </c:cat>
          <c:val>
            <c:numRef>
              <c:f>Plots!$I$2:$I$43</c:f>
              <c:numCache>
                <c:formatCode>#,##0.00</c:formatCode>
                <c:ptCount val="42"/>
                <c:pt idx="0">
                  <c:v>-2.2999999999999998</c:v>
                </c:pt>
                <c:pt idx="1">
                  <c:v>0.87</c:v>
                </c:pt>
                <c:pt idx="2">
                  <c:v>-8.91</c:v>
                </c:pt>
                <c:pt idx="3">
                  <c:v>1.96</c:v>
                </c:pt>
                <c:pt idx="4">
                  <c:v>2.04</c:v>
                </c:pt>
                <c:pt idx="5">
                  <c:v>-18.29</c:v>
                </c:pt>
                <c:pt idx="6">
                  <c:v>-22.25</c:v>
                </c:pt>
                <c:pt idx="7">
                  <c:v>-25.99</c:v>
                </c:pt>
                <c:pt idx="8">
                  <c:v>-29.74</c:v>
                </c:pt>
                <c:pt idx="9">
                  <c:v>-33.409999999999997</c:v>
                </c:pt>
                <c:pt idx="10">
                  <c:v>11.72</c:v>
                </c:pt>
                <c:pt idx="11">
                  <c:v>6.56</c:v>
                </c:pt>
                <c:pt idx="12">
                  <c:v>7.68</c:v>
                </c:pt>
                <c:pt idx="13">
                  <c:v>8.99</c:v>
                </c:pt>
                <c:pt idx="14">
                  <c:v>9.2899999999999991</c:v>
                </c:pt>
                <c:pt idx="15">
                  <c:v>10.050000000000001</c:v>
                </c:pt>
                <c:pt idx="16">
                  <c:v>8.3000000000000007</c:v>
                </c:pt>
                <c:pt idx="17">
                  <c:v>8.6999999999999993</c:v>
                </c:pt>
                <c:pt idx="18">
                  <c:v>3.36</c:v>
                </c:pt>
                <c:pt idx="19">
                  <c:v>8.14</c:v>
                </c:pt>
                <c:pt idx="20">
                  <c:v>-6.75</c:v>
                </c:pt>
                <c:pt idx="21">
                  <c:v>11.44</c:v>
                </c:pt>
                <c:pt idx="22">
                  <c:v>11.46</c:v>
                </c:pt>
                <c:pt idx="23">
                  <c:v>-13.98</c:v>
                </c:pt>
                <c:pt idx="24">
                  <c:v>-13.11</c:v>
                </c:pt>
                <c:pt idx="25">
                  <c:v>4.08</c:v>
                </c:pt>
                <c:pt idx="26">
                  <c:v>6.34</c:v>
                </c:pt>
                <c:pt idx="27">
                  <c:v>8.9499999999999993</c:v>
                </c:pt>
                <c:pt idx="28">
                  <c:v>8.14</c:v>
                </c:pt>
                <c:pt idx="29">
                  <c:v>4.28</c:v>
                </c:pt>
                <c:pt idx="30">
                  <c:v>7.21</c:v>
                </c:pt>
                <c:pt idx="31">
                  <c:v>-13.48</c:v>
                </c:pt>
                <c:pt idx="32">
                  <c:v>12.76</c:v>
                </c:pt>
                <c:pt idx="33">
                  <c:v>11.61</c:v>
                </c:pt>
                <c:pt idx="34">
                  <c:v>7.38</c:v>
                </c:pt>
                <c:pt idx="35">
                  <c:v>11.84</c:v>
                </c:pt>
                <c:pt idx="36">
                  <c:v>7.38</c:v>
                </c:pt>
                <c:pt idx="37">
                  <c:v>8.2799999999999994</c:v>
                </c:pt>
                <c:pt idx="38">
                  <c:v>7.94</c:v>
                </c:pt>
                <c:pt idx="39">
                  <c:v>7.04</c:v>
                </c:pt>
                <c:pt idx="40">
                  <c:v>7.21</c:v>
                </c:pt>
                <c:pt idx="41">
                  <c:v>7.21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D1F0-40AD-AB47-5EB33A1EE3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-961010208"/>
        <c:axId val="-961007488"/>
      </c:barChart>
      <c:catAx>
        <c:axId val="-961010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961007488"/>
        <c:crosses val="autoZero"/>
        <c:auto val="1"/>
        <c:lblAlgn val="ctr"/>
        <c:lblOffset val="100"/>
        <c:noMultiLvlLbl val="0"/>
      </c:catAx>
      <c:valAx>
        <c:axId val="-961007488"/>
        <c:scaling>
          <c:orientation val="minMax"/>
          <c:max val="20"/>
          <c:min val="-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96101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100">
                <a:solidFill>
                  <a:schemeClr val="tx1"/>
                </a:solidFill>
              </a:rPr>
              <a:t>Average run time (seconds)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'Run time'!$A$2</c:f>
              <c:strCache>
                <c:ptCount val="1"/>
                <c:pt idx="0">
                  <c:v>average run time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6.6666666666666693E-2"/>
                  <c:y val="-5.55555555555555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0-8788-470B-BFF5-370F7F120A12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6.3888888888888884E-2"/>
                  <c:y val="-6.48148148148148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8788-470B-BFF5-370F7F120A12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8.3333333333333384E-2"/>
                  <c:y val="-6.018518518518518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2-8788-470B-BFF5-370F7F120A12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1.0185067526415994E-16"/>
                  <c:y val="3.240740740740740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3-8788-470B-BFF5-370F7F120A12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8.3333333333332309E-3"/>
                  <c:y val="1.388888888888880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4-8788-470B-BFF5-370F7F120A12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8.3333333333332309E-3"/>
                  <c:y val="1.388888888888888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5-8788-470B-BFF5-370F7F120A12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-2.777777777777788E-2"/>
                  <c:y val="-6.944444444444446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6-8788-470B-BFF5-370F7F120A12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'Run time'!$B$1:$H$1</c:f>
              <c:strCache>
                <c:ptCount val="7"/>
                <c:pt idx="0">
                  <c:v>K=1</c:v>
                </c:pt>
                <c:pt idx="1">
                  <c:v>K=2</c:v>
                </c:pt>
                <c:pt idx="2">
                  <c:v>K=5</c:v>
                </c:pt>
                <c:pt idx="3">
                  <c:v>K=10</c:v>
                </c:pt>
                <c:pt idx="4">
                  <c:v>K=25</c:v>
                </c:pt>
                <c:pt idx="5">
                  <c:v>K=50</c:v>
                </c:pt>
                <c:pt idx="6">
                  <c:v>K=100</c:v>
                </c:pt>
              </c:strCache>
            </c:strRef>
          </c:cat>
          <c:val>
            <c:numRef>
              <c:f>'Run time'!$B$2:$H$2</c:f>
              <c:numCache>
                <c:formatCode>#,##0.00</c:formatCode>
                <c:ptCount val="7"/>
                <c:pt idx="0">
                  <c:v>74.38095238095238</c:v>
                </c:pt>
                <c:pt idx="1">
                  <c:v>830.84904761904738</c:v>
                </c:pt>
                <c:pt idx="2">
                  <c:v>2442.9761904761899</c:v>
                </c:pt>
                <c:pt idx="3">
                  <c:v>8469.9540476190487</c:v>
                </c:pt>
                <c:pt idx="4">
                  <c:v>22438.522857142863</c:v>
                </c:pt>
                <c:pt idx="5">
                  <c:v>43623.058333333342</c:v>
                </c:pt>
                <c:pt idx="6">
                  <c:v>89666.528809523792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8788-470B-BFF5-370F7F120A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61006400"/>
        <c:axId val="-961005856"/>
      </c:lineChart>
      <c:catAx>
        <c:axId val="-961006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961005856"/>
        <c:crosses val="autoZero"/>
        <c:auto val="1"/>
        <c:lblAlgn val="ctr"/>
        <c:lblOffset val="100"/>
        <c:noMultiLvlLbl val="0"/>
      </c:catAx>
      <c:valAx>
        <c:axId val="-96100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961006400"/>
        <c:crosses val="autoZero"/>
        <c:crossBetween val="between"/>
        <c:majorUnit val="200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530226</xdr:colOff>
      <xdr:row>17</xdr:row>
      <xdr:rowOff>163512</xdr:rowOff>
    </xdr:from>
    <xdr:to>
      <xdr:col>23</xdr:col>
      <xdr:colOff>117476</xdr:colOff>
      <xdr:row>35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244475</xdr:colOff>
      <xdr:row>0</xdr:row>
      <xdr:rowOff>66675</xdr:rowOff>
    </xdr:from>
    <xdr:to>
      <xdr:col>33</xdr:col>
      <xdr:colOff>444500</xdr:colOff>
      <xdr:row>17</xdr:row>
      <xdr:rowOff>115888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244475</xdr:colOff>
      <xdr:row>17</xdr:row>
      <xdr:rowOff>174625</xdr:rowOff>
    </xdr:from>
    <xdr:to>
      <xdr:col>33</xdr:col>
      <xdr:colOff>444500</xdr:colOff>
      <xdr:row>35</xdr:row>
      <xdr:rowOff>11113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xmlns="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533400</xdr:colOff>
      <xdr:row>0</xdr:row>
      <xdr:rowOff>59531</xdr:rowOff>
    </xdr:from>
    <xdr:to>
      <xdr:col>23</xdr:col>
      <xdr:colOff>126206</xdr:colOff>
      <xdr:row>17</xdr:row>
      <xdr:rowOff>102394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xmlns="" id="{00000000-0008-0000-04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42862</xdr:colOff>
      <xdr:row>0</xdr:row>
      <xdr:rowOff>33337</xdr:rowOff>
    </xdr:from>
    <xdr:to>
      <xdr:col>15</xdr:col>
      <xdr:colOff>347662</xdr:colOff>
      <xdr:row>14</xdr:row>
      <xdr:rowOff>109537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0"/>
  <sheetViews>
    <sheetView workbookViewId="0">
      <selection activeCell="C14" sqref="C14"/>
    </sheetView>
  </sheetViews>
  <sheetFormatPr defaultRowHeight="15" x14ac:dyDescent="0.25"/>
  <cols>
    <col min="1" max="1" width="7.85546875" style="2" bestFit="1" customWidth="1"/>
    <col min="2" max="2" width="10.85546875" style="2" bestFit="1" customWidth="1"/>
    <col min="3" max="3" width="8.42578125" style="2" bestFit="1" customWidth="1"/>
    <col min="4" max="4" width="8" style="3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2">
        <v>183</v>
      </c>
      <c r="B2" s="2">
        <v>2</v>
      </c>
      <c r="C2" s="2">
        <v>141</v>
      </c>
      <c r="D2" s="3">
        <v>2.5459999999999998</v>
      </c>
    </row>
    <row r="3" spans="1:4" x14ac:dyDescent="0.25">
      <c r="A3" s="2">
        <v>191</v>
      </c>
      <c r="B3" s="2">
        <v>4</v>
      </c>
      <c r="C3" s="2">
        <v>145</v>
      </c>
      <c r="D3" s="3">
        <v>24.183</v>
      </c>
    </row>
    <row r="4" spans="1:4" x14ac:dyDescent="0.25">
      <c r="A4" s="2">
        <v>115</v>
      </c>
      <c r="B4" s="2">
        <v>5</v>
      </c>
      <c r="C4" s="2">
        <v>108</v>
      </c>
      <c r="D4" s="3">
        <v>0.31900000000000001</v>
      </c>
    </row>
    <row r="5" spans="1:4" x14ac:dyDescent="0.25">
      <c r="A5" s="2">
        <v>106</v>
      </c>
      <c r="B5" s="2">
        <v>10</v>
      </c>
      <c r="C5" s="2">
        <v>103</v>
      </c>
      <c r="D5" s="3">
        <v>3.5999999999999997E-2</v>
      </c>
    </row>
    <row r="6" spans="1:4" x14ac:dyDescent="0.25">
      <c r="A6" s="2">
        <v>107</v>
      </c>
      <c r="B6" s="2">
        <v>10</v>
      </c>
      <c r="C6" s="2">
        <v>104</v>
      </c>
      <c r="D6" s="3">
        <v>7.4999999999999997E-2</v>
      </c>
    </row>
    <row r="7" spans="1:4" x14ac:dyDescent="0.25">
      <c r="A7" s="2">
        <v>12</v>
      </c>
      <c r="B7" s="2">
        <v>11</v>
      </c>
      <c r="C7" s="2">
        <v>144</v>
      </c>
      <c r="D7" s="3">
        <v>1.6080000000000001</v>
      </c>
    </row>
    <row r="8" spans="1:4" x14ac:dyDescent="0.25">
      <c r="A8" s="2">
        <v>100</v>
      </c>
      <c r="B8" s="2">
        <v>11</v>
      </c>
      <c r="C8" s="2">
        <v>145</v>
      </c>
      <c r="D8" s="3">
        <v>1.861</v>
      </c>
    </row>
    <row r="9" spans="1:4" x14ac:dyDescent="0.25">
      <c r="A9" s="2">
        <v>193</v>
      </c>
      <c r="B9" s="2">
        <v>11</v>
      </c>
      <c r="C9" s="2">
        <v>146</v>
      </c>
      <c r="D9" s="3">
        <v>2.2149999999999999</v>
      </c>
    </row>
    <row r="10" spans="1:4" x14ac:dyDescent="0.25">
      <c r="A10" s="2">
        <v>54</v>
      </c>
      <c r="B10" s="2">
        <v>20</v>
      </c>
      <c r="C10" s="2">
        <v>115</v>
      </c>
      <c r="D10" s="3">
        <v>2.2429999999999999</v>
      </c>
    </row>
    <row r="11" spans="1:4" x14ac:dyDescent="0.25">
      <c r="A11" s="2">
        <v>132</v>
      </c>
      <c r="B11" s="2">
        <v>24</v>
      </c>
      <c r="C11" s="2">
        <v>116</v>
      </c>
      <c r="D11" s="3">
        <v>1.323</v>
      </c>
    </row>
    <row r="12" spans="1:4" x14ac:dyDescent="0.25">
      <c r="A12" s="2">
        <v>58</v>
      </c>
      <c r="B12" s="2">
        <v>26</v>
      </c>
      <c r="C12" s="2">
        <v>117</v>
      </c>
      <c r="D12" s="3">
        <v>2.694</v>
      </c>
    </row>
    <row r="13" spans="1:4" x14ac:dyDescent="0.25">
      <c r="A13" s="2">
        <v>101</v>
      </c>
      <c r="B13" s="2">
        <v>27</v>
      </c>
      <c r="C13" s="2">
        <v>101</v>
      </c>
      <c r="D13" s="3">
        <v>0.42799999999999999</v>
      </c>
    </row>
    <row r="14" spans="1:4" x14ac:dyDescent="0.25">
      <c r="A14" s="2">
        <v>148</v>
      </c>
      <c r="B14" s="2">
        <v>28</v>
      </c>
      <c r="C14" s="2">
        <v>124</v>
      </c>
      <c r="D14" s="3">
        <v>0.73699999999999999</v>
      </c>
    </row>
    <row r="15" spans="1:4" x14ac:dyDescent="0.25">
      <c r="A15" s="2">
        <v>40</v>
      </c>
      <c r="B15" s="2">
        <v>33</v>
      </c>
      <c r="C15" s="2">
        <v>124</v>
      </c>
      <c r="D15" s="3">
        <v>0.91</v>
      </c>
    </row>
    <row r="16" spans="1:4" x14ac:dyDescent="0.25">
      <c r="A16" s="2">
        <v>38</v>
      </c>
      <c r="B16" s="2">
        <v>36</v>
      </c>
      <c r="C16" s="2">
        <v>119</v>
      </c>
      <c r="D16" s="3">
        <v>0.16400000000000001</v>
      </c>
    </row>
    <row r="17" spans="1:4" x14ac:dyDescent="0.25">
      <c r="A17" s="2">
        <v>46</v>
      </c>
      <c r="B17" s="2">
        <v>37</v>
      </c>
      <c r="C17" s="2">
        <v>118</v>
      </c>
      <c r="D17" s="3">
        <v>2.569</v>
      </c>
    </row>
    <row r="18" spans="1:4" x14ac:dyDescent="0.25">
      <c r="A18" s="2">
        <v>56</v>
      </c>
      <c r="B18" s="2">
        <v>41</v>
      </c>
      <c r="C18" s="2">
        <v>120</v>
      </c>
      <c r="D18" s="3">
        <v>0.45800000000000002</v>
      </c>
    </row>
    <row r="19" spans="1:4" x14ac:dyDescent="0.25">
      <c r="A19" s="2">
        <v>24</v>
      </c>
      <c r="B19" s="2">
        <v>42</v>
      </c>
      <c r="C19" s="2">
        <v>102</v>
      </c>
      <c r="D19" s="3">
        <v>1.4239999999999999</v>
      </c>
    </row>
    <row r="20" spans="1:4" x14ac:dyDescent="0.25">
      <c r="A20" s="2">
        <v>60</v>
      </c>
      <c r="B20" s="2">
        <v>45</v>
      </c>
      <c r="C20" s="2">
        <v>121</v>
      </c>
      <c r="D20" s="3">
        <v>0.28899999999999998</v>
      </c>
    </row>
    <row r="21" spans="1:4" x14ac:dyDescent="0.25">
      <c r="A21" s="2">
        <v>36</v>
      </c>
      <c r="B21" s="2">
        <v>49</v>
      </c>
      <c r="C21" s="2">
        <v>110</v>
      </c>
      <c r="D21" s="3">
        <v>0.39300000000000002</v>
      </c>
    </row>
    <row r="22" spans="1:4" x14ac:dyDescent="0.25">
      <c r="A22" s="2">
        <v>156</v>
      </c>
      <c r="B22" s="2">
        <v>54</v>
      </c>
      <c r="C22" s="2">
        <v>128</v>
      </c>
      <c r="D22" s="3">
        <v>0.371</v>
      </c>
    </row>
    <row r="23" spans="1:4" x14ac:dyDescent="0.25">
      <c r="A23" s="2">
        <v>62</v>
      </c>
      <c r="B23" s="2">
        <v>55</v>
      </c>
      <c r="C23" s="2">
        <v>127</v>
      </c>
      <c r="D23" s="3">
        <v>0.24099999999999999</v>
      </c>
    </row>
    <row r="24" spans="1:4" x14ac:dyDescent="0.25">
      <c r="A24" s="2">
        <v>82</v>
      </c>
      <c r="B24" s="2">
        <v>58</v>
      </c>
      <c r="C24" s="2">
        <v>156</v>
      </c>
      <c r="D24" s="3">
        <v>0.36499999999999999</v>
      </c>
    </row>
    <row r="25" spans="1:4" x14ac:dyDescent="0.25">
      <c r="A25" s="2">
        <v>26</v>
      </c>
      <c r="B25" s="2">
        <v>63</v>
      </c>
      <c r="C25" s="2">
        <v>147</v>
      </c>
      <c r="D25" s="3">
        <v>0.435</v>
      </c>
    </row>
    <row r="26" spans="1:4" x14ac:dyDescent="0.25">
      <c r="A26" s="2">
        <v>84</v>
      </c>
      <c r="B26" s="2">
        <v>64</v>
      </c>
      <c r="C26" s="2">
        <v>155</v>
      </c>
      <c r="D26" s="3">
        <v>0.56699999999999995</v>
      </c>
    </row>
    <row r="27" spans="1:4" x14ac:dyDescent="0.25">
      <c r="A27" s="2">
        <v>28</v>
      </c>
      <c r="B27" s="2">
        <v>70</v>
      </c>
      <c r="C27" s="2">
        <v>146</v>
      </c>
      <c r="D27" s="3">
        <v>0.84799999999999998</v>
      </c>
    </row>
    <row r="28" spans="1:4" x14ac:dyDescent="0.25">
      <c r="A28" s="2">
        <v>88</v>
      </c>
      <c r="B28" s="2">
        <v>72</v>
      </c>
      <c r="C28" s="2">
        <v>130</v>
      </c>
      <c r="D28" s="3">
        <v>0.69799999999999995</v>
      </c>
    </row>
    <row r="29" spans="1:4" x14ac:dyDescent="0.25">
      <c r="A29" s="2">
        <v>78</v>
      </c>
      <c r="B29" s="2">
        <v>73</v>
      </c>
      <c r="C29" s="2">
        <v>154</v>
      </c>
      <c r="D29" s="3">
        <v>1.671</v>
      </c>
    </row>
    <row r="30" spans="1:4" x14ac:dyDescent="0.25">
      <c r="A30" s="2">
        <v>86</v>
      </c>
      <c r="B30" s="2">
        <v>74</v>
      </c>
      <c r="C30" s="2">
        <v>157</v>
      </c>
      <c r="D30" s="3">
        <v>3.13</v>
      </c>
    </row>
    <row r="31" spans="1:4" x14ac:dyDescent="0.25">
      <c r="A31" s="2">
        <v>76</v>
      </c>
      <c r="B31" s="2">
        <v>75</v>
      </c>
      <c r="C31" s="2">
        <v>153</v>
      </c>
      <c r="D31" s="3">
        <v>1.145</v>
      </c>
    </row>
    <row r="32" spans="1:4" x14ac:dyDescent="0.25">
      <c r="A32" s="2">
        <v>94</v>
      </c>
      <c r="B32" s="2">
        <v>79</v>
      </c>
      <c r="C32" s="2">
        <v>132</v>
      </c>
      <c r="D32" s="3">
        <v>4.1130000000000004</v>
      </c>
    </row>
    <row r="33" spans="1:4" x14ac:dyDescent="0.25">
      <c r="A33" s="2">
        <v>220</v>
      </c>
      <c r="B33" s="2">
        <v>79</v>
      </c>
      <c r="C33" s="2">
        <v>154</v>
      </c>
      <c r="D33" s="3">
        <v>1.4730000000000001</v>
      </c>
    </row>
    <row r="34" spans="1:4" x14ac:dyDescent="0.25">
      <c r="A34" s="2">
        <v>221</v>
      </c>
      <c r="B34" s="2">
        <v>79</v>
      </c>
      <c r="C34" s="2">
        <v>153</v>
      </c>
      <c r="D34" s="3">
        <v>0.75600000000000001</v>
      </c>
    </row>
    <row r="35" spans="1:4" x14ac:dyDescent="0.25">
      <c r="A35" s="2">
        <v>92</v>
      </c>
      <c r="B35" s="2">
        <v>80</v>
      </c>
      <c r="C35" s="2">
        <v>131</v>
      </c>
      <c r="D35" s="3">
        <v>1.982</v>
      </c>
    </row>
    <row r="36" spans="1:4" x14ac:dyDescent="0.25">
      <c r="A36" s="2">
        <v>14</v>
      </c>
      <c r="B36" s="2">
        <v>82</v>
      </c>
      <c r="C36" s="2">
        <v>143</v>
      </c>
      <c r="D36" s="3">
        <v>1.5289999999999999</v>
      </c>
    </row>
    <row r="37" spans="1:4" x14ac:dyDescent="0.25">
      <c r="A37" s="2">
        <v>206</v>
      </c>
      <c r="B37" s="2">
        <v>82</v>
      </c>
      <c r="C37" s="2">
        <v>152</v>
      </c>
      <c r="D37" s="3">
        <v>1.1739999999999999</v>
      </c>
    </row>
    <row r="38" spans="1:4" x14ac:dyDescent="0.25">
      <c r="A38" s="2">
        <v>209</v>
      </c>
      <c r="B38" s="2">
        <v>82</v>
      </c>
      <c r="C38" s="2">
        <v>153</v>
      </c>
      <c r="D38" s="3">
        <v>1.738</v>
      </c>
    </row>
    <row r="39" spans="1:4" x14ac:dyDescent="0.25">
      <c r="A39" s="2">
        <v>90</v>
      </c>
      <c r="B39" s="2">
        <v>85</v>
      </c>
      <c r="C39" s="2">
        <v>133</v>
      </c>
      <c r="D39" s="3">
        <v>1.389</v>
      </c>
    </row>
    <row r="40" spans="1:4" x14ac:dyDescent="0.25">
      <c r="A40" s="2">
        <v>70</v>
      </c>
      <c r="B40" s="2">
        <v>87</v>
      </c>
      <c r="C40" s="2">
        <v>152</v>
      </c>
      <c r="D40" s="3">
        <v>0.27500000000000002</v>
      </c>
    </row>
    <row r="41" spans="1:4" x14ac:dyDescent="0.25">
      <c r="A41" s="2">
        <v>72</v>
      </c>
      <c r="B41" s="2">
        <v>90</v>
      </c>
      <c r="C41" s="2">
        <v>151</v>
      </c>
      <c r="D41" s="3">
        <v>0.49299999999999999</v>
      </c>
    </row>
    <row r="42" spans="1:4" x14ac:dyDescent="0.25">
      <c r="A42" s="2">
        <v>96</v>
      </c>
      <c r="B42" s="2">
        <v>92</v>
      </c>
      <c r="C42" s="2">
        <v>135</v>
      </c>
      <c r="D42" s="3">
        <v>0.85299999999999998</v>
      </c>
    </row>
    <row r="43" spans="1:4" x14ac:dyDescent="0.25">
      <c r="A43" s="2">
        <v>200</v>
      </c>
      <c r="B43" s="2">
        <v>96</v>
      </c>
      <c r="C43" s="2">
        <v>149</v>
      </c>
      <c r="D43" s="3">
        <v>0.39700000000000002</v>
      </c>
    </row>
    <row r="44" spans="1:4" x14ac:dyDescent="0.25">
      <c r="A44" s="2">
        <v>74</v>
      </c>
      <c r="B44" s="2">
        <v>98</v>
      </c>
      <c r="C44" s="2">
        <v>99</v>
      </c>
      <c r="D44" s="3">
        <v>0.47899999999999998</v>
      </c>
    </row>
    <row r="45" spans="1:4" x14ac:dyDescent="0.25">
      <c r="A45" s="2">
        <v>197</v>
      </c>
      <c r="B45" s="2">
        <v>98</v>
      </c>
      <c r="C45" s="2">
        <v>142</v>
      </c>
      <c r="D45" s="3">
        <v>1.35</v>
      </c>
    </row>
    <row r="46" spans="1:4" x14ac:dyDescent="0.25">
      <c r="A46" s="2">
        <v>198</v>
      </c>
      <c r="B46" s="2">
        <v>98</v>
      </c>
      <c r="C46" s="2">
        <v>148</v>
      </c>
      <c r="D46" s="3">
        <v>1.403</v>
      </c>
    </row>
    <row r="47" spans="1:4" x14ac:dyDescent="0.25">
      <c r="A47" s="2">
        <v>102</v>
      </c>
      <c r="B47" s="2">
        <v>101</v>
      </c>
      <c r="C47" s="2">
        <v>106</v>
      </c>
      <c r="D47" s="3">
        <v>1.665</v>
      </c>
    </row>
    <row r="48" spans="1:4" x14ac:dyDescent="0.25">
      <c r="A48" s="2">
        <v>104</v>
      </c>
      <c r="B48" s="2">
        <v>101</v>
      </c>
      <c r="C48" s="2">
        <v>102</v>
      </c>
      <c r="D48" s="3">
        <v>1.861</v>
      </c>
    </row>
    <row r="49" spans="1:4" x14ac:dyDescent="0.25">
      <c r="A49" s="2">
        <v>103</v>
      </c>
      <c r="B49" s="2">
        <v>102</v>
      </c>
      <c r="C49" s="2">
        <v>103</v>
      </c>
      <c r="D49" s="3">
        <v>3.2789999999999999</v>
      </c>
    </row>
    <row r="50" spans="1:4" x14ac:dyDescent="0.25">
      <c r="A50" s="2">
        <v>194</v>
      </c>
      <c r="B50" s="2">
        <v>103</v>
      </c>
      <c r="C50" s="2">
        <v>147</v>
      </c>
      <c r="D50" s="3">
        <v>1.06</v>
      </c>
    </row>
    <row r="51" spans="1:4" x14ac:dyDescent="0.25">
      <c r="A51" s="2">
        <v>109</v>
      </c>
      <c r="B51" s="2">
        <v>104</v>
      </c>
      <c r="C51" s="2">
        <v>105</v>
      </c>
      <c r="D51" s="3">
        <v>0.67700000000000005</v>
      </c>
    </row>
    <row r="52" spans="1:4" x14ac:dyDescent="0.25">
      <c r="A52" s="2">
        <v>111</v>
      </c>
      <c r="B52" s="2">
        <v>104</v>
      </c>
      <c r="C52" s="2">
        <v>106</v>
      </c>
      <c r="D52" s="3">
        <v>4.2030000000000003</v>
      </c>
    </row>
    <row r="53" spans="1:4" x14ac:dyDescent="0.25">
      <c r="A53" s="2">
        <v>110</v>
      </c>
      <c r="B53" s="2">
        <v>105</v>
      </c>
      <c r="C53" s="2">
        <v>107</v>
      </c>
      <c r="D53" s="3">
        <v>4.008</v>
      </c>
    </row>
    <row r="54" spans="1:4" x14ac:dyDescent="0.25">
      <c r="A54" s="2">
        <v>122</v>
      </c>
      <c r="B54" s="2">
        <v>105</v>
      </c>
      <c r="C54" s="2">
        <v>111</v>
      </c>
      <c r="D54" s="3">
        <v>3.5510000000000002</v>
      </c>
    </row>
    <row r="55" spans="1:4" x14ac:dyDescent="0.25">
      <c r="A55" s="2">
        <v>114</v>
      </c>
      <c r="B55" s="2">
        <v>106</v>
      </c>
      <c r="C55" s="2">
        <v>107</v>
      </c>
      <c r="D55" s="3">
        <v>0.67700000000000005</v>
      </c>
    </row>
    <row r="56" spans="1:4" x14ac:dyDescent="0.25">
      <c r="A56" s="2">
        <v>113</v>
      </c>
      <c r="B56" s="2">
        <v>107</v>
      </c>
      <c r="C56" s="2">
        <v>108</v>
      </c>
      <c r="D56" s="3">
        <v>0.97499999999999998</v>
      </c>
    </row>
    <row r="57" spans="1:4" x14ac:dyDescent="0.25">
      <c r="A57" s="2">
        <v>117</v>
      </c>
      <c r="B57" s="2">
        <v>108</v>
      </c>
      <c r="C57" s="2">
        <v>109</v>
      </c>
      <c r="D57" s="3">
        <v>4.0590000000000002</v>
      </c>
    </row>
    <row r="58" spans="1:4" x14ac:dyDescent="0.25">
      <c r="A58" s="2">
        <v>120</v>
      </c>
      <c r="B58" s="2">
        <v>109</v>
      </c>
      <c r="C58" s="2">
        <v>110</v>
      </c>
      <c r="D58" s="3">
        <v>1.75</v>
      </c>
    </row>
    <row r="59" spans="1:4" x14ac:dyDescent="0.25">
      <c r="A59" s="2">
        <v>145</v>
      </c>
      <c r="B59" s="2">
        <v>109</v>
      </c>
      <c r="C59" s="2">
        <v>123</v>
      </c>
      <c r="D59" s="3">
        <v>0.84799999999999998</v>
      </c>
    </row>
    <row r="60" spans="1:4" x14ac:dyDescent="0.25">
      <c r="A60" s="2">
        <v>121</v>
      </c>
      <c r="B60" s="2">
        <v>110</v>
      </c>
      <c r="C60" s="2">
        <v>111</v>
      </c>
      <c r="D60" s="3">
        <v>3.7559999999999998</v>
      </c>
    </row>
    <row r="61" spans="1:4" x14ac:dyDescent="0.25">
      <c r="A61" s="2">
        <v>80</v>
      </c>
      <c r="B61" s="2">
        <v>111</v>
      </c>
      <c r="C61" s="2">
        <v>154</v>
      </c>
      <c r="D61" s="3">
        <v>1.859</v>
      </c>
    </row>
    <row r="62" spans="1:4" x14ac:dyDescent="0.25">
      <c r="A62" s="2">
        <v>52</v>
      </c>
      <c r="B62" s="2">
        <v>112</v>
      </c>
      <c r="C62" s="2">
        <v>116</v>
      </c>
      <c r="D62" s="3">
        <v>1.964</v>
      </c>
    </row>
    <row r="63" spans="1:4" x14ac:dyDescent="0.25">
      <c r="A63" s="2">
        <v>125</v>
      </c>
      <c r="B63" s="2">
        <v>112</v>
      </c>
      <c r="C63" s="2">
        <v>113</v>
      </c>
      <c r="D63" s="3">
        <v>1.8640000000000001</v>
      </c>
    </row>
    <row r="64" spans="1:4" x14ac:dyDescent="0.25">
      <c r="A64" s="2">
        <v>219</v>
      </c>
      <c r="B64" s="2">
        <v>112</v>
      </c>
      <c r="C64" s="2">
        <v>158</v>
      </c>
      <c r="D64" s="3">
        <v>3.605</v>
      </c>
    </row>
    <row r="65" spans="1:4" x14ac:dyDescent="0.25">
      <c r="A65" s="2">
        <v>128</v>
      </c>
      <c r="B65" s="2">
        <v>113</v>
      </c>
      <c r="C65" s="2">
        <v>114</v>
      </c>
      <c r="D65" s="3">
        <v>0.60499999999999998</v>
      </c>
    </row>
    <row r="66" spans="1:4" x14ac:dyDescent="0.25">
      <c r="A66" s="2">
        <v>131</v>
      </c>
      <c r="B66" s="2">
        <v>113</v>
      </c>
      <c r="C66" s="2">
        <v>116</v>
      </c>
      <c r="D66" s="3">
        <v>1.452</v>
      </c>
    </row>
    <row r="67" spans="1:4" x14ac:dyDescent="0.25">
      <c r="A67" s="2">
        <v>48</v>
      </c>
      <c r="B67" s="2">
        <v>114</v>
      </c>
      <c r="C67" s="2">
        <v>117</v>
      </c>
      <c r="D67" s="3">
        <v>1.9319999999999999</v>
      </c>
    </row>
    <row r="68" spans="1:4" x14ac:dyDescent="0.25">
      <c r="A68" s="2">
        <v>130</v>
      </c>
      <c r="B68" s="2">
        <v>114</v>
      </c>
      <c r="C68" s="2">
        <v>115</v>
      </c>
      <c r="D68" s="3">
        <v>8.1000000000000003E-2</v>
      </c>
    </row>
    <row r="69" spans="1:4" x14ac:dyDescent="0.25">
      <c r="A69" s="2">
        <v>133</v>
      </c>
      <c r="B69" s="2">
        <v>115</v>
      </c>
      <c r="C69" s="2">
        <v>117</v>
      </c>
      <c r="D69" s="3">
        <v>1.2569999999999999</v>
      </c>
    </row>
    <row r="70" spans="1:4" x14ac:dyDescent="0.25">
      <c r="A70" s="2">
        <v>135</v>
      </c>
      <c r="B70" s="2">
        <v>117</v>
      </c>
      <c r="C70" s="2">
        <v>118</v>
      </c>
      <c r="D70" s="3">
        <v>0.193</v>
      </c>
    </row>
    <row r="71" spans="1:4" x14ac:dyDescent="0.25">
      <c r="A71" s="2">
        <v>137</v>
      </c>
      <c r="B71" s="2">
        <v>118</v>
      </c>
      <c r="C71" s="2">
        <v>119</v>
      </c>
      <c r="D71" s="3">
        <v>0.73099999999999998</v>
      </c>
    </row>
    <row r="72" spans="1:4" x14ac:dyDescent="0.25">
      <c r="A72" s="2">
        <v>140</v>
      </c>
      <c r="B72" s="2">
        <v>119</v>
      </c>
      <c r="C72" s="2">
        <v>120</v>
      </c>
      <c r="D72" s="3">
        <v>5.3999999999999999E-2</v>
      </c>
    </row>
    <row r="73" spans="1:4" x14ac:dyDescent="0.25">
      <c r="A73" s="2">
        <v>141</v>
      </c>
      <c r="B73" s="2">
        <v>120</v>
      </c>
      <c r="C73" s="2">
        <v>121</v>
      </c>
      <c r="D73" s="3">
        <v>0.59099999999999997</v>
      </c>
    </row>
    <row r="74" spans="1:4" x14ac:dyDescent="0.25">
      <c r="A74" s="2">
        <v>143</v>
      </c>
      <c r="B74" s="2">
        <v>121</v>
      </c>
      <c r="C74" s="2">
        <v>122</v>
      </c>
      <c r="D74" s="3">
        <v>1.01</v>
      </c>
    </row>
    <row r="75" spans="1:4" x14ac:dyDescent="0.25">
      <c r="A75" s="2">
        <v>146</v>
      </c>
      <c r="B75" s="2">
        <v>122</v>
      </c>
      <c r="C75" s="2">
        <v>123</v>
      </c>
      <c r="D75" s="3">
        <v>1.6279999999999999</v>
      </c>
    </row>
    <row r="76" spans="1:4" x14ac:dyDescent="0.25">
      <c r="A76" s="2">
        <v>149</v>
      </c>
      <c r="B76" s="2">
        <v>122</v>
      </c>
      <c r="C76" s="2">
        <v>125</v>
      </c>
      <c r="D76" s="3">
        <v>0.26800000000000002</v>
      </c>
    </row>
    <row r="77" spans="1:4" x14ac:dyDescent="0.25">
      <c r="A77" s="2">
        <v>147</v>
      </c>
      <c r="B77" s="2">
        <v>123</v>
      </c>
      <c r="C77" s="2">
        <v>124</v>
      </c>
      <c r="D77" s="3">
        <v>1.5489999999999999</v>
      </c>
    </row>
    <row r="78" spans="1:4" x14ac:dyDescent="0.25">
      <c r="A78" s="2">
        <v>44</v>
      </c>
      <c r="B78" s="2">
        <v>125</v>
      </c>
      <c r="C78" s="2">
        <v>128</v>
      </c>
      <c r="D78" s="3">
        <v>0.38700000000000001</v>
      </c>
    </row>
    <row r="79" spans="1:4" x14ac:dyDescent="0.25">
      <c r="A79" s="2">
        <v>151</v>
      </c>
      <c r="B79" s="2">
        <v>125</v>
      </c>
      <c r="C79" s="2">
        <v>126</v>
      </c>
      <c r="D79" s="3">
        <v>0.65400000000000003</v>
      </c>
    </row>
    <row r="80" spans="1:4" x14ac:dyDescent="0.25">
      <c r="A80" s="2">
        <v>153</v>
      </c>
      <c r="B80" s="2">
        <v>126</v>
      </c>
      <c r="C80" s="2">
        <v>127</v>
      </c>
      <c r="D80" s="3">
        <v>0.309</v>
      </c>
    </row>
    <row r="81" spans="1:4" x14ac:dyDescent="0.25">
      <c r="A81" s="2">
        <v>157</v>
      </c>
      <c r="B81" s="2">
        <v>126</v>
      </c>
      <c r="C81" s="2">
        <v>129</v>
      </c>
      <c r="D81" s="3">
        <v>1.1100000000000001</v>
      </c>
    </row>
    <row r="82" spans="1:4" x14ac:dyDescent="0.25">
      <c r="A82" s="2">
        <v>155</v>
      </c>
      <c r="B82" s="2">
        <v>127</v>
      </c>
      <c r="C82" s="2">
        <v>128</v>
      </c>
      <c r="D82" s="3">
        <v>0.159</v>
      </c>
    </row>
    <row r="83" spans="1:4" x14ac:dyDescent="0.25">
      <c r="A83" s="2">
        <v>160</v>
      </c>
      <c r="B83" s="2">
        <v>129</v>
      </c>
      <c r="C83" s="2">
        <v>130</v>
      </c>
      <c r="D83" s="3">
        <v>2.5539999999999998</v>
      </c>
    </row>
    <row r="84" spans="1:4" x14ac:dyDescent="0.25">
      <c r="A84" s="2">
        <v>217</v>
      </c>
      <c r="B84" s="2">
        <v>129</v>
      </c>
      <c r="C84" s="2">
        <v>157</v>
      </c>
      <c r="D84" s="3">
        <v>0.26500000000000001</v>
      </c>
    </row>
    <row r="85" spans="1:4" x14ac:dyDescent="0.25">
      <c r="A85" s="2">
        <v>161</v>
      </c>
      <c r="B85" s="2">
        <v>130</v>
      </c>
      <c r="C85" s="2">
        <v>131</v>
      </c>
      <c r="D85" s="3">
        <v>2.5489999999999999</v>
      </c>
    </row>
    <row r="86" spans="1:4" x14ac:dyDescent="0.25">
      <c r="A86" s="2">
        <v>164</v>
      </c>
      <c r="B86" s="2">
        <v>131</v>
      </c>
      <c r="C86" s="2">
        <v>132</v>
      </c>
      <c r="D86" s="3">
        <v>0.88200000000000001</v>
      </c>
    </row>
    <row r="87" spans="1:4" x14ac:dyDescent="0.25">
      <c r="A87" s="2">
        <v>165</v>
      </c>
      <c r="B87" s="2">
        <v>132</v>
      </c>
      <c r="C87" s="2">
        <v>133</v>
      </c>
      <c r="D87" s="3">
        <v>3.5999999999999997E-2</v>
      </c>
    </row>
    <row r="88" spans="1:4" x14ac:dyDescent="0.25">
      <c r="A88" s="2">
        <v>168</v>
      </c>
      <c r="B88" s="2">
        <v>133</v>
      </c>
      <c r="C88" s="2">
        <v>134</v>
      </c>
      <c r="D88" s="3">
        <v>0.40200000000000002</v>
      </c>
    </row>
    <row r="89" spans="1:4" x14ac:dyDescent="0.25">
      <c r="A89" s="2">
        <v>98</v>
      </c>
      <c r="B89" s="2">
        <v>134</v>
      </c>
      <c r="C89" s="2">
        <v>136</v>
      </c>
      <c r="D89" s="3">
        <v>2.4049999999999998</v>
      </c>
    </row>
    <row r="90" spans="1:4" x14ac:dyDescent="0.25">
      <c r="A90" s="2">
        <v>169</v>
      </c>
      <c r="B90" s="2">
        <v>134</v>
      </c>
      <c r="C90" s="2">
        <v>135</v>
      </c>
      <c r="D90" s="3">
        <v>0.55200000000000005</v>
      </c>
    </row>
    <row r="91" spans="1:4" x14ac:dyDescent="0.25">
      <c r="A91" s="2">
        <v>172</v>
      </c>
      <c r="B91" s="2">
        <v>135</v>
      </c>
      <c r="C91" s="2">
        <v>136</v>
      </c>
      <c r="D91" s="3">
        <v>0.98299999999999998</v>
      </c>
    </row>
    <row r="92" spans="1:4" x14ac:dyDescent="0.25">
      <c r="A92" s="2">
        <v>174</v>
      </c>
      <c r="B92" s="2">
        <v>136</v>
      </c>
      <c r="C92" s="2">
        <v>137</v>
      </c>
      <c r="D92" s="3">
        <v>2.2090000000000001</v>
      </c>
    </row>
    <row r="93" spans="1:4" x14ac:dyDescent="0.25">
      <c r="A93" s="2">
        <v>176</v>
      </c>
      <c r="B93" s="2">
        <v>137</v>
      </c>
      <c r="C93" s="2">
        <v>141</v>
      </c>
      <c r="D93" s="3">
        <v>0.29799999999999999</v>
      </c>
    </row>
    <row r="94" spans="1:4" x14ac:dyDescent="0.25">
      <c r="A94" s="2">
        <v>184</v>
      </c>
      <c r="B94" s="2">
        <v>137</v>
      </c>
      <c r="C94" s="2">
        <v>142</v>
      </c>
      <c r="D94" s="3">
        <v>3.7370000000000001</v>
      </c>
    </row>
    <row r="95" spans="1:4" x14ac:dyDescent="0.25">
      <c r="A95" s="2">
        <v>181</v>
      </c>
      <c r="B95" s="2">
        <v>140</v>
      </c>
      <c r="C95" s="2">
        <v>141</v>
      </c>
      <c r="D95" s="3">
        <v>2.93</v>
      </c>
    </row>
    <row r="96" spans="1:4" x14ac:dyDescent="0.25">
      <c r="A96" s="2">
        <v>186</v>
      </c>
      <c r="B96" s="2">
        <v>142</v>
      </c>
      <c r="C96" s="2">
        <v>143</v>
      </c>
      <c r="D96" s="3">
        <v>4.5570000000000004</v>
      </c>
    </row>
    <row r="97" spans="1:4" x14ac:dyDescent="0.25">
      <c r="A97" s="2">
        <v>189</v>
      </c>
      <c r="B97" s="2">
        <v>143</v>
      </c>
      <c r="C97" s="2">
        <v>144</v>
      </c>
      <c r="D97" s="3">
        <v>2.161</v>
      </c>
    </row>
    <row r="98" spans="1:4" x14ac:dyDescent="0.25">
      <c r="A98" s="2">
        <v>190</v>
      </c>
      <c r="B98" s="2">
        <v>144</v>
      </c>
      <c r="C98" s="2">
        <v>145</v>
      </c>
      <c r="D98" s="3">
        <v>5.0670000000000002</v>
      </c>
    </row>
    <row r="99" spans="1:4" x14ac:dyDescent="0.25">
      <c r="A99" s="2">
        <v>195</v>
      </c>
      <c r="B99" s="2">
        <v>146</v>
      </c>
      <c r="C99" s="2">
        <v>147</v>
      </c>
      <c r="D99" s="3">
        <v>0.36899999999999999</v>
      </c>
    </row>
    <row r="100" spans="1:4" x14ac:dyDescent="0.25">
      <c r="A100" s="2">
        <v>201</v>
      </c>
      <c r="B100" s="2">
        <v>148</v>
      </c>
      <c r="C100" s="2">
        <v>149</v>
      </c>
      <c r="D100" s="3">
        <v>0.61399999999999999</v>
      </c>
    </row>
    <row r="101" spans="1:4" x14ac:dyDescent="0.25">
      <c r="A101" s="2">
        <v>203</v>
      </c>
      <c r="B101" s="2">
        <v>148</v>
      </c>
      <c r="C101" s="2">
        <v>150</v>
      </c>
      <c r="D101" s="3">
        <v>1.1279999999999999</v>
      </c>
    </row>
    <row r="102" spans="1:4" x14ac:dyDescent="0.25">
      <c r="A102" s="2">
        <v>68</v>
      </c>
      <c r="B102" s="2">
        <v>149</v>
      </c>
      <c r="C102" s="2">
        <v>150</v>
      </c>
      <c r="D102" s="3">
        <v>0.67300000000000004</v>
      </c>
    </row>
    <row r="103" spans="1:4" x14ac:dyDescent="0.25">
      <c r="A103" s="2">
        <v>204</v>
      </c>
      <c r="B103" s="2">
        <v>150</v>
      </c>
      <c r="C103" s="2">
        <v>151</v>
      </c>
      <c r="D103" s="3">
        <v>0.33100000000000002</v>
      </c>
    </row>
    <row r="104" spans="1:4" x14ac:dyDescent="0.25">
      <c r="A104" s="2">
        <v>207</v>
      </c>
      <c r="B104" s="2">
        <v>151</v>
      </c>
      <c r="C104" s="2">
        <v>152</v>
      </c>
      <c r="D104" s="3">
        <v>4.3999999999999997E-2</v>
      </c>
    </row>
    <row r="105" spans="1:4" x14ac:dyDescent="0.25">
      <c r="A105" s="2">
        <v>213</v>
      </c>
      <c r="B105" s="2">
        <v>154</v>
      </c>
      <c r="C105" s="2">
        <v>155</v>
      </c>
      <c r="D105" s="3">
        <v>3.7730000000000001</v>
      </c>
    </row>
    <row r="106" spans="1:4" x14ac:dyDescent="0.25">
      <c r="A106" s="2">
        <v>215</v>
      </c>
      <c r="B106" s="2">
        <v>155</v>
      </c>
      <c r="C106" s="2">
        <v>156</v>
      </c>
      <c r="D106" s="3">
        <v>0.29499999999999998</v>
      </c>
    </row>
    <row r="107" spans="1:4" x14ac:dyDescent="0.25">
      <c r="A107" s="2">
        <v>216</v>
      </c>
      <c r="B107" s="2">
        <v>156</v>
      </c>
      <c r="C107" s="2">
        <v>157</v>
      </c>
      <c r="D107" s="3">
        <v>1.613</v>
      </c>
    </row>
    <row r="108" spans="1:4" x14ac:dyDescent="0.25">
      <c r="D108" s="4"/>
    </row>
    <row r="109" spans="1:4" x14ac:dyDescent="0.25">
      <c r="C109" s="2" t="s">
        <v>41</v>
      </c>
    </row>
    <row r="110" spans="1:4" x14ac:dyDescent="0.25">
      <c r="C110" s="2" t="s">
        <v>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9"/>
  <sheetViews>
    <sheetView workbookViewId="0">
      <selection activeCell="D18" sqref="D18"/>
    </sheetView>
  </sheetViews>
  <sheetFormatPr defaultRowHeight="15" x14ac:dyDescent="0.25"/>
  <cols>
    <col min="1" max="1" width="7.85546875" style="2" bestFit="1" customWidth="1"/>
    <col min="2" max="2" width="10.85546875" style="2" bestFit="1" customWidth="1"/>
    <col min="3" max="3" width="8.42578125" style="2" bestFit="1" customWidth="1"/>
    <col min="4" max="4" width="7" style="3" bestFit="1" customWidth="1"/>
  </cols>
  <sheetData>
    <row r="1" spans="1:4" x14ac:dyDescent="0.25">
      <c r="A1" s="5" t="s">
        <v>0</v>
      </c>
      <c r="B1" s="5" t="s">
        <v>1</v>
      </c>
      <c r="C1" s="5" t="s">
        <v>2</v>
      </c>
      <c r="D1" s="5" t="s">
        <v>3</v>
      </c>
    </row>
    <row r="2" spans="1:4" x14ac:dyDescent="0.25">
      <c r="A2" s="5" t="s">
        <v>4</v>
      </c>
      <c r="B2" s="6"/>
      <c r="C2" s="6"/>
      <c r="D2" s="6"/>
    </row>
    <row r="3" spans="1:4" x14ac:dyDescent="0.25">
      <c r="A3" s="7">
        <v>183</v>
      </c>
      <c r="B3" s="7">
        <v>2</v>
      </c>
      <c r="C3" s="7">
        <v>141</v>
      </c>
      <c r="D3" s="8">
        <v>2.5459999999999998</v>
      </c>
    </row>
    <row r="4" spans="1:4" x14ac:dyDescent="0.25">
      <c r="A4" s="7">
        <v>125</v>
      </c>
      <c r="B4" s="7">
        <v>112</v>
      </c>
      <c r="C4" s="7">
        <v>113</v>
      </c>
      <c r="D4" s="8">
        <v>1.8640000000000001</v>
      </c>
    </row>
    <row r="5" spans="1:4" x14ac:dyDescent="0.25">
      <c r="A5" s="7">
        <v>128</v>
      </c>
      <c r="B5" s="7">
        <v>113</v>
      </c>
      <c r="C5" s="7">
        <v>114</v>
      </c>
      <c r="D5" s="8">
        <v>0.60499999999999998</v>
      </c>
    </row>
    <row r="6" spans="1:4" x14ac:dyDescent="0.25">
      <c r="A6" s="7">
        <v>130</v>
      </c>
      <c r="B6" s="7">
        <v>114</v>
      </c>
      <c r="C6" s="7">
        <v>115</v>
      </c>
      <c r="D6" s="8">
        <v>8.1000000000000003E-2</v>
      </c>
    </row>
    <row r="7" spans="1:4" x14ac:dyDescent="0.25">
      <c r="A7" s="7">
        <v>133</v>
      </c>
      <c r="B7" s="7">
        <v>115</v>
      </c>
      <c r="C7" s="7">
        <v>117</v>
      </c>
      <c r="D7" s="8">
        <v>1.2569999999999999</v>
      </c>
    </row>
    <row r="8" spans="1:4" x14ac:dyDescent="0.25">
      <c r="A8" s="7">
        <v>135</v>
      </c>
      <c r="B8" s="7">
        <v>117</v>
      </c>
      <c r="C8" s="7">
        <v>118</v>
      </c>
      <c r="D8" s="8">
        <v>0.193</v>
      </c>
    </row>
    <row r="9" spans="1:4" x14ac:dyDescent="0.25">
      <c r="A9" s="7">
        <v>137</v>
      </c>
      <c r="B9" s="7">
        <v>118</v>
      </c>
      <c r="C9" s="7">
        <v>119</v>
      </c>
      <c r="D9" s="8">
        <v>0.73099999999999998</v>
      </c>
    </row>
    <row r="10" spans="1:4" x14ac:dyDescent="0.25">
      <c r="A10" s="7">
        <v>140</v>
      </c>
      <c r="B10" s="7">
        <v>119</v>
      </c>
      <c r="C10" s="7">
        <v>120</v>
      </c>
      <c r="D10" s="8">
        <v>5.3999999999999999E-2</v>
      </c>
    </row>
    <row r="11" spans="1:4" x14ac:dyDescent="0.25">
      <c r="A11" s="7">
        <v>141</v>
      </c>
      <c r="B11" s="7">
        <v>120</v>
      </c>
      <c r="C11" s="7">
        <v>121</v>
      </c>
      <c r="D11" s="8">
        <v>0.59099999999999997</v>
      </c>
    </row>
    <row r="12" spans="1:4" x14ac:dyDescent="0.25">
      <c r="A12" s="7">
        <v>143</v>
      </c>
      <c r="B12" s="7">
        <v>121</v>
      </c>
      <c r="C12" s="7">
        <v>122</v>
      </c>
      <c r="D12" s="8">
        <v>1.01</v>
      </c>
    </row>
    <row r="13" spans="1:4" x14ac:dyDescent="0.25">
      <c r="A13" s="7">
        <v>149</v>
      </c>
      <c r="B13" s="7">
        <v>122</v>
      </c>
      <c r="C13" s="7">
        <v>125</v>
      </c>
      <c r="D13" s="8">
        <v>0.26800000000000002</v>
      </c>
    </row>
    <row r="14" spans="1:4" x14ac:dyDescent="0.25">
      <c r="A14" s="7">
        <v>151</v>
      </c>
      <c r="B14" s="7">
        <v>125</v>
      </c>
      <c r="C14" s="7">
        <v>126</v>
      </c>
      <c r="D14" s="8">
        <v>0.65400000000000003</v>
      </c>
    </row>
    <row r="15" spans="1:4" x14ac:dyDescent="0.25">
      <c r="A15" s="7">
        <v>157</v>
      </c>
      <c r="B15" s="7">
        <v>126</v>
      </c>
      <c r="C15" s="7">
        <v>129</v>
      </c>
      <c r="D15" s="8">
        <v>1.1100000000000001</v>
      </c>
    </row>
    <row r="16" spans="1:4" x14ac:dyDescent="0.25">
      <c r="A16" s="7">
        <v>160</v>
      </c>
      <c r="B16" s="7">
        <v>129</v>
      </c>
      <c r="C16" s="7">
        <v>130</v>
      </c>
      <c r="D16" s="8">
        <v>2.5539999999999998</v>
      </c>
    </row>
    <row r="17" spans="1:4" x14ac:dyDescent="0.25">
      <c r="A17" s="7">
        <v>161</v>
      </c>
      <c r="B17" s="7">
        <v>130</v>
      </c>
      <c r="C17" s="7">
        <v>131</v>
      </c>
      <c r="D17" s="8">
        <v>2.5489999999999999</v>
      </c>
    </row>
    <row r="18" spans="1:4" x14ac:dyDescent="0.25">
      <c r="A18" s="7">
        <v>164</v>
      </c>
      <c r="B18" s="7">
        <v>131</v>
      </c>
      <c r="C18" s="7">
        <v>132</v>
      </c>
      <c r="D18" s="8">
        <v>0.88200000000000001</v>
      </c>
    </row>
    <row r="19" spans="1:4" x14ac:dyDescent="0.25">
      <c r="A19" s="7">
        <v>165</v>
      </c>
      <c r="B19" s="7">
        <v>132</v>
      </c>
      <c r="C19" s="7">
        <v>133</v>
      </c>
      <c r="D19" s="8">
        <v>3.5999999999999997E-2</v>
      </c>
    </row>
    <row r="20" spans="1:4" x14ac:dyDescent="0.25">
      <c r="A20" s="7">
        <v>168</v>
      </c>
      <c r="B20" s="7">
        <v>133</v>
      </c>
      <c r="C20" s="7">
        <v>134</v>
      </c>
      <c r="D20" s="8">
        <v>0.40200000000000002</v>
      </c>
    </row>
    <row r="21" spans="1:4" x14ac:dyDescent="0.25">
      <c r="A21" s="7">
        <v>98</v>
      </c>
      <c r="B21" s="7">
        <v>134</v>
      </c>
      <c r="C21" s="7">
        <v>136</v>
      </c>
      <c r="D21" s="8">
        <v>2.4049999999999998</v>
      </c>
    </row>
    <row r="22" spans="1:4" x14ac:dyDescent="0.25">
      <c r="A22" s="7">
        <v>174</v>
      </c>
      <c r="B22" s="7">
        <v>136</v>
      </c>
      <c r="C22" s="7">
        <v>137</v>
      </c>
      <c r="D22" s="8">
        <v>2.2090000000000001</v>
      </c>
    </row>
    <row r="23" spans="1:4" x14ac:dyDescent="0.25">
      <c r="A23" s="7">
        <v>176</v>
      </c>
      <c r="B23" s="7">
        <v>137</v>
      </c>
      <c r="C23" s="7">
        <v>141</v>
      </c>
      <c r="D23" s="8">
        <v>0.29799999999999999</v>
      </c>
    </row>
    <row r="24" spans="1:4" x14ac:dyDescent="0.25">
      <c r="A24" s="5" t="s">
        <v>5</v>
      </c>
      <c r="B24" s="7"/>
      <c r="C24" s="7"/>
      <c r="D24" s="8"/>
    </row>
    <row r="25" spans="1:4" x14ac:dyDescent="0.25">
      <c r="A25" s="7">
        <v>106</v>
      </c>
      <c r="B25" s="7">
        <v>10</v>
      </c>
      <c r="C25" s="7">
        <v>103</v>
      </c>
      <c r="D25" s="8">
        <v>3.5999999999999997E-2</v>
      </c>
    </row>
    <row r="26" spans="1:4" x14ac:dyDescent="0.25">
      <c r="A26" s="7">
        <v>107</v>
      </c>
      <c r="B26" s="7">
        <v>10</v>
      </c>
      <c r="C26" s="7">
        <v>104</v>
      </c>
      <c r="D26" s="8">
        <v>7.4999999999999997E-2</v>
      </c>
    </row>
    <row r="27" spans="1:4" x14ac:dyDescent="0.25">
      <c r="A27" s="7">
        <v>193</v>
      </c>
      <c r="B27" s="7">
        <v>11</v>
      </c>
      <c r="C27" s="7">
        <v>146</v>
      </c>
      <c r="D27" s="8">
        <v>2.2149999999999999</v>
      </c>
    </row>
    <row r="28" spans="1:4" x14ac:dyDescent="0.25">
      <c r="A28" s="7">
        <v>194</v>
      </c>
      <c r="B28" s="7">
        <v>103</v>
      </c>
      <c r="C28" s="7">
        <v>147</v>
      </c>
      <c r="D28" s="8">
        <v>1.06</v>
      </c>
    </row>
    <row r="29" spans="1:4" x14ac:dyDescent="0.25">
      <c r="A29" s="7">
        <v>111</v>
      </c>
      <c r="B29" s="7">
        <v>104</v>
      </c>
      <c r="C29" s="7">
        <v>106</v>
      </c>
      <c r="D29" s="8">
        <v>4.2030000000000003</v>
      </c>
    </row>
    <row r="30" spans="1:4" x14ac:dyDescent="0.25">
      <c r="A30" s="7">
        <v>114</v>
      </c>
      <c r="B30" s="7">
        <v>106</v>
      </c>
      <c r="C30" s="7">
        <v>107</v>
      </c>
      <c r="D30" s="8">
        <v>0.67700000000000005</v>
      </c>
    </row>
    <row r="31" spans="1:4" x14ac:dyDescent="0.25">
      <c r="A31" s="7">
        <v>113</v>
      </c>
      <c r="B31" s="7">
        <v>107</v>
      </c>
      <c r="C31" s="7">
        <v>108</v>
      </c>
      <c r="D31" s="8">
        <v>0.97499999999999998</v>
      </c>
    </row>
    <row r="32" spans="1:4" x14ac:dyDescent="0.25">
      <c r="A32" s="7">
        <v>117</v>
      </c>
      <c r="B32" s="7">
        <v>108</v>
      </c>
      <c r="C32" s="7">
        <v>109</v>
      </c>
      <c r="D32" s="8">
        <v>4.0590000000000002</v>
      </c>
    </row>
    <row r="33" spans="1:4" x14ac:dyDescent="0.25">
      <c r="A33" s="7">
        <v>145</v>
      </c>
      <c r="B33" s="7">
        <v>109</v>
      </c>
      <c r="C33" s="7">
        <v>123</v>
      </c>
      <c r="D33" s="8">
        <v>0.84799999999999998</v>
      </c>
    </row>
    <row r="34" spans="1:4" x14ac:dyDescent="0.25">
      <c r="A34" s="7">
        <v>146</v>
      </c>
      <c r="B34" s="7">
        <v>122</v>
      </c>
      <c r="C34" s="7">
        <v>123</v>
      </c>
      <c r="D34" s="8">
        <v>1.6279999999999999</v>
      </c>
    </row>
    <row r="35" spans="1:4" x14ac:dyDescent="0.25">
      <c r="A35" s="7">
        <v>195</v>
      </c>
      <c r="B35" s="7">
        <v>146</v>
      </c>
      <c r="C35" s="7">
        <v>147</v>
      </c>
      <c r="D35" s="8">
        <v>0.36899999999999999</v>
      </c>
    </row>
    <row r="36" spans="1:4" x14ac:dyDescent="0.25">
      <c r="A36" s="5" t="s">
        <v>6</v>
      </c>
      <c r="B36" s="7"/>
      <c r="C36" s="7"/>
      <c r="D36" s="8"/>
    </row>
    <row r="37" spans="1:4" x14ac:dyDescent="0.25">
      <c r="A37" s="7">
        <v>220</v>
      </c>
      <c r="B37" s="7">
        <v>79</v>
      </c>
      <c r="C37" s="7">
        <v>154</v>
      </c>
      <c r="D37" s="8">
        <v>1.4730000000000001</v>
      </c>
    </row>
    <row r="38" spans="1:4" x14ac:dyDescent="0.25">
      <c r="A38" s="7">
        <v>221</v>
      </c>
      <c r="B38" s="7">
        <v>79</v>
      </c>
      <c r="C38" s="7">
        <v>153</v>
      </c>
      <c r="D38" s="8">
        <v>0.75600000000000001</v>
      </c>
    </row>
    <row r="39" spans="1:4" x14ac:dyDescent="0.25">
      <c r="A39" s="7">
        <v>206</v>
      </c>
      <c r="B39" s="7">
        <v>82</v>
      </c>
      <c r="C39" s="7">
        <v>152</v>
      </c>
      <c r="D39" s="8">
        <v>1.1739999999999999</v>
      </c>
    </row>
    <row r="40" spans="1:4" x14ac:dyDescent="0.25">
      <c r="A40" s="7">
        <v>209</v>
      </c>
      <c r="B40" s="7">
        <v>82</v>
      </c>
      <c r="C40" s="7">
        <v>153</v>
      </c>
      <c r="D40" s="8">
        <v>1.738</v>
      </c>
    </row>
    <row r="41" spans="1:4" x14ac:dyDescent="0.25">
      <c r="A41" s="7">
        <v>217</v>
      </c>
      <c r="B41" s="7">
        <v>129</v>
      </c>
      <c r="C41" s="7">
        <v>157</v>
      </c>
      <c r="D41" s="8">
        <v>0.26500000000000001</v>
      </c>
    </row>
    <row r="42" spans="1:4" x14ac:dyDescent="0.25">
      <c r="A42" s="7">
        <v>204</v>
      </c>
      <c r="B42" s="7">
        <v>150</v>
      </c>
      <c r="C42" s="7">
        <v>151</v>
      </c>
      <c r="D42" s="8">
        <v>0.33100000000000002</v>
      </c>
    </row>
    <row r="43" spans="1:4" x14ac:dyDescent="0.25">
      <c r="A43" s="7">
        <v>207</v>
      </c>
      <c r="B43" s="7">
        <v>151</v>
      </c>
      <c r="C43" s="7">
        <v>152</v>
      </c>
      <c r="D43" s="8">
        <v>4.3999999999999997E-2</v>
      </c>
    </row>
    <row r="44" spans="1:4" x14ac:dyDescent="0.25">
      <c r="A44" s="7">
        <v>213</v>
      </c>
      <c r="B44" s="7">
        <v>154</v>
      </c>
      <c r="C44" s="7">
        <v>155</v>
      </c>
      <c r="D44" s="8">
        <v>3.7730000000000001</v>
      </c>
    </row>
    <row r="45" spans="1:4" x14ac:dyDescent="0.25">
      <c r="A45" s="7">
        <v>215</v>
      </c>
      <c r="B45" s="7">
        <v>155</v>
      </c>
      <c r="C45" s="7">
        <v>156</v>
      </c>
      <c r="D45" s="8">
        <v>0.29499999999999998</v>
      </c>
    </row>
    <row r="46" spans="1:4" x14ac:dyDescent="0.25">
      <c r="A46" s="7">
        <v>216</v>
      </c>
      <c r="B46" s="7">
        <v>156</v>
      </c>
      <c r="C46" s="7">
        <v>157</v>
      </c>
      <c r="D46" s="8">
        <v>1.613</v>
      </c>
    </row>
    <row r="109" spans="4:4" x14ac:dyDescent="0.25">
      <c r="D109" s="4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110"/>
  <sheetViews>
    <sheetView zoomScaleNormal="100" workbookViewId="0">
      <pane xSplit="1" topLeftCell="B1" activePane="topRight" state="frozen"/>
      <selection pane="topRight" activeCell="A5" sqref="A5"/>
    </sheetView>
  </sheetViews>
  <sheetFormatPr defaultRowHeight="15" x14ac:dyDescent="0.25"/>
  <cols>
    <col min="1" max="1" width="9.7109375" style="2" bestFit="1" customWidth="1"/>
    <col min="2" max="2" width="7" style="3" bestFit="1" customWidth="1"/>
    <col min="3" max="3" width="9.140625" style="205" bestFit="1" customWidth="1"/>
    <col min="4" max="4" width="4.5703125" style="205" bestFit="1" customWidth="1"/>
    <col min="5" max="5" width="6.28515625" style="205" bestFit="1" customWidth="1"/>
    <col min="6" max="6" width="9" style="205" bestFit="1" customWidth="1"/>
    <col min="7" max="7" width="10.140625" style="205" bestFit="1" customWidth="1"/>
    <col min="8" max="8" width="4.5703125" style="205" bestFit="1" customWidth="1"/>
    <col min="9" max="9" width="6.5703125" style="206" bestFit="1" customWidth="1"/>
    <col min="10" max="10" width="9" style="205" bestFit="1" customWidth="1"/>
    <col min="11" max="11" width="10.140625" style="205" bestFit="1" customWidth="1"/>
    <col min="12" max="12" width="4.5703125" style="206" bestFit="1" customWidth="1"/>
    <col min="13" max="13" width="6.28515625" style="206" bestFit="1" customWidth="1"/>
    <col min="14" max="14" width="9" style="205" bestFit="1" customWidth="1"/>
    <col min="15" max="15" width="10.28515625" style="207" bestFit="1" customWidth="1"/>
    <col min="16" max="16" width="4.7109375" style="207" bestFit="1" customWidth="1"/>
    <col min="17" max="17" width="6.42578125" style="207" bestFit="1" customWidth="1"/>
    <col min="18" max="18" width="9.5703125" style="207" bestFit="1" customWidth="1"/>
    <col min="19" max="19" width="11.85546875" style="207" bestFit="1" customWidth="1"/>
    <col min="20" max="20" width="4.7109375" style="207" bestFit="1" customWidth="1"/>
    <col min="21" max="21" width="6.42578125" style="207" bestFit="1" customWidth="1"/>
    <col min="22" max="22" width="12.5703125" style="207" bestFit="1" customWidth="1"/>
    <col min="23" max="23" width="11.85546875" style="207" bestFit="1" customWidth="1"/>
    <col min="24" max="24" width="4.7109375" style="207" bestFit="1" customWidth="1"/>
    <col min="25" max="25" width="6.42578125" style="207" bestFit="1" customWidth="1"/>
    <col min="26" max="26" width="11.5703125" style="207" bestFit="1" customWidth="1"/>
    <col min="27" max="27" width="12.85546875" style="207" bestFit="1" customWidth="1"/>
    <col min="28" max="28" width="4.7109375" style="207" bestFit="1" customWidth="1"/>
    <col min="29" max="29" width="6.42578125" style="207" bestFit="1" customWidth="1"/>
    <col min="30" max="30" width="12.5703125" style="207" bestFit="1" customWidth="1"/>
  </cols>
  <sheetData>
    <row r="1" spans="1:30" x14ac:dyDescent="0.25">
      <c r="A1" s="242" t="s">
        <v>12</v>
      </c>
      <c r="B1" s="243"/>
      <c r="C1" s="237" t="s">
        <v>7</v>
      </c>
      <c r="D1" s="238"/>
      <c r="E1" s="238"/>
      <c r="F1" s="239"/>
      <c r="G1" s="244" t="s">
        <v>14</v>
      </c>
      <c r="H1" s="245"/>
      <c r="I1" s="245"/>
      <c r="J1" s="246"/>
      <c r="K1" s="237" t="s">
        <v>19</v>
      </c>
      <c r="L1" s="238"/>
      <c r="M1" s="238"/>
      <c r="N1" s="239"/>
      <c r="O1" s="240" t="s">
        <v>18</v>
      </c>
      <c r="P1" s="238"/>
      <c r="Q1" s="238"/>
      <c r="R1" s="241"/>
      <c r="S1" s="237" t="s">
        <v>17</v>
      </c>
      <c r="T1" s="238"/>
      <c r="U1" s="238"/>
      <c r="V1" s="239"/>
      <c r="W1" s="240" t="s">
        <v>16</v>
      </c>
      <c r="X1" s="238"/>
      <c r="Y1" s="238"/>
      <c r="Z1" s="241"/>
      <c r="AA1" s="237" t="s">
        <v>15</v>
      </c>
      <c r="AB1" s="238"/>
      <c r="AC1" s="238"/>
      <c r="AD1" s="239"/>
    </row>
    <row r="2" spans="1:30" ht="15.75" thickBot="1" x14ac:dyDescent="0.3">
      <c r="A2" s="19" t="s">
        <v>13</v>
      </c>
      <c r="B2" s="18" t="s">
        <v>3</v>
      </c>
      <c r="C2" s="92" t="s">
        <v>9</v>
      </c>
      <c r="D2" s="80" t="s">
        <v>8</v>
      </c>
      <c r="E2" s="81" t="s">
        <v>20</v>
      </c>
      <c r="F2" s="93" t="s">
        <v>11</v>
      </c>
      <c r="G2" s="91" t="s">
        <v>9</v>
      </c>
      <c r="H2" s="80" t="s">
        <v>8</v>
      </c>
      <c r="I2" s="82" t="s">
        <v>20</v>
      </c>
      <c r="J2" s="94" t="s">
        <v>11</v>
      </c>
      <c r="K2" s="92" t="s">
        <v>9</v>
      </c>
      <c r="L2" s="83" t="s">
        <v>8</v>
      </c>
      <c r="M2" s="82" t="s">
        <v>20</v>
      </c>
      <c r="N2" s="93" t="s">
        <v>11</v>
      </c>
      <c r="O2" s="95" t="s">
        <v>9</v>
      </c>
      <c r="P2" s="80" t="s">
        <v>8</v>
      </c>
      <c r="Q2" s="81" t="s">
        <v>20</v>
      </c>
      <c r="R2" s="98" t="s">
        <v>11</v>
      </c>
      <c r="S2" s="101" t="s">
        <v>9</v>
      </c>
      <c r="T2" s="80" t="s">
        <v>8</v>
      </c>
      <c r="U2" s="81" t="s">
        <v>20</v>
      </c>
      <c r="V2" s="84" t="s">
        <v>11</v>
      </c>
      <c r="W2" s="95" t="s">
        <v>9</v>
      </c>
      <c r="X2" s="80" t="s">
        <v>8</v>
      </c>
      <c r="Y2" s="81" t="s">
        <v>20</v>
      </c>
      <c r="Z2" s="98" t="s">
        <v>11</v>
      </c>
      <c r="AA2" s="101" t="s">
        <v>9</v>
      </c>
      <c r="AB2" s="80" t="s">
        <v>8</v>
      </c>
      <c r="AC2" s="81" t="s">
        <v>20</v>
      </c>
      <c r="AD2" s="84" t="s">
        <v>11</v>
      </c>
    </row>
    <row r="3" spans="1:30" x14ac:dyDescent="0.25">
      <c r="A3" s="79" t="s">
        <v>10</v>
      </c>
      <c r="B3" s="9"/>
      <c r="C3" s="129">
        <v>48401.14</v>
      </c>
      <c r="D3" s="130"/>
      <c r="E3" s="131"/>
      <c r="F3" s="132">
        <v>74.12</v>
      </c>
      <c r="G3" s="133">
        <v>106059.91</v>
      </c>
      <c r="H3" s="130"/>
      <c r="I3" s="134"/>
      <c r="J3" s="135">
        <v>852.93</v>
      </c>
      <c r="K3" s="129">
        <v>329223.07</v>
      </c>
      <c r="L3" s="136"/>
      <c r="M3" s="134"/>
      <c r="N3" s="132">
        <v>2719.89</v>
      </c>
      <c r="O3" s="137">
        <v>790973.97</v>
      </c>
      <c r="P3" s="138"/>
      <c r="Q3" s="139"/>
      <c r="R3" s="140">
        <v>4327.4399999999996</v>
      </c>
      <c r="S3" s="141">
        <v>2496780.1800000002</v>
      </c>
      <c r="T3" s="138"/>
      <c r="U3" s="139"/>
      <c r="V3" s="142">
        <v>14354.8</v>
      </c>
      <c r="W3" s="137">
        <v>5822361.5199999996</v>
      </c>
      <c r="X3" s="138"/>
      <c r="Y3" s="139"/>
      <c r="Z3" s="140">
        <v>29714.06</v>
      </c>
      <c r="AA3" s="141">
        <v>13391180.16</v>
      </c>
      <c r="AB3" s="138"/>
      <c r="AC3" s="139"/>
      <c r="AD3" s="142">
        <v>49024.37</v>
      </c>
    </row>
    <row r="4" spans="1:30" x14ac:dyDescent="0.25">
      <c r="A4" s="73" t="s">
        <v>4</v>
      </c>
      <c r="B4" s="85"/>
      <c r="C4" s="40"/>
      <c r="D4" s="143"/>
      <c r="E4" s="144"/>
      <c r="F4" s="41"/>
      <c r="G4" s="42"/>
      <c r="H4" s="143"/>
      <c r="I4" s="145"/>
      <c r="J4" s="43"/>
      <c r="K4" s="40"/>
      <c r="L4" s="146"/>
      <c r="M4" s="145"/>
      <c r="N4" s="41"/>
      <c r="O4" s="147"/>
      <c r="P4" s="148"/>
      <c r="Q4" s="149"/>
      <c r="R4" s="150"/>
      <c r="S4" s="151"/>
      <c r="T4" s="148"/>
      <c r="U4" s="149"/>
      <c r="V4" s="152"/>
      <c r="W4" s="147"/>
      <c r="X4" s="148"/>
      <c r="Y4" s="149"/>
      <c r="Z4" s="150"/>
      <c r="AA4" s="151"/>
      <c r="AB4" s="148"/>
      <c r="AC4" s="149"/>
      <c r="AD4" s="152"/>
    </row>
    <row r="5" spans="1:30" x14ac:dyDescent="0.25">
      <c r="A5" s="74">
        <v>183</v>
      </c>
      <c r="B5" s="86">
        <v>2.5459999999999998</v>
      </c>
      <c r="C5" s="40">
        <v>47007.8</v>
      </c>
      <c r="D5" s="143">
        <f>ROUND(($C$3/C5),2)</f>
        <v>1.03</v>
      </c>
      <c r="E5" s="144">
        <f>ROUND(((C5-$C$3)/$C$3*100),2)</f>
        <v>-2.88</v>
      </c>
      <c r="F5" s="41">
        <v>72.56</v>
      </c>
      <c r="G5" s="42">
        <v>103172.93</v>
      </c>
      <c r="H5" s="143">
        <f>ROUND(($G$3/G5),2)</f>
        <v>1.03</v>
      </c>
      <c r="I5" s="145">
        <f>ROUND(((G5-$G$3)/$G$3*100),2)</f>
        <v>-2.72</v>
      </c>
      <c r="J5" s="43">
        <v>838.67</v>
      </c>
      <c r="K5" s="40">
        <v>321064.13</v>
      </c>
      <c r="L5" s="143">
        <f>ROUND(($K$3/K5),2)</f>
        <v>1.03</v>
      </c>
      <c r="M5" s="145">
        <f>ROUND(((K5-$K$3)/$K$3*100),2)</f>
        <v>-2.48</v>
      </c>
      <c r="N5" s="41">
        <v>2858.86</v>
      </c>
      <c r="O5" s="153">
        <v>771969.06</v>
      </c>
      <c r="P5" s="148">
        <f>ROUND(($O$3/O5),2)</f>
        <v>1.02</v>
      </c>
      <c r="Q5" s="149">
        <f t="shared" ref="Q5:Q6" si="0">ROUND(((O5-$O$3)/$O$3*100),2)</f>
        <v>-2.4</v>
      </c>
      <c r="R5" s="154">
        <v>9430.51</v>
      </c>
      <c r="S5" s="155">
        <v>2438246.4300000002</v>
      </c>
      <c r="T5" s="148">
        <f t="shared" ref="T5:T14" si="1">ROUND(($S$3/S5),2)</f>
        <v>1.02</v>
      </c>
      <c r="U5" s="149">
        <f t="shared" ref="U5:U6" si="2">ROUND(((S5-$S$3)/$S$3*100),2)</f>
        <v>-2.34</v>
      </c>
      <c r="V5" s="156">
        <v>20136.23</v>
      </c>
      <c r="W5" s="153">
        <v>5686999.4400000004</v>
      </c>
      <c r="X5" s="148">
        <f t="shared" ref="X5:X14" si="3">ROUND(($W$3/W5),2)</f>
        <v>1.02</v>
      </c>
      <c r="Y5" s="149">
        <f t="shared" ref="Y5:Y6" si="4">ROUND(((W5-$W$3)/$W$3*100),2)</f>
        <v>-2.3199999999999998</v>
      </c>
      <c r="Z5" s="154">
        <v>32799.800000000003</v>
      </c>
      <c r="AA5" s="155">
        <v>13083434.449999999</v>
      </c>
      <c r="AB5" s="148">
        <f t="shared" ref="AB5:AB14" si="5">ROUND(($AA$3/AA5),2)</f>
        <v>1.02</v>
      </c>
      <c r="AC5" s="149">
        <f t="shared" ref="AC5:AC6" si="6">ROUND(((AA5-$AA$3)/$AA$3*100),2)</f>
        <v>-2.2999999999999998</v>
      </c>
      <c r="AD5" s="156">
        <v>74051.740000000005</v>
      </c>
    </row>
    <row r="6" spans="1:30" x14ac:dyDescent="0.25">
      <c r="A6" s="74">
        <v>125</v>
      </c>
      <c r="B6" s="86">
        <v>1.8640000000000001</v>
      </c>
      <c r="C6" s="40">
        <v>48677.4</v>
      </c>
      <c r="D6" s="143">
        <f>ROUND(($C$3/C6),2)</f>
        <v>0.99</v>
      </c>
      <c r="E6" s="144">
        <f t="shared" ref="E6:E48" si="7">ROUND(((C6-$C$3)/$C$3*100),2)</f>
        <v>0.56999999999999995</v>
      </c>
      <c r="F6" s="41">
        <v>71.459999999999994</v>
      </c>
      <c r="G6" s="42">
        <v>106551</v>
      </c>
      <c r="H6" s="143">
        <f t="shared" ref="H6:H14" si="8">ROUND(($G$3/G6),2)</f>
        <v>1</v>
      </c>
      <c r="I6" s="145">
        <f t="shared" ref="I6:I48" si="9">ROUND(((G6-$G$3)/$G$3*100),2)</f>
        <v>0.46</v>
      </c>
      <c r="J6" s="43">
        <v>786.09</v>
      </c>
      <c r="K6" s="40">
        <v>331356.26</v>
      </c>
      <c r="L6" s="143">
        <f>ROUND(($K$3/K6),2)</f>
        <v>0.99</v>
      </c>
      <c r="M6" s="145">
        <f t="shared" ref="M6:M10" si="10">ROUND(((K6-$K$3)/$K$3*100),2)</f>
        <v>0.65</v>
      </c>
      <c r="N6" s="41">
        <v>2706.58</v>
      </c>
      <c r="O6" s="153">
        <v>798586.22</v>
      </c>
      <c r="P6" s="148">
        <f t="shared" ref="P5:P14" si="11">ROUND(($O$3/O6),2)</f>
        <v>0.99</v>
      </c>
      <c r="Q6" s="149">
        <f t="shared" si="0"/>
        <v>0.96</v>
      </c>
      <c r="R6" s="154">
        <v>10039.42</v>
      </c>
      <c r="S6" s="155">
        <v>2524978.11</v>
      </c>
      <c r="T6" s="148">
        <f t="shared" si="1"/>
        <v>0.99</v>
      </c>
      <c r="U6" s="149">
        <f t="shared" si="2"/>
        <v>1.1299999999999999</v>
      </c>
      <c r="V6" s="156">
        <v>20444.54</v>
      </c>
      <c r="W6" s="153">
        <v>5877667.8300000001</v>
      </c>
      <c r="X6" s="148">
        <f t="shared" si="3"/>
        <v>0.99</v>
      </c>
      <c r="Y6" s="149">
        <f t="shared" si="4"/>
        <v>0.95</v>
      </c>
      <c r="Z6" s="154">
        <v>34019.64</v>
      </c>
      <c r="AA6" s="155">
        <v>13507674.26</v>
      </c>
      <c r="AB6" s="148">
        <f t="shared" si="5"/>
        <v>0.99</v>
      </c>
      <c r="AC6" s="149">
        <f t="shared" si="6"/>
        <v>0.87</v>
      </c>
      <c r="AD6" s="156">
        <v>58972.63</v>
      </c>
    </row>
    <row r="7" spans="1:30" x14ac:dyDescent="0.25">
      <c r="A7" s="74">
        <v>128</v>
      </c>
      <c r="B7" s="86">
        <v>0.60499999999999998</v>
      </c>
      <c r="C7" s="40">
        <v>41953.3</v>
      </c>
      <c r="D7" s="143">
        <f>ROUND(($C$3/C7),2)</f>
        <v>1.1499999999999999</v>
      </c>
      <c r="E7" s="144">
        <f t="shared" si="7"/>
        <v>-13.32</v>
      </c>
      <c r="F7" s="41">
        <v>72.97</v>
      </c>
      <c r="G7" s="42">
        <v>92999.37</v>
      </c>
      <c r="H7" s="143">
        <f t="shared" si="8"/>
        <v>1.1399999999999999</v>
      </c>
      <c r="I7" s="145">
        <f t="shared" si="9"/>
        <v>-12.31</v>
      </c>
      <c r="J7" s="43">
        <v>616.78</v>
      </c>
      <c r="K7" s="40">
        <v>294580.52</v>
      </c>
      <c r="L7" s="143">
        <f t="shared" ref="L7:L10" si="12">ROUND(($K$3/K7),2)</f>
        <v>1.1200000000000001</v>
      </c>
      <c r="M7" s="145">
        <f t="shared" si="10"/>
        <v>-10.52</v>
      </c>
      <c r="N7" s="41">
        <v>2654.67</v>
      </c>
      <c r="O7" s="157">
        <v>715436.86</v>
      </c>
      <c r="P7" s="148">
        <f t="shared" si="11"/>
        <v>1.1100000000000001</v>
      </c>
      <c r="Q7" s="149">
        <f t="shared" ref="Q7:Q12" si="13">ROUND(((O7-$O$3)/$O$3*100),2)</f>
        <v>-9.5500000000000007</v>
      </c>
      <c r="R7" s="150">
        <v>5472.43</v>
      </c>
      <c r="S7" s="158">
        <v>2270482.42</v>
      </c>
      <c r="T7" s="148">
        <f t="shared" si="1"/>
        <v>1.1000000000000001</v>
      </c>
      <c r="U7" s="149">
        <f t="shared" ref="U7:U12" si="14">ROUND(((S7-$S$3)/$S$3*100),2)</f>
        <v>-9.06</v>
      </c>
      <c r="V7" s="152">
        <v>21011.94</v>
      </c>
      <c r="W7" s="157">
        <v>5297947.33</v>
      </c>
      <c r="X7" s="148">
        <f t="shared" si="3"/>
        <v>1.1000000000000001</v>
      </c>
      <c r="Y7" s="149">
        <f t="shared" ref="Y7:Y12" si="15">ROUND(((W7-$W$3)/$W$3*100),2)</f>
        <v>-9.01</v>
      </c>
      <c r="Z7" s="150">
        <v>32245</v>
      </c>
      <c r="AA7" s="151">
        <v>12198284.24</v>
      </c>
      <c r="AB7" s="148">
        <f t="shared" si="5"/>
        <v>1.1000000000000001</v>
      </c>
      <c r="AC7" s="149">
        <f t="shared" ref="AC7:AC12" si="16">ROUND(((AA7-$AA$3)/$AA$3*100),2)</f>
        <v>-8.91</v>
      </c>
      <c r="AD7" s="152">
        <v>75417.990000000005</v>
      </c>
    </row>
    <row r="8" spans="1:30" x14ac:dyDescent="0.25">
      <c r="A8" s="74">
        <v>130</v>
      </c>
      <c r="B8" s="86">
        <v>8.1000000000000003E-2</v>
      </c>
      <c r="C8" s="40">
        <v>48741.38</v>
      </c>
      <c r="D8" s="143">
        <f t="shared" ref="D8:D37" si="17">ROUND(($C$3/C8),2)</f>
        <v>0.99</v>
      </c>
      <c r="E8" s="144">
        <f t="shared" si="7"/>
        <v>0.7</v>
      </c>
      <c r="F8" s="41">
        <v>79.989999999999995</v>
      </c>
      <c r="G8" s="42">
        <v>107293.97</v>
      </c>
      <c r="H8" s="143">
        <f t="shared" si="8"/>
        <v>0.99</v>
      </c>
      <c r="I8" s="145">
        <f t="shared" si="9"/>
        <v>1.1599999999999999</v>
      </c>
      <c r="J8" s="43">
        <v>764.52</v>
      </c>
      <c r="K8" s="40">
        <v>335878.69</v>
      </c>
      <c r="L8" s="143">
        <f t="shared" si="12"/>
        <v>0.98</v>
      </c>
      <c r="M8" s="145">
        <f t="shared" si="10"/>
        <v>2.02</v>
      </c>
      <c r="N8" s="41">
        <v>2935.46</v>
      </c>
      <c r="O8" s="157">
        <v>811008.91</v>
      </c>
      <c r="P8" s="148">
        <f t="shared" si="11"/>
        <v>0.98</v>
      </c>
      <c r="Q8" s="149">
        <f t="shared" si="13"/>
        <v>2.5299999999999998</v>
      </c>
      <c r="R8" s="150">
        <v>5622.12</v>
      </c>
      <c r="S8" s="151">
        <v>2556203.94</v>
      </c>
      <c r="T8" s="148">
        <f t="shared" si="1"/>
        <v>0.98</v>
      </c>
      <c r="U8" s="149">
        <f t="shared" si="14"/>
        <v>2.38</v>
      </c>
      <c r="V8" s="152">
        <v>21605.96</v>
      </c>
      <c r="W8" s="147">
        <v>5943692.1799999997</v>
      </c>
      <c r="X8" s="148">
        <f t="shared" si="3"/>
        <v>0.98</v>
      </c>
      <c r="Y8" s="149">
        <f t="shared" si="15"/>
        <v>2.08</v>
      </c>
      <c r="Z8" s="159">
        <v>40402.800000000003</v>
      </c>
      <c r="AA8" s="151">
        <v>13653113.27</v>
      </c>
      <c r="AB8" s="148">
        <f t="shared" si="5"/>
        <v>0.98</v>
      </c>
      <c r="AC8" s="149">
        <f t="shared" si="16"/>
        <v>1.96</v>
      </c>
      <c r="AD8" s="152">
        <v>77246.92</v>
      </c>
    </row>
    <row r="9" spans="1:30" x14ac:dyDescent="0.25">
      <c r="A9" s="74">
        <v>133</v>
      </c>
      <c r="B9" s="86">
        <v>1.2569999999999999</v>
      </c>
      <c r="C9" s="40">
        <v>48832.6</v>
      </c>
      <c r="D9" s="143">
        <f t="shared" si="17"/>
        <v>0.99</v>
      </c>
      <c r="E9" s="144">
        <f t="shared" si="7"/>
        <v>0.89</v>
      </c>
      <c r="F9" s="41">
        <v>74.19</v>
      </c>
      <c r="G9" s="42">
        <v>107472.22</v>
      </c>
      <c r="H9" s="143">
        <f t="shared" si="8"/>
        <v>0.99</v>
      </c>
      <c r="I9" s="145">
        <f t="shared" si="9"/>
        <v>1.33</v>
      </c>
      <c r="J9" s="43">
        <v>791.1</v>
      </c>
      <c r="K9" s="40">
        <v>336392.61</v>
      </c>
      <c r="L9" s="143">
        <f t="shared" si="12"/>
        <v>0.98</v>
      </c>
      <c r="M9" s="145">
        <f t="shared" si="10"/>
        <v>2.1800000000000002</v>
      </c>
      <c r="N9" s="41">
        <v>2963.57</v>
      </c>
      <c r="O9" s="153">
        <v>812081.6</v>
      </c>
      <c r="P9" s="148">
        <f t="shared" si="11"/>
        <v>0.97</v>
      </c>
      <c r="Q9" s="149">
        <f t="shared" si="13"/>
        <v>2.67</v>
      </c>
      <c r="R9" s="154">
        <v>6222.94</v>
      </c>
      <c r="S9" s="103">
        <v>2558955.61</v>
      </c>
      <c r="T9" s="148">
        <f t="shared" si="1"/>
        <v>0.98</v>
      </c>
      <c r="U9" s="149">
        <f t="shared" si="14"/>
        <v>2.4900000000000002</v>
      </c>
      <c r="V9" s="75">
        <v>22682.58</v>
      </c>
      <c r="W9" s="97">
        <v>5949241.0499999998</v>
      </c>
      <c r="X9" s="148">
        <f t="shared" si="3"/>
        <v>0.98</v>
      </c>
      <c r="Y9" s="149">
        <f t="shared" si="15"/>
        <v>2.1800000000000002</v>
      </c>
      <c r="Z9" s="100">
        <v>60651.98</v>
      </c>
      <c r="AA9" s="103">
        <v>13664256.539999999</v>
      </c>
      <c r="AB9" s="148">
        <f t="shared" si="5"/>
        <v>0.98</v>
      </c>
      <c r="AC9" s="149">
        <f t="shared" si="16"/>
        <v>2.04</v>
      </c>
      <c r="AD9" s="75">
        <v>63665.61</v>
      </c>
    </row>
    <row r="10" spans="1:30" x14ac:dyDescent="0.25">
      <c r="A10" s="74">
        <v>135</v>
      </c>
      <c r="B10" s="86">
        <v>0.193</v>
      </c>
      <c r="C10" s="40">
        <v>36765.39</v>
      </c>
      <c r="D10" s="143">
        <f t="shared" si="17"/>
        <v>1.32</v>
      </c>
      <c r="E10" s="144">
        <f t="shared" si="7"/>
        <v>-24.04</v>
      </c>
      <c r="F10" s="41">
        <v>71.61</v>
      </c>
      <c r="G10" s="42">
        <v>82265.399999999994</v>
      </c>
      <c r="H10" s="143">
        <f t="shared" si="8"/>
        <v>1.29</v>
      </c>
      <c r="I10" s="145">
        <f t="shared" si="9"/>
        <v>-22.43</v>
      </c>
      <c r="J10" s="43">
        <v>584.41</v>
      </c>
      <c r="K10" s="40">
        <v>262760.14</v>
      </c>
      <c r="L10" s="143">
        <f t="shared" si="12"/>
        <v>1.25</v>
      </c>
      <c r="M10" s="145">
        <f t="shared" si="10"/>
        <v>-20.190000000000001</v>
      </c>
      <c r="N10" s="41">
        <v>2267.08</v>
      </c>
      <c r="O10" s="153">
        <v>639558.76</v>
      </c>
      <c r="P10" s="148">
        <f t="shared" si="11"/>
        <v>1.24</v>
      </c>
      <c r="Q10" s="149">
        <f t="shared" si="13"/>
        <v>-19.14</v>
      </c>
      <c r="R10" s="154">
        <v>5015.71</v>
      </c>
      <c r="S10" s="103">
        <v>2032414.27</v>
      </c>
      <c r="T10" s="148">
        <f t="shared" si="1"/>
        <v>1.23</v>
      </c>
      <c r="U10" s="149">
        <f t="shared" si="14"/>
        <v>-18.600000000000001</v>
      </c>
      <c r="V10" s="75">
        <v>17556.34</v>
      </c>
      <c r="W10" s="97">
        <v>4748442.71</v>
      </c>
      <c r="X10" s="148">
        <f t="shared" si="3"/>
        <v>1.23</v>
      </c>
      <c r="Y10" s="149">
        <f t="shared" si="15"/>
        <v>-18.440000000000001</v>
      </c>
      <c r="Z10" s="100">
        <v>39726.589999999997</v>
      </c>
      <c r="AA10" s="155">
        <v>10941764.52</v>
      </c>
      <c r="AB10" s="148">
        <f t="shared" si="5"/>
        <v>1.22</v>
      </c>
      <c r="AC10" s="149">
        <f t="shared" si="16"/>
        <v>-18.29</v>
      </c>
      <c r="AD10" s="156">
        <v>51930.720000000001</v>
      </c>
    </row>
    <row r="11" spans="1:30" x14ac:dyDescent="0.25">
      <c r="A11" s="74">
        <v>137</v>
      </c>
      <c r="B11" s="86">
        <v>0.73099999999999998</v>
      </c>
      <c r="C11" s="40">
        <v>34856.06</v>
      </c>
      <c r="D11" s="143">
        <f t="shared" si="17"/>
        <v>1.39</v>
      </c>
      <c r="E11" s="144">
        <f t="shared" si="7"/>
        <v>-27.99</v>
      </c>
      <c r="F11" s="41">
        <v>73.739999999999995</v>
      </c>
      <c r="G11" s="42">
        <v>78124.289999999994</v>
      </c>
      <c r="H11" s="143">
        <f t="shared" si="8"/>
        <v>1.36</v>
      </c>
      <c r="I11" s="145">
        <f t="shared" si="9"/>
        <v>-26.34</v>
      </c>
      <c r="J11" s="43">
        <v>578.13</v>
      </c>
      <c r="K11" s="40">
        <v>249587.11</v>
      </c>
      <c r="L11" s="143">
        <f t="shared" ref="L11" si="18">ROUND(($K$3/K11),2)</f>
        <v>1.32</v>
      </c>
      <c r="M11" s="145">
        <f t="shared" ref="M11" si="19">ROUND(((K11-$K$3)/$K$3*100),2)</f>
        <v>-24.19</v>
      </c>
      <c r="N11" s="41">
        <v>2062.1999999999998</v>
      </c>
      <c r="O11" s="153">
        <v>607248.46</v>
      </c>
      <c r="P11" s="148">
        <f t="shared" si="11"/>
        <v>1.3</v>
      </c>
      <c r="Q11" s="149">
        <f t="shared" si="13"/>
        <v>-23.23</v>
      </c>
      <c r="R11" s="154">
        <v>9360.75</v>
      </c>
      <c r="S11" s="155">
        <v>1931975.03</v>
      </c>
      <c r="T11" s="148">
        <f t="shared" si="1"/>
        <v>1.29</v>
      </c>
      <c r="U11" s="149">
        <f t="shared" si="14"/>
        <v>-22.62</v>
      </c>
      <c r="V11" s="156">
        <v>31220.35</v>
      </c>
      <c r="W11" s="153">
        <v>4517150.5</v>
      </c>
      <c r="X11" s="148">
        <f t="shared" si="3"/>
        <v>1.29</v>
      </c>
      <c r="Y11" s="149">
        <f t="shared" si="15"/>
        <v>-22.42</v>
      </c>
      <c r="Z11" s="154">
        <v>65417.13</v>
      </c>
      <c r="AA11" s="155">
        <v>10412161.82</v>
      </c>
      <c r="AB11" s="148">
        <f t="shared" si="5"/>
        <v>1.29</v>
      </c>
      <c r="AC11" s="149">
        <f t="shared" si="16"/>
        <v>-22.25</v>
      </c>
      <c r="AD11" s="156">
        <v>138113.03</v>
      </c>
    </row>
    <row r="12" spans="1:30" x14ac:dyDescent="0.25">
      <c r="A12" s="74">
        <v>140</v>
      </c>
      <c r="B12" s="86">
        <v>5.3999999999999999E-2</v>
      </c>
      <c r="C12" s="40">
        <v>33259.58</v>
      </c>
      <c r="D12" s="143">
        <f t="shared" si="17"/>
        <v>1.46</v>
      </c>
      <c r="E12" s="144">
        <f t="shared" si="7"/>
        <v>-31.28</v>
      </c>
      <c r="F12" s="41">
        <v>73.8</v>
      </c>
      <c r="G12" s="42">
        <v>74574.64</v>
      </c>
      <c r="H12" s="143">
        <f t="shared" si="8"/>
        <v>1.42</v>
      </c>
      <c r="I12" s="145">
        <f t="shared" si="9"/>
        <v>-29.69</v>
      </c>
      <c r="J12" s="43">
        <v>520.39</v>
      </c>
      <c r="K12" s="40">
        <v>237856.47</v>
      </c>
      <c r="L12" s="143">
        <f t="shared" ref="L12:L13" si="20">ROUND(($K$3/K12),2)</f>
        <v>1.38</v>
      </c>
      <c r="M12" s="145">
        <f t="shared" ref="M12:M13" si="21">ROUND(((K12-$K$3)/$K$3*100),2)</f>
        <v>-27.75</v>
      </c>
      <c r="N12" s="41">
        <v>1999.82</v>
      </c>
      <c r="O12" s="153">
        <v>577811.34</v>
      </c>
      <c r="P12" s="148">
        <f t="shared" si="11"/>
        <v>1.37</v>
      </c>
      <c r="Q12" s="149">
        <f t="shared" si="13"/>
        <v>-26.95</v>
      </c>
      <c r="R12" s="154">
        <v>9202.2900000000009</v>
      </c>
      <c r="S12" s="155">
        <v>1838701.34</v>
      </c>
      <c r="T12" s="148">
        <f t="shared" si="1"/>
        <v>1.36</v>
      </c>
      <c r="U12" s="149">
        <f t="shared" si="14"/>
        <v>-26.36</v>
      </c>
      <c r="V12" s="156">
        <v>34383.129999999997</v>
      </c>
      <c r="W12" s="153">
        <v>4300177.78</v>
      </c>
      <c r="X12" s="148">
        <f t="shared" si="3"/>
        <v>1.35</v>
      </c>
      <c r="Y12" s="149">
        <f t="shared" si="15"/>
        <v>-26.14</v>
      </c>
      <c r="Z12" s="154">
        <v>103157.32</v>
      </c>
      <c r="AA12" s="155">
        <v>9911186.5099999998</v>
      </c>
      <c r="AB12" s="148">
        <f t="shared" si="5"/>
        <v>1.35</v>
      </c>
      <c r="AC12" s="149">
        <f t="shared" si="16"/>
        <v>-25.99</v>
      </c>
      <c r="AD12" s="156">
        <v>194018.44</v>
      </c>
    </row>
    <row r="13" spans="1:30" x14ac:dyDescent="0.25">
      <c r="A13" s="74">
        <v>141</v>
      </c>
      <c r="B13" s="86">
        <v>0.59099999999999997</v>
      </c>
      <c r="C13" s="40">
        <v>31656.53</v>
      </c>
      <c r="D13" s="143">
        <f t="shared" si="17"/>
        <v>1.53</v>
      </c>
      <c r="E13" s="144">
        <f t="shared" si="7"/>
        <v>-34.6</v>
      </c>
      <c r="F13" s="41">
        <v>71.97</v>
      </c>
      <c r="G13" s="42">
        <v>71007.86</v>
      </c>
      <c r="H13" s="143">
        <f t="shared" si="8"/>
        <v>1.49</v>
      </c>
      <c r="I13" s="145">
        <f t="shared" si="9"/>
        <v>-33.049999999999997</v>
      </c>
      <c r="J13" s="43">
        <v>526.07000000000005</v>
      </c>
      <c r="K13" s="40">
        <v>226070.63</v>
      </c>
      <c r="L13" s="143">
        <f t="shared" si="20"/>
        <v>1.46</v>
      </c>
      <c r="M13" s="145">
        <f t="shared" si="21"/>
        <v>-31.33</v>
      </c>
      <c r="N13" s="41">
        <v>1879.44</v>
      </c>
      <c r="O13" s="97">
        <v>548250.18999999994</v>
      </c>
      <c r="P13" s="148">
        <f t="shared" si="11"/>
        <v>1.44</v>
      </c>
      <c r="Q13" s="149">
        <f t="shared" ref="Q13:Q14" si="22">ROUND(((O13-$O$3)/$O$3*100),2)</f>
        <v>-30.69</v>
      </c>
      <c r="R13" s="100">
        <v>3545.32</v>
      </c>
      <c r="S13" s="103">
        <v>1745097.16</v>
      </c>
      <c r="T13" s="148">
        <f t="shared" si="1"/>
        <v>1.43</v>
      </c>
      <c r="U13" s="149">
        <f t="shared" ref="U13:U14" si="23">ROUND(((S13-$S$3)/$S$3*100),2)</f>
        <v>-30.11</v>
      </c>
      <c r="V13" s="75">
        <v>13545.53</v>
      </c>
      <c r="W13" s="97">
        <v>4082530.48</v>
      </c>
      <c r="X13" s="148">
        <f t="shared" si="3"/>
        <v>1.43</v>
      </c>
      <c r="Y13" s="149">
        <f t="shared" ref="Y13:Y14" si="24">ROUND(((W13-$W$3)/$W$3*100),2)</f>
        <v>-29.88</v>
      </c>
      <c r="Z13" s="100">
        <v>18439.66</v>
      </c>
      <c r="AA13" s="103">
        <v>9408848.4199999999</v>
      </c>
      <c r="AB13" s="148">
        <f t="shared" si="5"/>
        <v>1.42</v>
      </c>
      <c r="AC13" s="149">
        <f t="shared" ref="AC13:AC14" si="25">ROUND(((AA13-$AA$3)/$AA$3*100),2)</f>
        <v>-29.74</v>
      </c>
      <c r="AD13" s="75">
        <v>35834</v>
      </c>
    </row>
    <row r="14" spans="1:30" x14ac:dyDescent="0.25">
      <c r="A14" s="74">
        <v>143</v>
      </c>
      <c r="B14" s="86">
        <v>1.01</v>
      </c>
      <c r="C14" s="40">
        <v>30176.69</v>
      </c>
      <c r="D14" s="143">
        <f t="shared" si="17"/>
        <v>1.6</v>
      </c>
      <c r="E14" s="144">
        <f t="shared" si="7"/>
        <v>-37.65</v>
      </c>
      <c r="F14" s="41">
        <v>73.599999999999994</v>
      </c>
      <c r="G14" s="42">
        <v>67672.38</v>
      </c>
      <c r="H14" s="143">
        <f t="shared" si="8"/>
        <v>1.57</v>
      </c>
      <c r="I14" s="145">
        <f t="shared" si="9"/>
        <v>-36.19</v>
      </c>
      <c r="J14" s="43">
        <v>518.42999999999995</v>
      </c>
      <c r="K14" s="40">
        <v>214824.11</v>
      </c>
      <c r="L14" s="143">
        <f t="shared" ref="L14" si="26">ROUND(($K$3/K14),2)</f>
        <v>1.53</v>
      </c>
      <c r="M14" s="145">
        <f t="shared" ref="M14" si="27">ROUND(((K14-$K$3)/$K$3*100),2)</f>
        <v>-34.75</v>
      </c>
      <c r="N14" s="41">
        <v>2116.21</v>
      </c>
      <c r="O14" s="97">
        <v>519728.24</v>
      </c>
      <c r="P14" s="148">
        <f t="shared" si="11"/>
        <v>1.52</v>
      </c>
      <c r="Q14" s="149">
        <f t="shared" si="22"/>
        <v>-34.29</v>
      </c>
      <c r="R14" s="100">
        <v>3301.11</v>
      </c>
      <c r="S14" s="103">
        <v>1654031.79</v>
      </c>
      <c r="T14" s="148">
        <f t="shared" si="1"/>
        <v>1.51</v>
      </c>
      <c r="U14" s="149">
        <f t="shared" si="23"/>
        <v>-33.75</v>
      </c>
      <c r="V14" s="75">
        <v>12909.75</v>
      </c>
      <c r="W14" s="97">
        <v>3869921.34</v>
      </c>
      <c r="X14" s="148">
        <f t="shared" si="3"/>
        <v>1.5</v>
      </c>
      <c r="Y14" s="149">
        <f t="shared" si="24"/>
        <v>-33.53</v>
      </c>
      <c r="Z14" s="100">
        <v>22746.17</v>
      </c>
      <c r="AA14" s="103">
        <v>8916547.1899999995</v>
      </c>
      <c r="AB14" s="148">
        <f t="shared" si="5"/>
        <v>1.5</v>
      </c>
      <c r="AC14" s="149">
        <f t="shared" si="25"/>
        <v>-33.409999999999997</v>
      </c>
      <c r="AD14" s="75">
        <v>71342.98</v>
      </c>
    </row>
    <row r="15" spans="1:30" x14ac:dyDescent="0.25">
      <c r="A15" s="74">
        <v>149</v>
      </c>
      <c r="B15" s="86">
        <v>0.26800000000000002</v>
      </c>
      <c r="C15" s="40">
        <v>56825.7</v>
      </c>
      <c r="D15" s="143">
        <f t="shared" si="17"/>
        <v>0.85</v>
      </c>
      <c r="E15" s="144">
        <f t="shared" si="7"/>
        <v>17.41</v>
      </c>
      <c r="F15" s="41">
        <v>76.569999999999993</v>
      </c>
      <c r="G15" s="42">
        <v>124984.42</v>
      </c>
      <c r="H15" s="143">
        <f>ROUND(($G$3/G15),2)</f>
        <v>0.85</v>
      </c>
      <c r="I15" s="145">
        <f t="shared" si="9"/>
        <v>17.84</v>
      </c>
      <c r="J15" s="43">
        <v>914.65</v>
      </c>
      <c r="K15" s="40">
        <v>378679.69</v>
      </c>
      <c r="L15" s="143">
        <f t="shared" ref="L15" si="28">ROUND(($K$3/K15),2)</f>
        <v>0.87</v>
      </c>
      <c r="M15" s="145">
        <f t="shared" ref="M15" si="29">ROUND(((K15-$K$3)/$K$3*100),2)</f>
        <v>15.02</v>
      </c>
      <c r="N15" s="41">
        <v>2101.02</v>
      </c>
      <c r="O15" s="157">
        <v>890335.69</v>
      </c>
      <c r="P15" s="148">
        <f t="shared" ref="P15:P22" si="30">ROUND(($O$3/O15),2)</f>
        <v>0.89</v>
      </c>
      <c r="Q15" s="149">
        <f t="shared" ref="Q15:Q22" si="31">ROUND(((O15-$O$3)/$O$3*100),2)</f>
        <v>12.56</v>
      </c>
      <c r="R15" s="159">
        <v>6756.61</v>
      </c>
      <c r="S15" s="158">
        <v>2784039.45</v>
      </c>
      <c r="T15" s="148">
        <f t="shared" ref="T15:T22" si="32">ROUND(($S$3/S15),2)</f>
        <v>0.9</v>
      </c>
      <c r="U15" s="149">
        <f t="shared" ref="U15:U22" si="33">ROUND(((S15-$S$3)/$S$3*100),2)</f>
        <v>11.51</v>
      </c>
      <c r="V15" s="160">
        <v>17730.5</v>
      </c>
      <c r="W15" s="157">
        <v>6497651.6500000004</v>
      </c>
      <c r="X15" s="148">
        <f t="shared" ref="X15:X22" si="34">ROUND(($W$3/W15),2)</f>
        <v>0.9</v>
      </c>
      <c r="Y15" s="149">
        <f t="shared" ref="Y15:Y22" si="35">ROUND(((W15-$W$3)/$W$3*100),2)</f>
        <v>11.6</v>
      </c>
      <c r="Z15" s="159">
        <v>36232.839999999997</v>
      </c>
      <c r="AA15" s="158">
        <v>14961139.609999999</v>
      </c>
      <c r="AB15" s="148">
        <f t="shared" ref="AB15:AB22" si="36">ROUND(($AA$3/AA15),2)</f>
        <v>0.9</v>
      </c>
      <c r="AC15" s="149">
        <f t="shared" ref="AC15:AC22" si="37">ROUND(((AA15-$AA$3)/$AA$3*100),2)</f>
        <v>11.72</v>
      </c>
      <c r="AD15" s="160">
        <v>82665.17</v>
      </c>
    </row>
    <row r="16" spans="1:30" x14ac:dyDescent="0.25">
      <c r="A16" s="74">
        <v>151</v>
      </c>
      <c r="B16" s="86">
        <v>0.65400000000000003</v>
      </c>
      <c r="C16" s="40">
        <v>48619.63</v>
      </c>
      <c r="D16" s="161">
        <f t="shared" si="17"/>
        <v>1</v>
      </c>
      <c r="E16" s="144">
        <f t="shared" si="7"/>
        <v>0.45</v>
      </c>
      <c r="F16" s="41">
        <v>72.33</v>
      </c>
      <c r="G16" s="42">
        <v>111962.03</v>
      </c>
      <c r="H16" s="161">
        <f>ROUND(($G$3/G16),2)</f>
        <v>0.95</v>
      </c>
      <c r="I16" s="145">
        <f t="shared" si="9"/>
        <v>5.56</v>
      </c>
      <c r="J16" s="43">
        <v>876.49</v>
      </c>
      <c r="K16" s="40">
        <v>352862.22</v>
      </c>
      <c r="L16" s="161">
        <f t="shared" ref="L16:L19" si="38">ROUND(($K$3/K16),2)</f>
        <v>0.93</v>
      </c>
      <c r="M16" s="145">
        <f t="shared" ref="M16:M19" si="39">ROUND(((K16-$K$3)/$K$3*100),2)</f>
        <v>7.18</v>
      </c>
      <c r="N16" s="41">
        <v>2267.2399999999998</v>
      </c>
      <c r="O16" s="157">
        <v>849327.25</v>
      </c>
      <c r="P16" s="148">
        <f t="shared" si="30"/>
        <v>0.93</v>
      </c>
      <c r="Q16" s="149">
        <f t="shared" si="31"/>
        <v>7.38</v>
      </c>
      <c r="R16" s="159">
        <v>7285.12</v>
      </c>
      <c r="S16" s="158">
        <v>2665046.02</v>
      </c>
      <c r="T16" s="148">
        <f t="shared" si="32"/>
        <v>0.94</v>
      </c>
      <c r="U16" s="149">
        <f t="shared" si="33"/>
        <v>6.74</v>
      </c>
      <c r="V16" s="160">
        <v>19635.060000000001</v>
      </c>
      <c r="W16" s="157">
        <v>6212286.9699999997</v>
      </c>
      <c r="X16" s="148">
        <f t="shared" si="34"/>
        <v>0.94</v>
      </c>
      <c r="Y16" s="149">
        <f t="shared" si="35"/>
        <v>6.7</v>
      </c>
      <c r="Z16" s="159">
        <v>39650.07</v>
      </c>
      <c r="AA16" s="158">
        <v>14269681.68</v>
      </c>
      <c r="AB16" s="148">
        <f t="shared" si="36"/>
        <v>0.94</v>
      </c>
      <c r="AC16" s="149">
        <f t="shared" si="37"/>
        <v>6.56</v>
      </c>
      <c r="AD16" s="160">
        <v>77559.97</v>
      </c>
    </row>
    <row r="17" spans="1:30" x14ac:dyDescent="0.25">
      <c r="A17" s="74">
        <v>157</v>
      </c>
      <c r="B17" s="86">
        <v>1.1100000000000001</v>
      </c>
      <c r="C17" s="40">
        <v>55795.59</v>
      </c>
      <c r="D17" s="143">
        <f t="shared" si="17"/>
        <v>0.87</v>
      </c>
      <c r="E17" s="144">
        <f t="shared" si="7"/>
        <v>15.28</v>
      </c>
      <c r="F17" s="41">
        <v>71.47</v>
      </c>
      <c r="G17" s="42">
        <v>122714.19</v>
      </c>
      <c r="H17" s="161">
        <f t="shared" ref="H17:H48" si="40">ROUND(($G$3/G17),2)</f>
        <v>0.86</v>
      </c>
      <c r="I17" s="145">
        <f t="shared" si="9"/>
        <v>15.7</v>
      </c>
      <c r="J17" s="43">
        <v>870.32</v>
      </c>
      <c r="K17" s="40">
        <v>368266.22</v>
      </c>
      <c r="L17" s="161">
        <f t="shared" si="38"/>
        <v>0.89</v>
      </c>
      <c r="M17" s="145">
        <f t="shared" si="39"/>
        <v>11.86</v>
      </c>
      <c r="N17" s="41">
        <v>2054.42</v>
      </c>
      <c r="O17" s="153">
        <v>860962.82</v>
      </c>
      <c r="P17" s="162">
        <f t="shared" si="30"/>
        <v>0.92</v>
      </c>
      <c r="Q17" s="149">
        <f t="shared" si="31"/>
        <v>8.85</v>
      </c>
      <c r="R17" s="154">
        <v>17027.75</v>
      </c>
      <c r="S17" s="155">
        <v>2690502.85</v>
      </c>
      <c r="T17" s="162">
        <f t="shared" si="32"/>
        <v>0.93</v>
      </c>
      <c r="U17" s="149">
        <f t="shared" si="33"/>
        <v>7.76</v>
      </c>
      <c r="V17" s="156">
        <v>36634.980000000003</v>
      </c>
      <c r="W17" s="153">
        <v>6271769.1500000004</v>
      </c>
      <c r="X17" s="148">
        <f t="shared" si="34"/>
        <v>0.93</v>
      </c>
      <c r="Y17" s="149">
        <f t="shared" si="35"/>
        <v>7.72</v>
      </c>
      <c r="Z17" s="154">
        <v>77108.33</v>
      </c>
      <c r="AA17" s="155">
        <v>14419548.810000001</v>
      </c>
      <c r="AB17" s="162">
        <f t="shared" si="36"/>
        <v>0.93</v>
      </c>
      <c r="AC17" s="149">
        <f t="shared" si="37"/>
        <v>7.68</v>
      </c>
      <c r="AD17" s="156">
        <v>129866.21</v>
      </c>
    </row>
    <row r="18" spans="1:30" x14ac:dyDescent="0.25">
      <c r="A18" s="74">
        <v>160</v>
      </c>
      <c r="B18" s="86">
        <v>2.5539999999999998</v>
      </c>
      <c r="C18" s="40">
        <v>51949.49</v>
      </c>
      <c r="D18" s="143">
        <f t="shared" si="17"/>
        <v>0.93</v>
      </c>
      <c r="E18" s="144">
        <f t="shared" si="7"/>
        <v>7.33</v>
      </c>
      <c r="F18" s="41">
        <v>75.77</v>
      </c>
      <c r="G18" s="42">
        <v>114060.76</v>
      </c>
      <c r="H18" s="143">
        <f t="shared" si="40"/>
        <v>0.93</v>
      </c>
      <c r="I18" s="145">
        <f t="shared" si="9"/>
        <v>7.54</v>
      </c>
      <c r="J18" s="43">
        <v>867.07</v>
      </c>
      <c r="K18" s="40">
        <v>351239.99</v>
      </c>
      <c r="L18" s="143">
        <f t="shared" si="38"/>
        <v>0.94</v>
      </c>
      <c r="M18" s="145">
        <f t="shared" si="39"/>
        <v>6.69</v>
      </c>
      <c r="N18" s="41">
        <v>2892.9</v>
      </c>
      <c r="O18" s="153">
        <v>845041.83</v>
      </c>
      <c r="P18" s="148">
        <f t="shared" si="30"/>
        <v>0.94</v>
      </c>
      <c r="Q18" s="149">
        <f t="shared" si="31"/>
        <v>6.84</v>
      </c>
      <c r="R18" s="154">
        <v>18286.34</v>
      </c>
      <c r="S18" s="155">
        <v>2697674.33</v>
      </c>
      <c r="T18" s="148">
        <f t="shared" si="32"/>
        <v>0.93</v>
      </c>
      <c r="U18" s="149">
        <f t="shared" si="33"/>
        <v>8.0500000000000007</v>
      </c>
      <c r="V18" s="156">
        <v>37387.53</v>
      </c>
      <c r="W18" s="153">
        <v>6324552.4900000002</v>
      </c>
      <c r="X18" s="148">
        <f t="shared" si="34"/>
        <v>0.92</v>
      </c>
      <c r="Y18" s="149">
        <f t="shared" si="35"/>
        <v>8.6300000000000008</v>
      </c>
      <c r="Z18" s="154">
        <v>80110.789999999994</v>
      </c>
      <c r="AA18" s="155">
        <v>14594829.529999999</v>
      </c>
      <c r="AB18" s="148">
        <f t="shared" si="36"/>
        <v>0.92</v>
      </c>
      <c r="AC18" s="149">
        <f t="shared" si="37"/>
        <v>8.99</v>
      </c>
      <c r="AD18" s="156">
        <v>137362.51</v>
      </c>
    </row>
    <row r="19" spans="1:30" x14ac:dyDescent="0.25">
      <c r="A19" s="74">
        <v>161</v>
      </c>
      <c r="B19" s="86">
        <v>2.5489999999999999</v>
      </c>
      <c r="C19" s="40">
        <v>51352.61</v>
      </c>
      <c r="D19" s="143">
        <f t="shared" si="17"/>
        <v>0.94</v>
      </c>
      <c r="E19" s="144">
        <f t="shared" si="7"/>
        <v>6.1</v>
      </c>
      <c r="F19" s="41">
        <v>73.33</v>
      </c>
      <c r="G19" s="42">
        <v>112784.72</v>
      </c>
      <c r="H19" s="143">
        <f t="shared" si="40"/>
        <v>0.94</v>
      </c>
      <c r="I19" s="145">
        <f t="shared" si="9"/>
        <v>6.34</v>
      </c>
      <c r="J19" s="43">
        <v>838.45</v>
      </c>
      <c r="K19" s="40">
        <v>349666.08</v>
      </c>
      <c r="L19" s="143">
        <f t="shared" si="38"/>
        <v>0.94</v>
      </c>
      <c r="M19" s="145">
        <f t="shared" si="39"/>
        <v>6.21</v>
      </c>
      <c r="N19" s="41">
        <v>2896.75</v>
      </c>
      <c r="O19" s="157">
        <v>843394.21</v>
      </c>
      <c r="P19" s="148">
        <f t="shared" si="30"/>
        <v>0.94</v>
      </c>
      <c r="Q19" s="149">
        <f t="shared" si="31"/>
        <v>6.63</v>
      </c>
      <c r="R19" s="159">
        <v>7468.67</v>
      </c>
      <c r="S19" s="158">
        <v>2698932.84</v>
      </c>
      <c r="T19" s="148">
        <f t="shared" si="32"/>
        <v>0.93</v>
      </c>
      <c r="U19" s="149">
        <f t="shared" si="33"/>
        <v>8.1</v>
      </c>
      <c r="V19" s="160">
        <v>43295.42</v>
      </c>
      <c r="W19" s="147">
        <v>6336602.46</v>
      </c>
      <c r="X19" s="148">
        <f t="shared" si="34"/>
        <v>0.92</v>
      </c>
      <c r="Y19" s="149">
        <f t="shared" si="35"/>
        <v>8.83</v>
      </c>
      <c r="Z19" s="159">
        <v>70554.84</v>
      </c>
      <c r="AA19" s="158">
        <v>14635869.789999999</v>
      </c>
      <c r="AB19" s="148">
        <f t="shared" si="36"/>
        <v>0.91</v>
      </c>
      <c r="AC19" s="149">
        <f t="shared" si="37"/>
        <v>9.2899999999999991</v>
      </c>
      <c r="AD19" s="160">
        <v>123834.54</v>
      </c>
    </row>
    <row r="20" spans="1:30" x14ac:dyDescent="0.25">
      <c r="A20" s="74">
        <v>164</v>
      </c>
      <c r="B20" s="86">
        <v>0.88200000000000001</v>
      </c>
      <c r="C20" s="40">
        <v>51563.83</v>
      </c>
      <c r="D20" s="143">
        <f t="shared" si="17"/>
        <v>0.94</v>
      </c>
      <c r="E20" s="144">
        <f t="shared" si="7"/>
        <v>6.53</v>
      </c>
      <c r="F20" s="41">
        <v>77.78</v>
      </c>
      <c r="G20" s="42">
        <v>113036.13</v>
      </c>
      <c r="H20" s="143">
        <f t="shared" si="40"/>
        <v>0.94</v>
      </c>
      <c r="I20" s="145">
        <f t="shared" si="9"/>
        <v>6.58</v>
      </c>
      <c r="J20" s="43">
        <v>884.89</v>
      </c>
      <c r="K20" s="40">
        <v>351682.01</v>
      </c>
      <c r="L20" s="143">
        <f t="shared" ref="L20" si="41">ROUND(($K$3/K20),2)</f>
        <v>0.94</v>
      </c>
      <c r="M20" s="145">
        <f t="shared" ref="M20" si="42">ROUND(((K20-$K$3)/$K$3*100),2)</f>
        <v>6.82</v>
      </c>
      <c r="N20" s="41">
        <v>2775.04</v>
      </c>
      <c r="O20" s="157">
        <v>848658.56</v>
      </c>
      <c r="P20" s="148">
        <f t="shared" si="30"/>
        <v>0.93</v>
      </c>
      <c r="Q20" s="149">
        <f t="shared" si="31"/>
        <v>7.29</v>
      </c>
      <c r="R20" s="159">
        <v>9206.59</v>
      </c>
      <c r="S20" s="158">
        <v>2716549.69</v>
      </c>
      <c r="T20" s="148">
        <f t="shared" si="32"/>
        <v>0.92</v>
      </c>
      <c r="U20" s="149">
        <f t="shared" si="33"/>
        <v>8.8000000000000007</v>
      </c>
      <c r="V20" s="160">
        <v>43302.59</v>
      </c>
      <c r="W20" s="157">
        <v>6379949.0800000001</v>
      </c>
      <c r="X20" s="148">
        <f t="shared" si="34"/>
        <v>0.91</v>
      </c>
      <c r="Y20" s="149">
        <f t="shared" si="35"/>
        <v>9.58</v>
      </c>
      <c r="Z20" s="159">
        <v>68151.7</v>
      </c>
      <c r="AA20" s="158">
        <v>14736475.710000001</v>
      </c>
      <c r="AB20" s="148">
        <f t="shared" si="36"/>
        <v>0.91</v>
      </c>
      <c r="AC20" s="149">
        <f t="shared" si="37"/>
        <v>10.050000000000001</v>
      </c>
      <c r="AD20" s="160">
        <v>123706.11</v>
      </c>
    </row>
    <row r="21" spans="1:30" x14ac:dyDescent="0.25">
      <c r="A21" s="74">
        <v>165</v>
      </c>
      <c r="B21" s="86">
        <v>3.5999999999999997E-2</v>
      </c>
      <c r="C21" s="40">
        <v>55280.07</v>
      </c>
      <c r="D21" s="143">
        <f t="shared" si="17"/>
        <v>0.88</v>
      </c>
      <c r="E21" s="144">
        <f t="shared" si="7"/>
        <v>14.21</v>
      </c>
      <c r="F21" s="41">
        <v>76.099999999999994</v>
      </c>
      <c r="G21" s="42">
        <v>118940.95</v>
      </c>
      <c r="H21" s="143">
        <f t="shared" si="40"/>
        <v>0.89</v>
      </c>
      <c r="I21" s="145">
        <f t="shared" si="9"/>
        <v>12.15</v>
      </c>
      <c r="J21" s="43">
        <v>937.84</v>
      </c>
      <c r="K21" s="40">
        <v>358946.46</v>
      </c>
      <c r="L21" s="143">
        <f t="shared" ref="L21" si="43">ROUND(($K$3/K21),2)</f>
        <v>0.92</v>
      </c>
      <c r="M21" s="145">
        <f t="shared" ref="M21" si="44">ROUND(((K21-$K$3)/$K$3*100),2)</f>
        <v>9.0299999999999994</v>
      </c>
      <c r="N21" s="41">
        <v>2823.76</v>
      </c>
      <c r="O21" s="97">
        <v>854614.63</v>
      </c>
      <c r="P21" s="148">
        <f t="shared" si="30"/>
        <v>0.93</v>
      </c>
      <c r="Q21" s="149">
        <f t="shared" si="31"/>
        <v>8.0500000000000007</v>
      </c>
      <c r="R21" s="100">
        <v>4766.58</v>
      </c>
      <c r="S21" s="103">
        <v>2675626.58</v>
      </c>
      <c r="T21" s="148">
        <f t="shared" si="32"/>
        <v>0.93</v>
      </c>
      <c r="U21" s="149">
        <f t="shared" si="33"/>
        <v>7.16</v>
      </c>
      <c r="V21" s="75">
        <v>12622.12</v>
      </c>
      <c r="W21" s="97">
        <v>6245451.5199999996</v>
      </c>
      <c r="X21" s="148">
        <f t="shared" si="34"/>
        <v>0.93</v>
      </c>
      <c r="Y21" s="149">
        <f t="shared" si="35"/>
        <v>7.27</v>
      </c>
      <c r="Z21" s="154">
        <v>17718.55</v>
      </c>
      <c r="AA21" s="103">
        <v>14502497.59</v>
      </c>
      <c r="AB21" s="148">
        <f t="shared" si="36"/>
        <v>0.92</v>
      </c>
      <c r="AC21" s="149">
        <f t="shared" si="37"/>
        <v>8.3000000000000007</v>
      </c>
      <c r="AD21" s="156">
        <v>279926.82</v>
      </c>
    </row>
    <row r="22" spans="1:30" x14ac:dyDescent="0.25">
      <c r="A22" s="74">
        <v>168</v>
      </c>
      <c r="B22" s="86">
        <v>0.40200000000000002</v>
      </c>
      <c r="C22" s="40">
        <v>53563.3</v>
      </c>
      <c r="D22" s="143">
        <f t="shared" si="17"/>
        <v>0.9</v>
      </c>
      <c r="E22" s="144">
        <f t="shared" si="7"/>
        <v>10.67</v>
      </c>
      <c r="F22" s="41">
        <v>74.680000000000007</v>
      </c>
      <c r="G22" s="42">
        <v>115924.62</v>
      </c>
      <c r="H22" s="143">
        <f t="shared" si="40"/>
        <v>0.91</v>
      </c>
      <c r="I22" s="145">
        <f t="shared" si="9"/>
        <v>9.3000000000000007</v>
      </c>
      <c r="J22" s="43">
        <v>904.84</v>
      </c>
      <c r="K22" s="40">
        <v>354468.22</v>
      </c>
      <c r="L22" s="143">
        <f t="shared" ref="L22:L23" si="45">ROUND(($K$3/K22),2)</f>
        <v>0.93</v>
      </c>
      <c r="M22" s="145">
        <f t="shared" ref="M22:M23" si="46">ROUND(((K22-$K$3)/$K$3*100),2)</f>
        <v>7.67</v>
      </c>
      <c r="N22" s="41">
        <v>2730.03</v>
      </c>
      <c r="O22" s="97">
        <v>849685.85</v>
      </c>
      <c r="P22" s="148">
        <f t="shared" si="30"/>
        <v>0.93</v>
      </c>
      <c r="Q22" s="149">
        <f t="shared" si="31"/>
        <v>7.42</v>
      </c>
      <c r="R22" s="100">
        <v>4833.51</v>
      </c>
      <c r="S22" s="155">
        <v>2672747.1800000002</v>
      </c>
      <c r="T22" s="148">
        <f t="shared" si="32"/>
        <v>0.93</v>
      </c>
      <c r="U22" s="149">
        <f t="shared" si="33"/>
        <v>7.05</v>
      </c>
      <c r="V22" s="156">
        <v>15766.88</v>
      </c>
      <c r="W22" s="97">
        <v>6253888.5800000001</v>
      </c>
      <c r="X22" s="148">
        <f t="shared" si="34"/>
        <v>0.93</v>
      </c>
      <c r="Y22" s="149">
        <f t="shared" si="35"/>
        <v>7.41</v>
      </c>
      <c r="Z22" s="100">
        <v>26067.89</v>
      </c>
      <c r="AA22" s="103">
        <v>14556090.85</v>
      </c>
      <c r="AB22" s="148">
        <f t="shared" si="36"/>
        <v>0.92</v>
      </c>
      <c r="AC22" s="149">
        <f t="shared" si="37"/>
        <v>8.6999999999999993</v>
      </c>
      <c r="AD22" s="156">
        <v>35616.949999999997</v>
      </c>
    </row>
    <row r="23" spans="1:30" x14ac:dyDescent="0.25">
      <c r="A23" s="74">
        <v>98</v>
      </c>
      <c r="B23" s="86">
        <v>2.4049999999999998</v>
      </c>
      <c r="C23" s="40">
        <v>48401.14</v>
      </c>
      <c r="D23" s="143">
        <f t="shared" si="17"/>
        <v>1</v>
      </c>
      <c r="E23" s="144">
        <f t="shared" si="7"/>
        <v>0</v>
      </c>
      <c r="F23" s="41">
        <v>71.27</v>
      </c>
      <c r="G23" s="42">
        <v>107197.55</v>
      </c>
      <c r="H23" s="143">
        <f t="shared" si="40"/>
        <v>0.99</v>
      </c>
      <c r="I23" s="145">
        <f t="shared" si="9"/>
        <v>1.07</v>
      </c>
      <c r="J23" s="43">
        <v>852.58</v>
      </c>
      <c r="K23" s="40">
        <v>334933.45</v>
      </c>
      <c r="L23" s="143">
        <f t="shared" si="45"/>
        <v>0.98</v>
      </c>
      <c r="M23" s="145">
        <f t="shared" si="46"/>
        <v>1.73</v>
      </c>
      <c r="N23" s="41">
        <v>2798.81</v>
      </c>
      <c r="O23" s="147">
        <v>811026.93</v>
      </c>
      <c r="P23" s="148">
        <f t="shared" ref="P23" si="47">ROUND(($O$3/O23),2)</f>
        <v>0.98</v>
      </c>
      <c r="Q23" s="149">
        <f t="shared" ref="Q23" si="48">ROUND(((O23-$O$3)/$O$3*100),2)</f>
        <v>2.54</v>
      </c>
      <c r="R23" s="163">
        <v>6421.24</v>
      </c>
      <c r="S23" s="151">
        <v>2564284.3199999998</v>
      </c>
      <c r="T23" s="148">
        <f t="shared" ref="T23" si="49">ROUND(($S$3/S23),2)</f>
        <v>0.97</v>
      </c>
      <c r="U23" s="149">
        <f t="shared" ref="U23" si="50">ROUND(((S23-$S$3)/$S$3*100),2)</f>
        <v>2.7</v>
      </c>
      <c r="V23" s="152">
        <v>12374.85</v>
      </c>
      <c r="W23" s="147">
        <v>5994698.9100000001</v>
      </c>
      <c r="X23" s="148">
        <f t="shared" ref="X23" si="51">ROUND(($W$3/W23),2)</f>
        <v>0.97</v>
      </c>
      <c r="Y23" s="149">
        <f t="shared" ref="Y23" si="52">ROUND(((W23-$W$3)/$W$3*100),2)</f>
        <v>2.96</v>
      </c>
      <c r="Z23" s="150">
        <v>31878.959999999999</v>
      </c>
      <c r="AA23" s="151">
        <v>13840932.279999999</v>
      </c>
      <c r="AB23" s="148">
        <f t="shared" ref="AB23" si="53">ROUND(($AA$3/AA23),2)</f>
        <v>0.97</v>
      </c>
      <c r="AC23" s="149">
        <f t="shared" ref="AC23" si="54">ROUND(((AA23-$AA$3)/$AA$3*100),2)</f>
        <v>3.36</v>
      </c>
      <c r="AD23" s="152">
        <v>92645.69</v>
      </c>
    </row>
    <row r="24" spans="1:30" x14ac:dyDescent="0.25">
      <c r="A24" s="74">
        <v>174</v>
      </c>
      <c r="B24" s="86">
        <v>2.2090000000000001</v>
      </c>
      <c r="C24" s="40">
        <v>50440.76</v>
      </c>
      <c r="D24" s="143">
        <f t="shared" si="17"/>
        <v>0.96</v>
      </c>
      <c r="E24" s="144">
        <f t="shared" si="7"/>
        <v>4.21</v>
      </c>
      <c r="F24" s="41">
        <v>75.430000000000007</v>
      </c>
      <c r="G24" s="42">
        <v>110011.88</v>
      </c>
      <c r="H24" s="143">
        <f t="shared" si="40"/>
        <v>0.96</v>
      </c>
      <c r="I24" s="145">
        <f t="shared" si="9"/>
        <v>3.73</v>
      </c>
      <c r="J24" s="43">
        <v>856.57</v>
      </c>
      <c r="K24" s="40">
        <v>342881.25</v>
      </c>
      <c r="L24" s="143">
        <f t="shared" ref="L24" si="55">ROUND(($K$3/K24),2)</f>
        <v>0.96</v>
      </c>
      <c r="M24" s="145">
        <f t="shared" ref="M24" si="56">ROUND(((K24-$K$3)/$K$3*100),2)</f>
        <v>4.1500000000000004</v>
      </c>
      <c r="N24" s="41">
        <v>2902.08</v>
      </c>
      <c r="O24" s="164">
        <v>829445.44</v>
      </c>
      <c r="P24" s="148">
        <f t="shared" ref="P24" si="57">ROUND(($O$3/O24),2)</f>
        <v>0.95</v>
      </c>
      <c r="Q24" s="149">
        <f t="shared" ref="Q24" si="58">ROUND(((O24-$O$3)/$O$3*100),2)</f>
        <v>4.8600000000000003</v>
      </c>
      <c r="R24" s="165">
        <v>4548.54</v>
      </c>
      <c r="S24" s="166">
        <v>2634117.7799999998</v>
      </c>
      <c r="T24" s="148">
        <f t="shared" ref="T24" si="59">ROUND(($S$3/S24),2)</f>
        <v>0.95</v>
      </c>
      <c r="U24" s="149">
        <f t="shared" ref="U24" si="60">ROUND(((S24-$S$3)/$S$3*100),2)</f>
        <v>5.5</v>
      </c>
      <c r="V24" s="167">
        <v>12029.77</v>
      </c>
      <c r="W24" s="147">
        <v>6195679.8499999996</v>
      </c>
      <c r="X24" s="148">
        <f t="shared" ref="X24" si="61">ROUND(($W$3/W24),2)</f>
        <v>0.94</v>
      </c>
      <c r="Y24" s="149">
        <f t="shared" ref="Y24" si="62">ROUND(((W24-$W$3)/$W$3*100),2)</f>
        <v>6.41</v>
      </c>
      <c r="Z24" s="150">
        <v>30853.18</v>
      </c>
      <c r="AA24" s="166">
        <v>14481401.060000001</v>
      </c>
      <c r="AB24" s="148">
        <f t="shared" ref="AB24" si="63">ROUND(($AA$3/AA24),2)</f>
        <v>0.92</v>
      </c>
      <c r="AC24" s="149">
        <f t="shared" ref="AC24" si="64">ROUND(((AA24-$AA$3)/$AA$3*100),2)</f>
        <v>8.14</v>
      </c>
      <c r="AD24" s="167">
        <v>47659.61</v>
      </c>
    </row>
    <row r="25" spans="1:30" ht="15.75" thickBot="1" x14ac:dyDescent="0.3">
      <c r="A25" s="76">
        <v>176</v>
      </c>
      <c r="B25" s="87">
        <v>0.29799999999999999</v>
      </c>
      <c r="C25" s="61">
        <v>44439.76</v>
      </c>
      <c r="D25" s="168">
        <f t="shared" si="17"/>
        <v>1.0900000000000001</v>
      </c>
      <c r="E25" s="169">
        <f t="shared" si="7"/>
        <v>-8.18</v>
      </c>
      <c r="F25" s="62">
        <v>71.58</v>
      </c>
      <c r="G25" s="63">
        <v>97810.02</v>
      </c>
      <c r="H25" s="168">
        <f t="shared" si="40"/>
        <v>1.08</v>
      </c>
      <c r="I25" s="170">
        <f t="shared" si="9"/>
        <v>-7.78</v>
      </c>
      <c r="J25" s="64">
        <v>776.19</v>
      </c>
      <c r="K25" s="61">
        <v>305734.57</v>
      </c>
      <c r="L25" s="168">
        <f t="shared" ref="L25" si="65">ROUND(($K$3/K25),2)</f>
        <v>1.08</v>
      </c>
      <c r="M25" s="170">
        <f t="shared" ref="M25" si="66">ROUND(((K25-$K$3)/$K$3*100),2)</f>
        <v>-7.13</v>
      </c>
      <c r="N25" s="62">
        <v>2762.59</v>
      </c>
      <c r="O25" s="96">
        <v>735909.65</v>
      </c>
      <c r="P25" s="171">
        <f t="shared" ref="P25" si="67">ROUND(($O$3/O25),2)</f>
        <v>1.07</v>
      </c>
      <c r="Q25" s="172">
        <f t="shared" ref="Q25" si="68">ROUND(((O25-$O$3)/$O$3*100),2)</f>
        <v>-6.96</v>
      </c>
      <c r="R25" s="99">
        <v>6833.36</v>
      </c>
      <c r="S25" s="102">
        <v>2326015.62</v>
      </c>
      <c r="T25" s="171">
        <f t="shared" ref="T25" si="69">ROUND(($S$3/S25),2)</f>
        <v>1.07</v>
      </c>
      <c r="U25" s="172">
        <f t="shared" ref="U25" si="70">ROUND(((S25-$S$3)/$S$3*100),2)</f>
        <v>-6.84</v>
      </c>
      <c r="V25" s="77">
        <v>15547.6</v>
      </c>
      <c r="W25" s="96">
        <v>5425922.4000000004</v>
      </c>
      <c r="X25" s="171">
        <f t="shared" ref="X25" si="71">ROUND(($W$3/W25),2)</f>
        <v>1.07</v>
      </c>
      <c r="Y25" s="172">
        <f t="shared" ref="Y25" si="72">ROUND(((W25-$W$3)/$W$3*100),2)</f>
        <v>-6.81</v>
      </c>
      <c r="Z25" s="99">
        <v>28871.45</v>
      </c>
      <c r="AA25" s="104">
        <v>12487214.4</v>
      </c>
      <c r="AB25" s="171">
        <f t="shared" ref="AB25" si="73">ROUND(($AA$3/AA25),2)</f>
        <v>1.07</v>
      </c>
      <c r="AC25" s="172">
        <f t="shared" ref="AC25" si="74">ROUND(((AA25-$AA$3)/$AA$3*100),2)</f>
        <v>-6.75</v>
      </c>
      <c r="AD25" s="77">
        <v>67261.320000000007</v>
      </c>
    </row>
    <row r="26" spans="1:30" x14ac:dyDescent="0.25">
      <c r="A26" s="105" t="s">
        <v>5</v>
      </c>
      <c r="B26" s="88"/>
      <c r="C26" s="65"/>
      <c r="D26" s="173"/>
      <c r="E26" s="174"/>
      <c r="F26" s="66"/>
      <c r="G26" s="67"/>
      <c r="H26" s="173"/>
      <c r="I26" s="175"/>
      <c r="J26" s="68"/>
      <c r="K26" s="65"/>
      <c r="L26" s="176"/>
      <c r="M26" s="175"/>
      <c r="N26" s="66"/>
      <c r="O26" s="177"/>
      <c r="P26" s="178"/>
      <c r="Q26" s="179"/>
      <c r="R26" s="180"/>
      <c r="S26" s="181"/>
      <c r="T26" s="178"/>
      <c r="U26" s="179"/>
      <c r="V26" s="182"/>
      <c r="W26" s="177"/>
      <c r="X26" s="178"/>
      <c r="Y26" s="179"/>
      <c r="Z26" s="180"/>
      <c r="AA26" s="181"/>
      <c r="AB26" s="178"/>
      <c r="AC26" s="179"/>
      <c r="AD26" s="182"/>
    </row>
    <row r="27" spans="1:30" x14ac:dyDescent="0.25">
      <c r="A27" s="74">
        <v>106</v>
      </c>
      <c r="B27" s="86">
        <v>3.5999999999999997E-2</v>
      </c>
      <c r="C27" s="40">
        <v>49994.68</v>
      </c>
      <c r="D27" s="143">
        <f t="shared" si="17"/>
        <v>0.97</v>
      </c>
      <c r="E27" s="144">
        <f t="shared" si="7"/>
        <v>3.29</v>
      </c>
      <c r="F27" s="41">
        <v>74.3</v>
      </c>
      <c r="G27" s="42">
        <v>111185.33</v>
      </c>
      <c r="H27" s="143">
        <f t="shared" si="40"/>
        <v>0.95</v>
      </c>
      <c r="I27" s="145">
        <f t="shared" si="9"/>
        <v>4.83</v>
      </c>
      <c r="J27" s="43">
        <v>746.85</v>
      </c>
      <c r="K27" s="40">
        <v>347291.63</v>
      </c>
      <c r="L27" s="143">
        <f t="shared" ref="L27" si="75">ROUND(($K$3/K27),2)</f>
        <v>0.95</v>
      </c>
      <c r="M27" s="145">
        <f t="shared" ref="M27" si="76">ROUND(((K27-$K$3)/$K$3*100),2)</f>
        <v>5.49</v>
      </c>
      <c r="N27" s="41">
        <v>2099.4</v>
      </c>
      <c r="O27" s="97">
        <v>836510.12</v>
      </c>
      <c r="P27" s="148">
        <f t="shared" ref="P27" si="77">ROUND(($O$3/O27),2)</f>
        <v>0.95</v>
      </c>
      <c r="Q27" s="149">
        <f t="shared" ref="Q27" si="78">ROUND(((O27-$O$3)/$O$3*100),2)</f>
        <v>5.76</v>
      </c>
      <c r="R27" s="100">
        <v>7935.32</v>
      </c>
      <c r="S27" s="103">
        <v>2676692.9900000002</v>
      </c>
      <c r="T27" s="148">
        <f t="shared" ref="T27" si="79">ROUND(($S$3/S27),2)</f>
        <v>0.93</v>
      </c>
      <c r="U27" s="149">
        <f t="shared" ref="U27" si="80">ROUND(((S27-$S$3)/$S$3*100),2)</f>
        <v>7.21</v>
      </c>
      <c r="V27" s="75">
        <v>19911.900000000001</v>
      </c>
      <c r="W27" s="97">
        <v>6362080.75</v>
      </c>
      <c r="X27" s="148">
        <f t="shared" ref="X27" si="81">ROUND(($W$3/W27),2)</f>
        <v>0.92</v>
      </c>
      <c r="Y27" s="149">
        <f t="shared" ref="Y27" si="82">ROUND(((W27-$W$3)/$W$3*100),2)</f>
        <v>9.27</v>
      </c>
      <c r="Z27" s="100">
        <v>46717.68</v>
      </c>
      <c r="AA27" s="103">
        <v>14922526.49</v>
      </c>
      <c r="AB27" s="148">
        <f t="shared" ref="AB27" si="83">ROUND(($AA$3/AA27),2)</f>
        <v>0.9</v>
      </c>
      <c r="AC27" s="149">
        <f t="shared" ref="AC27" si="84">ROUND(((AA27-$AA$3)/$AA$3*100),2)</f>
        <v>11.44</v>
      </c>
      <c r="AD27" s="75">
        <v>64525.35</v>
      </c>
    </row>
    <row r="28" spans="1:30" x14ac:dyDescent="0.25">
      <c r="A28" s="74">
        <v>107</v>
      </c>
      <c r="B28" s="86">
        <v>7.4999999999999997E-2</v>
      </c>
      <c r="C28" s="40">
        <v>50112.74</v>
      </c>
      <c r="D28" s="143">
        <f t="shared" si="17"/>
        <v>0.97</v>
      </c>
      <c r="E28" s="144">
        <f t="shared" si="7"/>
        <v>3.54</v>
      </c>
      <c r="F28" s="41">
        <v>73.7</v>
      </c>
      <c r="G28" s="42">
        <v>111719.18</v>
      </c>
      <c r="H28" s="143">
        <f t="shared" si="40"/>
        <v>0.95</v>
      </c>
      <c r="I28" s="145">
        <f t="shared" si="9"/>
        <v>5.34</v>
      </c>
      <c r="J28" s="43">
        <v>771.91</v>
      </c>
      <c r="K28" s="40">
        <v>348968.52</v>
      </c>
      <c r="L28" s="143">
        <f t="shared" ref="L28" si="85">ROUND(($K$3/K28),2)</f>
        <v>0.94</v>
      </c>
      <c r="M28" s="145">
        <f t="shared" ref="M28" si="86">ROUND(((K28-$K$3)/$K$3*100),2)</f>
        <v>6</v>
      </c>
      <c r="N28" s="41">
        <v>2822.14</v>
      </c>
      <c r="O28" s="153">
        <v>839735.17</v>
      </c>
      <c r="P28" s="148">
        <f t="shared" ref="P28:P35" si="87">ROUND(($O$3/O28),2)</f>
        <v>0.94</v>
      </c>
      <c r="Q28" s="149">
        <f t="shared" ref="Q28:Q35" si="88">ROUND(((O28-$O$3)/$O$3*100),2)</f>
        <v>6.16</v>
      </c>
      <c r="R28" s="183">
        <v>24262.639999999999</v>
      </c>
      <c r="S28" s="155">
        <v>2681446.96</v>
      </c>
      <c r="T28" s="148">
        <f t="shared" ref="T28:T36" si="89">ROUND(($S$3/S28),2)</f>
        <v>0.93</v>
      </c>
      <c r="U28" s="149">
        <f t="shared" ref="U28:U36" si="90">ROUND(((S28-$S$3)/$S$3*100),2)</f>
        <v>7.4</v>
      </c>
      <c r="V28" s="184">
        <v>48081.37</v>
      </c>
      <c r="W28" s="153">
        <v>6366457.6100000003</v>
      </c>
      <c r="X28" s="148">
        <f t="shared" ref="X28:X35" si="91">ROUND(($W$3/W28),2)</f>
        <v>0.91</v>
      </c>
      <c r="Y28" s="149">
        <f t="shared" ref="Y28:Y35" si="92">ROUND(((W28-$W$3)/$W$3*100),2)</f>
        <v>9.34</v>
      </c>
      <c r="Z28" s="183">
        <v>26664.95</v>
      </c>
      <c r="AA28" s="155">
        <v>14925409.859999999</v>
      </c>
      <c r="AB28" s="162">
        <f t="shared" ref="AB28:AB35" si="93">ROUND(($AA$3/AA28),2)</f>
        <v>0.9</v>
      </c>
      <c r="AC28" s="149">
        <f t="shared" ref="AC28:AC35" si="94">ROUND(((AA28-$AA$3)/$AA$3*100),2)</f>
        <v>11.46</v>
      </c>
      <c r="AD28" s="156">
        <v>53203.85</v>
      </c>
    </row>
    <row r="29" spans="1:30" x14ac:dyDescent="0.25">
      <c r="A29" s="74">
        <v>193</v>
      </c>
      <c r="B29" s="86">
        <v>2.2149999999999999</v>
      </c>
      <c r="C29" s="40">
        <v>49718.52</v>
      </c>
      <c r="D29" s="143">
        <f t="shared" si="17"/>
        <v>0.97</v>
      </c>
      <c r="E29" s="144">
        <f t="shared" si="7"/>
        <v>2.72</v>
      </c>
      <c r="F29" s="41">
        <v>71.47</v>
      </c>
      <c r="G29" s="42">
        <v>109371.13</v>
      </c>
      <c r="H29" s="143">
        <f t="shared" si="40"/>
        <v>0.97</v>
      </c>
      <c r="I29" s="145">
        <f t="shared" si="9"/>
        <v>3.12</v>
      </c>
      <c r="J29" s="43">
        <v>787.05</v>
      </c>
      <c r="K29" s="40">
        <v>337952.19</v>
      </c>
      <c r="L29" s="143">
        <f t="shared" ref="L29:L34" si="95">ROUND(($K$3/K29),2)</f>
        <v>0.97</v>
      </c>
      <c r="M29" s="145">
        <f t="shared" ref="M29:M34" si="96">ROUND(((K29-$K$3)/$K$3*100),2)</f>
        <v>2.65</v>
      </c>
      <c r="N29" s="41">
        <v>2108.9299999999998</v>
      </c>
      <c r="O29" s="153">
        <v>814955.93</v>
      </c>
      <c r="P29" s="148">
        <f t="shared" si="87"/>
        <v>0.97</v>
      </c>
      <c r="Q29" s="149">
        <f t="shared" si="88"/>
        <v>3.03</v>
      </c>
      <c r="R29" s="183">
        <v>22998.32</v>
      </c>
      <c r="S29" s="155">
        <v>2572286.34</v>
      </c>
      <c r="T29" s="148">
        <f t="shared" si="89"/>
        <v>0.97</v>
      </c>
      <c r="U29" s="149">
        <f t="shared" si="90"/>
        <v>3.02</v>
      </c>
      <c r="V29" s="184">
        <v>47516.07</v>
      </c>
      <c r="W29" s="153">
        <v>5874012.7300000004</v>
      </c>
      <c r="X29" s="148">
        <f t="shared" si="91"/>
        <v>0.99</v>
      </c>
      <c r="Y29" s="149">
        <f t="shared" si="92"/>
        <v>0.89</v>
      </c>
      <c r="Z29" s="183">
        <v>22995.87</v>
      </c>
      <c r="AA29" s="155">
        <v>11518758.08</v>
      </c>
      <c r="AB29" s="162">
        <f t="shared" si="93"/>
        <v>1.1599999999999999</v>
      </c>
      <c r="AC29" s="149">
        <f t="shared" si="94"/>
        <v>-13.98</v>
      </c>
      <c r="AD29" s="156">
        <v>38561.51</v>
      </c>
    </row>
    <row r="30" spans="1:30" x14ac:dyDescent="0.25">
      <c r="A30" s="74">
        <v>194</v>
      </c>
      <c r="B30" s="86">
        <v>1.06</v>
      </c>
      <c r="C30" s="40">
        <v>51062.49</v>
      </c>
      <c r="D30" s="143">
        <f t="shared" si="17"/>
        <v>0.95</v>
      </c>
      <c r="E30" s="144">
        <f t="shared" si="7"/>
        <v>5.5</v>
      </c>
      <c r="F30" s="41">
        <v>73.17</v>
      </c>
      <c r="G30" s="42">
        <v>111945.11</v>
      </c>
      <c r="H30" s="143">
        <f t="shared" si="40"/>
        <v>0.95</v>
      </c>
      <c r="I30" s="145">
        <f t="shared" si="9"/>
        <v>5.55</v>
      </c>
      <c r="J30" s="43">
        <v>903.15</v>
      </c>
      <c r="K30" s="40">
        <v>342725.65</v>
      </c>
      <c r="L30" s="143">
        <f t="shared" si="95"/>
        <v>0.96</v>
      </c>
      <c r="M30" s="145">
        <f t="shared" si="96"/>
        <v>4.0999999999999996</v>
      </c>
      <c r="N30" s="41">
        <v>2091.65</v>
      </c>
      <c r="O30" s="153">
        <v>822006.99</v>
      </c>
      <c r="P30" s="148">
        <f t="shared" si="87"/>
        <v>0.96</v>
      </c>
      <c r="Q30" s="149">
        <f t="shared" si="88"/>
        <v>3.92</v>
      </c>
      <c r="R30" s="154">
        <v>4944.4799999999996</v>
      </c>
      <c r="S30" s="155">
        <v>2588002.59</v>
      </c>
      <c r="T30" s="148">
        <f t="shared" si="89"/>
        <v>0.96</v>
      </c>
      <c r="U30" s="149">
        <f t="shared" si="90"/>
        <v>3.65</v>
      </c>
      <c r="V30" s="156">
        <v>12796.11</v>
      </c>
      <c r="W30" s="153">
        <v>5927798.4299999997</v>
      </c>
      <c r="X30" s="148">
        <f t="shared" si="91"/>
        <v>0.98</v>
      </c>
      <c r="Y30" s="149">
        <f t="shared" si="92"/>
        <v>1.81</v>
      </c>
      <c r="Z30" s="154">
        <v>24293.07</v>
      </c>
      <c r="AA30" s="103">
        <v>11636181.630000001</v>
      </c>
      <c r="AB30" s="162">
        <f t="shared" si="93"/>
        <v>1.1499999999999999</v>
      </c>
      <c r="AC30" s="149">
        <f t="shared" si="94"/>
        <v>-13.11</v>
      </c>
      <c r="AD30" s="75">
        <v>55785.17</v>
      </c>
    </row>
    <row r="31" spans="1:30" x14ac:dyDescent="0.25">
      <c r="A31" s="74">
        <v>111</v>
      </c>
      <c r="B31" s="86">
        <v>4.2030000000000003</v>
      </c>
      <c r="C31" s="40">
        <v>48425.07</v>
      </c>
      <c r="D31" s="143">
        <f t="shared" si="17"/>
        <v>1</v>
      </c>
      <c r="E31" s="144">
        <f t="shared" si="7"/>
        <v>0.05</v>
      </c>
      <c r="F31" s="41">
        <v>71.06</v>
      </c>
      <c r="G31" s="42">
        <v>106357.5</v>
      </c>
      <c r="H31" s="143">
        <f t="shared" si="40"/>
        <v>1</v>
      </c>
      <c r="I31" s="145">
        <f t="shared" si="9"/>
        <v>0.28000000000000003</v>
      </c>
      <c r="J31" s="43">
        <v>927.91</v>
      </c>
      <c r="K31" s="40">
        <v>334040.36</v>
      </c>
      <c r="L31" s="143">
        <f t="shared" si="95"/>
        <v>0.99</v>
      </c>
      <c r="M31" s="145">
        <f t="shared" si="96"/>
        <v>1.46</v>
      </c>
      <c r="N31" s="41">
        <v>2107.38</v>
      </c>
      <c r="O31" s="153">
        <v>809815.12</v>
      </c>
      <c r="P31" s="148">
        <f t="shared" si="87"/>
        <v>0.98</v>
      </c>
      <c r="Q31" s="149">
        <f t="shared" si="88"/>
        <v>2.38</v>
      </c>
      <c r="R31" s="154">
        <v>6886.78</v>
      </c>
      <c r="S31" s="155">
        <v>2572969.1800000002</v>
      </c>
      <c r="T31" s="148">
        <f t="shared" si="89"/>
        <v>0.97</v>
      </c>
      <c r="U31" s="149">
        <f t="shared" si="90"/>
        <v>3.05</v>
      </c>
      <c r="V31" s="156">
        <v>12134.6</v>
      </c>
      <c r="W31" s="153">
        <v>6027632.5999999996</v>
      </c>
      <c r="X31" s="148">
        <f t="shared" si="91"/>
        <v>0.97</v>
      </c>
      <c r="Y31" s="149">
        <f t="shared" si="92"/>
        <v>3.53</v>
      </c>
      <c r="Z31" s="154">
        <v>28285.33</v>
      </c>
      <c r="AA31" s="103">
        <v>13937048.02</v>
      </c>
      <c r="AB31" s="148">
        <f t="shared" si="93"/>
        <v>0.96</v>
      </c>
      <c r="AC31" s="149">
        <f t="shared" si="94"/>
        <v>4.08</v>
      </c>
      <c r="AD31" s="75">
        <v>54332.57</v>
      </c>
    </row>
    <row r="32" spans="1:30" x14ac:dyDescent="0.25">
      <c r="A32" s="74">
        <v>114</v>
      </c>
      <c r="B32" s="86">
        <v>0.67700000000000005</v>
      </c>
      <c r="C32" s="40">
        <v>49580.03</v>
      </c>
      <c r="D32" s="143">
        <f t="shared" si="17"/>
        <v>0.98</v>
      </c>
      <c r="E32" s="144">
        <f t="shared" si="7"/>
        <v>2.44</v>
      </c>
      <c r="F32" s="41">
        <v>73.790000000000006</v>
      </c>
      <c r="G32" s="42">
        <v>108246.93</v>
      </c>
      <c r="H32" s="143">
        <f t="shared" si="40"/>
        <v>0.98</v>
      </c>
      <c r="I32" s="145">
        <f t="shared" si="9"/>
        <v>2.06</v>
      </c>
      <c r="J32" s="43">
        <v>935.99</v>
      </c>
      <c r="K32" s="40">
        <v>339105.77</v>
      </c>
      <c r="L32" s="143">
        <f t="shared" si="95"/>
        <v>0.97</v>
      </c>
      <c r="M32" s="145">
        <f t="shared" si="96"/>
        <v>3</v>
      </c>
      <c r="N32" s="41">
        <v>2117.4899999999998</v>
      </c>
      <c r="O32" s="147">
        <v>823963.9</v>
      </c>
      <c r="P32" s="148">
        <f t="shared" si="87"/>
        <v>0.96</v>
      </c>
      <c r="Q32" s="149">
        <f t="shared" si="88"/>
        <v>4.17</v>
      </c>
      <c r="R32" s="150">
        <v>4739.78</v>
      </c>
      <c r="S32" s="151">
        <v>2618232.92</v>
      </c>
      <c r="T32" s="148">
        <f t="shared" si="89"/>
        <v>0.95</v>
      </c>
      <c r="U32" s="149">
        <f t="shared" si="90"/>
        <v>4.8600000000000003</v>
      </c>
      <c r="V32" s="152">
        <v>12821.02</v>
      </c>
      <c r="W32" s="147">
        <v>6137931.8499999996</v>
      </c>
      <c r="X32" s="148">
        <f t="shared" si="91"/>
        <v>0.95</v>
      </c>
      <c r="Y32" s="149">
        <f t="shared" si="92"/>
        <v>5.42</v>
      </c>
      <c r="Z32" s="150">
        <v>29973.91</v>
      </c>
      <c r="AA32" s="151">
        <v>14240360.26</v>
      </c>
      <c r="AB32" s="148">
        <f t="shared" si="93"/>
        <v>0.94</v>
      </c>
      <c r="AC32" s="149">
        <f t="shared" si="94"/>
        <v>6.34</v>
      </c>
      <c r="AD32" s="152">
        <v>55267.21</v>
      </c>
    </row>
    <row r="33" spans="1:30" x14ac:dyDescent="0.25">
      <c r="A33" s="74">
        <v>113</v>
      </c>
      <c r="B33" s="86">
        <v>0.97499999999999998</v>
      </c>
      <c r="C33" s="40">
        <v>50188.77</v>
      </c>
      <c r="D33" s="143">
        <f t="shared" si="17"/>
        <v>0.96</v>
      </c>
      <c r="E33" s="144">
        <f t="shared" si="7"/>
        <v>3.69</v>
      </c>
      <c r="F33" s="41">
        <v>73.33</v>
      </c>
      <c r="G33" s="42">
        <v>110008.7</v>
      </c>
      <c r="H33" s="143">
        <f t="shared" si="40"/>
        <v>0.96</v>
      </c>
      <c r="I33" s="145">
        <f t="shared" si="9"/>
        <v>3.72</v>
      </c>
      <c r="J33" s="43">
        <v>953.43</v>
      </c>
      <c r="K33" s="40">
        <v>342151.27</v>
      </c>
      <c r="L33" s="143">
        <f t="shared" si="95"/>
        <v>0.96</v>
      </c>
      <c r="M33" s="145">
        <f t="shared" si="96"/>
        <v>3.93</v>
      </c>
      <c r="N33" s="41">
        <v>2166.1799999999998</v>
      </c>
      <c r="O33" s="147">
        <v>841262.92</v>
      </c>
      <c r="P33" s="148">
        <f t="shared" si="87"/>
        <v>0.94</v>
      </c>
      <c r="Q33" s="149">
        <f t="shared" si="88"/>
        <v>6.36</v>
      </c>
      <c r="R33" s="159">
        <v>4993.38</v>
      </c>
      <c r="S33" s="151">
        <v>2661779.35</v>
      </c>
      <c r="T33" s="148">
        <f t="shared" si="89"/>
        <v>0.94</v>
      </c>
      <c r="U33" s="149">
        <f t="shared" si="90"/>
        <v>6.61</v>
      </c>
      <c r="V33" s="152">
        <v>12938.23</v>
      </c>
      <c r="W33" s="147">
        <v>6261849.2999999998</v>
      </c>
      <c r="X33" s="148">
        <f t="shared" si="91"/>
        <v>0.93</v>
      </c>
      <c r="Y33" s="149">
        <f t="shared" si="92"/>
        <v>7.55</v>
      </c>
      <c r="Z33" s="150">
        <v>26736.27</v>
      </c>
      <c r="AA33" s="151">
        <v>14590000.060000001</v>
      </c>
      <c r="AB33" s="148">
        <f t="shared" si="93"/>
        <v>0.92</v>
      </c>
      <c r="AC33" s="149">
        <f t="shared" si="94"/>
        <v>8.9499999999999993</v>
      </c>
      <c r="AD33" s="152">
        <v>60940.07</v>
      </c>
    </row>
    <row r="34" spans="1:30" x14ac:dyDescent="0.25">
      <c r="A34" s="74">
        <v>117</v>
      </c>
      <c r="B34" s="86">
        <v>4.0590000000000002</v>
      </c>
      <c r="C34" s="40">
        <v>50543.83</v>
      </c>
      <c r="D34" s="143">
        <f t="shared" si="17"/>
        <v>0.96</v>
      </c>
      <c r="E34" s="144">
        <f t="shared" si="7"/>
        <v>4.43</v>
      </c>
      <c r="F34" s="41">
        <v>71.7</v>
      </c>
      <c r="G34" s="42">
        <v>110190.09</v>
      </c>
      <c r="H34" s="161">
        <f t="shared" si="40"/>
        <v>0.96</v>
      </c>
      <c r="I34" s="145">
        <f t="shared" si="9"/>
        <v>3.89</v>
      </c>
      <c r="J34" s="43">
        <v>943.11</v>
      </c>
      <c r="K34" s="40">
        <v>340902.71</v>
      </c>
      <c r="L34" s="143">
        <f t="shared" si="95"/>
        <v>0.97</v>
      </c>
      <c r="M34" s="145">
        <f t="shared" si="96"/>
        <v>3.55</v>
      </c>
      <c r="N34" s="41">
        <v>2154.67</v>
      </c>
      <c r="O34" s="147">
        <v>834773.08</v>
      </c>
      <c r="P34" s="162">
        <f t="shared" si="87"/>
        <v>0.95</v>
      </c>
      <c r="Q34" s="149">
        <f t="shared" si="88"/>
        <v>5.54</v>
      </c>
      <c r="R34" s="150">
        <v>7419.42</v>
      </c>
      <c r="S34" s="151">
        <v>2641447.71</v>
      </c>
      <c r="T34" s="148">
        <f t="shared" si="89"/>
        <v>0.95</v>
      </c>
      <c r="U34" s="149">
        <f t="shared" si="90"/>
        <v>5.79</v>
      </c>
      <c r="V34" s="152">
        <v>20993.53</v>
      </c>
      <c r="W34" s="147">
        <v>6215468.0599999996</v>
      </c>
      <c r="X34" s="148">
        <f t="shared" si="91"/>
        <v>0.94</v>
      </c>
      <c r="Y34" s="149">
        <f t="shared" si="92"/>
        <v>6.75</v>
      </c>
      <c r="Z34" s="150">
        <v>40635.17</v>
      </c>
      <c r="AA34" s="151">
        <v>14481033.27</v>
      </c>
      <c r="AB34" s="162">
        <f t="shared" si="93"/>
        <v>0.92</v>
      </c>
      <c r="AC34" s="149">
        <f t="shared" si="94"/>
        <v>8.14</v>
      </c>
      <c r="AD34" s="152">
        <v>85608.15</v>
      </c>
    </row>
    <row r="35" spans="1:30" x14ac:dyDescent="0.25">
      <c r="A35" s="74">
        <v>145</v>
      </c>
      <c r="B35" s="86">
        <v>0.84799999999999998</v>
      </c>
      <c r="C35" s="40">
        <v>52757.05</v>
      </c>
      <c r="D35" s="143">
        <f t="shared" si="17"/>
        <v>0.92</v>
      </c>
      <c r="E35" s="144">
        <f t="shared" si="7"/>
        <v>9</v>
      </c>
      <c r="F35" s="41">
        <v>77.599999999999994</v>
      </c>
      <c r="G35" s="42">
        <v>112728.18</v>
      </c>
      <c r="H35" s="161">
        <f t="shared" si="40"/>
        <v>0.94</v>
      </c>
      <c r="I35" s="145">
        <f t="shared" si="9"/>
        <v>6.29</v>
      </c>
      <c r="J35" s="43">
        <v>1019.73</v>
      </c>
      <c r="K35" s="40">
        <v>343382.16</v>
      </c>
      <c r="L35" s="143">
        <f t="shared" ref="L35" si="97">ROUND(($K$3/K35),2)</f>
        <v>0.96</v>
      </c>
      <c r="M35" s="145">
        <f t="shared" ref="M35" si="98">ROUND(((K35-$K$3)/$K$3*100),2)</f>
        <v>4.3</v>
      </c>
      <c r="N35" s="41">
        <v>2821.39</v>
      </c>
      <c r="O35" s="147">
        <v>812337.06</v>
      </c>
      <c r="P35" s="148">
        <f t="shared" si="87"/>
        <v>0.97</v>
      </c>
      <c r="Q35" s="149">
        <f t="shared" si="88"/>
        <v>2.7</v>
      </c>
      <c r="R35" s="150">
        <v>7459.73</v>
      </c>
      <c r="S35" s="151">
        <v>2548173.0699999998</v>
      </c>
      <c r="T35" s="148">
        <f t="shared" si="89"/>
        <v>0.98</v>
      </c>
      <c r="U35" s="149">
        <f t="shared" si="90"/>
        <v>2.06</v>
      </c>
      <c r="V35" s="152">
        <v>23351.41</v>
      </c>
      <c r="W35" s="147">
        <v>6000867.8600000003</v>
      </c>
      <c r="X35" s="148">
        <f t="shared" si="91"/>
        <v>0.97</v>
      </c>
      <c r="Y35" s="149">
        <f t="shared" si="92"/>
        <v>3.07</v>
      </c>
      <c r="Z35" s="150">
        <v>38821.11</v>
      </c>
      <c r="AA35" s="151">
        <v>13964699.67</v>
      </c>
      <c r="AB35" s="148">
        <f t="shared" si="93"/>
        <v>0.96</v>
      </c>
      <c r="AC35" s="149">
        <f t="shared" si="94"/>
        <v>4.28</v>
      </c>
      <c r="AD35" s="152">
        <v>119632.7</v>
      </c>
    </row>
    <row r="36" spans="1:30" x14ac:dyDescent="0.25">
      <c r="A36" s="74">
        <v>146</v>
      </c>
      <c r="B36" s="86">
        <v>1.6279999999999999</v>
      </c>
      <c r="C36" s="40">
        <v>53818.3</v>
      </c>
      <c r="D36" s="143">
        <f t="shared" si="17"/>
        <v>0.9</v>
      </c>
      <c r="E36" s="144">
        <f t="shared" si="7"/>
        <v>11.19</v>
      </c>
      <c r="F36" s="41">
        <v>70.59</v>
      </c>
      <c r="G36" s="42">
        <v>116153.17</v>
      </c>
      <c r="H36" s="143">
        <f t="shared" si="40"/>
        <v>0.91</v>
      </c>
      <c r="I36" s="145">
        <f t="shared" si="9"/>
        <v>9.52</v>
      </c>
      <c r="J36" s="43">
        <v>1040.8499999999999</v>
      </c>
      <c r="K36" s="40">
        <v>354077.94</v>
      </c>
      <c r="L36" s="143">
        <f t="shared" ref="L36" si="99">ROUND(($K$3/K36),2)</f>
        <v>0.93</v>
      </c>
      <c r="M36" s="145">
        <f t="shared" ref="M36" si="100">ROUND(((K36-$K$3)/$K$3*100),2)</f>
        <v>7.55</v>
      </c>
      <c r="N36" s="41">
        <v>2854.82</v>
      </c>
      <c r="O36" s="164">
        <v>837947.93</v>
      </c>
      <c r="P36" s="148">
        <f t="shared" ref="P36" si="101">ROUND(($O$3/O36),2)</f>
        <v>0.94</v>
      </c>
      <c r="Q36" s="149">
        <f t="shared" ref="Q36" si="102">ROUND(((O36-$O$3)/$O$3*100),2)</f>
        <v>5.94</v>
      </c>
      <c r="R36" s="165">
        <v>4551.72</v>
      </c>
      <c r="S36" s="151">
        <v>2631861.16</v>
      </c>
      <c r="T36" s="148">
        <f t="shared" si="89"/>
        <v>0.95</v>
      </c>
      <c r="U36" s="149">
        <f t="shared" si="90"/>
        <v>5.41</v>
      </c>
      <c r="V36" s="152">
        <v>16858.05</v>
      </c>
      <c r="W36" s="147">
        <v>6183702.6699999999</v>
      </c>
      <c r="X36" s="148">
        <f t="shared" ref="X36" si="103">ROUND(($W$3/W36),2)</f>
        <v>0.94</v>
      </c>
      <c r="Y36" s="149">
        <f t="shared" ref="Y36" si="104">ROUND(((W36-$W$3)/$W$3*100),2)</f>
        <v>6.21</v>
      </c>
      <c r="Z36" s="150">
        <v>38972.480000000003</v>
      </c>
      <c r="AA36" s="151">
        <v>14356647.220000001</v>
      </c>
      <c r="AB36" s="148">
        <f>ROUND(($AA$3/AA36),2)</f>
        <v>0.93</v>
      </c>
      <c r="AC36" s="149">
        <f>ROUND(((AA36-$AA$3)/$AA$3*100),2)</f>
        <v>7.21</v>
      </c>
      <c r="AD36" s="152">
        <v>59148.51</v>
      </c>
    </row>
    <row r="37" spans="1:30" ht="15.75" thickBot="1" x14ac:dyDescent="0.3">
      <c r="A37" s="78">
        <v>195</v>
      </c>
      <c r="B37" s="89">
        <v>0.36899999999999999</v>
      </c>
      <c r="C37" s="69">
        <v>50398.3</v>
      </c>
      <c r="D37" s="185">
        <f t="shared" si="17"/>
        <v>0.96</v>
      </c>
      <c r="E37" s="186">
        <f t="shared" si="7"/>
        <v>4.13</v>
      </c>
      <c r="F37" s="70">
        <v>72.849999999999994</v>
      </c>
      <c r="G37" s="71">
        <v>110699.77</v>
      </c>
      <c r="H37" s="187">
        <f t="shared" si="40"/>
        <v>0.96</v>
      </c>
      <c r="I37" s="188">
        <f t="shared" si="9"/>
        <v>4.37</v>
      </c>
      <c r="J37" s="72">
        <v>968.3</v>
      </c>
      <c r="K37" s="69">
        <v>340521.38</v>
      </c>
      <c r="L37" s="185">
        <f t="shared" ref="L37" si="105">ROUND(($K$3/K37),2)</f>
        <v>0.97</v>
      </c>
      <c r="M37" s="188">
        <f t="shared" ref="M37" si="106">ROUND(((K37-$K$3)/$K$3*100),2)</f>
        <v>3.43</v>
      </c>
      <c r="N37" s="70">
        <v>1982.83</v>
      </c>
      <c r="O37" s="189">
        <v>818955.46</v>
      </c>
      <c r="P37" s="190">
        <f t="shared" ref="P37" si="107">ROUND(($O$3/O37),2)</f>
        <v>0.97</v>
      </c>
      <c r="Q37" s="191">
        <f t="shared" ref="Q37" si="108">ROUND(((O37-$O$3)/$O$3*100),2)</f>
        <v>3.54</v>
      </c>
      <c r="R37" s="192">
        <v>4585.66</v>
      </c>
      <c r="S37" s="193">
        <v>2581694.6</v>
      </c>
      <c r="T37" s="190">
        <f t="shared" ref="T37" si="109">ROUND(($S$3/S37),2)</f>
        <v>0.97</v>
      </c>
      <c r="U37" s="191">
        <f t="shared" ref="U37" si="110">ROUND(((S37-$S$3)/$S$3*100),2)</f>
        <v>3.4</v>
      </c>
      <c r="V37" s="194">
        <v>12039.9</v>
      </c>
      <c r="W37" s="195">
        <v>5904664.4900000002</v>
      </c>
      <c r="X37" s="190">
        <f t="shared" ref="X37" si="111">ROUND(($W$3/W37),2)</f>
        <v>0.99</v>
      </c>
      <c r="Y37" s="191">
        <f t="shared" ref="Y37" si="112">ROUND(((W37-$W$3)/$W$3*100),2)</f>
        <v>1.41</v>
      </c>
      <c r="Z37" s="196">
        <v>37313.22</v>
      </c>
      <c r="AA37" s="197">
        <v>11586531.77</v>
      </c>
      <c r="AB37" s="198">
        <f t="shared" ref="AB37" si="113">ROUND(($AA$3/AA37),2)</f>
        <v>1.1599999999999999</v>
      </c>
      <c r="AC37" s="191">
        <f t="shared" ref="AC37" si="114">ROUND(((AA37-$AA$3)/$AA$3*100),2)</f>
        <v>-13.48</v>
      </c>
      <c r="AD37" s="199">
        <v>76049.75</v>
      </c>
    </row>
    <row r="38" spans="1:30" x14ac:dyDescent="0.25">
      <c r="A38" s="11" t="s">
        <v>6</v>
      </c>
      <c r="B38" s="90"/>
      <c r="C38" s="129"/>
      <c r="D38" s="130"/>
      <c r="E38" s="131"/>
      <c r="F38" s="132"/>
      <c r="G38" s="133"/>
      <c r="H38" s="130"/>
      <c r="I38" s="134"/>
      <c r="J38" s="135"/>
      <c r="K38" s="129"/>
      <c r="L38" s="136"/>
      <c r="M38" s="134"/>
      <c r="N38" s="132"/>
      <c r="O38" s="137"/>
      <c r="P38" s="138"/>
      <c r="Q38" s="139"/>
      <c r="R38" s="140"/>
      <c r="S38" s="141"/>
      <c r="T38" s="138"/>
      <c r="U38" s="139"/>
      <c r="V38" s="142"/>
      <c r="W38" s="137"/>
      <c r="X38" s="138"/>
      <c r="Y38" s="139"/>
      <c r="Z38" s="140"/>
      <c r="AA38" s="141"/>
      <c r="AB38" s="138"/>
      <c r="AC38" s="139"/>
      <c r="AD38" s="142"/>
    </row>
    <row r="39" spans="1:30" x14ac:dyDescent="0.25">
      <c r="A39" s="74">
        <v>220</v>
      </c>
      <c r="B39" s="86">
        <v>1.4730000000000001</v>
      </c>
      <c r="C39" s="40">
        <v>51707.64</v>
      </c>
      <c r="D39" s="143">
        <f>ROUND(($C$3/C39),2)</f>
        <v>0.94</v>
      </c>
      <c r="E39" s="144">
        <f t="shared" si="7"/>
        <v>6.83</v>
      </c>
      <c r="F39" s="41">
        <v>72.67</v>
      </c>
      <c r="G39" s="42">
        <v>114117.39</v>
      </c>
      <c r="H39" s="143">
        <f t="shared" si="40"/>
        <v>0.93</v>
      </c>
      <c r="I39" s="145">
        <f t="shared" si="9"/>
        <v>7.6</v>
      </c>
      <c r="J39" s="43">
        <v>926.83</v>
      </c>
      <c r="K39" s="40">
        <v>362109.31</v>
      </c>
      <c r="L39" s="143">
        <f t="shared" ref="L39:L41" si="115">ROUND(($K$3/K39),2)</f>
        <v>0.91</v>
      </c>
      <c r="M39" s="145">
        <f t="shared" ref="M39:M41" si="116">ROUND(((K39-$K$3)/$K$3*100),2)</f>
        <v>9.99</v>
      </c>
      <c r="N39" s="41">
        <v>2145.6999999999998</v>
      </c>
      <c r="O39" s="153">
        <v>891041.49</v>
      </c>
      <c r="P39" s="148">
        <f>ROUND(($O$3/O39),2)</f>
        <v>0.89</v>
      </c>
      <c r="Q39" s="149">
        <f>ROUND(((O39-$O$3)/$O$3*100),2)</f>
        <v>12.65</v>
      </c>
      <c r="R39" s="154">
        <v>12137.69</v>
      </c>
      <c r="S39" s="103">
        <v>2859736.58</v>
      </c>
      <c r="T39" s="148">
        <f>ROUND(($S$3/S39),2)</f>
        <v>0.87</v>
      </c>
      <c r="U39" s="149">
        <f>ROUND(((S39-$S$3)/$S$3*100),2)</f>
        <v>14.54</v>
      </c>
      <c r="V39" s="75">
        <v>28422.92</v>
      </c>
      <c r="W39" s="97">
        <v>6626811.2800000003</v>
      </c>
      <c r="X39" s="148">
        <f>ROUND(($W$3/W39),2)</f>
        <v>0.88</v>
      </c>
      <c r="Y39" s="149">
        <f>ROUND(((W39-$W$3)/$W$3*100),2)</f>
        <v>13.82</v>
      </c>
      <c r="Z39" s="100">
        <v>65222.37</v>
      </c>
      <c r="AA39" s="103">
        <v>15100117.449999999</v>
      </c>
      <c r="AB39" s="148">
        <f>ROUND(($AA$3/AA39),2)</f>
        <v>0.89</v>
      </c>
      <c r="AC39" s="149">
        <f>ROUND(((AA39-$AA$3)/$AA$3*100),2)</f>
        <v>12.76</v>
      </c>
      <c r="AD39" s="75">
        <v>178325.07</v>
      </c>
    </row>
    <row r="40" spans="1:30" x14ac:dyDescent="0.25">
      <c r="A40" s="74">
        <v>221</v>
      </c>
      <c r="B40" s="86">
        <v>0.75600000000000001</v>
      </c>
      <c r="C40" s="40">
        <v>53783.8</v>
      </c>
      <c r="D40" s="143">
        <f t="shared" ref="D40:D48" si="117">ROUND(($C$3/C40),2)</f>
        <v>0.9</v>
      </c>
      <c r="E40" s="144">
        <f t="shared" si="7"/>
        <v>11.12</v>
      </c>
      <c r="F40" s="41">
        <v>74.17</v>
      </c>
      <c r="G40" s="42">
        <v>116696.76</v>
      </c>
      <c r="H40" s="143">
        <f t="shared" si="40"/>
        <v>0.91</v>
      </c>
      <c r="I40" s="145">
        <f t="shared" si="9"/>
        <v>10.029999999999999</v>
      </c>
      <c r="J40" s="43">
        <v>849.85</v>
      </c>
      <c r="K40" s="40">
        <v>362277.78</v>
      </c>
      <c r="L40" s="143">
        <f t="shared" si="115"/>
        <v>0.91</v>
      </c>
      <c r="M40" s="145">
        <f t="shared" si="116"/>
        <v>10.039999999999999</v>
      </c>
      <c r="N40" s="41">
        <v>2109.5700000000002</v>
      </c>
      <c r="O40" s="153">
        <v>874992.57</v>
      </c>
      <c r="P40" s="148">
        <f>ROUND(($O$3/O40),2)</f>
        <v>0.9</v>
      </c>
      <c r="Q40" s="149">
        <f>ROUND(((O40-$O$3)/$O$3*100),2)</f>
        <v>10.62</v>
      </c>
      <c r="R40" s="154">
        <v>16961.36</v>
      </c>
      <c r="S40" s="103">
        <v>2806677.06</v>
      </c>
      <c r="T40" s="148">
        <f>ROUND(($S$3/S40),2)</f>
        <v>0.89</v>
      </c>
      <c r="U40" s="149">
        <f>ROUND(((S40-$S$3)/$S$3*100),2)</f>
        <v>12.41</v>
      </c>
      <c r="V40" s="75">
        <v>26576.67</v>
      </c>
      <c r="W40" s="97">
        <v>6535649.1100000003</v>
      </c>
      <c r="X40" s="148">
        <f>ROUND(($W$3/W40),2)</f>
        <v>0.89</v>
      </c>
      <c r="Y40" s="149">
        <f>ROUND(((W40-$W$3)/$W$3*100),2)</f>
        <v>12.25</v>
      </c>
      <c r="Z40" s="100">
        <v>63293</v>
      </c>
      <c r="AA40" s="103">
        <v>14945806.77</v>
      </c>
      <c r="AB40" s="148">
        <f>ROUND(($AA$3/AA40),2)</f>
        <v>0.9</v>
      </c>
      <c r="AC40" s="149">
        <f>ROUND(((AA40-$AA$3)/$AA$3*100),2)</f>
        <v>11.61</v>
      </c>
      <c r="AD40" s="75">
        <v>155504.54999999999</v>
      </c>
    </row>
    <row r="41" spans="1:30" x14ac:dyDescent="0.25">
      <c r="A41" s="74">
        <v>206</v>
      </c>
      <c r="B41" s="86">
        <v>1.1739999999999999</v>
      </c>
      <c r="C41" s="40">
        <v>52257.98</v>
      </c>
      <c r="D41" s="143">
        <f t="shared" si="117"/>
        <v>0.93</v>
      </c>
      <c r="E41" s="144">
        <f t="shared" si="7"/>
        <v>7.97</v>
      </c>
      <c r="F41" s="41">
        <v>79.81</v>
      </c>
      <c r="G41" s="42">
        <v>113274.82</v>
      </c>
      <c r="H41" s="143">
        <f t="shared" si="40"/>
        <v>0.94</v>
      </c>
      <c r="I41" s="145">
        <f t="shared" si="9"/>
        <v>6.8</v>
      </c>
      <c r="J41" s="43">
        <v>832.4</v>
      </c>
      <c r="K41" s="40">
        <v>349239.2</v>
      </c>
      <c r="L41" s="143">
        <f t="shared" si="115"/>
        <v>0.94</v>
      </c>
      <c r="M41" s="145">
        <f t="shared" si="116"/>
        <v>6.08</v>
      </c>
      <c r="N41" s="41">
        <v>2046.49</v>
      </c>
      <c r="O41" s="200">
        <v>835676.74</v>
      </c>
      <c r="P41" s="148">
        <f>ROUND(($O$3/O41),2)</f>
        <v>0.95</v>
      </c>
      <c r="Q41" s="149">
        <f>ROUND(((O41-$O$3)/$O$3*100),2)</f>
        <v>5.65</v>
      </c>
      <c r="R41" s="163">
        <v>8226.09</v>
      </c>
      <c r="S41" s="201">
        <v>2627190.0299999998</v>
      </c>
      <c r="T41" s="148">
        <f>ROUND(($S$3/S41),2)</f>
        <v>0.95</v>
      </c>
      <c r="U41" s="149">
        <f>ROUND(((S41-$S$3)/$S$3*100),2)</f>
        <v>5.22</v>
      </c>
      <c r="V41" s="202">
        <v>24976.83</v>
      </c>
      <c r="W41" s="200">
        <v>6154508.3899999997</v>
      </c>
      <c r="X41" s="148">
        <f>ROUND(($W$3/W41),2)</f>
        <v>0.95</v>
      </c>
      <c r="Y41" s="149">
        <f>ROUND(((W41-$W$3)/$W$3*100),2)</f>
        <v>5.7</v>
      </c>
      <c r="Z41" s="163">
        <v>50696.67</v>
      </c>
      <c r="AA41" s="201">
        <v>14379861.76</v>
      </c>
      <c r="AB41" s="148">
        <f>ROUND(($AA$3/AA41),2)</f>
        <v>0.93</v>
      </c>
      <c r="AC41" s="149">
        <f>ROUND(((AA41-$AA$3)/$AA$3*100),2)</f>
        <v>7.38</v>
      </c>
      <c r="AD41" s="202">
        <v>95668.15</v>
      </c>
    </row>
    <row r="42" spans="1:30" x14ac:dyDescent="0.25">
      <c r="A42" s="74">
        <v>209</v>
      </c>
      <c r="B42" s="86">
        <v>1.738</v>
      </c>
      <c r="C42" s="40">
        <v>52748.36</v>
      </c>
      <c r="D42" s="143">
        <f t="shared" si="117"/>
        <v>0.92</v>
      </c>
      <c r="E42" s="144">
        <f t="shared" si="7"/>
        <v>8.98</v>
      </c>
      <c r="F42" s="41">
        <v>75.86</v>
      </c>
      <c r="G42" s="42">
        <v>114884.71</v>
      </c>
      <c r="H42" s="143">
        <f t="shared" si="40"/>
        <v>0.92</v>
      </c>
      <c r="I42" s="145">
        <f t="shared" si="9"/>
        <v>8.32</v>
      </c>
      <c r="J42" s="43">
        <v>860.53</v>
      </c>
      <c r="K42" s="40">
        <v>357959.44</v>
      </c>
      <c r="L42" s="143">
        <f t="shared" ref="L42:L44" si="118">ROUND(($K$3/K42),2)</f>
        <v>0.92</v>
      </c>
      <c r="M42" s="145">
        <f t="shared" ref="M42:M44" si="119">ROUND(((K42-$K$3)/$K$3*100),2)</f>
        <v>8.73</v>
      </c>
      <c r="N42" s="41">
        <v>2152.54</v>
      </c>
      <c r="O42" s="200">
        <v>866984.16</v>
      </c>
      <c r="P42" s="148">
        <f>ROUND(($O$3/O42),2)</f>
        <v>0.91</v>
      </c>
      <c r="Q42" s="149">
        <f>ROUND(((O42-$O$3)/$O$3*100),2)</f>
        <v>9.61</v>
      </c>
      <c r="R42" s="163">
        <v>10658.63</v>
      </c>
      <c r="S42" s="201">
        <v>2799549.34</v>
      </c>
      <c r="T42" s="148">
        <f>ROUND(($S$3/S42),2)</f>
        <v>0.89</v>
      </c>
      <c r="U42" s="149">
        <f>ROUND(((S42-$S$3)/$S$3*100),2)</f>
        <v>12.13</v>
      </c>
      <c r="V42" s="202">
        <v>24331.93</v>
      </c>
      <c r="W42" s="200">
        <v>6538463.25</v>
      </c>
      <c r="X42" s="148">
        <f>ROUND(($W$3/W42),2)</f>
        <v>0.89</v>
      </c>
      <c r="Y42" s="149">
        <f>ROUND(((W42-$W$3)/$W$3*100),2)</f>
        <v>12.3</v>
      </c>
      <c r="Z42" s="163">
        <v>53319.37</v>
      </c>
      <c r="AA42" s="201">
        <v>14976536.33</v>
      </c>
      <c r="AB42" s="148">
        <f>ROUND(($AA$3/AA42),2)</f>
        <v>0.89</v>
      </c>
      <c r="AC42" s="149">
        <f>ROUND(((AA42-$AA$3)/$AA$3*100),2)</f>
        <v>11.84</v>
      </c>
      <c r="AD42" s="202">
        <v>104287.32</v>
      </c>
    </row>
    <row r="43" spans="1:30" x14ac:dyDescent="0.25">
      <c r="A43" s="74">
        <v>217</v>
      </c>
      <c r="B43" s="86">
        <v>0.26500000000000001</v>
      </c>
      <c r="C43" s="40">
        <v>51868.14</v>
      </c>
      <c r="D43" s="143">
        <f t="shared" si="117"/>
        <v>0.93</v>
      </c>
      <c r="E43" s="144">
        <f t="shared" si="7"/>
        <v>7.16</v>
      </c>
      <c r="F43" s="41">
        <v>76.37</v>
      </c>
      <c r="G43" s="42">
        <v>115226.05</v>
      </c>
      <c r="H43" s="143">
        <f t="shared" si="40"/>
        <v>0.92</v>
      </c>
      <c r="I43" s="145">
        <f t="shared" si="9"/>
        <v>8.64</v>
      </c>
      <c r="J43" s="43">
        <v>811.26</v>
      </c>
      <c r="K43" s="40">
        <v>358883.61</v>
      </c>
      <c r="L43" s="143">
        <f t="shared" si="118"/>
        <v>0.92</v>
      </c>
      <c r="M43" s="145">
        <f t="shared" si="119"/>
        <v>9.01</v>
      </c>
      <c r="N43" s="41">
        <v>2913.4</v>
      </c>
      <c r="O43" s="97">
        <v>866650.16</v>
      </c>
      <c r="P43" s="148">
        <f t="shared" ref="P43:P48" si="120">ROUND(($O$3/O43),2)</f>
        <v>0.91</v>
      </c>
      <c r="Q43" s="149">
        <f t="shared" ref="Q43:Q48" si="121">ROUND(((O43-$O$3)/$O$3*100),2)</f>
        <v>9.57</v>
      </c>
      <c r="R43" s="154">
        <v>10197.83</v>
      </c>
      <c r="S43" s="155">
        <v>2714518.5</v>
      </c>
      <c r="T43" s="148">
        <f t="shared" ref="T43:T48" si="122">ROUND(($S$3/S43),2)</f>
        <v>0.92</v>
      </c>
      <c r="U43" s="149">
        <f t="shared" ref="U43:U48" si="123">ROUND(((S43-$S$3)/$S$3*100),2)</f>
        <v>8.7200000000000006</v>
      </c>
      <c r="V43" s="156">
        <v>27510.79</v>
      </c>
      <c r="W43" s="153">
        <v>6287279.8899999997</v>
      </c>
      <c r="X43" s="148">
        <f t="shared" ref="X43:X48" si="124">ROUND(($W$3/W43),2)</f>
        <v>0.93</v>
      </c>
      <c r="Y43" s="149">
        <f t="shared" ref="Y43:Y48" si="125">ROUND(((W43-$W$3)/$W$3*100),2)</f>
        <v>7.99</v>
      </c>
      <c r="Z43" s="154">
        <v>66433.11</v>
      </c>
      <c r="AA43" s="155">
        <v>14379992.710000001</v>
      </c>
      <c r="AB43" s="148">
        <f t="shared" ref="AB43:AB48" si="126">ROUND(($AA$3/AA43),2)</f>
        <v>0.93</v>
      </c>
      <c r="AC43" s="149">
        <f t="shared" ref="AC43:AC48" si="127">ROUND(((AA43-$AA$3)/$AA$3*100),2)</f>
        <v>7.38</v>
      </c>
      <c r="AD43" s="156">
        <v>112678.47</v>
      </c>
    </row>
    <row r="44" spans="1:30" x14ac:dyDescent="0.25">
      <c r="A44" s="74">
        <v>204</v>
      </c>
      <c r="B44" s="86">
        <v>0.33100000000000002</v>
      </c>
      <c r="C44" s="40">
        <v>50411.29</v>
      </c>
      <c r="D44" s="143">
        <f t="shared" si="117"/>
        <v>0.96</v>
      </c>
      <c r="E44" s="144">
        <f t="shared" si="7"/>
        <v>4.1500000000000004</v>
      </c>
      <c r="F44" s="41">
        <v>74.27</v>
      </c>
      <c r="G44" s="42">
        <v>110708.61</v>
      </c>
      <c r="H44" s="143">
        <f t="shared" si="40"/>
        <v>0.96</v>
      </c>
      <c r="I44" s="145">
        <f t="shared" si="9"/>
        <v>4.38</v>
      </c>
      <c r="J44" s="43">
        <v>857.25</v>
      </c>
      <c r="K44" s="40">
        <v>345921.43</v>
      </c>
      <c r="L44" s="146">
        <f t="shared" si="118"/>
        <v>0.95</v>
      </c>
      <c r="M44" s="145">
        <f t="shared" si="119"/>
        <v>5.07</v>
      </c>
      <c r="N44" s="41">
        <v>2107.5100000000002</v>
      </c>
      <c r="O44" s="153">
        <v>834856.7</v>
      </c>
      <c r="P44" s="148">
        <f t="shared" si="120"/>
        <v>0.95</v>
      </c>
      <c r="Q44" s="149">
        <f t="shared" si="121"/>
        <v>5.55</v>
      </c>
      <c r="R44" s="154">
        <v>10797.45</v>
      </c>
      <c r="S44" s="155">
        <v>2634901.0699999998</v>
      </c>
      <c r="T44" s="148">
        <f t="shared" si="122"/>
        <v>0.95</v>
      </c>
      <c r="U44" s="149">
        <f t="shared" si="123"/>
        <v>5.53</v>
      </c>
      <c r="V44" s="156">
        <v>27680.65</v>
      </c>
      <c r="W44" s="153">
        <v>6190003.0499999998</v>
      </c>
      <c r="X44" s="148">
        <f t="shared" si="124"/>
        <v>0.94</v>
      </c>
      <c r="Y44" s="149">
        <f t="shared" si="125"/>
        <v>6.31</v>
      </c>
      <c r="Z44" s="154">
        <v>64602.31</v>
      </c>
      <c r="AA44" s="155">
        <v>14500419.4</v>
      </c>
      <c r="AB44" s="148">
        <f t="shared" si="126"/>
        <v>0.92</v>
      </c>
      <c r="AC44" s="149">
        <f t="shared" si="127"/>
        <v>8.2799999999999994</v>
      </c>
      <c r="AD44" s="156">
        <v>114683.41</v>
      </c>
    </row>
    <row r="45" spans="1:30" x14ac:dyDescent="0.25">
      <c r="A45" s="74">
        <v>207</v>
      </c>
      <c r="B45" s="86">
        <v>4.3999999999999997E-2</v>
      </c>
      <c r="C45" s="40">
        <v>51372.51</v>
      </c>
      <c r="D45" s="143">
        <f t="shared" si="117"/>
        <v>0.94</v>
      </c>
      <c r="E45" s="144">
        <f t="shared" si="7"/>
        <v>6.14</v>
      </c>
      <c r="F45" s="41">
        <v>79.239999999999995</v>
      </c>
      <c r="G45" s="42">
        <v>112069.91</v>
      </c>
      <c r="H45" s="143">
        <f t="shared" si="40"/>
        <v>0.95</v>
      </c>
      <c r="I45" s="145">
        <f t="shared" si="9"/>
        <v>5.67</v>
      </c>
      <c r="J45" s="43">
        <v>932.69</v>
      </c>
      <c r="K45" s="40">
        <v>347881.78</v>
      </c>
      <c r="L45" s="146">
        <f t="shared" ref="L45:L46" si="128">ROUND(($K$3/K45),2)</f>
        <v>0.95</v>
      </c>
      <c r="M45" s="145">
        <f t="shared" ref="M45:M46" si="129">ROUND(((K45-$K$3)/$K$3*100),2)</f>
        <v>5.67</v>
      </c>
      <c r="N45" s="41">
        <v>3031.27</v>
      </c>
      <c r="O45" s="147">
        <v>836074.02</v>
      </c>
      <c r="P45" s="148">
        <f t="shared" si="120"/>
        <v>0.95</v>
      </c>
      <c r="Q45" s="149">
        <f t="shared" si="121"/>
        <v>5.7</v>
      </c>
      <c r="R45" s="150">
        <v>5956.72</v>
      </c>
      <c r="S45" s="158">
        <v>2633806.2400000002</v>
      </c>
      <c r="T45" s="148">
        <f t="shared" si="122"/>
        <v>0.95</v>
      </c>
      <c r="U45" s="149">
        <f t="shared" si="123"/>
        <v>5.49</v>
      </c>
      <c r="V45" s="160">
        <v>13421.46</v>
      </c>
      <c r="W45" s="147">
        <v>6178804.5899999999</v>
      </c>
      <c r="X45" s="148">
        <f t="shared" si="124"/>
        <v>0.94</v>
      </c>
      <c r="Y45" s="149">
        <f t="shared" si="125"/>
        <v>6.12</v>
      </c>
      <c r="Z45" s="150">
        <v>40019.26</v>
      </c>
      <c r="AA45" s="151">
        <v>14454928.029999999</v>
      </c>
      <c r="AB45" s="148">
        <f t="shared" si="126"/>
        <v>0.93</v>
      </c>
      <c r="AC45" s="149">
        <f t="shared" si="127"/>
        <v>7.94</v>
      </c>
      <c r="AD45" s="152">
        <v>50964.42</v>
      </c>
    </row>
    <row r="46" spans="1:30" x14ac:dyDescent="0.25">
      <c r="A46" s="74">
        <v>213</v>
      </c>
      <c r="B46" s="86">
        <v>3.7730000000000001</v>
      </c>
      <c r="C46" s="40">
        <v>50403.63</v>
      </c>
      <c r="D46" s="143">
        <f t="shared" si="117"/>
        <v>0.96</v>
      </c>
      <c r="E46" s="144">
        <f t="shared" si="7"/>
        <v>4.1399999999999997</v>
      </c>
      <c r="F46" s="41">
        <v>78.09</v>
      </c>
      <c r="G46" s="42">
        <v>111178.29</v>
      </c>
      <c r="H46" s="143">
        <f t="shared" si="40"/>
        <v>0.95</v>
      </c>
      <c r="I46" s="145">
        <f t="shared" si="9"/>
        <v>4.83</v>
      </c>
      <c r="J46" s="43">
        <v>979.93</v>
      </c>
      <c r="K46" s="40">
        <v>355858.96</v>
      </c>
      <c r="L46" s="146">
        <f t="shared" si="128"/>
        <v>0.93</v>
      </c>
      <c r="M46" s="145">
        <f t="shared" si="129"/>
        <v>8.09</v>
      </c>
      <c r="N46" s="41">
        <v>2179.67</v>
      </c>
      <c r="O46" s="147">
        <v>865757.26</v>
      </c>
      <c r="P46" s="148">
        <f t="shared" si="120"/>
        <v>0.91</v>
      </c>
      <c r="Q46" s="149">
        <f t="shared" si="121"/>
        <v>9.4499999999999993</v>
      </c>
      <c r="R46" s="150">
        <v>5339.4</v>
      </c>
      <c r="S46" s="158">
        <v>2717058.82</v>
      </c>
      <c r="T46" s="148">
        <f t="shared" si="122"/>
        <v>0.92</v>
      </c>
      <c r="U46" s="149">
        <f t="shared" si="123"/>
        <v>8.82</v>
      </c>
      <c r="V46" s="160">
        <v>14097.35</v>
      </c>
      <c r="W46" s="147">
        <v>6280273.96</v>
      </c>
      <c r="X46" s="148">
        <f t="shared" si="124"/>
        <v>0.93</v>
      </c>
      <c r="Y46" s="149">
        <f t="shared" si="125"/>
        <v>7.86</v>
      </c>
      <c r="Z46" s="150">
        <v>43583.78</v>
      </c>
      <c r="AA46" s="151">
        <v>14333667.59</v>
      </c>
      <c r="AB46" s="148">
        <f t="shared" si="126"/>
        <v>0.93</v>
      </c>
      <c r="AC46" s="149">
        <f t="shared" si="127"/>
        <v>7.04</v>
      </c>
      <c r="AD46" s="152">
        <v>52910.58</v>
      </c>
    </row>
    <row r="47" spans="1:30" x14ac:dyDescent="0.25">
      <c r="A47" s="74">
        <v>215</v>
      </c>
      <c r="B47" s="86">
        <v>0.29499999999999998</v>
      </c>
      <c r="C47" s="40">
        <v>50758.77</v>
      </c>
      <c r="D47" s="143">
        <f t="shared" si="117"/>
        <v>0.95</v>
      </c>
      <c r="E47" s="144">
        <f t="shared" si="7"/>
        <v>4.87</v>
      </c>
      <c r="F47" s="41">
        <v>75.19</v>
      </c>
      <c r="G47" s="42">
        <v>112287.15</v>
      </c>
      <c r="H47" s="143">
        <f t="shared" si="40"/>
        <v>0.94</v>
      </c>
      <c r="I47" s="145">
        <f t="shared" si="9"/>
        <v>5.87</v>
      </c>
      <c r="J47" s="43">
        <v>798.84</v>
      </c>
      <c r="K47" s="40">
        <v>356421.32</v>
      </c>
      <c r="L47" s="146">
        <f t="shared" ref="L47" si="130">ROUND(($K$3/K47),2)</f>
        <v>0.92</v>
      </c>
      <c r="M47" s="145">
        <f t="shared" ref="M47" si="131">ROUND(((K47-$K$3)/$K$3*100),2)</f>
        <v>8.26</v>
      </c>
      <c r="N47" s="41">
        <v>2991.79</v>
      </c>
      <c r="O47" s="153">
        <v>865486.65</v>
      </c>
      <c r="P47" s="148">
        <f t="shared" si="120"/>
        <v>0.91</v>
      </c>
      <c r="Q47" s="149">
        <f t="shared" si="121"/>
        <v>9.42</v>
      </c>
      <c r="R47" s="154">
        <v>8125.5</v>
      </c>
      <c r="S47" s="155">
        <v>2715849.66</v>
      </c>
      <c r="T47" s="148">
        <f t="shared" si="122"/>
        <v>0.92</v>
      </c>
      <c r="U47" s="149">
        <f t="shared" si="123"/>
        <v>8.77</v>
      </c>
      <c r="V47" s="156">
        <v>16650.25</v>
      </c>
      <c r="W47" s="153">
        <v>6284125.3499999996</v>
      </c>
      <c r="X47" s="148">
        <f t="shared" si="124"/>
        <v>0.93</v>
      </c>
      <c r="Y47" s="149">
        <f t="shared" si="125"/>
        <v>7.93</v>
      </c>
      <c r="Z47" s="154">
        <v>33244.58</v>
      </c>
      <c r="AA47" s="155">
        <v>14356266.029999999</v>
      </c>
      <c r="AB47" s="148">
        <f t="shared" si="126"/>
        <v>0.93</v>
      </c>
      <c r="AC47" s="149">
        <f t="shared" si="127"/>
        <v>7.21</v>
      </c>
      <c r="AD47" s="156">
        <v>69287.759999999995</v>
      </c>
    </row>
    <row r="48" spans="1:30" ht="15.75" thickBot="1" x14ac:dyDescent="0.3">
      <c r="A48" s="76">
        <v>216</v>
      </c>
      <c r="B48" s="87">
        <v>1.613</v>
      </c>
      <c r="C48" s="61">
        <v>51083.5</v>
      </c>
      <c r="D48" s="168">
        <f t="shared" si="117"/>
        <v>0.95</v>
      </c>
      <c r="E48" s="169">
        <f t="shared" si="7"/>
        <v>5.54</v>
      </c>
      <c r="F48" s="62">
        <v>82.57</v>
      </c>
      <c r="G48" s="63">
        <v>113323.56</v>
      </c>
      <c r="H48" s="168">
        <f t="shared" si="40"/>
        <v>0.94</v>
      </c>
      <c r="I48" s="170">
        <f t="shared" si="9"/>
        <v>6.85</v>
      </c>
      <c r="J48" s="64">
        <v>943.32</v>
      </c>
      <c r="K48" s="61">
        <v>356668.47</v>
      </c>
      <c r="L48" s="203">
        <f t="shared" ref="L48" si="132">ROUND(($K$3/K48),2)</f>
        <v>0.92</v>
      </c>
      <c r="M48" s="170">
        <f t="shared" ref="M48" si="133">ROUND(((K48-$K$3)/$K$3*100),2)</f>
        <v>8.34</v>
      </c>
      <c r="N48" s="62">
        <v>2151.65</v>
      </c>
      <c r="O48" s="96">
        <v>864276.18</v>
      </c>
      <c r="P48" s="171">
        <f t="shared" si="120"/>
        <v>0.92</v>
      </c>
      <c r="Q48" s="172">
        <f t="shared" si="121"/>
        <v>9.27</v>
      </c>
      <c r="R48" s="99">
        <v>5913.26</v>
      </c>
      <c r="S48" s="102">
        <v>2711253.64</v>
      </c>
      <c r="T48" s="171">
        <f t="shared" si="122"/>
        <v>0.92</v>
      </c>
      <c r="U48" s="172">
        <f t="shared" si="123"/>
        <v>8.59</v>
      </c>
      <c r="V48" s="77">
        <v>17483.27</v>
      </c>
      <c r="W48" s="96">
        <v>6278976.1799999997</v>
      </c>
      <c r="X48" s="171">
        <f t="shared" si="124"/>
        <v>0.93</v>
      </c>
      <c r="Y48" s="172">
        <f t="shared" si="125"/>
        <v>7.84</v>
      </c>
      <c r="Z48" s="99">
        <v>33540.25</v>
      </c>
      <c r="AA48" s="102">
        <v>14356752.82</v>
      </c>
      <c r="AB48" s="171">
        <f t="shared" si="126"/>
        <v>0.93</v>
      </c>
      <c r="AC48" s="172">
        <f t="shared" si="127"/>
        <v>7.21</v>
      </c>
      <c r="AD48" s="204">
        <v>69930.679999999993</v>
      </c>
    </row>
    <row r="49" spans="1:30" x14ac:dyDescent="0.25">
      <c r="A49" s="105" t="s">
        <v>21</v>
      </c>
      <c r="B49" s="88"/>
      <c r="C49" s="65"/>
      <c r="D49" s="173">
        <f>AVERAGE(D5:D48)</f>
        <v>1.0173809523809525</v>
      </c>
      <c r="E49" s="174">
        <f>AVERAGE(E5:E48)</f>
        <v>0.50690476190476164</v>
      </c>
      <c r="F49" s="66">
        <f>AVERAGE(F5:F48)</f>
        <v>74.38095238095238</v>
      </c>
      <c r="G49" s="67"/>
      <c r="H49" s="173">
        <f>AVERAGE(H5:H48)</f>
        <v>1.0111904761904762</v>
      </c>
      <c r="I49" s="174">
        <f>AVERAGE(I5:I48)</f>
        <v>0.86214285714285821</v>
      </c>
      <c r="J49" s="68">
        <f>AVERAGE(J5:J48)</f>
        <v>830.84904761904738</v>
      </c>
      <c r="K49" s="65"/>
      <c r="L49" s="173">
        <f>AVERAGE(L5:L48)</f>
        <v>1.0061904761904763</v>
      </c>
      <c r="M49" s="174">
        <f>AVERAGE(M5:M48)</f>
        <v>1.1335714285714285</v>
      </c>
      <c r="N49" s="66">
        <f>AVERAGE(N5:N48)</f>
        <v>2442.9761904761899</v>
      </c>
      <c r="O49" s="177"/>
      <c r="P49" s="173">
        <f>AVERAGE(P5:P48)</f>
        <v>1.0019047619047619</v>
      </c>
      <c r="Q49" s="174">
        <f>AVERAGE(Q5:Q48)</f>
        <v>1.4847619047619052</v>
      </c>
      <c r="R49" s="68">
        <f>AVERAGE(R5:R48)</f>
        <v>8469.9540476190487</v>
      </c>
      <c r="S49" s="181"/>
      <c r="T49" s="173">
        <f>AVERAGE(T5:T48)</f>
        <v>0.99928571428571455</v>
      </c>
      <c r="U49" s="174">
        <f>AVERAGE(U5:U48)</f>
        <v>1.7230952380952376</v>
      </c>
      <c r="V49" s="66">
        <f>AVERAGE(V5:V48)</f>
        <v>22438.522857142863</v>
      </c>
      <c r="W49" s="177"/>
      <c r="X49" s="173">
        <f>AVERAGE(X5:X48)</f>
        <v>0.99833333333333329</v>
      </c>
      <c r="Y49" s="174">
        <f>AVERAGE(Y5:Y48)</f>
        <v>1.8366666666666664</v>
      </c>
      <c r="Z49" s="68">
        <f>AVERAGE(Z5:Z48)</f>
        <v>43623.058333333342</v>
      </c>
      <c r="AA49" s="181"/>
      <c r="AB49" s="173">
        <f>AVERAGE(AB5:AB48)</f>
        <v>1.0057142857142858</v>
      </c>
      <c r="AC49" s="174">
        <f>AVERAGE(AC5:AC48)</f>
        <v>1.1904761904761914</v>
      </c>
      <c r="AD49" s="66">
        <f>AVERAGE(AD5:AD48)</f>
        <v>89666.528809523792</v>
      </c>
    </row>
    <row r="50" spans="1:30" x14ac:dyDescent="0.25">
      <c r="A50" s="73" t="s">
        <v>22</v>
      </c>
      <c r="B50" s="86"/>
      <c r="C50" s="40"/>
      <c r="D50" s="143">
        <f>_xlfn.STDEV.S(D5:D48)</f>
        <v>0.17613824287743099</v>
      </c>
      <c r="E50" s="144">
        <f>_xlfn.STDEV.S(E5:E48)</f>
        <v>13.082726740489473</v>
      </c>
      <c r="F50" s="41">
        <f>_xlfn.STDEV.S(F5:F48)</f>
        <v>2.7707362845736019</v>
      </c>
      <c r="G50" s="42"/>
      <c r="H50" s="143">
        <f>_xlfn.STDEV.S(H5:H48)</f>
        <v>0.16557663292415345</v>
      </c>
      <c r="I50" s="144">
        <f>_xlfn.STDEV.S(I5:I48)</f>
        <v>12.529622370988756</v>
      </c>
      <c r="J50" s="43">
        <f>_xlfn.STDEV.S(J5:J48)</f>
        <v>132.84904383491823</v>
      </c>
      <c r="K50" s="40"/>
      <c r="L50" s="143">
        <f>_xlfn.STDEV.S(L5:L48)</f>
        <v>0.15266658044619213</v>
      </c>
      <c r="M50" s="144">
        <f>_xlfn.STDEV.S(M5:M48)</f>
        <v>11.744864123320511</v>
      </c>
      <c r="N50" s="41">
        <f>_xlfn.STDEV.S(N5:N48)</f>
        <v>384.38792565585737</v>
      </c>
      <c r="O50" s="147"/>
      <c r="P50" s="143">
        <f>_xlfn.STDEV.S(P5:P48)</f>
        <v>0.1486399823971177</v>
      </c>
      <c r="Q50" s="144">
        <f>_xlfn.STDEV.S(Q5:Q48)</f>
        <v>11.542581872501117</v>
      </c>
      <c r="R50" s="43">
        <f>_xlfn.STDEV.S(R5:R48)</f>
        <v>4864.7169862287683</v>
      </c>
      <c r="S50" s="151"/>
      <c r="T50" s="143">
        <f>_xlfn.STDEV.S(T5:T48)</f>
        <v>0.14612712235756042</v>
      </c>
      <c r="U50" s="144">
        <f>_xlfn.STDEV.S(U5:U48)</f>
        <v>11.470933678394413</v>
      </c>
      <c r="V50" s="41">
        <f>_xlfn.STDEV.S(V5:V48)</f>
        <v>10230.205171737989</v>
      </c>
      <c r="W50" s="147"/>
      <c r="X50" s="143">
        <f>_xlfn.STDEV.S(X5:X48)</f>
        <v>0.14513100333864254</v>
      </c>
      <c r="Y50" s="144">
        <f>_xlfn.STDEV.S(Y5:Y48)</f>
        <v>11.485810263032119</v>
      </c>
      <c r="Z50" s="43">
        <f>_xlfn.STDEV.S(Z5:Z48)</f>
        <v>19234.275424934229</v>
      </c>
      <c r="AA50" s="151"/>
      <c r="AB50" s="143">
        <f>_xlfn.STDEV.S(AB5:AB48)</f>
        <v>0.15186873114060426</v>
      </c>
      <c r="AC50" s="144">
        <f>_xlfn.STDEV.S(AC5:AC48)</f>
        <v>12.328294039081538</v>
      </c>
      <c r="AD50" s="41">
        <f>_xlfn.STDEV.S(AD5:AD48)</f>
        <v>48435.290111273382</v>
      </c>
    </row>
    <row r="51" spans="1:30" x14ac:dyDescent="0.25">
      <c r="A51" s="73" t="s">
        <v>23</v>
      </c>
      <c r="B51" s="86"/>
      <c r="C51" s="40"/>
      <c r="D51" s="143">
        <f>MIN(D5:D48)</f>
        <v>0.85</v>
      </c>
      <c r="E51" s="144">
        <f>MIN(E5:E48)</f>
        <v>-37.65</v>
      </c>
      <c r="F51" s="41">
        <f>MIN(F5:F48)</f>
        <v>70.59</v>
      </c>
      <c r="G51" s="42"/>
      <c r="H51" s="143">
        <f>MIN(H5:H48)</f>
        <v>0.85</v>
      </c>
      <c r="I51" s="144">
        <f>MIN(I5:I48)</f>
        <v>-36.19</v>
      </c>
      <c r="J51" s="43">
        <f>MIN(J5:J48)</f>
        <v>518.42999999999995</v>
      </c>
      <c r="K51" s="40"/>
      <c r="L51" s="143">
        <f>MIN(L5:L48)</f>
        <v>0.87</v>
      </c>
      <c r="M51" s="144">
        <f>MIN(M5:M48)</f>
        <v>-34.75</v>
      </c>
      <c r="N51" s="41">
        <f>MIN(N5:N48)</f>
        <v>1879.44</v>
      </c>
      <c r="O51" s="147"/>
      <c r="P51" s="143">
        <f>MIN(P5:P48)</f>
        <v>0.89</v>
      </c>
      <c r="Q51" s="144">
        <f>MIN(Q5:Q48)</f>
        <v>-34.29</v>
      </c>
      <c r="R51" s="43">
        <f>MIN(R5:R48)</f>
        <v>3301.11</v>
      </c>
      <c r="S51" s="151"/>
      <c r="T51" s="143">
        <f>MIN(T5:T48)</f>
        <v>0.87</v>
      </c>
      <c r="U51" s="144">
        <f>MIN(U5:U48)</f>
        <v>-33.75</v>
      </c>
      <c r="V51" s="41">
        <f>MIN(V5:V48)</f>
        <v>12029.77</v>
      </c>
      <c r="W51" s="147"/>
      <c r="X51" s="143">
        <f>MIN(X5:X48)</f>
        <v>0.88</v>
      </c>
      <c r="Y51" s="144">
        <f>MIN(Y5:Y48)</f>
        <v>-33.53</v>
      </c>
      <c r="Z51" s="43">
        <f>MIN(Z5:Z48)</f>
        <v>17718.55</v>
      </c>
      <c r="AA51" s="151"/>
      <c r="AB51" s="143">
        <f>MIN(AB5:AB48)</f>
        <v>0.89</v>
      </c>
      <c r="AC51" s="144">
        <f>MIN(AC5:AC48)</f>
        <v>-33.409999999999997</v>
      </c>
      <c r="AD51" s="41">
        <f>MIN(AD5:AD48)</f>
        <v>35616.949999999997</v>
      </c>
    </row>
    <row r="52" spans="1:30" ht="15.75" thickBot="1" x14ac:dyDescent="0.3">
      <c r="A52" s="19" t="s">
        <v>24</v>
      </c>
      <c r="B52" s="89"/>
      <c r="C52" s="69"/>
      <c r="D52" s="185">
        <f>MAX(D5:D48)</f>
        <v>1.6</v>
      </c>
      <c r="E52" s="186">
        <f>MAX(E5:E48)</f>
        <v>17.41</v>
      </c>
      <c r="F52" s="70">
        <f>MAX(F5:F48)</f>
        <v>82.57</v>
      </c>
      <c r="G52" s="71"/>
      <c r="H52" s="185">
        <f>MAX(H5:H48)</f>
        <v>1.57</v>
      </c>
      <c r="I52" s="186">
        <f>MAX(I5:I48)</f>
        <v>17.84</v>
      </c>
      <c r="J52" s="72">
        <f>MAX(J5:J48)</f>
        <v>1040.8499999999999</v>
      </c>
      <c r="K52" s="69"/>
      <c r="L52" s="185">
        <f>MAX(L5:L48)</f>
        <v>1.53</v>
      </c>
      <c r="M52" s="186">
        <f>MAX(M5:M48)</f>
        <v>15.02</v>
      </c>
      <c r="N52" s="70">
        <f>MAX(N5:N48)</f>
        <v>3031.27</v>
      </c>
      <c r="O52" s="195"/>
      <c r="P52" s="185">
        <f>MAX(P5:P48)</f>
        <v>1.52</v>
      </c>
      <c r="Q52" s="186">
        <f>MAX(Q5:Q48)</f>
        <v>12.65</v>
      </c>
      <c r="R52" s="72">
        <f>MAX(R5:R48)</f>
        <v>24262.639999999999</v>
      </c>
      <c r="S52" s="197"/>
      <c r="T52" s="185">
        <f>MAX(T5:T48)</f>
        <v>1.51</v>
      </c>
      <c r="U52" s="186">
        <f>MAX(U5:U48)</f>
        <v>14.54</v>
      </c>
      <c r="V52" s="70">
        <f>MAX(V5:V48)</f>
        <v>48081.37</v>
      </c>
      <c r="W52" s="195"/>
      <c r="X52" s="185">
        <f>MAX(X5:X48)</f>
        <v>1.5</v>
      </c>
      <c r="Y52" s="186">
        <f>MAX(Y5:Y48)</f>
        <v>13.82</v>
      </c>
      <c r="Z52" s="72">
        <f>MAX(Z5:Z48)</f>
        <v>103157.32</v>
      </c>
      <c r="AA52" s="197"/>
      <c r="AB52" s="185">
        <f>MAX(AB5:AB48)</f>
        <v>1.5</v>
      </c>
      <c r="AC52" s="186">
        <f>MAX(AC5:AC48)</f>
        <v>12.76</v>
      </c>
      <c r="AD52" s="70">
        <f>MAX(AD5:AD48)</f>
        <v>279926.82</v>
      </c>
    </row>
    <row r="110" spans="2:2" x14ac:dyDescent="0.25">
      <c r="B110" s="4"/>
    </row>
  </sheetData>
  <mergeCells count="8">
    <mergeCell ref="S1:V1"/>
    <mergeCell ref="W1:Z1"/>
    <mergeCell ref="AA1:AD1"/>
    <mergeCell ref="A1:B1"/>
    <mergeCell ref="C1:F1"/>
    <mergeCell ref="G1:J1"/>
    <mergeCell ref="K1:N1"/>
    <mergeCell ref="O1:R1"/>
  </mergeCells>
  <pageMargins left="0.25" right="0.25" top="0.75" bottom="0.75" header="0.3" footer="0.3"/>
  <pageSetup paperSize="9" scale="58" fitToHeight="0" orientation="landscape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110"/>
  <sheetViews>
    <sheetView workbookViewId="0">
      <selection activeCell="H7" sqref="H7"/>
    </sheetView>
  </sheetViews>
  <sheetFormatPr defaultRowHeight="15" x14ac:dyDescent="0.25"/>
  <cols>
    <col min="1" max="1" width="7.85546875" style="2" bestFit="1" customWidth="1"/>
    <col min="2" max="2" width="7" style="3" bestFit="1" customWidth="1"/>
    <col min="3" max="3" width="4.5703125" style="27" bestFit="1" customWidth="1"/>
    <col min="4" max="4" width="6.28515625" style="27" bestFit="1" customWidth="1"/>
    <col min="5" max="5" width="4.5703125" style="27" bestFit="1" customWidth="1"/>
    <col min="6" max="6" width="6.28515625" style="27" bestFit="1" customWidth="1"/>
    <col min="7" max="7" width="4.5703125" style="27" bestFit="1" customWidth="1"/>
    <col min="8" max="8" width="6.28515625" style="27" bestFit="1" customWidth="1"/>
    <col min="9" max="9" width="4.5703125" style="27" bestFit="1" customWidth="1"/>
    <col min="10" max="10" width="6.28515625" style="27" bestFit="1" customWidth="1"/>
    <col min="11" max="11" width="4.5703125" style="27" bestFit="1" customWidth="1"/>
    <col min="12" max="12" width="6.28515625" style="27" bestFit="1" customWidth="1"/>
    <col min="13" max="13" width="4.5703125" style="27" bestFit="1" customWidth="1"/>
    <col min="14" max="14" width="6.28515625" style="27" bestFit="1" customWidth="1"/>
    <col min="15" max="15" width="4.5703125" style="27" bestFit="1" customWidth="1"/>
    <col min="16" max="16" width="6.28515625" style="27" bestFit="1" customWidth="1"/>
    <col min="17" max="17" width="4.5703125" style="27" bestFit="1" customWidth="1"/>
    <col min="18" max="18" width="4.7109375" style="27" bestFit="1" customWidth="1"/>
    <col min="19" max="20" width="6.28515625" style="27" bestFit="1" customWidth="1"/>
    <col min="21" max="21" width="5.5703125" bestFit="1" customWidth="1"/>
    <col min="23" max="23" width="5" bestFit="1" customWidth="1"/>
    <col min="24" max="24" width="6.28515625" style="208" bestFit="1" customWidth="1"/>
    <col min="25" max="25" width="6.5703125" style="209" bestFit="1" customWidth="1"/>
  </cols>
  <sheetData>
    <row r="1" spans="1:25" x14ac:dyDescent="0.25">
      <c r="A1" s="251" t="s">
        <v>0</v>
      </c>
      <c r="B1" s="253" t="s">
        <v>3</v>
      </c>
      <c r="C1" s="244" t="s">
        <v>7</v>
      </c>
      <c r="D1" s="246"/>
      <c r="E1" s="255" t="s">
        <v>14</v>
      </c>
      <c r="F1" s="256"/>
      <c r="G1" s="244" t="s">
        <v>19</v>
      </c>
      <c r="H1" s="246"/>
      <c r="I1" s="255" t="s">
        <v>18</v>
      </c>
      <c r="J1" s="256"/>
      <c r="K1" s="244" t="s">
        <v>17</v>
      </c>
      <c r="L1" s="246"/>
      <c r="M1" s="255" t="s">
        <v>16</v>
      </c>
      <c r="N1" s="256"/>
      <c r="O1" s="244" t="s">
        <v>15</v>
      </c>
      <c r="P1" s="246"/>
      <c r="Q1" s="249" t="s">
        <v>8</v>
      </c>
      <c r="R1" s="244"/>
      <c r="S1" s="246" t="s">
        <v>20</v>
      </c>
      <c r="T1" s="250"/>
      <c r="U1" s="247" t="s">
        <v>27</v>
      </c>
    </row>
    <row r="2" spans="1:25" ht="15.75" thickBot="1" x14ac:dyDescent="0.3">
      <c r="A2" s="252"/>
      <c r="B2" s="254"/>
      <c r="C2" s="14" t="s">
        <v>8</v>
      </c>
      <c r="D2" s="18" t="s">
        <v>20</v>
      </c>
      <c r="E2" s="19" t="s">
        <v>8</v>
      </c>
      <c r="F2" s="10" t="s">
        <v>20</v>
      </c>
      <c r="G2" s="14" t="s">
        <v>8</v>
      </c>
      <c r="H2" s="18" t="s">
        <v>20</v>
      </c>
      <c r="I2" s="19" t="s">
        <v>8</v>
      </c>
      <c r="J2" s="10" t="s">
        <v>20</v>
      </c>
      <c r="K2" s="14" t="s">
        <v>8</v>
      </c>
      <c r="L2" s="18" t="s">
        <v>20</v>
      </c>
      <c r="M2" s="19" t="s">
        <v>8</v>
      </c>
      <c r="N2" s="10" t="s">
        <v>20</v>
      </c>
      <c r="O2" s="14" t="s">
        <v>8</v>
      </c>
      <c r="P2" s="18" t="s">
        <v>20</v>
      </c>
      <c r="Q2" s="19" t="s">
        <v>25</v>
      </c>
      <c r="R2" s="55" t="s">
        <v>26</v>
      </c>
      <c r="S2" s="55" t="s">
        <v>25</v>
      </c>
      <c r="T2" s="18" t="s">
        <v>26</v>
      </c>
      <c r="U2" s="248"/>
      <c r="W2">
        <v>4278</v>
      </c>
    </row>
    <row r="3" spans="1:25" x14ac:dyDescent="0.25">
      <c r="A3" s="11" t="s">
        <v>4</v>
      </c>
      <c r="B3" s="15">
        <f>SUM(B4:B24)</f>
        <v>22.299000000000003</v>
      </c>
      <c r="C3" s="23"/>
      <c r="D3" s="24"/>
      <c r="E3" s="25"/>
      <c r="F3" s="26"/>
      <c r="G3" s="23"/>
      <c r="H3" s="24"/>
      <c r="I3" s="25"/>
      <c r="J3" s="26"/>
      <c r="K3" s="23"/>
      <c r="L3" s="24"/>
      <c r="M3" s="25"/>
      <c r="N3" s="26"/>
      <c r="O3" s="23"/>
      <c r="P3" s="24"/>
      <c r="Q3" s="25"/>
      <c r="R3" s="54"/>
      <c r="S3" s="54"/>
      <c r="T3" s="24"/>
      <c r="U3" s="110"/>
    </row>
    <row r="4" spans="1:25" x14ac:dyDescent="0.25">
      <c r="A4" s="12">
        <v>183</v>
      </c>
      <c r="B4" s="16">
        <v>2.5459999999999998</v>
      </c>
      <c r="C4" s="28">
        <f>BBW!D5</f>
        <v>1.03</v>
      </c>
      <c r="D4" s="29">
        <f>BBW!E5</f>
        <v>-2.88</v>
      </c>
      <c r="E4" s="30">
        <f>BBW!H5</f>
        <v>1.03</v>
      </c>
      <c r="F4" s="31">
        <f>BBW!I5</f>
        <v>-2.72</v>
      </c>
      <c r="G4" s="28">
        <f>BBW!L5</f>
        <v>1.03</v>
      </c>
      <c r="H4" s="29">
        <f>BBW!M5</f>
        <v>-2.48</v>
      </c>
      <c r="I4" s="30">
        <f>BBW!P5</f>
        <v>1.02</v>
      </c>
      <c r="J4" s="31">
        <f>BBW!Q5</f>
        <v>-2.4</v>
      </c>
      <c r="K4" s="28">
        <f>BBW!T5</f>
        <v>1.02</v>
      </c>
      <c r="L4" s="29">
        <f>BBW!U5</f>
        <v>-2.34</v>
      </c>
      <c r="M4" s="30">
        <f>BBW!X5</f>
        <v>1.02</v>
      </c>
      <c r="N4" s="31">
        <f>BBW!Y5</f>
        <v>-2.3199999999999998</v>
      </c>
      <c r="O4" s="28">
        <f>BBW!AB5</f>
        <v>1.02</v>
      </c>
      <c r="P4" s="29">
        <f>BBW!AC5</f>
        <v>-2.2999999999999998</v>
      </c>
      <c r="Q4" s="30">
        <f>MIN(C4,E4,G4,I4,K4,M4,O4)</f>
        <v>1.02</v>
      </c>
      <c r="R4" s="52">
        <f>MAX(C4,E4,G4,I4,K4,M4,O4)</f>
        <v>1.03</v>
      </c>
      <c r="S4" s="52">
        <f>MIN(D4,F4,H4,J4,L4,N4,P4)</f>
        <v>-2.88</v>
      </c>
      <c r="T4" s="29">
        <f>MAX(D4,F4,H4,J4,L4,N4,P4)</f>
        <v>-2.2999999999999998</v>
      </c>
      <c r="U4" s="107">
        <f>T4-S4</f>
        <v>0.58000000000000007</v>
      </c>
      <c r="W4">
        <v>4186</v>
      </c>
      <c r="X4" s="208">
        <f t="shared" ref="X4:X24" si="0">ROUND(((W4-$W$2)/$W$2*100),2)</f>
        <v>-2.15</v>
      </c>
      <c r="Y4" s="209">
        <f t="shared" ref="Y4:Y24" si="1">ROUND((W4/$W$2*100),2)</f>
        <v>97.85</v>
      </c>
    </row>
    <row r="5" spans="1:25" x14ac:dyDescent="0.25">
      <c r="A5" s="12">
        <v>125</v>
      </c>
      <c r="B5" s="16">
        <v>1.8640000000000001</v>
      </c>
      <c r="C5" s="28">
        <f>BBW!D6</f>
        <v>0.99</v>
      </c>
      <c r="D5" s="29">
        <f>BBW!E6</f>
        <v>0.56999999999999995</v>
      </c>
      <c r="E5" s="30">
        <f>BBW!H6</f>
        <v>1</v>
      </c>
      <c r="F5" s="31">
        <f>BBW!I6</f>
        <v>0.46</v>
      </c>
      <c r="G5" s="28">
        <f>BBW!L6</f>
        <v>0.99</v>
      </c>
      <c r="H5" s="29">
        <f>BBW!M6</f>
        <v>0.65</v>
      </c>
      <c r="I5" s="30">
        <f>BBW!P6</f>
        <v>0.99</v>
      </c>
      <c r="J5" s="31">
        <f>BBW!Q6</f>
        <v>0.96</v>
      </c>
      <c r="K5" s="28">
        <f>BBW!T6</f>
        <v>0.99</v>
      </c>
      <c r="L5" s="29">
        <f>BBW!U6</f>
        <v>1.1299999999999999</v>
      </c>
      <c r="M5" s="30">
        <f>BBW!X6</f>
        <v>0.99</v>
      </c>
      <c r="N5" s="31">
        <f>BBW!Y6</f>
        <v>0.95</v>
      </c>
      <c r="O5" s="28">
        <f>BBW!AB6</f>
        <v>0.99</v>
      </c>
      <c r="P5" s="29">
        <f>BBW!AC6</f>
        <v>0.87</v>
      </c>
      <c r="Q5" s="30">
        <f t="shared" ref="Q5:Q47" si="2">MIN(C5,E5,G5,I5,K5,M5,O5)</f>
        <v>0.99</v>
      </c>
      <c r="R5" s="52">
        <f t="shared" ref="R5:R47" si="3">MAX(C5,E5,G5,I5,K5,M5,O5)</f>
        <v>1</v>
      </c>
      <c r="S5" s="52">
        <f t="shared" ref="S5:S47" si="4">MIN(D5,F5,H5,J5,L5,N5,P5)</f>
        <v>0.46</v>
      </c>
      <c r="T5" s="29">
        <f t="shared" ref="T5:T47" si="5">MAX(D5,F5,H5,J5,L5,N5,P5)</f>
        <v>1.1299999999999999</v>
      </c>
      <c r="U5" s="107">
        <f t="shared" ref="U5:U47" si="6">T5-S5</f>
        <v>0.66999999999999993</v>
      </c>
      <c r="W5">
        <v>4278</v>
      </c>
      <c r="X5" s="208">
        <f t="shared" si="0"/>
        <v>0</v>
      </c>
      <c r="Y5" s="209">
        <f t="shared" si="1"/>
        <v>100</v>
      </c>
    </row>
    <row r="6" spans="1:25" x14ac:dyDescent="0.25">
      <c r="A6" s="12">
        <v>128</v>
      </c>
      <c r="B6" s="16">
        <v>0.60499999999999998</v>
      </c>
      <c r="C6" s="28">
        <f>BBW!D7</f>
        <v>1.1499999999999999</v>
      </c>
      <c r="D6" s="29">
        <f>BBW!E7</f>
        <v>-13.32</v>
      </c>
      <c r="E6" s="30">
        <f>BBW!H7</f>
        <v>1.1399999999999999</v>
      </c>
      <c r="F6" s="31">
        <f>BBW!I7</f>
        <v>-12.31</v>
      </c>
      <c r="G6" s="28">
        <f>BBW!L7</f>
        <v>1.1200000000000001</v>
      </c>
      <c r="H6" s="29">
        <f>BBW!M7</f>
        <v>-10.52</v>
      </c>
      <c r="I6" s="30">
        <f>BBW!P7</f>
        <v>1.1100000000000001</v>
      </c>
      <c r="J6" s="31">
        <f>BBW!Q7</f>
        <v>-9.5500000000000007</v>
      </c>
      <c r="K6" s="28">
        <f>BBW!T7</f>
        <v>1.1000000000000001</v>
      </c>
      <c r="L6" s="29">
        <f>BBW!U7</f>
        <v>-9.06</v>
      </c>
      <c r="M6" s="30">
        <f>BBW!X7</f>
        <v>1.1000000000000001</v>
      </c>
      <c r="N6" s="31">
        <f>BBW!Y7</f>
        <v>-9.01</v>
      </c>
      <c r="O6" s="28">
        <f>BBW!AB7</f>
        <v>1.1000000000000001</v>
      </c>
      <c r="P6" s="29">
        <f>BBW!AC7</f>
        <v>-8.91</v>
      </c>
      <c r="Q6" s="30">
        <f t="shared" si="2"/>
        <v>1.1000000000000001</v>
      </c>
      <c r="R6" s="52">
        <f t="shared" si="3"/>
        <v>1.1499999999999999</v>
      </c>
      <c r="S6" s="52">
        <f t="shared" si="4"/>
        <v>-13.32</v>
      </c>
      <c r="T6" s="29">
        <f t="shared" si="5"/>
        <v>-8.91</v>
      </c>
      <c r="U6" s="107">
        <f t="shared" si="6"/>
        <v>4.41</v>
      </c>
      <c r="W6">
        <v>3838</v>
      </c>
      <c r="X6" s="208">
        <f t="shared" si="0"/>
        <v>-10.29</v>
      </c>
      <c r="Y6" s="209">
        <f t="shared" si="1"/>
        <v>89.71</v>
      </c>
    </row>
    <row r="7" spans="1:25" x14ac:dyDescent="0.25">
      <c r="A7" s="12">
        <v>130</v>
      </c>
      <c r="B7" s="16">
        <v>8.1000000000000003E-2</v>
      </c>
      <c r="C7" s="28">
        <f>BBW!D8</f>
        <v>0.99</v>
      </c>
      <c r="D7" s="29">
        <f>BBW!E8</f>
        <v>0.7</v>
      </c>
      <c r="E7" s="30">
        <f>BBW!H8</f>
        <v>0.99</v>
      </c>
      <c r="F7" s="31">
        <f>BBW!I8</f>
        <v>1.1599999999999999</v>
      </c>
      <c r="G7" s="28">
        <f>BBW!L8</f>
        <v>0.98</v>
      </c>
      <c r="H7" s="29">
        <f>BBW!M8</f>
        <v>2.02</v>
      </c>
      <c r="I7" s="30">
        <f>BBW!P8</f>
        <v>0.98</v>
      </c>
      <c r="J7" s="31">
        <f>BBW!Q8</f>
        <v>2.5299999999999998</v>
      </c>
      <c r="K7" s="28">
        <f>BBW!T8</f>
        <v>0.98</v>
      </c>
      <c r="L7" s="29">
        <f>BBW!U8</f>
        <v>2.38</v>
      </c>
      <c r="M7" s="30">
        <f>BBW!X8</f>
        <v>0.98</v>
      </c>
      <c r="N7" s="31">
        <f>BBW!Y8</f>
        <v>2.08</v>
      </c>
      <c r="O7" s="28">
        <f>BBW!AB8</f>
        <v>0.98</v>
      </c>
      <c r="P7" s="29">
        <f>BBW!AC8</f>
        <v>1.96</v>
      </c>
      <c r="Q7" s="30">
        <f t="shared" si="2"/>
        <v>0.98</v>
      </c>
      <c r="R7" s="52">
        <f t="shared" si="3"/>
        <v>0.99</v>
      </c>
      <c r="S7" s="52">
        <f t="shared" si="4"/>
        <v>0.7</v>
      </c>
      <c r="T7" s="29">
        <f t="shared" si="5"/>
        <v>2.5299999999999998</v>
      </c>
      <c r="U7" s="107">
        <f t="shared" si="6"/>
        <v>1.8299999999999998</v>
      </c>
      <c r="W7">
        <v>4278</v>
      </c>
      <c r="X7" s="208">
        <f t="shared" si="0"/>
        <v>0</v>
      </c>
      <c r="Y7" s="209">
        <f t="shared" si="1"/>
        <v>100</v>
      </c>
    </row>
    <row r="8" spans="1:25" x14ac:dyDescent="0.25">
      <c r="A8" s="12">
        <v>133</v>
      </c>
      <c r="B8" s="16">
        <v>1.2569999999999999</v>
      </c>
      <c r="C8" s="28">
        <f>BBW!D9</f>
        <v>0.99</v>
      </c>
      <c r="D8" s="29">
        <f>BBW!E9</f>
        <v>0.89</v>
      </c>
      <c r="E8" s="30">
        <f>BBW!H9</f>
        <v>0.99</v>
      </c>
      <c r="F8" s="31">
        <f>BBW!I9</f>
        <v>1.33</v>
      </c>
      <c r="G8" s="28">
        <f>BBW!L9</f>
        <v>0.98</v>
      </c>
      <c r="H8" s="29">
        <f>BBW!M9</f>
        <v>2.1800000000000002</v>
      </c>
      <c r="I8" s="30">
        <f>BBW!P9</f>
        <v>0.97</v>
      </c>
      <c r="J8" s="31">
        <f>BBW!Q9</f>
        <v>2.67</v>
      </c>
      <c r="K8" s="28">
        <f>BBW!T9</f>
        <v>0.98</v>
      </c>
      <c r="L8" s="29">
        <f>BBW!U9</f>
        <v>2.4900000000000002</v>
      </c>
      <c r="M8" s="30">
        <f>BBW!X9</f>
        <v>0.98</v>
      </c>
      <c r="N8" s="31">
        <f>BBW!Y9</f>
        <v>2.1800000000000002</v>
      </c>
      <c r="O8" s="28">
        <f>BBW!AB9</f>
        <v>0.98</v>
      </c>
      <c r="P8" s="29">
        <f>BBW!AC9</f>
        <v>2.04</v>
      </c>
      <c r="Q8" s="30">
        <f t="shared" si="2"/>
        <v>0.97</v>
      </c>
      <c r="R8" s="52">
        <f t="shared" si="3"/>
        <v>0.99</v>
      </c>
      <c r="S8" s="52">
        <f t="shared" si="4"/>
        <v>0.89</v>
      </c>
      <c r="T8" s="29">
        <f t="shared" si="5"/>
        <v>2.67</v>
      </c>
      <c r="U8" s="107">
        <f t="shared" si="6"/>
        <v>1.7799999999999998</v>
      </c>
      <c r="W8">
        <v>4278</v>
      </c>
      <c r="X8" s="208">
        <f t="shared" si="0"/>
        <v>0</v>
      </c>
      <c r="Y8" s="209">
        <f t="shared" si="1"/>
        <v>100</v>
      </c>
    </row>
    <row r="9" spans="1:25" x14ac:dyDescent="0.25">
      <c r="A9" s="12">
        <v>135</v>
      </c>
      <c r="B9" s="16">
        <v>0.193</v>
      </c>
      <c r="C9" s="28">
        <f>BBW!D10</f>
        <v>1.32</v>
      </c>
      <c r="D9" s="29">
        <f>BBW!E10</f>
        <v>-24.04</v>
      </c>
      <c r="E9" s="30">
        <f>BBW!H10</f>
        <v>1.29</v>
      </c>
      <c r="F9" s="31">
        <f>BBW!I10</f>
        <v>-22.43</v>
      </c>
      <c r="G9" s="28">
        <f>BBW!L10</f>
        <v>1.25</v>
      </c>
      <c r="H9" s="29">
        <f>BBW!M10</f>
        <v>-20.190000000000001</v>
      </c>
      <c r="I9" s="30">
        <f>BBW!P10</f>
        <v>1.24</v>
      </c>
      <c r="J9" s="31">
        <f>BBW!Q10</f>
        <v>-19.14</v>
      </c>
      <c r="K9" s="28">
        <f>BBW!T10</f>
        <v>1.23</v>
      </c>
      <c r="L9" s="29">
        <f>BBW!U10</f>
        <v>-18.600000000000001</v>
      </c>
      <c r="M9" s="30">
        <f>BBW!X10</f>
        <v>1.23</v>
      </c>
      <c r="N9" s="31">
        <f>BBW!Y10</f>
        <v>-18.440000000000001</v>
      </c>
      <c r="O9" s="28">
        <f>BBW!AB10</f>
        <v>1.22</v>
      </c>
      <c r="P9" s="29">
        <f>BBW!AC10</f>
        <v>-18.29</v>
      </c>
      <c r="Q9" s="30">
        <f t="shared" si="2"/>
        <v>1.22</v>
      </c>
      <c r="R9" s="52">
        <f t="shared" si="3"/>
        <v>1.32</v>
      </c>
      <c r="S9" s="52">
        <f t="shared" si="4"/>
        <v>-24.04</v>
      </c>
      <c r="T9" s="29">
        <f t="shared" si="5"/>
        <v>-18.29</v>
      </c>
      <c r="U9" s="108">
        <f t="shared" si="6"/>
        <v>5.75</v>
      </c>
      <c r="W9">
        <v>3448</v>
      </c>
      <c r="X9" s="208">
        <f t="shared" si="0"/>
        <v>-19.399999999999999</v>
      </c>
      <c r="Y9" s="209">
        <f t="shared" si="1"/>
        <v>80.599999999999994</v>
      </c>
    </row>
    <row r="10" spans="1:25" x14ac:dyDescent="0.25">
      <c r="A10" s="12">
        <v>137</v>
      </c>
      <c r="B10" s="16">
        <v>0.73099999999999998</v>
      </c>
      <c r="C10" s="28">
        <f>BBW!D11</f>
        <v>1.39</v>
      </c>
      <c r="D10" s="29">
        <f>BBW!E11</f>
        <v>-27.99</v>
      </c>
      <c r="E10" s="30">
        <f>BBW!H11</f>
        <v>1.36</v>
      </c>
      <c r="F10" s="31">
        <f>BBW!I11</f>
        <v>-26.34</v>
      </c>
      <c r="G10" s="28">
        <f>BBW!L11</f>
        <v>1.32</v>
      </c>
      <c r="H10" s="29">
        <f>BBW!M11</f>
        <v>-24.19</v>
      </c>
      <c r="I10" s="30">
        <f>BBW!P11</f>
        <v>1.3</v>
      </c>
      <c r="J10" s="31">
        <f>BBW!Q11</f>
        <v>-23.23</v>
      </c>
      <c r="K10" s="28">
        <f>BBW!T11</f>
        <v>1.29</v>
      </c>
      <c r="L10" s="29">
        <f>BBW!U11</f>
        <v>-22.62</v>
      </c>
      <c r="M10" s="30">
        <f>BBW!X11</f>
        <v>1.29</v>
      </c>
      <c r="N10" s="31">
        <f>BBW!Y11</f>
        <v>-22.42</v>
      </c>
      <c r="O10" s="28">
        <f>BBW!AB11</f>
        <v>1.29</v>
      </c>
      <c r="P10" s="29">
        <f>BBW!AC11</f>
        <v>-22.25</v>
      </c>
      <c r="Q10" s="30">
        <f t="shared" si="2"/>
        <v>1.29</v>
      </c>
      <c r="R10" s="52">
        <f t="shared" si="3"/>
        <v>1.39</v>
      </c>
      <c r="S10" s="52">
        <f t="shared" si="4"/>
        <v>-27.99</v>
      </c>
      <c r="T10" s="29">
        <f t="shared" si="5"/>
        <v>-22.25</v>
      </c>
      <c r="U10" s="108">
        <f t="shared" si="6"/>
        <v>5.7399999999999984</v>
      </c>
      <c r="W10">
        <v>3306</v>
      </c>
      <c r="X10" s="208">
        <f t="shared" si="0"/>
        <v>-22.72</v>
      </c>
      <c r="Y10" s="209">
        <f t="shared" si="1"/>
        <v>77.28</v>
      </c>
    </row>
    <row r="11" spans="1:25" x14ac:dyDescent="0.25">
      <c r="A11" s="12">
        <v>140</v>
      </c>
      <c r="B11" s="16">
        <v>5.3999999999999999E-2</v>
      </c>
      <c r="C11" s="28">
        <f>BBW!D12</f>
        <v>1.46</v>
      </c>
      <c r="D11" s="29">
        <f>BBW!E12</f>
        <v>-31.28</v>
      </c>
      <c r="E11" s="30">
        <f>BBW!H12</f>
        <v>1.42</v>
      </c>
      <c r="F11" s="31">
        <f>BBW!I12</f>
        <v>-29.69</v>
      </c>
      <c r="G11" s="28">
        <f>BBW!L12</f>
        <v>1.38</v>
      </c>
      <c r="H11" s="29">
        <f>BBW!M12</f>
        <v>-27.75</v>
      </c>
      <c r="I11" s="30">
        <f>BBW!P12</f>
        <v>1.37</v>
      </c>
      <c r="J11" s="31">
        <f>BBW!Q12</f>
        <v>-26.95</v>
      </c>
      <c r="K11" s="28">
        <f>BBW!T12</f>
        <v>1.36</v>
      </c>
      <c r="L11" s="29">
        <f>BBW!U12</f>
        <v>-26.36</v>
      </c>
      <c r="M11" s="30">
        <f>BBW!X12</f>
        <v>1.35</v>
      </c>
      <c r="N11" s="31">
        <f>BBW!Y12</f>
        <v>-26.14</v>
      </c>
      <c r="O11" s="28">
        <f>BBW!AB12</f>
        <v>1.35</v>
      </c>
      <c r="P11" s="29">
        <f>BBW!AC12</f>
        <v>-25.99</v>
      </c>
      <c r="Q11" s="30">
        <f t="shared" si="2"/>
        <v>1.35</v>
      </c>
      <c r="R11" s="52">
        <f t="shared" si="3"/>
        <v>1.46</v>
      </c>
      <c r="S11" s="52">
        <f t="shared" si="4"/>
        <v>-31.28</v>
      </c>
      <c r="T11" s="29">
        <f t="shared" si="5"/>
        <v>-25.99</v>
      </c>
      <c r="U11" s="108">
        <f t="shared" si="6"/>
        <v>5.2900000000000027</v>
      </c>
      <c r="W11">
        <v>3172</v>
      </c>
      <c r="X11" s="208">
        <f t="shared" si="0"/>
        <v>-25.85</v>
      </c>
      <c r="Y11" s="209">
        <f t="shared" si="1"/>
        <v>74.150000000000006</v>
      </c>
    </row>
    <row r="12" spans="1:25" x14ac:dyDescent="0.25">
      <c r="A12" s="12">
        <v>141</v>
      </c>
      <c r="B12" s="16">
        <v>0.59099999999999997</v>
      </c>
      <c r="C12" s="28">
        <f>BBW!D13</f>
        <v>1.53</v>
      </c>
      <c r="D12" s="29">
        <f>BBW!E13</f>
        <v>-34.6</v>
      </c>
      <c r="E12" s="30">
        <f>BBW!H13</f>
        <v>1.49</v>
      </c>
      <c r="F12" s="31">
        <f>BBW!I13</f>
        <v>-33.049999999999997</v>
      </c>
      <c r="G12" s="28">
        <f>BBW!L13</f>
        <v>1.46</v>
      </c>
      <c r="H12" s="29">
        <f>BBW!M13</f>
        <v>-31.33</v>
      </c>
      <c r="I12" s="30">
        <f>BBW!P13</f>
        <v>1.44</v>
      </c>
      <c r="J12" s="31">
        <f>BBW!Q13</f>
        <v>-30.69</v>
      </c>
      <c r="K12" s="28">
        <f>BBW!T13</f>
        <v>1.43</v>
      </c>
      <c r="L12" s="29">
        <f>BBW!U13</f>
        <v>-30.11</v>
      </c>
      <c r="M12" s="30">
        <f>BBW!X13</f>
        <v>1.43</v>
      </c>
      <c r="N12" s="31">
        <f>BBW!Y13</f>
        <v>-29.88</v>
      </c>
      <c r="O12" s="28">
        <f>BBW!AB13</f>
        <v>1.42</v>
      </c>
      <c r="P12" s="29">
        <f>BBW!AC13</f>
        <v>-29.74</v>
      </c>
      <c r="Q12" s="30">
        <f t="shared" si="2"/>
        <v>1.42</v>
      </c>
      <c r="R12" s="52">
        <f t="shared" si="3"/>
        <v>1.53</v>
      </c>
      <c r="S12" s="52">
        <f t="shared" si="4"/>
        <v>-34.6</v>
      </c>
      <c r="T12" s="29">
        <f t="shared" si="5"/>
        <v>-29.74</v>
      </c>
      <c r="U12" s="107">
        <f t="shared" si="6"/>
        <v>4.860000000000003</v>
      </c>
      <c r="W12">
        <v>3046</v>
      </c>
      <c r="X12" s="208">
        <f t="shared" si="0"/>
        <v>-28.8</v>
      </c>
      <c r="Y12" s="209">
        <f t="shared" si="1"/>
        <v>71.2</v>
      </c>
    </row>
    <row r="13" spans="1:25" x14ac:dyDescent="0.25">
      <c r="A13" s="12">
        <v>143</v>
      </c>
      <c r="B13" s="16">
        <v>1.01</v>
      </c>
      <c r="C13" s="28">
        <f>BBW!D14</f>
        <v>1.6</v>
      </c>
      <c r="D13" s="29">
        <f>BBW!E14</f>
        <v>-37.65</v>
      </c>
      <c r="E13" s="30">
        <f>BBW!H14</f>
        <v>1.57</v>
      </c>
      <c r="F13" s="31">
        <f>BBW!I14</f>
        <v>-36.19</v>
      </c>
      <c r="G13" s="28">
        <f>BBW!L14</f>
        <v>1.53</v>
      </c>
      <c r="H13" s="29">
        <f>BBW!M14</f>
        <v>-34.75</v>
      </c>
      <c r="I13" s="30">
        <f>BBW!P14</f>
        <v>1.52</v>
      </c>
      <c r="J13" s="31">
        <f>BBW!Q14</f>
        <v>-34.29</v>
      </c>
      <c r="K13" s="28">
        <f>BBW!T14</f>
        <v>1.51</v>
      </c>
      <c r="L13" s="29">
        <f>BBW!U14</f>
        <v>-33.75</v>
      </c>
      <c r="M13" s="30">
        <f>BBW!X14</f>
        <v>1.5</v>
      </c>
      <c r="N13" s="31">
        <f>BBW!Y14</f>
        <v>-33.53</v>
      </c>
      <c r="O13" s="28">
        <f>BBW!AB14</f>
        <v>1.5</v>
      </c>
      <c r="P13" s="29">
        <f>BBW!AC14</f>
        <v>-33.409999999999997</v>
      </c>
      <c r="Q13" s="30">
        <f t="shared" si="2"/>
        <v>1.5</v>
      </c>
      <c r="R13" s="52">
        <f t="shared" si="3"/>
        <v>1.6</v>
      </c>
      <c r="S13" s="52">
        <f t="shared" si="4"/>
        <v>-37.65</v>
      </c>
      <c r="T13" s="29">
        <f t="shared" si="5"/>
        <v>-33.409999999999997</v>
      </c>
      <c r="U13" s="107">
        <f t="shared" si="6"/>
        <v>4.240000000000002</v>
      </c>
      <c r="W13">
        <v>2928</v>
      </c>
      <c r="X13" s="208">
        <f t="shared" si="0"/>
        <v>-31.56</v>
      </c>
      <c r="Y13" s="209">
        <f t="shared" si="1"/>
        <v>68.44</v>
      </c>
    </row>
    <row r="14" spans="1:25" x14ac:dyDescent="0.25">
      <c r="A14" s="12">
        <v>149</v>
      </c>
      <c r="B14" s="16">
        <v>0.26800000000000002</v>
      </c>
      <c r="C14" s="28">
        <f>BBW!D15</f>
        <v>0.85</v>
      </c>
      <c r="D14" s="29">
        <f>BBW!E15</f>
        <v>17.41</v>
      </c>
      <c r="E14" s="30">
        <f>BBW!H15</f>
        <v>0.85</v>
      </c>
      <c r="F14" s="31">
        <f>BBW!I15</f>
        <v>17.84</v>
      </c>
      <c r="G14" s="28">
        <f>BBW!L15</f>
        <v>0.87</v>
      </c>
      <c r="H14" s="29">
        <f>BBW!M15</f>
        <v>15.02</v>
      </c>
      <c r="I14" s="30">
        <f>BBW!P15</f>
        <v>0.89</v>
      </c>
      <c r="J14" s="31">
        <f>BBW!Q15</f>
        <v>12.56</v>
      </c>
      <c r="K14" s="28">
        <f>BBW!T15</f>
        <v>0.9</v>
      </c>
      <c r="L14" s="29">
        <f>BBW!U15</f>
        <v>11.51</v>
      </c>
      <c r="M14" s="30">
        <f>BBW!X15</f>
        <v>0.9</v>
      </c>
      <c r="N14" s="31">
        <f>BBW!Y15</f>
        <v>11.6</v>
      </c>
      <c r="O14" s="28">
        <f>BBW!AB15</f>
        <v>0.9</v>
      </c>
      <c r="P14" s="29">
        <f>BBW!AC15</f>
        <v>11.72</v>
      </c>
      <c r="Q14" s="59">
        <f t="shared" si="2"/>
        <v>0.85</v>
      </c>
      <c r="R14" s="60">
        <f t="shared" si="3"/>
        <v>0.9</v>
      </c>
      <c r="S14" s="52">
        <f t="shared" si="4"/>
        <v>11.51</v>
      </c>
      <c r="T14" s="29">
        <f t="shared" si="5"/>
        <v>17.84</v>
      </c>
      <c r="U14" s="108">
        <f t="shared" si="6"/>
        <v>6.33</v>
      </c>
      <c r="W14">
        <v>4278</v>
      </c>
      <c r="X14" s="208">
        <f t="shared" si="0"/>
        <v>0</v>
      </c>
      <c r="Y14" s="209">
        <f t="shared" si="1"/>
        <v>100</v>
      </c>
    </row>
    <row r="15" spans="1:25" x14ac:dyDescent="0.25">
      <c r="A15" s="12">
        <v>151</v>
      </c>
      <c r="B15" s="16">
        <v>0.65400000000000003</v>
      </c>
      <c r="C15" s="28">
        <f>BBW!D16</f>
        <v>1</v>
      </c>
      <c r="D15" s="29">
        <f>BBW!E16</f>
        <v>0.45</v>
      </c>
      <c r="E15" s="30">
        <f>BBW!H16</f>
        <v>0.95</v>
      </c>
      <c r="F15" s="31">
        <f>BBW!I16</f>
        <v>5.56</v>
      </c>
      <c r="G15" s="28">
        <f>BBW!L16</f>
        <v>0.93</v>
      </c>
      <c r="H15" s="29">
        <f>BBW!M16</f>
        <v>7.18</v>
      </c>
      <c r="I15" s="30">
        <f>BBW!P16</f>
        <v>0.93</v>
      </c>
      <c r="J15" s="31">
        <f>BBW!Q16</f>
        <v>7.38</v>
      </c>
      <c r="K15" s="28">
        <f>BBW!T16</f>
        <v>0.94</v>
      </c>
      <c r="L15" s="29">
        <f>BBW!U16</f>
        <v>6.74</v>
      </c>
      <c r="M15" s="30">
        <f>BBW!X16</f>
        <v>0.94</v>
      </c>
      <c r="N15" s="31">
        <f>BBW!Y16</f>
        <v>6.7</v>
      </c>
      <c r="O15" s="28">
        <f>BBW!AB16</f>
        <v>0.94</v>
      </c>
      <c r="P15" s="29">
        <f>BBW!AC16</f>
        <v>6.56</v>
      </c>
      <c r="Q15" s="59">
        <f t="shared" si="2"/>
        <v>0.93</v>
      </c>
      <c r="R15" s="60">
        <f t="shared" si="3"/>
        <v>1</v>
      </c>
      <c r="S15" s="52">
        <f t="shared" si="4"/>
        <v>0.45</v>
      </c>
      <c r="T15" s="29">
        <f t="shared" si="5"/>
        <v>7.38</v>
      </c>
      <c r="U15" s="108">
        <f t="shared" si="6"/>
        <v>6.93</v>
      </c>
      <c r="W15">
        <v>4278</v>
      </c>
      <c r="X15" s="208">
        <f t="shared" si="0"/>
        <v>0</v>
      </c>
      <c r="Y15" s="209">
        <f t="shared" si="1"/>
        <v>100</v>
      </c>
    </row>
    <row r="16" spans="1:25" x14ac:dyDescent="0.25">
      <c r="A16" s="12">
        <v>157</v>
      </c>
      <c r="B16" s="16">
        <v>1.1100000000000001</v>
      </c>
      <c r="C16" s="28">
        <f>BBW!D17</f>
        <v>0.87</v>
      </c>
      <c r="D16" s="29">
        <f>BBW!E17</f>
        <v>15.28</v>
      </c>
      <c r="E16" s="30">
        <f>BBW!H17</f>
        <v>0.86</v>
      </c>
      <c r="F16" s="31">
        <f>BBW!I17</f>
        <v>15.7</v>
      </c>
      <c r="G16" s="28">
        <f>BBW!L17</f>
        <v>0.89</v>
      </c>
      <c r="H16" s="29">
        <f>BBW!M17</f>
        <v>11.86</v>
      </c>
      <c r="I16" s="30">
        <f>BBW!P17</f>
        <v>0.92</v>
      </c>
      <c r="J16" s="31">
        <f>BBW!Q17</f>
        <v>8.85</v>
      </c>
      <c r="K16" s="28">
        <f>BBW!T17</f>
        <v>0.93</v>
      </c>
      <c r="L16" s="29">
        <f>BBW!U17</f>
        <v>7.76</v>
      </c>
      <c r="M16" s="30">
        <f>BBW!X17</f>
        <v>0.93</v>
      </c>
      <c r="N16" s="31">
        <f>BBW!Y17</f>
        <v>7.72</v>
      </c>
      <c r="O16" s="28">
        <f>BBW!AB17</f>
        <v>0.93</v>
      </c>
      <c r="P16" s="29">
        <f>BBW!AC17</f>
        <v>7.68</v>
      </c>
      <c r="Q16" s="59">
        <f t="shared" si="2"/>
        <v>0.86</v>
      </c>
      <c r="R16" s="60">
        <f t="shared" si="3"/>
        <v>0.93</v>
      </c>
      <c r="S16" s="52">
        <f t="shared" si="4"/>
        <v>7.68</v>
      </c>
      <c r="T16" s="29">
        <f t="shared" si="5"/>
        <v>15.7</v>
      </c>
      <c r="U16" s="108">
        <f t="shared" si="6"/>
        <v>8.02</v>
      </c>
      <c r="W16">
        <v>4278</v>
      </c>
      <c r="X16" s="208">
        <f t="shared" si="0"/>
        <v>0</v>
      </c>
      <c r="Y16" s="209">
        <f t="shared" si="1"/>
        <v>100</v>
      </c>
    </row>
    <row r="17" spans="1:25" x14ac:dyDescent="0.25">
      <c r="A17" s="12">
        <v>160</v>
      </c>
      <c r="B17" s="16">
        <v>2.5539999999999998</v>
      </c>
      <c r="C17" s="28">
        <f>BBW!D18</f>
        <v>0.93</v>
      </c>
      <c r="D17" s="29">
        <f>BBW!E18</f>
        <v>7.33</v>
      </c>
      <c r="E17" s="30">
        <f>BBW!H18</f>
        <v>0.93</v>
      </c>
      <c r="F17" s="31">
        <f>BBW!I18</f>
        <v>7.54</v>
      </c>
      <c r="G17" s="28">
        <f>BBW!L18</f>
        <v>0.94</v>
      </c>
      <c r="H17" s="29">
        <f>BBW!M18</f>
        <v>6.69</v>
      </c>
      <c r="I17" s="30">
        <f>BBW!P18</f>
        <v>0.94</v>
      </c>
      <c r="J17" s="31">
        <f>BBW!Q18</f>
        <v>6.84</v>
      </c>
      <c r="K17" s="28">
        <f>BBW!T18</f>
        <v>0.93</v>
      </c>
      <c r="L17" s="29">
        <f>BBW!U18</f>
        <v>8.0500000000000007</v>
      </c>
      <c r="M17" s="30">
        <f>BBW!X18</f>
        <v>0.92</v>
      </c>
      <c r="N17" s="31">
        <f>BBW!Y18</f>
        <v>8.6300000000000008</v>
      </c>
      <c r="O17" s="28">
        <f>BBW!AB18</f>
        <v>0.92</v>
      </c>
      <c r="P17" s="29">
        <f>BBW!AC18</f>
        <v>8.99</v>
      </c>
      <c r="Q17" s="30">
        <f t="shared" si="2"/>
        <v>0.92</v>
      </c>
      <c r="R17" s="52">
        <f t="shared" si="3"/>
        <v>0.94</v>
      </c>
      <c r="S17" s="52">
        <f t="shared" si="4"/>
        <v>6.69</v>
      </c>
      <c r="T17" s="29">
        <f t="shared" si="5"/>
        <v>8.99</v>
      </c>
      <c r="U17" s="107">
        <f t="shared" si="6"/>
        <v>2.2999999999999998</v>
      </c>
      <c r="W17">
        <v>4278</v>
      </c>
      <c r="X17" s="208">
        <f t="shared" si="0"/>
        <v>0</v>
      </c>
      <c r="Y17" s="209">
        <f t="shared" si="1"/>
        <v>100</v>
      </c>
    </row>
    <row r="18" spans="1:25" x14ac:dyDescent="0.25">
      <c r="A18" s="12">
        <v>161</v>
      </c>
      <c r="B18" s="16">
        <v>2.5489999999999999</v>
      </c>
      <c r="C18" s="28">
        <f>BBW!D19</f>
        <v>0.94</v>
      </c>
      <c r="D18" s="29">
        <f>BBW!E19</f>
        <v>6.1</v>
      </c>
      <c r="E18" s="30">
        <f>BBW!H19</f>
        <v>0.94</v>
      </c>
      <c r="F18" s="31">
        <f>BBW!I19</f>
        <v>6.34</v>
      </c>
      <c r="G18" s="28">
        <f>BBW!L19</f>
        <v>0.94</v>
      </c>
      <c r="H18" s="29">
        <f>BBW!M19</f>
        <v>6.21</v>
      </c>
      <c r="I18" s="30">
        <f>BBW!P19</f>
        <v>0.94</v>
      </c>
      <c r="J18" s="31">
        <f>BBW!Q19</f>
        <v>6.63</v>
      </c>
      <c r="K18" s="28">
        <f>BBW!T19</f>
        <v>0.93</v>
      </c>
      <c r="L18" s="29">
        <f>BBW!U19</f>
        <v>8.1</v>
      </c>
      <c r="M18" s="30">
        <f>BBW!X19</f>
        <v>0.92</v>
      </c>
      <c r="N18" s="31">
        <f>BBW!Y19</f>
        <v>8.83</v>
      </c>
      <c r="O18" s="28">
        <f>BBW!AB19</f>
        <v>0.91</v>
      </c>
      <c r="P18" s="29">
        <f>BBW!AC19</f>
        <v>9.2899999999999991</v>
      </c>
      <c r="Q18" s="30">
        <f t="shared" si="2"/>
        <v>0.91</v>
      </c>
      <c r="R18" s="52">
        <f t="shared" si="3"/>
        <v>0.94</v>
      </c>
      <c r="S18" s="52">
        <f t="shared" si="4"/>
        <v>6.1</v>
      </c>
      <c r="T18" s="29">
        <f t="shared" si="5"/>
        <v>9.2899999999999991</v>
      </c>
      <c r="U18" s="107">
        <f t="shared" si="6"/>
        <v>3.1899999999999995</v>
      </c>
      <c r="W18">
        <v>4278</v>
      </c>
      <c r="X18" s="208">
        <f t="shared" si="0"/>
        <v>0</v>
      </c>
      <c r="Y18" s="209">
        <f t="shared" si="1"/>
        <v>100</v>
      </c>
    </row>
    <row r="19" spans="1:25" x14ac:dyDescent="0.25">
      <c r="A19" s="12">
        <v>164</v>
      </c>
      <c r="B19" s="16">
        <v>0.88200000000000001</v>
      </c>
      <c r="C19" s="28">
        <f>BBW!D20</f>
        <v>0.94</v>
      </c>
      <c r="D19" s="29">
        <f>BBW!E20</f>
        <v>6.53</v>
      </c>
      <c r="E19" s="30">
        <f>BBW!H20</f>
        <v>0.94</v>
      </c>
      <c r="F19" s="31">
        <f>BBW!I20</f>
        <v>6.58</v>
      </c>
      <c r="G19" s="28">
        <f>BBW!L20</f>
        <v>0.94</v>
      </c>
      <c r="H19" s="29">
        <f>BBW!M20</f>
        <v>6.82</v>
      </c>
      <c r="I19" s="30">
        <f>BBW!P20</f>
        <v>0.93</v>
      </c>
      <c r="J19" s="31">
        <f>BBW!Q20</f>
        <v>7.29</v>
      </c>
      <c r="K19" s="28">
        <f>BBW!T20</f>
        <v>0.92</v>
      </c>
      <c r="L19" s="29">
        <f>BBW!U20</f>
        <v>8.8000000000000007</v>
      </c>
      <c r="M19" s="30">
        <f>BBW!X20</f>
        <v>0.91</v>
      </c>
      <c r="N19" s="31">
        <f>BBW!Y20</f>
        <v>9.58</v>
      </c>
      <c r="O19" s="28">
        <f>BBW!AB20</f>
        <v>0.91</v>
      </c>
      <c r="P19" s="29">
        <f>BBW!AC20</f>
        <v>10.050000000000001</v>
      </c>
      <c r="Q19" s="30">
        <f t="shared" si="2"/>
        <v>0.91</v>
      </c>
      <c r="R19" s="52">
        <f t="shared" si="3"/>
        <v>0.94</v>
      </c>
      <c r="S19" s="52">
        <f t="shared" si="4"/>
        <v>6.53</v>
      </c>
      <c r="T19" s="29">
        <f t="shared" si="5"/>
        <v>10.050000000000001</v>
      </c>
      <c r="U19" s="107">
        <f t="shared" si="6"/>
        <v>3.5200000000000005</v>
      </c>
      <c r="W19">
        <v>4278</v>
      </c>
      <c r="X19" s="208">
        <f t="shared" si="0"/>
        <v>0</v>
      </c>
      <c r="Y19" s="209">
        <f t="shared" si="1"/>
        <v>100</v>
      </c>
    </row>
    <row r="20" spans="1:25" x14ac:dyDescent="0.25">
      <c r="A20" s="12">
        <v>165</v>
      </c>
      <c r="B20" s="16">
        <v>3.5999999999999997E-2</v>
      </c>
      <c r="C20" s="28">
        <f>BBW!D21</f>
        <v>0.88</v>
      </c>
      <c r="D20" s="29">
        <f>BBW!E21</f>
        <v>14.21</v>
      </c>
      <c r="E20" s="30">
        <f>BBW!H21</f>
        <v>0.89</v>
      </c>
      <c r="F20" s="31">
        <f>BBW!I21</f>
        <v>12.15</v>
      </c>
      <c r="G20" s="28">
        <f>BBW!L21</f>
        <v>0.92</v>
      </c>
      <c r="H20" s="29">
        <f>BBW!M21</f>
        <v>9.0299999999999994</v>
      </c>
      <c r="I20" s="30">
        <f>BBW!P21</f>
        <v>0.93</v>
      </c>
      <c r="J20" s="31">
        <f>BBW!Q21</f>
        <v>8.0500000000000007</v>
      </c>
      <c r="K20" s="28">
        <f>BBW!T21</f>
        <v>0.93</v>
      </c>
      <c r="L20" s="29">
        <f>BBW!U21</f>
        <v>7.16</v>
      </c>
      <c r="M20" s="30">
        <f>BBW!X21</f>
        <v>0.93</v>
      </c>
      <c r="N20" s="31">
        <f>BBW!Y21</f>
        <v>7.27</v>
      </c>
      <c r="O20" s="28">
        <f>BBW!AB21</f>
        <v>0.92</v>
      </c>
      <c r="P20" s="29">
        <f>BBW!AC21</f>
        <v>8.3000000000000007</v>
      </c>
      <c r="Q20" s="59">
        <f t="shared" si="2"/>
        <v>0.88</v>
      </c>
      <c r="R20" s="60">
        <f t="shared" si="3"/>
        <v>0.93</v>
      </c>
      <c r="S20" s="52">
        <f t="shared" si="4"/>
        <v>7.16</v>
      </c>
      <c r="T20" s="29">
        <f t="shared" si="5"/>
        <v>14.21</v>
      </c>
      <c r="U20" s="108">
        <f t="shared" si="6"/>
        <v>7.0500000000000007</v>
      </c>
      <c r="W20">
        <v>4278</v>
      </c>
      <c r="X20" s="208">
        <f t="shared" si="0"/>
        <v>0</v>
      </c>
      <c r="Y20" s="209">
        <f t="shared" si="1"/>
        <v>100</v>
      </c>
    </row>
    <row r="21" spans="1:25" x14ac:dyDescent="0.25">
      <c r="A21" s="12">
        <v>168</v>
      </c>
      <c r="B21" s="16">
        <v>0.40200000000000002</v>
      </c>
      <c r="C21" s="28">
        <f>BBW!D22</f>
        <v>0.9</v>
      </c>
      <c r="D21" s="29">
        <f>BBW!E22</f>
        <v>10.67</v>
      </c>
      <c r="E21" s="30">
        <f>BBW!H22</f>
        <v>0.91</v>
      </c>
      <c r="F21" s="31">
        <f>BBW!I22</f>
        <v>9.3000000000000007</v>
      </c>
      <c r="G21" s="28">
        <f>BBW!L22</f>
        <v>0.93</v>
      </c>
      <c r="H21" s="29">
        <f>BBW!M22</f>
        <v>7.67</v>
      </c>
      <c r="I21" s="30">
        <f>BBW!P22</f>
        <v>0.93</v>
      </c>
      <c r="J21" s="31">
        <f>BBW!Q22</f>
        <v>7.42</v>
      </c>
      <c r="K21" s="28">
        <f>BBW!T22</f>
        <v>0.93</v>
      </c>
      <c r="L21" s="29">
        <f>BBW!U22</f>
        <v>7.05</v>
      </c>
      <c r="M21" s="30">
        <f>BBW!X22</f>
        <v>0.93</v>
      </c>
      <c r="N21" s="31">
        <f>BBW!Y22</f>
        <v>7.41</v>
      </c>
      <c r="O21" s="28">
        <f>BBW!AB22</f>
        <v>0.92</v>
      </c>
      <c r="P21" s="29">
        <f>BBW!AC22</f>
        <v>8.6999999999999993</v>
      </c>
      <c r="Q21" s="30">
        <f t="shared" si="2"/>
        <v>0.9</v>
      </c>
      <c r="R21" s="52">
        <f t="shared" si="3"/>
        <v>0.93</v>
      </c>
      <c r="S21" s="52">
        <f t="shared" si="4"/>
        <v>7.05</v>
      </c>
      <c r="T21" s="29">
        <f t="shared" si="5"/>
        <v>10.67</v>
      </c>
      <c r="U21" s="107">
        <f t="shared" si="6"/>
        <v>3.62</v>
      </c>
      <c r="W21">
        <v>4278</v>
      </c>
      <c r="X21" s="208">
        <f t="shared" si="0"/>
        <v>0</v>
      </c>
      <c r="Y21" s="209">
        <f t="shared" si="1"/>
        <v>100</v>
      </c>
    </row>
    <row r="22" spans="1:25" x14ac:dyDescent="0.25">
      <c r="A22" s="12">
        <v>98</v>
      </c>
      <c r="B22" s="16">
        <v>2.4049999999999998</v>
      </c>
      <c r="C22" s="28">
        <f>BBW!D23</f>
        <v>1</v>
      </c>
      <c r="D22" s="29">
        <f>BBW!E23</f>
        <v>0</v>
      </c>
      <c r="E22" s="30">
        <f>BBW!H23</f>
        <v>0.99</v>
      </c>
      <c r="F22" s="31">
        <f>BBW!I23</f>
        <v>1.07</v>
      </c>
      <c r="G22" s="28">
        <f>BBW!L23</f>
        <v>0.98</v>
      </c>
      <c r="H22" s="29">
        <f>BBW!M23</f>
        <v>1.73</v>
      </c>
      <c r="I22" s="40">
        <f>BBW!P23</f>
        <v>0.98</v>
      </c>
      <c r="J22" s="41">
        <f>BBW!Q23</f>
        <v>2.54</v>
      </c>
      <c r="K22" s="42">
        <f>BBW!T23</f>
        <v>0.97</v>
      </c>
      <c r="L22" s="43">
        <f>BBW!U23</f>
        <v>2.7</v>
      </c>
      <c r="M22" s="40">
        <f>BBW!X23</f>
        <v>0.97</v>
      </c>
      <c r="N22" s="41">
        <f>BBW!Y23</f>
        <v>2.96</v>
      </c>
      <c r="O22" s="42">
        <f>BBW!AB23</f>
        <v>0.97</v>
      </c>
      <c r="P22" s="43">
        <f>BBW!AC23</f>
        <v>3.36</v>
      </c>
      <c r="Q22" s="30">
        <f t="shared" si="2"/>
        <v>0.97</v>
      </c>
      <c r="R22" s="52">
        <f t="shared" si="3"/>
        <v>1</v>
      </c>
      <c r="S22" s="52">
        <f>MIN(D22,F22,H22,J22,L22,N22,P22)</f>
        <v>0</v>
      </c>
      <c r="T22" s="29">
        <f t="shared" si="5"/>
        <v>3.36</v>
      </c>
      <c r="U22" s="107">
        <f t="shared" si="6"/>
        <v>3.36</v>
      </c>
      <c r="W22">
        <v>4278</v>
      </c>
      <c r="X22" s="208">
        <f t="shared" si="0"/>
        <v>0</v>
      </c>
      <c r="Y22" s="209">
        <f t="shared" si="1"/>
        <v>100</v>
      </c>
    </row>
    <row r="23" spans="1:25" x14ac:dyDescent="0.25">
      <c r="A23" s="12">
        <v>174</v>
      </c>
      <c r="B23" s="16">
        <v>2.2090000000000001</v>
      </c>
      <c r="C23" s="28">
        <f>BBW!D24</f>
        <v>0.96</v>
      </c>
      <c r="D23" s="29">
        <f>BBW!E24</f>
        <v>4.21</v>
      </c>
      <c r="E23" s="30">
        <f>BBW!H24</f>
        <v>0.96</v>
      </c>
      <c r="F23" s="31">
        <f>BBW!I24</f>
        <v>3.73</v>
      </c>
      <c r="G23" s="28">
        <f>BBW!L24</f>
        <v>0.96</v>
      </c>
      <c r="H23" s="29">
        <f>BBW!M24</f>
        <v>4.1500000000000004</v>
      </c>
      <c r="I23" s="40">
        <f>BBW!P24</f>
        <v>0.95</v>
      </c>
      <c r="J23" s="41">
        <f>BBW!Q24</f>
        <v>4.8600000000000003</v>
      </c>
      <c r="K23" s="42">
        <f>BBW!T24</f>
        <v>0.95</v>
      </c>
      <c r="L23" s="43">
        <f>BBW!U24</f>
        <v>5.5</v>
      </c>
      <c r="M23" s="40">
        <f>BBW!X24</f>
        <v>0.94</v>
      </c>
      <c r="N23" s="41">
        <f>BBW!Y24</f>
        <v>6.41</v>
      </c>
      <c r="O23" s="42">
        <f>BBW!AB24</f>
        <v>0.92</v>
      </c>
      <c r="P23" s="43">
        <f>BBW!AC24</f>
        <v>8.14</v>
      </c>
      <c r="Q23" s="30">
        <f t="shared" si="2"/>
        <v>0.92</v>
      </c>
      <c r="R23" s="52">
        <f t="shared" si="3"/>
        <v>0.96</v>
      </c>
      <c r="S23" s="52">
        <f t="shared" si="4"/>
        <v>3.73</v>
      </c>
      <c r="T23" s="29">
        <f t="shared" si="5"/>
        <v>8.14</v>
      </c>
      <c r="U23" s="107">
        <f t="shared" si="6"/>
        <v>4.41</v>
      </c>
      <c r="W23">
        <v>4278</v>
      </c>
      <c r="X23" s="208">
        <f t="shared" si="0"/>
        <v>0</v>
      </c>
      <c r="Y23" s="209">
        <f t="shared" si="1"/>
        <v>100</v>
      </c>
    </row>
    <row r="24" spans="1:25" ht="15.75" thickBot="1" x14ac:dyDescent="0.3">
      <c r="A24" s="20">
        <v>176</v>
      </c>
      <c r="B24" s="21">
        <v>0.29799999999999999</v>
      </c>
      <c r="C24" s="32">
        <f>BBW!D25</f>
        <v>1.0900000000000001</v>
      </c>
      <c r="D24" s="33">
        <f>BBW!E25</f>
        <v>-8.18</v>
      </c>
      <c r="E24" s="34">
        <f>BBW!H25</f>
        <v>1.08</v>
      </c>
      <c r="F24" s="35">
        <f>BBW!I25</f>
        <v>-7.78</v>
      </c>
      <c r="G24" s="32">
        <f>BBW!L25</f>
        <v>1.08</v>
      </c>
      <c r="H24" s="33">
        <f>BBW!M25</f>
        <v>-7.13</v>
      </c>
      <c r="I24" s="61">
        <f>BBW!P25</f>
        <v>1.07</v>
      </c>
      <c r="J24" s="62">
        <f>BBW!Q25</f>
        <v>-6.96</v>
      </c>
      <c r="K24" s="63">
        <f>BBW!T25</f>
        <v>1.07</v>
      </c>
      <c r="L24" s="64">
        <f>BBW!U25</f>
        <v>-6.84</v>
      </c>
      <c r="M24" s="61">
        <f>BBW!X25</f>
        <v>1.07</v>
      </c>
      <c r="N24" s="62">
        <f>BBW!Y25</f>
        <v>-6.81</v>
      </c>
      <c r="O24" s="63">
        <f>BBW!AB25</f>
        <v>1.07</v>
      </c>
      <c r="P24" s="64">
        <f>BBW!AC25</f>
        <v>-6.75</v>
      </c>
      <c r="Q24" s="34">
        <f t="shared" si="2"/>
        <v>1.07</v>
      </c>
      <c r="R24" s="56">
        <f t="shared" si="3"/>
        <v>1.0900000000000001</v>
      </c>
      <c r="S24" s="56">
        <f t="shared" si="4"/>
        <v>-8.18</v>
      </c>
      <c r="T24" s="33">
        <f t="shared" si="5"/>
        <v>-6.75</v>
      </c>
      <c r="U24" s="111">
        <f t="shared" si="6"/>
        <v>1.4299999999999997</v>
      </c>
      <c r="W24">
        <v>4008</v>
      </c>
      <c r="X24" s="208">
        <f t="shared" si="0"/>
        <v>-6.31</v>
      </c>
      <c r="Y24" s="209">
        <f t="shared" si="1"/>
        <v>93.69</v>
      </c>
    </row>
    <row r="25" spans="1:25" x14ac:dyDescent="0.25">
      <c r="A25" s="22" t="s">
        <v>5</v>
      </c>
      <c r="B25" s="225">
        <f>SUM(B26:B36)</f>
        <v>16.145000000000003</v>
      </c>
      <c r="C25" s="36"/>
      <c r="D25" s="37"/>
      <c r="E25" s="38"/>
      <c r="F25" s="39"/>
      <c r="G25" s="36"/>
      <c r="H25" s="37"/>
      <c r="I25" s="65"/>
      <c r="J25" s="66"/>
      <c r="K25" s="67"/>
      <c r="L25" s="68"/>
      <c r="M25" s="65"/>
      <c r="N25" s="66"/>
      <c r="O25" s="67"/>
      <c r="P25" s="68"/>
      <c r="Q25" s="38"/>
      <c r="R25" s="58"/>
      <c r="S25" s="58"/>
      <c r="T25" s="37"/>
      <c r="U25" s="113"/>
    </row>
    <row r="26" spans="1:25" x14ac:dyDescent="0.25">
      <c r="A26" s="12">
        <v>106</v>
      </c>
      <c r="B26" s="16">
        <v>3.5999999999999997E-2</v>
      </c>
      <c r="C26" s="28">
        <f>BBW!D27</f>
        <v>0.97</v>
      </c>
      <c r="D26" s="29">
        <f>BBW!E27</f>
        <v>3.29</v>
      </c>
      <c r="E26" s="30">
        <f>BBW!H27</f>
        <v>0.95</v>
      </c>
      <c r="F26" s="31">
        <f>BBW!I27</f>
        <v>4.83</v>
      </c>
      <c r="G26" s="28">
        <f>BBW!L27</f>
        <v>0.95</v>
      </c>
      <c r="H26" s="29">
        <f>BBW!M27</f>
        <v>5.49</v>
      </c>
      <c r="I26" s="40">
        <f>BBW!P27</f>
        <v>0.95</v>
      </c>
      <c r="J26" s="41">
        <f>BBW!Q27</f>
        <v>5.76</v>
      </c>
      <c r="K26" s="42">
        <f>BBW!T27</f>
        <v>0.93</v>
      </c>
      <c r="L26" s="43">
        <f>BBW!U27</f>
        <v>7.21</v>
      </c>
      <c r="M26" s="40">
        <f>BBW!X27</f>
        <v>0.92</v>
      </c>
      <c r="N26" s="41">
        <f>BBW!Y27</f>
        <v>9.27</v>
      </c>
      <c r="O26" s="42">
        <f>BBW!AB27</f>
        <v>0.9</v>
      </c>
      <c r="P26" s="43">
        <f>BBW!AC27</f>
        <v>11.44</v>
      </c>
      <c r="Q26" s="59">
        <f t="shared" si="2"/>
        <v>0.9</v>
      </c>
      <c r="R26" s="60">
        <f t="shared" si="3"/>
        <v>0.97</v>
      </c>
      <c r="S26" s="52">
        <f t="shared" si="4"/>
        <v>3.29</v>
      </c>
      <c r="T26" s="29">
        <f t="shared" si="5"/>
        <v>11.44</v>
      </c>
      <c r="U26" s="108">
        <f t="shared" si="6"/>
        <v>8.1499999999999986</v>
      </c>
      <c r="W26">
        <v>4278</v>
      </c>
      <c r="X26" s="208">
        <f t="shared" ref="X26:X36" si="7">ROUND(((W26-$W$2)/$W$2*100),2)</f>
        <v>0</v>
      </c>
      <c r="Y26" s="209">
        <f t="shared" ref="Y26:Y36" si="8">ROUND((W26/$W$2*100),2)</f>
        <v>100</v>
      </c>
    </row>
    <row r="27" spans="1:25" x14ac:dyDescent="0.25">
      <c r="A27" s="12">
        <v>107</v>
      </c>
      <c r="B27" s="16">
        <v>7.4999999999999997E-2</v>
      </c>
      <c r="C27" s="28">
        <f>BBW!D28</f>
        <v>0.97</v>
      </c>
      <c r="D27" s="29">
        <f>BBW!E28</f>
        <v>3.54</v>
      </c>
      <c r="E27" s="30">
        <f>BBW!H28</f>
        <v>0.95</v>
      </c>
      <c r="F27" s="31">
        <f>BBW!I28</f>
        <v>5.34</v>
      </c>
      <c r="G27" s="28">
        <f>BBW!L28</f>
        <v>0.94</v>
      </c>
      <c r="H27" s="29">
        <f>BBW!M28</f>
        <v>6</v>
      </c>
      <c r="I27" s="30">
        <f>BBW!P28</f>
        <v>0.94</v>
      </c>
      <c r="J27" s="31">
        <f>BBW!Q28</f>
        <v>6.16</v>
      </c>
      <c r="K27" s="28">
        <f>BBW!T28</f>
        <v>0.93</v>
      </c>
      <c r="L27" s="29">
        <f>BBW!U28</f>
        <v>7.4</v>
      </c>
      <c r="M27" s="30">
        <f>BBW!X28</f>
        <v>0.91</v>
      </c>
      <c r="N27" s="31">
        <f>BBW!Y28</f>
        <v>9.34</v>
      </c>
      <c r="O27" s="28">
        <f>BBW!AB28</f>
        <v>0.9</v>
      </c>
      <c r="P27" s="29">
        <f>BBW!AC28</f>
        <v>11.46</v>
      </c>
      <c r="Q27" s="59">
        <f t="shared" si="2"/>
        <v>0.9</v>
      </c>
      <c r="R27" s="60">
        <f t="shared" si="3"/>
        <v>0.97</v>
      </c>
      <c r="S27" s="52">
        <f t="shared" si="4"/>
        <v>3.54</v>
      </c>
      <c r="T27" s="29">
        <f t="shared" si="5"/>
        <v>11.46</v>
      </c>
      <c r="U27" s="108">
        <f t="shared" si="6"/>
        <v>7.9200000000000008</v>
      </c>
      <c r="W27">
        <v>4278</v>
      </c>
      <c r="X27" s="208">
        <f t="shared" si="7"/>
        <v>0</v>
      </c>
      <c r="Y27" s="209">
        <f t="shared" si="8"/>
        <v>100</v>
      </c>
    </row>
    <row r="28" spans="1:25" x14ac:dyDescent="0.25">
      <c r="A28" s="12">
        <v>193</v>
      </c>
      <c r="B28" s="16">
        <v>2.2149999999999999</v>
      </c>
      <c r="C28" s="28">
        <f>BBW!D29</f>
        <v>0.97</v>
      </c>
      <c r="D28" s="29">
        <f>BBW!E29</f>
        <v>2.72</v>
      </c>
      <c r="E28" s="30">
        <f>BBW!H29</f>
        <v>0.97</v>
      </c>
      <c r="F28" s="31">
        <f>BBW!I29</f>
        <v>3.12</v>
      </c>
      <c r="G28" s="28">
        <f>BBW!L29</f>
        <v>0.97</v>
      </c>
      <c r="H28" s="29">
        <f>BBW!M29</f>
        <v>2.65</v>
      </c>
      <c r="I28" s="30">
        <f>BBW!P29</f>
        <v>0.97</v>
      </c>
      <c r="J28" s="31">
        <f>BBW!Q29</f>
        <v>3.03</v>
      </c>
      <c r="K28" s="28">
        <f>BBW!T29</f>
        <v>0.97</v>
      </c>
      <c r="L28" s="29">
        <f>BBW!U29</f>
        <v>3.02</v>
      </c>
      <c r="M28" s="30">
        <f>BBW!X29</f>
        <v>0.99</v>
      </c>
      <c r="N28" s="31">
        <f>BBW!Y29</f>
        <v>0.89</v>
      </c>
      <c r="O28" s="28">
        <f>BBW!AB29</f>
        <v>1.1599999999999999</v>
      </c>
      <c r="P28" s="29">
        <f>BBW!AC29</f>
        <v>-13.98</v>
      </c>
      <c r="Q28" s="59">
        <f t="shared" si="2"/>
        <v>0.97</v>
      </c>
      <c r="R28" s="60">
        <f t="shared" si="3"/>
        <v>1.1599999999999999</v>
      </c>
      <c r="S28" s="60">
        <f t="shared" si="4"/>
        <v>-13.98</v>
      </c>
      <c r="T28" s="106">
        <f t="shared" si="5"/>
        <v>3.12</v>
      </c>
      <c r="U28" s="108">
        <f t="shared" si="6"/>
        <v>17.100000000000001</v>
      </c>
      <c r="W28">
        <v>4278</v>
      </c>
      <c r="X28" s="208">
        <f t="shared" si="7"/>
        <v>0</v>
      </c>
      <c r="Y28" s="209">
        <f t="shared" si="8"/>
        <v>100</v>
      </c>
    </row>
    <row r="29" spans="1:25" x14ac:dyDescent="0.25">
      <c r="A29" s="12">
        <v>194</v>
      </c>
      <c r="B29" s="16">
        <v>1.06</v>
      </c>
      <c r="C29" s="28">
        <f>BBW!D30</f>
        <v>0.95</v>
      </c>
      <c r="D29" s="29">
        <f>BBW!E30</f>
        <v>5.5</v>
      </c>
      <c r="E29" s="30">
        <f>BBW!H30</f>
        <v>0.95</v>
      </c>
      <c r="F29" s="31">
        <f>BBW!I30</f>
        <v>5.55</v>
      </c>
      <c r="G29" s="28">
        <f>BBW!L30</f>
        <v>0.96</v>
      </c>
      <c r="H29" s="29">
        <f>BBW!M30</f>
        <v>4.0999999999999996</v>
      </c>
      <c r="I29" s="40">
        <f>BBW!P30</f>
        <v>0.96</v>
      </c>
      <c r="J29" s="41">
        <f>BBW!Q30</f>
        <v>3.92</v>
      </c>
      <c r="K29" s="42">
        <f>BBW!T30</f>
        <v>0.96</v>
      </c>
      <c r="L29" s="43">
        <f>BBW!U30</f>
        <v>3.65</v>
      </c>
      <c r="M29" s="40">
        <f>BBW!X30</f>
        <v>0.98</v>
      </c>
      <c r="N29" s="41">
        <f>BBW!Y30</f>
        <v>1.81</v>
      </c>
      <c r="O29" s="42">
        <f>BBW!AB30</f>
        <v>1.1499999999999999</v>
      </c>
      <c r="P29" s="43">
        <f>BBW!AC30</f>
        <v>-13.11</v>
      </c>
      <c r="Q29" s="59">
        <f t="shared" si="2"/>
        <v>0.95</v>
      </c>
      <c r="R29" s="60">
        <f t="shared" si="3"/>
        <v>1.1499999999999999</v>
      </c>
      <c r="S29" s="60">
        <f t="shared" si="4"/>
        <v>-13.11</v>
      </c>
      <c r="T29" s="106">
        <f t="shared" si="5"/>
        <v>5.55</v>
      </c>
      <c r="U29" s="108">
        <f t="shared" si="6"/>
        <v>18.66</v>
      </c>
      <c r="W29">
        <v>4278</v>
      </c>
      <c r="X29" s="208">
        <f t="shared" si="7"/>
        <v>0</v>
      </c>
      <c r="Y29" s="209">
        <f t="shared" si="8"/>
        <v>100</v>
      </c>
    </row>
    <row r="30" spans="1:25" x14ac:dyDescent="0.25">
      <c r="A30" s="12">
        <v>111</v>
      </c>
      <c r="B30" s="16">
        <v>4.2030000000000003</v>
      </c>
      <c r="C30" s="28">
        <f>BBW!D31</f>
        <v>1</v>
      </c>
      <c r="D30" s="29">
        <f>BBW!E31</f>
        <v>0.05</v>
      </c>
      <c r="E30" s="30">
        <f>BBW!H31</f>
        <v>1</v>
      </c>
      <c r="F30" s="31">
        <f>BBW!I31</f>
        <v>0.28000000000000003</v>
      </c>
      <c r="G30" s="28">
        <f>BBW!L31</f>
        <v>0.99</v>
      </c>
      <c r="H30" s="29">
        <f>BBW!M31</f>
        <v>1.46</v>
      </c>
      <c r="I30" s="40">
        <f>BBW!P31</f>
        <v>0.98</v>
      </c>
      <c r="J30" s="41">
        <f>BBW!Q31</f>
        <v>2.38</v>
      </c>
      <c r="K30" s="42">
        <f>BBW!T31</f>
        <v>0.97</v>
      </c>
      <c r="L30" s="43">
        <f>BBW!U31</f>
        <v>3.05</v>
      </c>
      <c r="M30" s="40">
        <f>BBW!X31</f>
        <v>0.97</v>
      </c>
      <c r="N30" s="41">
        <f>BBW!Y31</f>
        <v>3.53</v>
      </c>
      <c r="O30" s="42">
        <f>BBW!AB31</f>
        <v>0.96</v>
      </c>
      <c r="P30" s="43">
        <f>BBW!AC31</f>
        <v>4.08</v>
      </c>
      <c r="Q30" s="30">
        <f t="shared" si="2"/>
        <v>0.96</v>
      </c>
      <c r="R30" s="52">
        <f t="shared" si="3"/>
        <v>1</v>
      </c>
      <c r="S30" s="52">
        <f t="shared" si="4"/>
        <v>0.05</v>
      </c>
      <c r="T30" s="29">
        <f t="shared" si="5"/>
        <v>4.08</v>
      </c>
      <c r="U30" s="107">
        <f t="shared" si="6"/>
        <v>4.03</v>
      </c>
      <c r="W30">
        <v>4278</v>
      </c>
      <c r="X30" s="208">
        <f t="shared" si="7"/>
        <v>0</v>
      </c>
      <c r="Y30" s="209">
        <f t="shared" si="8"/>
        <v>100</v>
      </c>
    </row>
    <row r="31" spans="1:25" x14ac:dyDescent="0.25">
      <c r="A31" s="12">
        <v>114</v>
      </c>
      <c r="B31" s="16">
        <v>0.67700000000000005</v>
      </c>
      <c r="C31" s="28">
        <f>BBW!D32</f>
        <v>0.98</v>
      </c>
      <c r="D31" s="29">
        <f>BBW!E32</f>
        <v>2.44</v>
      </c>
      <c r="E31" s="30">
        <f>BBW!H32</f>
        <v>0.98</v>
      </c>
      <c r="F31" s="31">
        <f>BBW!I32</f>
        <v>2.06</v>
      </c>
      <c r="G31" s="28">
        <f>BBW!L32</f>
        <v>0.97</v>
      </c>
      <c r="H31" s="29">
        <f>BBW!M32</f>
        <v>3</v>
      </c>
      <c r="I31" s="30">
        <f>BBW!P32</f>
        <v>0.96</v>
      </c>
      <c r="J31" s="31">
        <f>BBW!Q32</f>
        <v>4.17</v>
      </c>
      <c r="K31" s="28">
        <f>BBW!T32</f>
        <v>0.95</v>
      </c>
      <c r="L31" s="29">
        <f>BBW!U32</f>
        <v>4.8600000000000003</v>
      </c>
      <c r="M31" s="30">
        <f>BBW!X32</f>
        <v>0.95</v>
      </c>
      <c r="N31" s="31">
        <f>BBW!Y32</f>
        <v>5.42</v>
      </c>
      <c r="O31" s="28">
        <f>BBW!AB32</f>
        <v>0.94</v>
      </c>
      <c r="P31" s="29">
        <f>BBW!AC32</f>
        <v>6.34</v>
      </c>
      <c r="Q31" s="30">
        <f t="shared" si="2"/>
        <v>0.94</v>
      </c>
      <c r="R31" s="52">
        <f t="shared" si="3"/>
        <v>0.98</v>
      </c>
      <c r="S31" s="52">
        <f t="shared" si="4"/>
        <v>2.06</v>
      </c>
      <c r="T31" s="29">
        <f t="shared" si="5"/>
        <v>6.34</v>
      </c>
      <c r="U31" s="107">
        <f t="shared" si="6"/>
        <v>4.2799999999999994</v>
      </c>
      <c r="W31">
        <v>4278</v>
      </c>
      <c r="X31" s="208">
        <f t="shared" si="7"/>
        <v>0</v>
      </c>
      <c r="Y31" s="209">
        <f t="shared" si="8"/>
        <v>100</v>
      </c>
    </row>
    <row r="32" spans="1:25" x14ac:dyDescent="0.25">
      <c r="A32" s="12">
        <v>113</v>
      </c>
      <c r="B32" s="16">
        <v>0.97499999999999998</v>
      </c>
      <c r="C32" s="28">
        <f>BBW!D33</f>
        <v>0.96</v>
      </c>
      <c r="D32" s="29">
        <f>BBW!E33</f>
        <v>3.69</v>
      </c>
      <c r="E32" s="30">
        <f>BBW!H33</f>
        <v>0.96</v>
      </c>
      <c r="F32" s="31">
        <f>BBW!I33</f>
        <v>3.72</v>
      </c>
      <c r="G32" s="28">
        <f>BBW!L33</f>
        <v>0.96</v>
      </c>
      <c r="H32" s="29">
        <f>BBW!M33</f>
        <v>3.93</v>
      </c>
      <c r="I32" s="30">
        <f>BBW!P33</f>
        <v>0.94</v>
      </c>
      <c r="J32" s="31">
        <f>BBW!Q33</f>
        <v>6.36</v>
      </c>
      <c r="K32" s="28">
        <f>BBW!T33</f>
        <v>0.94</v>
      </c>
      <c r="L32" s="29">
        <f>BBW!U33</f>
        <v>6.61</v>
      </c>
      <c r="M32" s="30">
        <f>BBW!X33</f>
        <v>0.93</v>
      </c>
      <c r="N32" s="31">
        <f>BBW!Y33</f>
        <v>7.55</v>
      </c>
      <c r="O32" s="28">
        <f>BBW!AB33</f>
        <v>0.92</v>
      </c>
      <c r="P32" s="29">
        <f>BBW!AC33</f>
        <v>8.9499999999999993</v>
      </c>
      <c r="Q32" s="30">
        <f t="shared" si="2"/>
        <v>0.92</v>
      </c>
      <c r="R32" s="52">
        <f t="shared" si="3"/>
        <v>0.96</v>
      </c>
      <c r="S32" s="52">
        <f t="shared" si="4"/>
        <v>3.69</v>
      </c>
      <c r="T32" s="29">
        <f t="shared" si="5"/>
        <v>8.9499999999999993</v>
      </c>
      <c r="U32" s="107">
        <f t="shared" si="6"/>
        <v>5.26</v>
      </c>
      <c r="W32">
        <v>4278</v>
      </c>
      <c r="X32" s="208">
        <f t="shared" si="7"/>
        <v>0</v>
      </c>
      <c r="Y32" s="209">
        <f t="shared" si="8"/>
        <v>100</v>
      </c>
    </row>
    <row r="33" spans="1:25" x14ac:dyDescent="0.25">
      <c r="A33" s="12">
        <v>117</v>
      </c>
      <c r="B33" s="16">
        <v>4.0590000000000002</v>
      </c>
      <c r="C33" s="28">
        <f>BBW!D34</f>
        <v>0.96</v>
      </c>
      <c r="D33" s="29">
        <f>BBW!E34</f>
        <v>4.43</v>
      </c>
      <c r="E33" s="30">
        <f>BBW!H34</f>
        <v>0.96</v>
      </c>
      <c r="F33" s="31">
        <f>BBW!I34</f>
        <v>3.89</v>
      </c>
      <c r="G33" s="28">
        <f>BBW!L34</f>
        <v>0.97</v>
      </c>
      <c r="H33" s="29">
        <f>BBW!M34</f>
        <v>3.55</v>
      </c>
      <c r="I33" s="30">
        <f>BBW!P34</f>
        <v>0.95</v>
      </c>
      <c r="J33" s="31">
        <f>BBW!Q34</f>
        <v>5.54</v>
      </c>
      <c r="K33" s="28">
        <f>BBW!T34</f>
        <v>0.95</v>
      </c>
      <c r="L33" s="29">
        <f>BBW!U34</f>
        <v>5.79</v>
      </c>
      <c r="M33" s="30">
        <f>BBW!X34</f>
        <v>0.94</v>
      </c>
      <c r="N33" s="31">
        <f>BBW!Y34</f>
        <v>6.75</v>
      </c>
      <c r="O33" s="28">
        <f>BBW!AB34</f>
        <v>0.92</v>
      </c>
      <c r="P33" s="29">
        <f>BBW!AC34</f>
        <v>8.14</v>
      </c>
      <c r="Q33" s="59">
        <f t="shared" si="2"/>
        <v>0.92</v>
      </c>
      <c r="R33" s="60">
        <f t="shared" si="3"/>
        <v>0.97</v>
      </c>
      <c r="S33" s="52">
        <f t="shared" si="4"/>
        <v>3.55</v>
      </c>
      <c r="T33" s="29">
        <f t="shared" si="5"/>
        <v>8.14</v>
      </c>
      <c r="U33" s="107">
        <f t="shared" si="6"/>
        <v>4.5900000000000007</v>
      </c>
      <c r="W33">
        <v>4278</v>
      </c>
      <c r="X33" s="208">
        <f t="shared" si="7"/>
        <v>0</v>
      </c>
      <c r="Y33" s="209">
        <f t="shared" si="8"/>
        <v>100</v>
      </c>
    </row>
    <row r="34" spans="1:25" x14ac:dyDescent="0.25">
      <c r="A34" s="12">
        <v>145</v>
      </c>
      <c r="B34" s="16">
        <v>0.84799999999999998</v>
      </c>
      <c r="C34" s="28">
        <f>BBW!D35</f>
        <v>0.92</v>
      </c>
      <c r="D34" s="29">
        <f>BBW!E35</f>
        <v>9</v>
      </c>
      <c r="E34" s="30">
        <f>BBW!H35</f>
        <v>0.94</v>
      </c>
      <c r="F34" s="31">
        <f>BBW!I35</f>
        <v>6.29</v>
      </c>
      <c r="G34" s="28">
        <f>BBW!L35</f>
        <v>0.96</v>
      </c>
      <c r="H34" s="29">
        <f>BBW!M35</f>
        <v>4.3</v>
      </c>
      <c r="I34" s="30">
        <f>BBW!P35</f>
        <v>0.97</v>
      </c>
      <c r="J34" s="31">
        <f>BBW!Q35</f>
        <v>2.7</v>
      </c>
      <c r="K34" s="28">
        <f>BBW!T35</f>
        <v>0.98</v>
      </c>
      <c r="L34" s="29">
        <f>BBW!U35</f>
        <v>2.06</v>
      </c>
      <c r="M34" s="30">
        <f>BBW!X35</f>
        <v>0.97</v>
      </c>
      <c r="N34" s="31">
        <f>BBW!Y35</f>
        <v>3.07</v>
      </c>
      <c r="O34" s="28">
        <f>BBW!AB35</f>
        <v>0.96</v>
      </c>
      <c r="P34" s="29">
        <f>BBW!AC35</f>
        <v>4.28</v>
      </c>
      <c r="Q34" s="59">
        <f t="shared" si="2"/>
        <v>0.92</v>
      </c>
      <c r="R34" s="60">
        <f t="shared" si="3"/>
        <v>0.98</v>
      </c>
      <c r="S34" s="60">
        <f t="shared" si="4"/>
        <v>2.06</v>
      </c>
      <c r="T34" s="106">
        <f t="shared" si="5"/>
        <v>9</v>
      </c>
      <c r="U34" s="108">
        <f t="shared" si="6"/>
        <v>6.9399999999999995</v>
      </c>
      <c r="W34">
        <v>4278</v>
      </c>
      <c r="X34" s="208">
        <f t="shared" si="7"/>
        <v>0</v>
      </c>
      <c r="Y34" s="209">
        <f t="shared" si="8"/>
        <v>100</v>
      </c>
    </row>
    <row r="35" spans="1:25" x14ac:dyDescent="0.25">
      <c r="A35" s="12">
        <v>146</v>
      </c>
      <c r="B35" s="16">
        <v>1.6279999999999999</v>
      </c>
      <c r="C35" s="28">
        <f>BBW!D36</f>
        <v>0.9</v>
      </c>
      <c r="D35" s="29">
        <f>BBW!E36</f>
        <v>11.19</v>
      </c>
      <c r="E35" s="30">
        <f>BBW!H36</f>
        <v>0.91</v>
      </c>
      <c r="F35" s="31">
        <f>BBW!I36</f>
        <v>9.52</v>
      </c>
      <c r="G35" s="28">
        <f>BBW!L36</f>
        <v>0.93</v>
      </c>
      <c r="H35" s="29">
        <f>BBW!M36</f>
        <v>7.55</v>
      </c>
      <c r="I35" s="40">
        <f>BBW!P36</f>
        <v>0.94</v>
      </c>
      <c r="J35" s="41">
        <f>BBW!Q36</f>
        <v>5.94</v>
      </c>
      <c r="K35" s="42">
        <f>BBW!T36</f>
        <v>0.95</v>
      </c>
      <c r="L35" s="43">
        <f>BBW!U36</f>
        <v>5.41</v>
      </c>
      <c r="M35" s="40">
        <f>BBW!X36</f>
        <v>0.94</v>
      </c>
      <c r="N35" s="41">
        <f>BBW!Y36</f>
        <v>6.21</v>
      </c>
      <c r="O35" s="42">
        <f>BBW!AB36</f>
        <v>0.93</v>
      </c>
      <c r="P35" s="43">
        <f>BBW!AC36</f>
        <v>7.21</v>
      </c>
      <c r="Q35" s="59">
        <f t="shared" si="2"/>
        <v>0.9</v>
      </c>
      <c r="R35" s="60">
        <f t="shared" si="3"/>
        <v>0.95</v>
      </c>
      <c r="S35" s="60">
        <f t="shared" si="4"/>
        <v>5.41</v>
      </c>
      <c r="T35" s="106">
        <f t="shared" si="5"/>
        <v>11.19</v>
      </c>
      <c r="U35" s="108">
        <f t="shared" si="6"/>
        <v>5.7799999999999994</v>
      </c>
      <c r="W35">
        <v>4278</v>
      </c>
      <c r="X35" s="208">
        <f t="shared" si="7"/>
        <v>0</v>
      </c>
      <c r="Y35" s="209">
        <f t="shared" si="8"/>
        <v>100</v>
      </c>
    </row>
    <row r="36" spans="1:25" ht="15.75" thickBot="1" x14ac:dyDescent="0.3">
      <c r="A36" s="13">
        <v>195</v>
      </c>
      <c r="B36" s="17">
        <v>0.36899999999999999</v>
      </c>
      <c r="C36" s="44">
        <f>BBW!D37</f>
        <v>0.96</v>
      </c>
      <c r="D36" s="45">
        <f>BBW!E37</f>
        <v>4.13</v>
      </c>
      <c r="E36" s="46">
        <f>BBW!H37</f>
        <v>0.96</v>
      </c>
      <c r="F36" s="47">
        <f>BBW!I37</f>
        <v>4.37</v>
      </c>
      <c r="G36" s="44">
        <f>BBW!L37</f>
        <v>0.97</v>
      </c>
      <c r="H36" s="45">
        <f>BBW!M37</f>
        <v>3.43</v>
      </c>
      <c r="I36" s="69">
        <f>BBW!P37</f>
        <v>0.97</v>
      </c>
      <c r="J36" s="70">
        <f>BBW!Q37</f>
        <v>3.54</v>
      </c>
      <c r="K36" s="71">
        <f>BBW!T37</f>
        <v>0.97</v>
      </c>
      <c r="L36" s="72">
        <f>BBW!U37</f>
        <v>3.4</v>
      </c>
      <c r="M36" s="69">
        <f>BBW!X37</f>
        <v>0.99</v>
      </c>
      <c r="N36" s="70">
        <f>BBW!Y37</f>
        <v>1.41</v>
      </c>
      <c r="O36" s="71">
        <f>BBW!AB37</f>
        <v>1.1599999999999999</v>
      </c>
      <c r="P36" s="72">
        <f>BBW!AC37</f>
        <v>-13.48</v>
      </c>
      <c r="Q36" s="46">
        <f t="shared" si="2"/>
        <v>0.96</v>
      </c>
      <c r="R36" s="53">
        <f t="shared" si="3"/>
        <v>1.1599999999999999</v>
      </c>
      <c r="S36" s="53">
        <f t="shared" si="4"/>
        <v>-13.48</v>
      </c>
      <c r="T36" s="45">
        <f t="shared" si="5"/>
        <v>4.37</v>
      </c>
      <c r="U36" s="114">
        <f t="shared" si="6"/>
        <v>17.850000000000001</v>
      </c>
      <c r="W36">
        <v>4278</v>
      </c>
      <c r="X36" s="208">
        <f t="shared" si="7"/>
        <v>0</v>
      </c>
      <c r="Y36" s="209">
        <f t="shared" si="8"/>
        <v>100</v>
      </c>
    </row>
    <row r="37" spans="1:25" x14ac:dyDescent="0.25">
      <c r="A37" s="11" t="s">
        <v>6</v>
      </c>
      <c r="B37" s="226">
        <f>SUM(B38:B47)</f>
        <v>11.462</v>
      </c>
      <c r="C37" s="48"/>
      <c r="D37" s="49"/>
      <c r="E37" s="50"/>
      <c r="F37" s="51"/>
      <c r="G37" s="48"/>
      <c r="H37" s="49"/>
      <c r="I37" s="50"/>
      <c r="J37" s="51"/>
      <c r="K37" s="48"/>
      <c r="L37" s="49"/>
      <c r="M37" s="50"/>
      <c r="N37" s="51"/>
      <c r="O37" s="48"/>
      <c r="P37" s="49"/>
      <c r="Q37" s="50"/>
      <c r="R37" s="57"/>
      <c r="S37" s="57"/>
      <c r="T37" s="49"/>
      <c r="U37" s="112"/>
    </row>
    <row r="38" spans="1:25" x14ac:dyDescent="0.25">
      <c r="A38" s="12">
        <v>220</v>
      </c>
      <c r="B38" s="16">
        <v>1.4730000000000001</v>
      </c>
      <c r="C38" s="28">
        <f>BBW!D39</f>
        <v>0.94</v>
      </c>
      <c r="D38" s="29">
        <f>BBW!E39</f>
        <v>6.83</v>
      </c>
      <c r="E38" s="30">
        <f>BBW!H39</f>
        <v>0.93</v>
      </c>
      <c r="F38" s="31">
        <f>BBW!I39</f>
        <v>7.6</v>
      </c>
      <c r="G38" s="28">
        <f>BBW!L39</f>
        <v>0.91</v>
      </c>
      <c r="H38" s="29">
        <f>BBW!M39</f>
        <v>9.99</v>
      </c>
      <c r="I38" s="30">
        <f>BBW!P39</f>
        <v>0.89</v>
      </c>
      <c r="J38" s="31">
        <f>BBW!Q39</f>
        <v>12.65</v>
      </c>
      <c r="K38" s="28">
        <f>BBW!T39</f>
        <v>0.87</v>
      </c>
      <c r="L38" s="29">
        <f>BBW!U39</f>
        <v>14.54</v>
      </c>
      <c r="M38" s="30">
        <f>BBW!X39</f>
        <v>0.88</v>
      </c>
      <c r="N38" s="31">
        <f>BBW!Y39</f>
        <v>13.82</v>
      </c>
      <c r="O38" s="28">
        <f>BBW!AB39</f>
        <v>0.89</v>
      </c>
      <c r="P38" s="29">
        <f>BBW!AC39</f>
        <v>12.76</v>
      </c>
      <c r="Q38" s="59">
        <f t="shared" si="2"/>
        <v>0.87</v>
      </c>
      <c r="R38" s="60">
        <f t="shared" si="3"/>
        <v>0.94</v>
      </c>
      <c r="S38" s="52">
        <f t="shared" si="4"/>
        <v>6.83</v>
      </c>
      <c r="T38" s="29">
        <f t="shared" si="5"/>
        <v>14.54</v>
      </c>
      <c r="U38" s="108">
        <f t="shared" si="6"/>
        <v>7.7099999999999991</v>
      </c>
      <c r="W38">
        <v>4278</v>
      </c>
      <c r="X38" s="208">
        <f t="shared" ref="X38:X47" si="9">ROUND(((W38-$W$2)/$W$2*100),2)</f>
        <v>0</v>
      </c>
      <c r="Y38" s="209">
        <f t="shared" ref="Y38:Y47" si="10">ROUND((W38/$W$2*100),2)</f>
        <v>100</v>
      </c>
    </row>
    <row r="39" spans="1:25" x14ac:dyDescent="0.25">
      <c r="A39" s="12">
        <v>221</v>
      </c>
      <c r="B39" s="16">
        <v>0.75600000000000001</v>
      </c>
      <c r="C39" s="28">
        <f>BBW!D40</f>
        <v>0.9</v>
      </c>
      <c r="D39" s="29">
        <f>BBW!E40</f>
        <v>11.12</v>
      </c>
      <c r="E39" s="30">
        <f>BBW!H40</f>
        <v>0.91</v>
      </c>
      <c r="F39" s="31">
        <f>BBW!I40</f>
        <v>10.029999999999999</v>
      </c>
      <c r="G39" s="28">
        <f>BBW!L40</f>
        <v>0.91</v>
      </c>
      <c r="H39" s="29">
        <f>BBW!M40</f>
        <v>10.039999999999999</v>
      </c>
      <c r="I39" s="30">
        <f>BBW!P40</f>
        <v>0.9</v>
      </c>
      <c r="J39" s="31">
        <f>BBW!Q40</f>
        <v>10.62</v>
      </c>
      <c r="K39" s="28">
        <f>BBW!T40</f>
        <v>0.89</v>
      </c>
      <c r="L39" s="29">
        <f>BBW!U40</f>
        <v>12.41</v>
      </c>
      <c r="M39" s="30">
        <f>BBW!X40</f>
        <v>0.89</v>
      </c>
      <c r="N39" s="31">
        <f>BBW!Y40</f>
        <v>12.25</v>
      </c>
      <c r="O39" s="28">
        <f>BBW!AB40</f>
        <v>0.9</v>
      </c>
      <c r="P39" s="29">
        <f>BBW!AC40</f>
        <v>11.61</v>
      </c>
      <c r="Q39" s="30">
        <f t="shared" si="2"/>
        <v>0.89</v>
      </c>
      <c r="R39" s="52">
        <f t="shared" si="3"/>
        <v>0.91</v>
      </c>
      <c r="S39" s="52">
        <f t="shared" si="4"/>
        <v>10.029999999999999</v>
      </c>
      <c r="T39" s="29">
        <f t="shared" si="5"/>
        <v>12.41</v>
      </c>
      <c r="U39" s="107">
        <f t="shared" si="6"/>
        <v>2.3800000000000008</v>
      </c>
      <c r="W39">
        <v>4278</v>
      </c>
      <c r="X39" s="208">
        <f t="shared" si="9"/>
        <v>0</v>
      </c>
      <c r="Y39" s="209">
        <f t="shared" si="10"/>
        <v>100</v>
      </c>
    </row>
    <row r="40" spans="1:25" x14ac:dyDescent="0.25">
      <c r="A40" s="12">
        <v>206</v>
      </c>
      <c r="B40" s="16">
        <v>1.1739999999999999</v>
      </c>
      <c r="C40" s="28">
        <f>BBW!D41</f>
        <v>0.93</v>
      </c>
      <c r="D40" s="29">
        <f>BBW!E41</f>
        <v>7.97</v>
      </c>
      <c r="E40" s="30">
        <f>BBW!H41</f>
        <v>0.94</v>
      </c>
      <c r="F40" s="31">
        <f>BBW!I41</f>
        <v>6.8</v>
      </c>
      <c r="G40" s="28">
        <f>BBW!L41</f>
        <v>0.94</v>
      </c>
      <c r="H40" s="29">
        <f>BBW!M41</f>
        <v>6.08</v>
      </c>
      <c r="I40" s="30">
        <f>BBW!P41</f>
        <v>0.95</v>
      </c>
      <c r="J40" s="31">
        <f>BBW!Q41</f>
        <v>5.65</v>
      </c>
      <c r="K40" s="28">
        <f>BBW!T41</f>
        <v>0.95</v>
      </c>
      <c r="L40" s="29">
        <f>BBW!U41</f>
        <v>5.22</v>
      </c>
      <c r="M40" s="30">
        <f>BBW!X41</f>
        <v>0.95</v>
      </c>
      <c r="N40" s="31">
        <f>BBW!Y41</f>
        <v>5.7</v>
      </c>
      <c r="O40" s="28">
        <f>BBW!AB41</f>
        <v>0.93</v>
      </c>
      <c r="P40" s="29">
        <f>BBW!AC41</f>
        <v>7.38</v>
      </c>
      <c r="Q40" s="30">
        <f t="shared" si="2"/>
        <v>0.93</v>
      </c>
      <c r="R40" s="52">
        <f t="shared" si="3"/>
        <v>0.95</v>
      </c>
      <c r="S40" s="52">
        <f t="shared" si="4"/>
        <v>5.22</v>
      </c>
      <c r="T40" s="29">
        <f t="shared" si="5"/>
        <v>7.97</v>
      </c>
      <c r="U40" s="107">
        <f t="shared" si="6"/>
        <v>2.75</v>
      </c>
      <c r="W40">
        <v>4278</v>
      </c>
      <c r="X40" s="208">
        <f t="shared" si="9"/>
        <v>0</v>
      </c>
      <c r="Y40" s="209">
        <f t="shared" si="10"/>
        <v>100</v>
      </c>
    </row>
    <row r="41" spans="1:25" x14ac:dyDescent="0.25">
      <c r="A41" s="12">
        <v>209</v>
      </c>
      <c r="B41" s="16">
        <v>1.738</v>
      </c>
      <c r="C41" s="28">
        <f>BBW!D42</f>
        <v>0.92</v>
      </c>
      <c r="D41" s="29">
        <f>BBW!E42</f>
        <v>8.98</v>
      </c>
      <c r="E41" s="30">
        <f>BBW!H42</f>
        <v>0.92</v>
      </c>
      <c r="F41" s="31">
        <f>BBW!I42</f>
        <v>8.32</v>
      </c>
      <c r="G41" s="28">
        <f>BBW!L42</f>
        <v>0.92</v>
      </c>
      <c r="H41" s="29">
        <f>BBW!M42</f>
        <v>8.73</v>
      </c>
      <c r="I41" s="30">
        <f>BBW!P42</f>
        <v>0.91</v>
      </c>
      <c r="J41" s="31">
        <f>BBW!Q42</f>
        <v>9.61</v>
      </c>
      <c r="K41" s="28">
        <f>BBW!T42</f>
        <v>0.89</v>
      </c>
      <c r="L41" s="29">
        <f>BBW!U42</f>
        <v>12.13</v>
      </c>
      <c r="M41" s="30">
        <f>BBW!X42</f>
        <v>0.89</v>
      </c>
      <c r="N41" s="31">
        <f>BBW!Y42</f>
        <v>12.3</v>
      </c>
      <c r="O41" s="28">
        <f>BBW!AB42</f>
        <v>0.89</v>
      </c>
      <c r="P41" s="29">
        <f>BBW!AC42</f>
        <v>11.84</v>
      </c>
      <c r="Q41" s="30">
        <f t="shared" si="2"/>
        <v>0.89</v>
      </c>
      <c r="R41" s="52">
        <f t="shared" si="3"/>
        <v>0.92</v>
      </c>
      <c r="S41" s="60">
        <f t="shared" si="4"/>
        <v>8.32</v>
      </c>
      <c r="T41" s="106">
        <f t="shared" si="5"/>
        <v>12.3</v>
      </c>
      <c r="U41" s="107">
        <f t="shared" si="6"/>
        <v>3.9800000000000004</v>
      </c>
      <c r="W41">
        <v>4278</v>
      </c>
      <c r="X41" s="208">
        <f t="shared" si="9"/>
        <v>0</v>
      </c>
      <c r="Y41" s="209">
        <f t="shared" si="10"/>
        <v>100</v>
      </c>
    </row>
    <row r="42" spans="1:25" x14ac:dyDescent="0.25">
      <c r="A42" s="12">
        <v>217</v>
      </c>
      <c r="B42" s="16">
        <v>0.26500000000000001</v>
      </c>
      <c r="C42" s="28">
        <f>BBW!D43</f>
        <v>0.93</v>
      </c>
      <c r="D42" s="29">
        <f>BBW!E43</f>
        <v>7.16</v>
      </c>
      <c r="E42" s="30">
        <f>BBW!H43</f>
        <v>0.92</v>
      </c>
      <c r="F42" s="31">
        <f>BBW!I43</f>
        <v>8.64</v>
      </c>
      <c r="G42" s="28">
        <f>BBW!L43</f>
        <v>0.92</v>
      </c>
      <c r="H42" s="29">
        <f>BBW!M43</f>
        <v>9.01</v>
      </c>
      <c r="I42" s="30">
        <f>BBW!P43</f>
        <v>0.91</v>
      </c>
      <c r="J42" s="31">
        <f>BBW!Q43</f>
        <v>9.57</v>
      </c>
      <c r="K42" s="28">
        <f>BBW!T43</f>
        <v>0.92</v>
      </c>
      <c r="L42" s="29">
        <f>BBW!U43</f>
        <v>8.7200000000000006</v>
      </c>
      <c r="M42" s="30">
        <f>BBW!X43</f>
        <v>0.93</v>
      </c>
      <c r="N42" s="31">
        <f>BBW!Y43</f>
        <v>7.99</v>
      </c>
      <c r="O42" s="28">
        <f>BBW!AB43</f>
        <v>0.93</v>
      </c>
      <c r="P42" s="29">
        <f>BBW!AC43</f>
        <v>7.38</v>
      </c>
      <c r="Q42" s="30">
        <f t="shared" si="2"/>
        <v>0.91</v>
      </c>
      <c r="R42" s="52">
        <f t="shared" si="3"/>
        <v>0.93</v>
      </c>
      <c r="S42" s="52">
        <f t="shared" si="4"/>
        <v>7.16</v>
      </c>
      <c r="T42" s="29">
        <f t="shared" si="5"/>
        <v>9.57</v>
      </c>
      <c r="U42" s="107">
        <f t="shared" si="6"/>
        <v>2.41</v>
      </c>
      <c r="W42">
        <v>4278</v>
      </c>
      <c r="X42" s="208">
        <f t="shared" si="9"/>
        <v>0</v>
      </c>
      <c r="Y42" s="209">
        <f t="shared" si="10"/>
        <v>100</v>
      </c>
    </row>
    <row r="43" spans="1:25" x14ac:dyDescent="0.25">
      <c r="A43" s="12">
        <v>204</v>
      </c>
      <c r="B43" s="16">
        <v>0.33100000000000002</v>
      </c>
      <c r="C43" s="28">
        <f>BBW!D44</f>
        <v>0.96</v>
      </c>
      <c r="D43" s="29">
        <f>BBW!E44</f>
        <v>4.1500000000000004</v>
      </c>
      <c r="E43" s="30">
        <f>BBW!H44</f>
        <v>0.96</v>
      </c>
      <c r="F43" s="31">
        <f>BBW!I44</f>
        <v>4.38</v>
      </c>
      <c r="G43" s="28">
        <f>BBW!L44</f>
        <v>0.95</v>
      </c>
      <c r="H43" s="29">
        <f>BBW!M44</f>
        <v>5.07</v>
      </c>
      <c r="I43" s="30">
        <f>BBW!P44</f>
        <v>0.95</v>
      </c>
      <c r="J43" s="31">
        <f>BBW!Q44</f>
        <v>5.55</v>
      </c>
      <c r="K43" s="28">
        <f>BBW!T44</f>
        <v>0.95</v>
      </c>
      <c r="L43" s="29">
        <f>BBW!U44</f>
        <v>5.53</v>
      </c>
      <c r="M43" s="30">
        <f>BBW!X44</f>
        <v>0.94</v>
      </c>
      <c r="N43" s="31">
        <f>BBW!Y44</f>
        <v>6.31</v>
      </c>
      <c r="O43" s="28">
        <f>BBW!AB44</f>
        <v>0.92</v>
      </c>
      <c r="P43" s="29">
        <f>BBW!AC44</f>
        <v>8.2799999999999994</v>
      </c>
      <c r="Q43" s="30">
        <f t="shared" si="2"/>
        <v>0.92</v>
      </c>
      <c r="R43" s="52">
        <f t="shared" si="3"/>
        <v>0.96</v>
      </c>
      <c r="S43" s="52">
        <f t="shared" si="4"/>
        <v>4.1500000000000004</v>
      </c>
      <c r="T43" s="29">
        <f t="shared" si="5"/>
        <v>8.2799999999999994</v>
      </c>
      <c r="U43" s="107">
        <f t="shared" si="6"/>
        <v>4.129999999999999</v>
      </c>
      <c r="W43">
        <v>4278</v>
      </c>
      <c r="X43" s="208">
        <f t="shared" si="9"/>
        <v>0</v>
      </c>
      <c r="Y43" s="209">
        <f t="shared" si="10"/>
        <v>100</v>
      </c>
    </row>
    <row r="44" spans="1:25" x14ac:dyDescent="0.25">
      <c r="A44" s="12">
        <v>207</v>
      </c>
      <c r="B44" s="16">
        <v>4.3999999999999997E-2</v>
      </c>
      <c r="C44" s="28">
        <f>BBW!D45</f>
        <v>0.94</v>
      </c>
      <c r="D44" s="29">
        <f>BBW!E45</f>
        <v>6.14</v>
      </c>
      <c r="E44" s="30">
        <f>BBW!H45</f>
        <v>0.95</v>
      </c>
      <c r="F44" s="31">
        <f>BBW!I45</f>
        <v>5.67</v>
      </c>
      <c r="G44" s="28">
        <f>BBW!L45</f>
        <v>0.95</v>
      </c>
      <c r="H44" s="29">
        <f>BBW!M45</f>
        <v>5.67</v>
      </c>
      <c r="I44" s="30">
        <f>BBW!P45</f>
        <v>0.95</v>
      </c>
      <c r="J44" s="31">
        <f>BBW!Q45</f>
        <v>5.7</v>
      </c>
      <c r="K44" s="28">
        <f>BBW!T45</f>
        <v>0.95</v>
      </c>
      <c r="L44" s="29">
        <f>BBW!U45</f>
        <v>5.49</v>
      </c>
      <c r="M44" s="30">
        <f>BBW!X45</f>
        <v>0.94</v>
      </c>
      <c r="N44" s="31">
        <f>BBW!Y45</f>
        <v>6.12</v>
      </c>
      <c r="O44" s="28">
        <f>BBW!AB45</f>
        <v>0.93</v>
      </c>
      <c r="P44" s="29">
        <f>BBW!AC45</f>
        <v>7.94</v>
      </c>
      <c r="Q44" s="30">
        <f t="shared" si="2"/>
        <v>0.93</v>
      </c>
      <c r="R44" s="52">
        <f t="shared" si="3"/>
        <v>0.95</v>
      </c>
      <c r="S44" s="52">
        <f t="shared" si="4"/>
        <v>5.49</v>
      </c>
      <c r="T44" s="29">
        <f t="shared" si="5"/>
        <v>7.94</v>
      </c>
      <c r="U44" s="107">
        <f t="shared" si="6"/>
        <v>2.4500000000000002</v>
      </c>
      <c r="W44">
        <v>4278</v>
      </c>
      <c r="X44" s="208">
        <f t="shared" si="9"/>
        <v>0</v>
      </c>
      <c r="Y44" s="209">
        <f t="shared" si="10"/>
        <v>100</v>
      </c>
    </row>
    <row r="45" spans="1:25" x14ac:dyDescent="0.25">
      <c r="A45" s="12">
        <v>213</v>
      </c>
      <c r="B45" s="16">
        <v>3.7730000000000001</v>
      </c>
      <c r="C45" s="28">
        <f>BBW!D46</f>
        <v>0.96</v>
      </c>
      <c r="D45" s="29">
        <f>BBW!E46</f>
        <v>4.1399999999999997</v>
      </c>
      <c r="E45" s="30">
        <f>BBW!H46</f>
        <v>0.95</v>
      </c>
      <c r="F45" s="31">
        <f>BBW!I46</f>
        <v>4.83</v>
      </c>
      <c r="G45" s="28">
        <f>BBW!L46</f>
        <v>0.93</v>
      </c>
      <c r="H45" s="29">
        <f>BBW!M46</f>
        <v>8.09</v>
      </c>
      <c r="I45" s="30">
        <f>BBW!P46</f>
        <v>0.91</v>
      </c>
      <c r="J45" s="31">
        <f>BBW!Q46</f>
        <v>9.4499999999999993</v>
      </c>
      <c r="K45" s="28">
        <f>BBW!T46</f>
        <v>0.92</v>
      </c>
      <c r="L45" s="29">
        <f>BBW!U46</f>
        <v>8.82</v>
      </c>
      <c r="M45" s="30">
        <f>BBW!X46</f>
        <v>0.93</v>
      </c>
      <c r="N45" s="31">
        <f>BBW!Y46</f>
        <v>7.86</v>
      </c>
      <c r="O45" s="28">
        <f>BBW!AB46</f>
        <v>0.93</v>
      </c>
      <c r="P45" s="29">
        <f>BBW!AC46</f>
        <v>7.04</v>
      </c>
      <c r="Q45" s="30">
        <f t="shared" si="2"/>
        <v>0.91</v>
      </c>
      <c r="R45" s="52">
        <f t="shared" si="3"/>
        <v>0.96</v>
      </c>
      <c r="S45" s="52">
        <f t="shared" si="4"/>
        <v>4.1399999999999997</v>
      </c>
      <c r="T45" s="29">
        <f t="shared" si="5"/>
        <v>9.4499999999999993</v>
      </c>
      <c r="U45" s="107">
        <f t="shared" si="6"/>
        <v>5.31</v>
      </c>
      <c r="W45">
        <v>4278</v>
      </c>
      <c r="X45" s="208">
        <f t="shared" si="9"/>
        <v>0</v>
      </c>
      <c r="Y45" s="209">
        <f t="shared" si="10"/>
        <v>100</v>
      </c>
    </row>
    <row r="46" spans="1:25" x14ac:dyDescent="0.25">
      <c r="A46" s="12">
        <v>215</v>
      </c>
      <c r="B46" s="16">
        <v>0.29499999999999998</v>
      </c>
      <c r="C46" s="28">
        <f>BBW!D47</f>
        <v>0.95</v>
      </c>
      <c r="D46" s="29">
        <f>BBW!E47</f>
        <v>4.87</v>
      </c>
      <c r="E46" s="30">
        <f>BBW!H47</f>
        <v>0.94</v>
      </c>
      <c r="F46" s="31">
        <f>BBW!I47</f>
        <v>5.87</v>
      </c>
      <c r="G46" s="28">
        <f>BBW!L47</f>
        <v>0.92</v>
      </c>
      <c r="H46" s="29">
        <f>BBW!M47</f>
        <v>8.26</v>
      </c>
      <c r="I46" s="30">
        <f>BBW!P47</f>
        <v>0.91</v>
      </c>
      <c r="J46" s="31">
        <f>BBW!Q47</f>
        <v>9.42</v>
      </c>
      <c r="K46" s="28">
        <f>BBW!T47</f>
        <v>0.92</v>
      </c>
      <c r="L46" s="29">
        <f>BBW!U47</f>
        <v>8.77</v>
      </c>
      <c r="M46" s="30">
        <f>BBW!X47</f>
        <v>0.93</v>
      </c>
      <c r="N46" s="31">
        <f>BBW!Y47</f>
        <v>7.93</v>
      </c>
      <c r="O46" s="28">
        <f>BBW!AB47</f>
        <v>0.93</v>
      </c>
      <c r="P46" s="29">
        <f>BBW!AC47</f>
        <v>7.21</v>
      </c>
      <c r="Q46" s="30">
        <f t="shared" si="2"/>
        <v>0.91</v>
      </c>
      <c r="R46" s="52">
        <f t="shared" si="3"/>
        <v>0.95</v>
      </c>
      <c r="S46" s="52">
        <f t="shared" si="4"/>
        <v>4.87</v>
      </c>
      <c r="T46" s="29">
        <f t="shared" si="5"/>
        <v>9.42</v>
      </c>
      <c r="U46" s="107">
        <f t="shared" si="6"/>
        <v>4.55</v>
      </c>
      <c r="W46">
        <v>4278</v>
      </c>
      <c r="X46" s="208">
        <f t="shared" si="9"/>
        <v>0</v>
      </c>
      <c r="Y46" s="209">
        <f t="shared" si="10"/>
        <v>100</v>
      </c>
    </row>
    <row r="47" spans="1:25" ht="15.75" thickBot="1" x14ac:dyDescent="0.3">
      <c r="A47" s="13">
        <v>216</v>
      </c>
      <c r="B47" s="17">
        <v>1.613</v>
      </c>
      <c r="C47" s="44">
        <f>BBW!D48</f>
        <v>0.95</v>
      </c>
      <c r="D47" s="45">
        <f>BBW!E48</f>
        <v>5.54</v>
      </c>
      <c r="E47" s="46">
        <f>BBW!H48</f>
        <v>0.94</v>
      </c>
      <c r="F47" s="47">
        <f>BBW!I48</f>
        <v>6.85</v>
      </c>
      <c r="G47" s="44">
        <f>BBW!L48</f>
        <v>0.92</v>
      </c>
      <c r="H47" s="45">
        <f>BBW!M48</f>
        <v>8.34</v>
      </c>
      <c r="I47" s="46">
        <f>BBW!P48</f>
        <v>0.92</v>
      </c>
      <c r="J47" s="47">
        <f>BBW!Q48</f>
        <v>9.27</v>
      </c>
      <c r="K47" s="44">
        <f>BBW!T48</f>
        <v>0.92</v>
      </c>
      <c r="L47" s="45">
        <f>BBW!U48</f>
        <v>8.59</v>
      </c>
      <c r="M47" s="46">
        <f>BBW!X48</f>
        <v>0.93</v>
      </c>
      <c r="N47" s="47">
        <f>BBW!Y48</f>
        <v>7.84</v>
      </c>
      <c r="O47" s="44">
        <f>BBW!AB48</f>
        <v>0.93</v>
      </c>
      <c r="P47" s="45">
        <f>BBW!AC48</f>
        <v>7.21</v>
      </c>
      <c r="Q47" s="46">
        <f t="shared" si="2"/>
        <v>0.92</v>
      </c>
      <c r="R47" s="53">
        <f t="shared" si="3"/>
        <v>0.95</v>
      </c>
      <c r="S47" s="53">
        <f t="shared" si="4"/>
        <v>5.54</v>
      </c>
      <c r="T47" s="45">
        <f t="shared" si="5"/>
        <v>9.27</v>
      </c>
      <c r="U47" s="109">
        <f t="shared" si="6"/>
        <v>3.7299999999999995</v>
      </c>
      <c r="W47">
        <v>4278</v>
      </c>
      <c r="X47" s="208">
        <f t="shared" si="9"/>
        <v>0</v>
      </c>
      <c r="Y47" s="209">
        <f t="shared" si="10"/>
        <v>100</v>
      </c>
    </row>
    <row r="110" spans="2:2" x14ac:dyDescent="0.25">
      <c r="B110" s="4"/>
    </row>
  </sheetData>
  <mergeCells count="12">
    <mergeCell ref="U1:U2"/>
    <mergeCell ref="Q1:R1"/>
    <mergeCell ref="S1:T1"/>
    <mergeCell ref="O1:P1"/>
    <mergeCell ref="A1:A2"/>
    <mergeCell ref="B1:B2"/>
    <mergeCell ref="C1:D1"/>
    <mergeCell ref="E1:F1"/>
    <mergeCell ref="G1:H1"/>
    <mergeCell ref="I1:J1"/>
    <mergeCell ref="K1:L1"/>
    <mergeCell ref="M1:N1"/>
  </mergeCells>
  <pageMargins left="0.25" right="0.25" top="0.75" bottom="0.75" header="0.3" footer="0.3"/>
  <pageSetup paperSize="9" scale="83" fitToHeight="0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06"/>
  <sheetViews>
    <sheetView zoomScaleNormal="100" workbookViewId="0">
      <selection activeCell="H17" sqref="H17"/>
    </sheetView>
  </sheetViews>
  <sheetFormatPr defaultRowHeight="15" x14ac:dyDescent="0.25"/>
  <cols>
    <col min="1" max="1" width="7.85546875" style="2" bestFit="1" customWidth="1"/>
    <col min="2" max="2" width="7" style="3" bestFit="1" customWidth="1"/>
    <col min="3" max="9" width="6.28515625" style="27" bestFit="1" customWidth="1"/>
    <col min="10" max="11" width="6.28515625" style="215" bestFit="1" customWidth="1"/>
  </cols>
  <sheetData>
    <row r="1" spans="1:11" ht="15.75" thickBot="1" x14ac:dyDescent="0.3">
      <c r="A1" s="123" t="s">
        <v>0</v>
      </c>
      <c r="B1" s="124" t="s">
        <v>3</v>
      </c>
      <c r="C1" s="124" t="s">
        <v>33</v>
      </c>
      <c r="D1" s="124" t="s">
        <v>34</v>
      </c>
      <c r="E1" s="124" t="s">
        <v>35</v>
      </c>
      <c r="F1" s="124" t="s">
        <v>36</v>
      </c>
      <c r="G1" s="124" t="s">
        <v>37</v>
      </c>
      <c r="H1" s="124" t="s">
        <v>38</v>
      </c>
      <c r="I1" s="124" t="s">
        <v>39</v>
      </c>
      <c r="J1" s="124" t="s">
        <v>25</v>
      </c>
      <c r="K1" s="124" t="s">
        <v>26</v>
      </c>
    </row>
    <row r="2" spans="1:11" x14ac:dyDescent="0.25">
      <c r="A2" s="118">
        <v>183</v>
      </c>
      <c r="B2" s="119">
        <v>2.5459999999999998</v>
      </c>
      <c r="C2" s="58">
        <f>BBW!E5</f>
        <v>-2.88</v>
      </c>
      <c r="D2" s="58">
        <f>BBW!I5</f>
        <v>-2.72</v>
      </c>
      <c r="E2" s="58">
        <f>BBW!M5</f>
        <v>-2.48</v>
      </c>
      <c r="F2" s="58">
        <f>BBW!Q5</f>
        <v>-2.4</v>
      </c>
      <c r="G2" s="58">
        <f>BBW!U5</f>
        <v>-2.34</v>
      </c>
      <c r="H2" s="58">
        <f>BBW!Y5</f>
        <v>-2.3199999999999998</v>
      </c>
      <c r="I2" s="58">
        <f>BBW!AC5</f>
        <v>-2.2999999999999998</v>
      </c>
      <c r="J2" s="210">
        <f t="shared" ref="J2:J43" si="0">MIN(C2,D2,E2,F2,G2,H2,I2)</f>
        <v>-2.88</v>
      </c>
      <c r="K2" s="210">
        <f t="shared" ref="K2:K43" si="1">MAX(C2,D2,E2,F2,G2,H2,I2)</f>
        <v>-2.2999999999999998</v>
      </c>
    </row>
    <row r="3" spans="1:11" x14ac:dyDescent="0.25">
      <c r="A3" s="12">
        <v>125</v>
      </c>
      <c r="B3" s="8">
        <v>1.8640000000000001</v>
      </c>
      <c r="C3" s="52">
        <f>BBW!E6</f>
        <v>0.56999999999999995</v>
      </c>
      <c r="D3" s="52">
        <f>BBW!I6</f>
        <v>0.46</v>
      </c>
      <c r="E3" s="52">
        <f>BBW!M6</f>
        <v>0.65</v>
      </c>
      <c r="F3" s="52">
        <f>BBW!Q6</f>
        <v>0.96</v>
      </c>
      <c r="G3" s="52">
        <f>BBW!U6</f>
        <v>1.1299999999999999</v>
      </c>
      <c r="H3" s="52">
        <f>BBW!Y6</f>
        <v>0.95</v>
      </c>
      <c r="I3" s="52">
        <f>BBW!AC6</f>
        <v>0.87</v>
      </c>
      <c r="J3" s="211">
        <f t="shared" si="0"/>
        <v>0.46</v>
      </c>
      <c r="K3" s="211">
        <f t="shared" si="1"/>
        <v>1.1299999999999999</v>
      </c>
    </row>
    <row r="4" spans="1:11" x14ac:dyDescent="0.25">
      <c r="A4" s="12">
        <v>128</v>
      </c>
      <c r="B4" s="8">
        <v>0.60499999999999998</v>
      </c>
      <c r="C4" s="52">
        <f>BBW!E7</f>
        <v>-13.32</v>
      </c>
      <c r="D4" s="52">
        <f>BBW!I7</f>
        <v>-12.31</v>
      </c>
      <c r="E4" s="52">
        <f>BBW!M7</f>
        <v>-10.52</v>
      </c>
      <c r="F4" s="52">
        <f>BBW!Q7</f>
        <v>-9.5500000000000007</v>
      </c>
      <c r="G4" s="52">
        <f>BBW!U7</f>
        <v>-9.06</v>
      </c>
      <c r="H4" s="52">
        <f>BBW!Y7</f>
        <v>-9.01</v>
      </c>
      <c r="I4" s="52">
        <f>BBW!AC7</f>
        <v>-8.91</v>
      </c>
      <c r="J4" s="211">
        <f t="shared" si="0"/>
        <v>-13.32</v>
      </c>
      <c r="K4" s="211">
        <f t="shared" si="1"/>
        <v>-8.91</v>
      </c>
    </row>
    <row r="5" spans="1:11" x14ac:dyDescent="0.25">
      <c r="A5" s="12">
        <v>130</v>
      </c>
      <c r="B5" s="8">
        <v>8.1000000000000003E-2</v>
      </c>
      <c r="C5" s="52">
        <f>BBW!E8</f>
        <v>0.7</v>
      </c>
      <c r="D5" s="52">
        <f>BBW!I8</f>
        <v>1.1599999999999999</v>
      </c>
      <c r="E5" s="52">
        <f>BBW!M8</f>
        <v>2.02</v>
      </c>
      <c r="F5" s="52">
        <f>BBW!Q8</f>
        <v>2.5299999999999998</v>
      </c>
      <c r="G5" s="52">
        <f>BBW!U8</f>
        <v>2.38</v>
      </c>
      <c r="H5" s="52">
        <f>BBW!Y8</f>
        <v>2.08</v>
      </c>
      <c r="I5" s="52">
        <f>BBW!AC8</f>
        <v>1.96</v>
      </c>
      <c r="J5" s="211">
        <f t="shared" si="0"/>
        <v>0.7</v>
      </c>
      <c r="K5" s="211">
        <f t="shared" si="1"/>
        <v>2.5299999999999998</v>
      </c>
    </row>
    <row r="6" spans="1:11" x14ac:dyDescent="0.25">
      <c r="A6" s="12">
        <v>133</v>
      </c>
      <c r="B6" s="8">
        <v>1.2569999999999999</v>
      </c>
      <c r="C6" s="52">
        <f>BBW!E9</f>
        <v>0.89</v>
      </c>
      <c r="D6" s="52">
        <f>BBW!I9</f>
        <v>1.33</v>
      </c>
      <c r="E6" s="52">
        <f>BBW!M9</f>
        <v>2.1800000000000002</v>
      </c>
      <c r="F6" s="52">
        <f>BBW!Q9</f>
        <v>2.67</v>
      </c>
      <c r="G6" s="52">
        <f>BBW!U9</f>
        <v>2.4900000000000002</v>
      </c>
      <c r="H6" s="52">
        <f>BBW!Y9</f>
        <v>2.1800000000000002</v>
      </c>
      <c r="I6" s="52">
        <f>BBW!AC9</f>
        <v>2.04</v>
      </c>
      <c r="J6" s="211">
        <f t="shared" si="0"/>
        <v>0.89</v>
      </c>
      <c r="K6" s="211">
        <f t="shared" si="1"/>
        <v>2.67</v>
      </c>
    </row>
    <row r="7" spans="1:11" x14ac:dyDescent="0.25">
      <c r="A7" s="12">
        <v>135</v>
      </c>
      <c r="B7" s="8">
        <v>0.193</v>
      </c>
      <c r="C7" s="52">
        <f>BBW!E10</f>
        <v>-24.04</v>
      </c>
      <c r="D7" s="52">
        <f>BBW!I10</f>
        <v>-22.43</v>
      </c>
      <c r="E7" s="52">
        <f>BBW!M10</f>
        <v>-20.190000000000001</v>
      </c>
      <c r="F7" s="52">
        <f>BBW!Q10</f>
        <v>-19.14</v>
      </c>
      <c r="G7" s="52">
        <f>BBW!U10</f>
        <v>-18.600000000000001</v>
      </c>
      <c r="H7" s="52">
        <f>BBW!Y10</f>
        <v>-18.440000000000001</v>
      </c>
      <c r="I7" s="52">
        <f>BBW!AC10</f>
        <v>-18.29</v>
      </c>
      <c r="J7" s="211">
        <f t="shared" si="0"/>
        <v>-24.04</v>
      </c>
      <c r="K7" s="211">
        <f t="shared" si="1"/>
        <v>-18.29</v>
      </c>
    </row>
    <row r="8" spans="1:11" x14ac:dyDescent="0.25">
      <c r="A8" s="12">
        <v>137</v>
      </c>
      <c r="B8" s="8">
        <v>0.73099999999999998</v>
      </c>
      <c r="C8" s="52">
        <f>BBW!E11</f>
        <v>-27.99</v>
      </c>
      <c r="D8" s="52">
        <f>BBW!I11</f>
        <v>-26.34</v>
      </c>
      <c r="E8" s="52">
        <f>BBW!M11</f>
        <v>-24.19</v>
      </c>
      <c r="F8" s="52">
        <f>BBW!Q11</f>
        <v>-23.23</v>
      </c>
      <c r="G8" s="52">
        <f>BBW!U11</f>
        <v>-22.62</v>
      </c>
      <c r="H8" s="52">
        <f>BBW!Y11</f>
        <v>-22.42</v>
      </c>
      <c r="I8" s="52">
        <f>BBW!AC11</f>
        <v>-22.25</v>
      </c>
      <c r="J8" s="211">
        <f t="shared" si="0"/>
        <v>-27.99</v>
      </c>
      <c r="K8" s="211">
        <f t="shared" si="1"/>
        <v>-22.25</v>
      </c>
    </row>
    <row r="9" spans="1:11" x14ac:dyDescent="0.25">
      <c r="A9" s="12">
        <v>140</v>
      </c>
      <c r="B9" s="8">
        <v>5.3999999999999999E-2</v>
      </c>
      <c r="C9" s="52">
        <f>BBW!E12</f>
        <v>-31.28</v>
      </c>
      <c r="D9" s="52">
        <f>BBW!I12</f>
        <v>-29.69</v>
      </c>
      <c r="E9" s="52">
        <f>BBW!M12</f>
        <v>-27.75</v>
      </c>
      <c r="F9" s="52">
        <f>BBW!Q12</f>
        <v>-26.95</v>
      </c>
      <c r="G9" s="52">
        <f>BBW!U12</f>
        <v>-26.36</v>
      </c>
      <c r="H9" s="52">
        <f>BBW!Y12</f>
        <v>-26.14</v>
      </c>
      <c r="I9" s="52">
        <f>BBW!AC12</f>
        <v>-25.99</v>
      </c>
      <c r="J9" s="211">
        <f t="shared" si="0"/>
        <v>-31.28</v>
      </c>
      <c r="K9" s="211">
        <f t="shared" si="1"/>
        <v>-25.99</v>
      </c>
    </row>
    <row r="10" spans="1:11" x14ac:dyDescent="0.25">
      <c r="A10" s="12">
        <v>141</v>
      </c>
      <c r="B10" s="8">
        <v>0.59099999999999997</v>
      </c>
      <c r="C10" s="52">
        <f>BBW!E13</f>
        <v>-34.6</v>
      </c>
      <c r="D10" s="52">
        <f>BBW!I13</f>
        <v>-33.049999999999997</v>
      </c>
      <c r="E10" s="52">
        <f>BBW!M13</f>
        <v>-31.33</v>
      </c>
      <c r="F10" s="52">
        <f>BBW!Q13</f>
        <v>-30.69</v>
      </c>
      <c r="G10" s="52">
        <f>BBW!U13</f>
        <v>-30.11</v>
      </c>
      <c r="H10" s="52">
        <f>BBW!Y13</f>
        <v>-29.88</v>
      </c>
      <c r="I10" s="52">
        <f>BBW!AC13</f>
        <v>-29.74</v>
      </c>
      <c r="J10" s="211">
        <f t="shared" si="0"/>
        <v>-34.6</v>
      </c>
      <c r="K10" s="211">
        <f t="shared" si="1"/>
        <v>-29.74</v>
      </c>
    </row>
    <row r="11" spans="1:11" x14ac:dyDescent="0.25">
      <c r="A11" s="12">
        <v>143</v>
      </c>
      <c r="B11" s="8">
        <v>1.01</v>
      </c>
      <c r="C11" s="52">
        <f>BBW!E14</f>
        <v>-37.65</v>
      </c>
      <c r="D11" s="52">
        <f>BBW!I14</f>
        <v>-36.19</v>
      </c>
      <c r="E11" s="52">
        <f>BBW!M14</f>
        <v>-34.75</v>
      </c>
      <c r="F11" s="52">
        <f>BBW!Q14</f>
        <v>-34.29</v>
      </c>
      <c r="G11" s="52">
        <f>BBW!U14</f>
        <v>-33.75</v>
      </c>
      <c r="H11" s="52">
        <f>BBW!Y14</f>
        <v>-33.53</v>
      </c>
      <c r="I11" s="52">
        <f>BBW!AC14</f>
        <v>-33.409999999999997</v>
      </c>
      <c r="J11" s="211">
        <f t="shared" si="0"/>
        <v>-37.65</v>
      </c>
      <c r="K11" s="211">
        <f t="shared" si="1"/>
        <v>-33.409999999999997</v>
      </c>
    </row>
    <row r="12" spans="1:11" x14ac:dyDescent="0.25">
      <c r="A12" s="12">
        <v>149</v>
      </c>
      <c r="B12" s="8">
        <v>0.26800000000000002</v>
      </c>
      <c r="C12" s="52">
        <f>BBW!E15</f>
        <v>17.41</v>
      </c>
      <c r="D12" s="52">
        <f>BBW!I15</f>
        <v>17.84</v>
      </c>
      <c r="E12" s="52">
        <f>BBW!M15</f>
        <v>15.02</v>
      </c>
      <c r="F12" s="52">
        <f>BBW!Q15</f>
        <v>12.56</v>
      </c>
      <c r="G12" s="52">
        <f>BBW!U15</f>
        <v>11.51</v>
      </c>
      <c r="H12" s="52">
        <f>BBW!Y15</f>
        <v>11.6</v>
      </c>
      <c r="I12" s="52">
        <f>BBW!AC15</f>
        <v>11.72</v>
      </c>
      <c r="J12" s="211">
        <f t="shared" si="0"/>
        <v>11.51</v>
      </c>
      <c r="K12" s="211">
        <f t="shared" si="1"/>
        <v>17.84</v>
      </c>
    </row>
    <row r="13" spans="1:11" x14ac:dyDescent="0.25">
      <c r="A13" s="12">
        <v>151</v>
      </c>
      <c r="B13" s="8">
        <v>0.65400000000000003</v>
      </c>
      <c r="C13" s="52">
        <f>BBW!E16</f>
        <v>0.45</v>
      </c>
      <c r="D13" s="52">
        <f>BBW!I16</f>
        <v>5.56</v>
      </c>
      <c r="E13" s="52">
        <f>BBW!M16</f>
        <v>7.18</v>
      </c>
      <c r="F13" s="52">
        <f>BBW!Q16</f>
        <v>7.38</v>
      </c>
      <c r="G13" s="52">
        <f>BBW!U16</f>
        <v>6.74</v>
      </c>
      <c r="H13" s="52">
        <f>BBW!Y16</f>
        <v>6.7</v>
      </c>
      <c r="I13" s="52">
        <f>BBW!AC16</f>
        <v>6.56</v>
      </c>
      <c r="J13" s="211">
        <f t="shared" si="0"/>
        <v>0.45</v>
      </c>
      <c r="K13" s="211">
        <f t="shared" si="1"/>
        <v>7.38</v>
      </c>
    </row>
    <row r="14" spans="1:11" x14ac:dyDescent="0.25">
      <c r="A14" s="12">
        <v>157</v>
      </c>
      <c r="B14" s="8">
        <v>1.1100000000000001</v>
      </c>
      <c r="C14" s="52">
        <f>BBW!E17</f>
        <v>15.28</v>
      </c>
      <c r="D14" s="52">
        <f>BBW!I17</f>
        <v>15.7</v>
      </c>
      <c r="E14" s="52">
        <f>BBW!M17</f>
        <v>11.86</v>
      </c>
      <c r="F14" s="52">
        <f>BBW!Q17</f>
        <v>8.85</v>
      </c>
      <c r="G14" s="52">
        <f>BBW!U17</f>
        <v>7.76</v>
      </c>
      <c r="H14" s="52">
        <f>BBW!Y17</f>
        <v>7.72</v>
      </c>
      <c r="I14" s="52">
        <f>BBW!AC17</f>
        <v>7.68</v>
      </c>
      <c r="J14" s="211">
        <f t="shared" si="0"/>
        <v>7.68</v>
      </c>
      <c r="K14" s="211">
        <f t="shared" si="1"/>
        <v>15.7</v>
      </c>
    </row>
    <row r="15" spans="1:11" x14ac:dyDescent="0.25">
      <c r="A15" s="12">
        <v>160</v>
      </c>
      <c r="B15" s="8">
        <v>2.5539999999999998</v>
      </c>
      <c r="C15" s="52">
        <f>BBW!E18</f>
        <v>7.33</v>
      </c>
      <c r="D15" s="52">
        <f>BBW!I18</f>
        <v>7.54</v>
      </c>
      <c r="E15" s="52">
        <f>BBW!M18</f>
        <v>6.69</v>
      </c>
      <c r="F15" s="52">
        <f>BBW!Q18</f>
        <v>6.84</v>
      </c>
      <c r="G15" s="52">
        <f>BBW!U18</f>
        <v>8.0500000000000007</v>
      </c>
      <c r="H15" s="52">
        <f>BBW!Y18</f>
        <v>8.6300000000000008</v>
      </c>
      <c r="I15" s="52">
        <f>BBW!AC18</f>
        <v>8.99</v>
      </c>
      <c r="J15" s="211">
        <f t="shared" si="0"/>
        <v>6.69</v>
      </c>
      <c r="K15" s="211">
        <f t="shared" si="1"/>
        <v>8.99</v>
      </c>
    </row>
    <row r="16" spans="1:11" x14ac:dyDescent="0.25">
      <c r="A16" s="12">
        <v>161</v>
      </c>
      <c r="B16" s="8">
        <v>2.5489999999999999</v>
      </c>
      <c r="C16" s="52">
        <f>BBW!E19</f>
        <v>6.1</v>
      </c>
      <c r="D16" s="52">
        <f>BBW!I19</f>
        <v>6.34</v>
      </c>
      <c r="E16" s="52">
        <f>BBW!M19</f>
        <v>6.21</v>
      </c>
      <c r="F16" s="52">
        <f>BBW!Q19</f>
        <v>6.63</v>
      </c>
      <c r="G16" s="52">
        <f>BBW!U19</f>
        <v>8.1</v>
      </c>
      <c r="H16" s="52">
        <f>BBW!Y19</f>
        <v>8.83</v>
      </c>
      <c r="I16" s="52">
        <f>BBW!AC19</f>
        <v>9.2899999999999991</v>
      </c>
      <c r="J16" s="211">
        <f t="shared" si="0"/>
        <v>6.1</v>
      </c>
      <c r="K16" s="211">
        <f t="shared" si="1"/>
        <v>9.2899999999999991</v>
      </c>
    </row>
    <row r="17" spans="1:11" x14ac:dyDescent="0.25">
      <c r="A17" s="12">
        <v>164</v>
      </c>
      <c r="B17" s="8">
        <v>0.88200000000000001</v>
      </c>
      <c r="C17" s="52">
        <f>BBW!E20</f>
        <v>6.53</v>
      </c>
      <c r="D17" s="52">
        <f>BBW!I20</f>
        <v>6.58</v>
      </c>
      <c r="E17" s="52">
        <f>BBW!M20</f>
        <v>6.82</v>
      </c>
      <c r="F17" s="52">
        <f>BBW!Q20</f>
        <v>7.29</v>
      </c>
      <c r="G17" s="52">
        <f>BBW!U20</f>
        <v>8.8000000000000007</v>
      </c>
      <c r="H17" s="52">
        <f>BBW!Y20</f>
        <v>9.58</v>
      </c>
      <c r="I17" s="52">
        <f>BBW!AC20</f>
        <v>10.050000000000001</v>
      </c>
      <c r="J17" s="211">
        <f t="shared" si="0"/>
        <v>6.53</v>
      </c>
      <c r="K17" s="211">
        <f t="shared" si="1"/>
        <v>10.050000000000001</v>
      </c>
    </row>
    <row r="18" spans="1:11" x14ac:dyDescent="0.25">
      <c r="A18" s="12">
        <v>165</v>
      </c>
      <c r="B18" s="8">
        <v>3.5999999999999997E-2</v>
      </c>
      <c r="C18" s="52">
        <f>BBW!E21</f>
        <v>14.21</v>
      </c>
      <c r="D18" s="52">
        <f>BBW!I21</f>
        <v>12.15</v>
      </c>
      <c r="E18" s="52">
        <f>BBW!M21</f>
        <v>9.0299999999999994</v>
      </c>
      <c r="F18" s="52">
        <f>BBW!Q21</f>
        <v>8.0500000000000007</v>
      </c>
      <c r="G18" s="52">
        <f>BBW!U21</f>
        <v>7.16</v>
      </c>
      <c r="H18" s="52">
        <f>BBW!Y21</f>
        <v>7.27</v>
      </c>
      <c r="I18" s="52">
        <f>BBW!AC21</f>
        <v>8.3000000000000007</v>
      </c>
      <c r="J18" s="211">
        <f t="shared" si="0"/>
        <v>7.16</v>
      </c>
      <c r="K18" s="211">
        <f t="shared" si="1"/>
        <v>14.21</v>
      </c>
    </row>
    <row r="19" spans="1:11" x14ac:dyDescent="0.25">
      <c r="A19" s="12">
        <v>168</v>
      </c>
      <c r="B19" s="8">
        <v>0.40200000000000002</v>
      </c>
      <c r="C19" s="52">
        <f>BBW!E22</f>
        <v>10.67</v>
      </c>
      <c r="D19" s="52">
        <f>BBW!I22</f>
        <v>9.3000000000000007</v>
      </c>
      <c r="E19" s="52">
        <f>BBW!M22</f>
        <v>7.67</v>
      </c>
      <c r="F19" s="52">
        <f>BBW!Q22</f>
        <v>7.42</v>
      </c>
      <c r="G19" s="52">
        <f>BBW!U22</f>
        <v>7.05</v>
      </c>
      <c r="H19" s="52">
        <f>BBW!Y22</f>
        <v>7.41</v>
      </c>
      <c r="I19" s="52">
        <f>BBW!AC22</f>
        <v>8.6999999999999993</v>
      </c>
      <c r="J19" s="211">
        <f t="shared" si="0"/>
        <v>7.05</v>
      </c>
      <c r="K19" s="211">
        <f t="shared" si="1"/>
        <v>10.67</v>
      </c>
    </row>
    <row r="20" spans="1:11" x14ac:dyDescent="0.25">
      <c r="A20" s="12">
        <v>98</v>
      </c>
      <c r="B20" s="8">
        <v>2.4049999999999998</v>
      </c>
      <c r="C20" s="52">
        <f>BBW!E23</f>
        <v>0</v>
      </c>
      <c r="D20" s="52">
        <f>BBW!I23</f>
        <v>1.07</v>
      </c>
      <c r="E20" s="52">
        <f>BBW!M23</f>
        <v>1.73</v>
      </c>
      <c r="F20" s="115">
        <f>BBW!Q23</f>
        <v>2.54</v>
      </c>
      <c r="G20" s="115">
        <f>BBW!U23</f>
        <v>2.7</v>
      </c>
      <c r="H20" s="115">
        <f>BBW!Y23</f>
        <v>2.96</v>
      </c>
      <c r="I20" s="115">
        <f>BBW!AC23</f>
        <v>3.36</v>
      </c>
      <c r="J20" s="211">
        <f t="shared" si="0"/>
        <v>0</v>
      </c>
      <c r="K20" s="211">
        <f t="shared" si="1"/>
        <v>3.36</v>
      </c>
    </row>
    <row r="21" spans="1:11" x14ac:dyDescent="0.25">
      <c r="A21" s="12">
        <v>174</v>
      </c>
      <c r="B21" s="8">
        <v>2.2090000000000001</v>
      </c>
      <c r="C21" s="52">
        <f>BBW!E24</f>
        <v>4.21</v>
      </c>
      <c r="D21" s="52">
        <f>BBW!I24</f>
        <v>3.73</v>
      </c>
      <c r="E21" s="52">
        <f>BBW!M24</f>
        <v>4.1500000000000004</v>
      </c>
      <c r="F21" s="115">
        <f>BBW!Q24</f>
        <v>4.8600000000000003</v>
      </c>
      <c r="G21" s="115">
        <f>BBW!U24</f>
        <v>5.5</v>
      </c>
      <c r="H21" s="115">
        <f>BBW!Y24</f>
        <v>6.41</v>
      </c>
      <c r="I21" s="115">
        <f>BBW!AC24</f>
        <v>8.14</v>
      </c>
      <c r="J21" s="211">
        <f t="shared" si="0"/>
        <v>3.73</v>
      </c>
      <c r="K21" s="211">
        <f t="shared" si="1"/>
        <v>8.14</v>
      </c>
    </row>
    <row r="22" spans="1:11" ht="15.75" thickBot="1" x14ac:dyDescent="0.3">
      <c r="A22" s="13">
        <v>176</v>
      </c>
      <c r="B22" s="120">
        <v>0.29799999999999999</v>
      </c>
      <c r="C22" s="53">
        <f>BBW!E25</f>
        <v>-8.18</v>
      </c>
      <c r="D22" s="53">
        <f>BBW!I25</f>
        <v>-7.78</v>
      </c>
      <c r="E22" s="53">
        <f>BBW!M25</f>
        <v>-7.13</v>
      </c>
      <c r="F22" s="127">
        <f>BBW!Q25</f>
        <v>-6.96</v>
      </c>
      <c r="G22" s="127">
        <f>BBW!U25</f>
        <v>-6.84</v>
      </c>
      <c r="H22" s="127">
        <f>BBW!Y25</f>
        <v>-6.81</v>
      </c>
      <c r="I22" s="127">
        <f>BBW!AC25</f>
        <v>-6.75</v>
      </c>
      <c r="J22" s="212">
        <f t="shared" si="0"/>
        <v>-8.18</v>
      </c>
      <c r="K22" s="212">
        <f t="shared" si="1"/>
        <v>-6.75</v>
      </c>
    </row>
    <row r="23" spans="1:11" x14ac:dyDescent="0.25">
      <c r="A23" s="121">
        <v>106</v>
      </c>
      <c r="B23" s="122">
        <v>3.5999999999999997E-2</v>
      </c>
      <c r="C23" s="57">
        <f>BBW!E27</f>
        <v>3.29</v>
      </c>
      <c r="D23" s="57">
        <f>BBW!I27</f>
        <v>4.83</v>
      </c>
      <c r="E23" s="57">
        <f>BBW!M27</f>
        <v>5.49</v>
      </c>
      <c r="F23" s="126">
        <f>BBW!Q27</f>
        <v>5.76</v>
      </c>
      <c r="G23" s="126">
        <f>BBW!U27</f>
        <v>7.21</v>
      </c>
      <c r="H23" s="126">
        <f>BBW!Y27</f>
        <v>9.27</v>
      </c>
      <c r="I23" s="126">
        <f>BBW!AC27</f>
        <v>11.44</v>
      </c>
      <c r="J23" s="213">
        <f t="shared" si="0"/>
        <v>3.29</v>
      </c>
      <c r="K23" s="213">
        <f t="shared" si="1"/>
        <v>11.44</v>
      </c>
    </row>
    <row r="24" spans="1:11" x14ac:dyDescent="0.25">
      <c r="A24" s="12">
        <v>107</v>
      </c>
      <c r="B24" s="8">
        <v>7.4999999999999997E-2</v>
      </c>
      <c r="C24" s="52">
        <f>BBW!E28</f>
        <v>3.54</v>
      </c>
      <c r="D24" s="52">
        <f>BBW!I28</f>
        <v>5.34</v>
      </c>
      <c r="E24" s="52">
        <f>BBW!M28</f>
        <v>6</v>
      </c>
      <c r="F24" s="52">
        <f>BBW!Q28</f>
        <v>6.16</v>
      </c>
      <c r="G24" s="52">
        <f>BBW!U28</f>
        <v>7.4</v>
      </c>
      <c r="H24" s="52">
        <f>BBW!Y28</f>
        <v>9.34</v>
      </c>
      <c r="I24" s="52">
        <f>BBW!AC28</f>
        <v>11.46</v>
      </c>
      <c r="J24" s="211">
        <f t="shared" si="0"/>
        <v>3.54</v>
      </c>
      <c r="K24" s="211">
        <f t="shared" si="1"/>
        <v>11.46</v>
      </c>
    </row>
    <row r="25" spans="1:11" x14ac:dyDescent="0.25">
      <c r="A25" s="12">
        <v>193</v>
      </c>
      <c r="B25" s="8">
        <v>2.2149999999999999</v>
      </c>
      <c r="C25" s="52">
        <f>BBW!E29</f>
        <v>2.72</v>
      </c>
      <c r="D25" s="52">
        <f>BBW!I29</f>
        <v>3.12</v>
      </c>
      <c r="E25" s="52">
        <f>BBW!M29</f>
        <v>2.65</v>
      </c>
      <c r="F25" s="52">
        <f>BBW!Q29</f>
        <v>3.03</v>
      </c>
      <c r="G25" s="52">
        <f>BBW!U29</f>
        <v>3.02</v>
      </c>
      <c r="H25" s="52">
        <f>BBW!Y29</f>
        <v>0.89</v>
      </c>
      <c r="I25" s="52">
        <f>BBW!AC29</f>
        <v>-13.98</v>
      </c>
      <c r="J25" s="211">
        <f t="shared" si="0"/>
        <v>-13.98</v>
      </c>
      <c r="K25" s="211">
        <f t="shared" si="1"/>
        <v>3.12</v>
      </c>
    </row>
    <row r="26" spans="1:11" x14ac:dyDescent="0.25">
      <c r="A26" s="12">
        <v>194</v>
      </c>
      <c r="B26" s="8">
        <v>1.06</v>
      </c>
      <c r="C26" s="52">
        <f>BBW!E30</f>
        <v>5.5</v>
      </c>
      <c r="D26" s="52">
        <f>BBW!I30</f>
        <v>5.55</v>
      </c>
      <c r="E26" s="52">
        <f>BBW!M30</f>
        <v>4.0999999999999996</v>
      </c>
      <c r="F26" s="115">
        <f>BBW!Q30</f>
        <v>3.92</v>
      </c>
      <c r="G26" s="115">
        <f>BBW!U30</f>
        <v>3.65</v>
      </c>
      <c r="H26" s="115">
        <f>BBW!Y30</f>
        <v>1.81</v>
      </c>
      <c r="I26" s="115">
        <f>BBW!AC30</f>
        <v>-13.11</v>
      </c>
      <c r="J26" s="211">
        <f t="shared" si="0"/>
        <v>-13.11</v>
      </c>
      <c r="K26" s="211">
        <f t="shared" si="1"/>
        <v>5.55</v>
      </c>
    </row>
    <row r="27" spans="1:11" x14ac:dyDescent="0.25">
      <c r="A27" s="12">
        <v>111</v>
      </c>
      <c r="B27" s="8">
        <v>4.2030000000000003</v>
      </c>
      <c r="C27" s="52">
        <f>BBW!E31</f>
        <v>0.05</v>
      </c>
      <c r="D27" s="52">
        <f>BBW!I31</f>
        <v>0.28000000000000003</v>
      </c>
      <c r="E27" s="52">
        <f>BBW!M31</f>
        <v>1.46</v>
      </c>
      <c r="F27" s="115">
        <f>BBW!Q31</f>
        <v>2.38</v>
      </c>
      <c r="G27" s="115">
        <f>BBW!U31</f>
        <v>3.05</v>
      </c>
      <c r="H27" s="115">
        <f>BBW!Y31</f>
        <v>3.53</v>
      </c>
      <c r="I27" s="115">
        <f>BBW!AC31</f>
        <v>4.08</v>
      </c>
      <c r="J27" s="211">
        <f t="shared" si="0"/>
        <v>0.05</v>
      </c>
      <c r="K27" s="211">
        <f t="shared" si="1"/>
        <v>4.08</v>
      </c>
    </row>
    <row r="28" spans="1:11" x14ac:dyDescent="0.25">
      <c r="A28" s="12">
        <v>114</v>
      </c>
      <c r="B28" s="8">
        <v>0.67700000000000005</v>
      </c>
      <c r="C28" s="52">
        <f>BBW!E32</f>
        <v>2.44</v>
      </c>
      <c r="D28" s="52">
        <f>BBW!I32</f>
        <v>2.06</v>
      </c>
      <c r="E28" s="52">
        <f>BBW!M32</f>
        <v>3</v>
      </c>
      <c r="F28" s="52">
        <f>BBW!Q32</f>
        <v>4.17</v>
      </c>
      <c r="G28" s="52">
        <f>BBW!U32</f>
        <v>4.8600000000000003</v>
      </c>
      <c r="H28" s="52">
        <f>BBW!Y32</f>
        <v>5.42</v>
      </c>
      <c r="I28" s="52">
        <f>BBW!AC32</f>
        <v>6.34</v>
      </c>
      <c r="J28" s="211">
        <f t="shared" si="0"/>
        <v>2.06</v>
      </c>
      <c r="K28" s="211">
        <f t="shared" si="1"/>
        <v>6.34</v>
      </c>
    </row>
    <row r="29" spans="1:11" x14ac:dyDescent="0.25">
      <c r="A29" s="12">
        <v>113</v>
      </c>
      <c r="B29" s="8">
        <v>0.97499999999999998</v>
      </c>
      <c r="C29" s="52">
        <f>BBW!E33</f>
        <v>3.69</v>
      </c>
      <c r="D29" s="52">
        <f>BBW!I33</f>
        <v>3.72</v>
      </c>
      <c r="E29" s="52">
        <f>BBW!M33</f>
        <v>3.93</v>
      </c>
      <c r="F29" s="52">
        <f>BBW!Q33</f>
        <v>6.36</v>
      </c>
      <c r="G29" s="52">
        <f>BBW!U33</f>
        <v>6.61</v>
      </c>
      <c r="H29" s="52">
        <f>BBW!Y33</f>
        <v>7.55</v>
      </c>
      <c r="I29" s="52">
        <f>BBW!AC33</f>
        <v>8.9499999999999993</v>
      </c>
      <c r="J29" s="211">
        <f t="shared" si="0"/>
        <v>3.69</v>
      </c>
      <c r="K29" s="211">
        <f t="shared" si="1"/>
        <v>8.9499999999999993</v>
      </c>
    </row>
    <row r="30" spans="1:11" x14ac:dyDescent="0.25">
      <c r="A30" s="12">
        <v>117</v>
      </c>
      <c r="B30" s="8">
        <v>4.0590000000000002</v>
      </c>
      <c r="C30" s="52">
        <f>BBW!E34</f>
        <v>4.43</v>
      </c>
      <c r="D30" s="52">
        <f>BBW!I34</f>
        <v>3.89</v>
      </c>
      <c r="E30" s="52">
        <f>BBW!M34</f>
        <v>3.55</v>
      </c>
      <c r="F30" s="52">
        <f>BBW!Q34</f>
        <v>5.54</v>
      </c>
      <c r="G30" s="52">
        <f>BBW!U34</f>
        <v>5.79</v>
      </c>
      <c r="H30" s="52">
        <f>BBW!Y34</f>
        <v>6.75</v>
      </c>
      <c r="I30" s="52">
        <f>BBW!AC34</f>
        <v>8.14</v>
      </c>
      <c r="J30" s="211">
        <f t="shared" si="0"/>
        <v>3.55</v>
      </c>
      <c r="K30" s="211">
        <f t="shared" si="1"/>
        <v>8.14</v>
      </c>
    </row>
    <row r="31" spans="1:11" x14ac:dyDescent="0.25">
      <c r="A31" s="12">
        <v>145</v>
      </c>
      <c r="B31" s="8">
        <v>0.84799999999999998</v>
      </c>
      <c r="C31" s="52">
        <f>BBW!E35</f>
        <v>9</v>
      </c>
      <c r="D31" s="52">
        <f>BBW!I35</f>
        <v>6.29</v>
      </c>
      <c r="E31" s="52">
        <f>BBW!M35</f>
        <v>4.3</v>
      </c>
      <c r="F31" s="52">
        <f>BBW!Q35</f>
        <v>2.7</v>
      </c>
      <c r="G31" s="52">
        <f>BBW!U35</f>
        <v>2.06</v>
      </c>
      <c r="H31" s="52">
        <f>BBW!Y35</f>
        <v>3.07</v>
      </c>
      <c r="I31" s="52">
        <f>BBW!AC35</f>
        <v>4.28</v>
      </c>
      <c r="J31" s="211">
        <f t="shared" si="0"/>
        <v>2.06</v>
      </c>
      <c r="K31" s="211">
        <f t="shared" si="1"/>
        <v>9</v>
      </c>
    </row>
    <row r="32" spans="1:11" x14ac:dyDescent="0.25">
      <c r="A32" s="12">
        <v>146</v>
      </c>
      <c r="B32" s="8">
        <v>1.6279999999999999</v>
      </c>
      <c r="C32" s="52">
        <f>BBW!E36</f>
        <v>11.19</v>
      </c>
      <c r="D32" s="52">
        <f>BBW!I36</f>
        <v>9.52</v>
      </c>
      <c r="E32" s="52">
        <f>BBW!M36</f>
        <v>7.55</v>
      </c>
      <c r="F32" s="115">
        <f>BBW!Q36</f>
        <v>5.94</v>
      </c>
      <c r="G32" s="115">
        <f>BBW!U36</f>
        <v>5.41</v>
      </c>
      <c r="H32" s="115">
        <f>BBW!Y36</f>
        <v>6.21</v>
      </c>
      <c r="I32" s="115">
        <f>BBW!AC36</f>
        <v>7.21</v>
      </c>
      <c r="J32" s="211">
        <f t="shared" si="0"/>
        <v>5.41</v>
      </c>
      <c r="K32" s="211">
        <f t="shared" si="1"/>
        <v>11.19</v>
      </c>
    </row>
    <row r="33" spans="1:11" ht="15.75" thickBot="1" x14ac:dyDescent="0.3">
      <c r="A33" s="20">
        <v>195</v>
      </c>
      <c r="B33" s="116">
        <v>0.36899999999999999</v>
      </c>
      <c r="C33" s="56">
        <f>BBW!E37</f>
        <v>4.13</v>
      </c>
      <c r="D33" s="56">
        <f>BBW!I37</f>
        <v>4.37</v>
      </c>
      <c r="E33" s="56">
        <f>BBW!M37</f>
        <v>3.43</v>
      </c>
      <c r="F33" s="117">
        <f>BBW!Q37</f>
        <v>3.54</v>
      </c>
      <c r="G33" s="117">
        <f>BBW!U37</f>
        <v>3.4</v>
      </c>
      <c r="H33" s="117">
        <f>BBW!Y37</f>
        <v>1.41</v>
      </c>
      <c r="I33" s="117">
        <f>BBW!AC37</f>
        <v>-13.48</v>
      </c>
      <c r="J33" s="214">
        <f t="shared" si="0"/>
        <v>-13.48</v>
      </c>
      <c r="K33" s="214">
        <f t="shared" si="1"/>
        <v>4.37</v>
      </c>
    </row>
    <row r="34" spans="1:11" x14ac:dyDescent="0.25">
      <c r="A34" s="118">
        <v>220</v>
      </c>
      <c r="B34" s="119">
        <v>1.4730000000000001</v>
      </c>
      <c r="C34" s="58">
        <f>BBW!E39</f>
        <v>6.83</v>
      </c>
      <c r="D34" s="58">
        <f>BBW!I39</f>
        <v>7.6</v>
      </c>
      <c r="E34" s="58">
        <f>BBW!M39</f>
        <v>9.99</v>
      </c>
      <c r="F34" s="58">
        <f>BBW!Q39</f>
        <v>12.65</v>
      </c>
      <c r="G34" s="58">
        <f>BBW!U39</f>
        <v>14.54</v>
      </c>
      <c r="H34" s="58">
        <f>BBW!Y39</f>
        <v>13.82</v>
      </c>
      <c r="I34" s="58">
        <f>BBW!AC39</f>
        <v>12.76</v>
      </c>
      <c r="J34" s="210">
        <f t="shared" si="0"/>
        <v>6.83</v>
      </c>
      <c r="K34" s="210">
        <f t="shared" si="1"/>
        <v>14.54</v>
      </c>
    </row>
    <row r="35" spans="1:11" x14ac:dyDescent="0.25">
      <c r="A35" s="12">
        <v>221</v>
      </c>
      <c r="B35" s="8">
        <v>0.75600000000000001</v>
      </c>
      <c r="C35" s="52">
        <f>BBW!E40</f>
        <v>11.12</v>
      </c>
      <c r="D35" s="52">
        <f>BBW!I40</f>
        <v>10.029999999999999</v>
      </c>
      <c r="E35" s="52">
        <f>BBW!M40</f>
        <v>10.039999999999999</v>
      </c>
      <c r="F35" s="52">
        <f>BBW!Q40</f>
        <v>10.62</v>
      </c>
      <c r="G35" s="52">
        <f>BBW!U40</f>
        <v>12.41</v>
      </c>
      <c r="H35" s="52">
        <f>BBW!Y40</f>
        <v>12.25</v>
      </c>
      <c r="I35" s="52">
        <f>BBW!AC40</f>
        <v>11.61</v>
      </c>
      <c r="J35" s="211">
        <f t="shared" si="0"/>
        <v>10.029999999999999</v>
      </c>
      <c r="K35" s="211">
        <f t="shared" si="1"/>
        <v>12.41</v>
      </c>
    </row>
    <row r="36" spans="1:11" x14ac:dyDescent="0.25">
      <c r="A36" s="12">
        <v>206</v>
      </c>
      <c r="B36" s="8">
        <v>1.1739999999999999</v>
      </c>
      <c r="C36" s="52">
        <f>BBW!E41</f>
        <v>7.97</v>
      </c>
      <c r="D36" s="52">
        <f>BBW!I41</f>
        <v>6.8</v>
      </c>
      <c r="E36" s="52">
        <f>BBW!M41</f>
        <v>6.08</v>
      </c>
      <c r="F36" s="52">
        <f>BBW!Q41</f>
        <v>5.65</v>
      </c>
      <c r="G36" s="52">
        <f>BBW!U41</f>
        <v>5.22</v>
      </c>
      <c r="H36" s="52">
        <f>BBW!Y41</f>
        <v>5.7</v>
      </c>
      <c r="I36" s="52">
        <f>BBW!AC41</f>
        <v>7.38</v>
      </c>
      <c r="J36" s="211">
        <f t="shared" si="0"/>
        <v>5.22</v>
      </c>
      <c r="K36" s="211">
        <f t="shared" si="1"/>
        <v>7.97</v>
      </c>
    </row>
    <row r="37" spans="1:11" x14ac:dyDescent="0.25">
      <c r="A37" s="12">
        <v>209</v>
      </c>
      <c r="B37" s="8">
        <v>1.738</v>
      </c>
      <c r="C37" s="52">
        <f>BBW!E42</f>
        <v>8.98</v>
      </c>
      <c r="D37" s="52">
        <f>BBW!I42</f>
        <v>8.32</v>
      </c>
      <c r="E37" s="52">
        <f>BBW!M42</f>
        <v>8.73</v>
      </c>
      <c r="F37" s="52">
        <f>BBW!Q42</f>
        <v>9.61</v>
      </c>
      <c r="G37" s="52">
        <f>BBW!U42</f>
        <v>12.13</v>
      </c>
      <c r="H37" s="52">
        <f>BBW!Y42</f>
        <v>12.3</v>
      </c>
      <c r="I37" s="52">
        <f>BBW!AC42</f>
        <v>11.84</v>
      </c>
      <c r="J37" s="211">
        <f t="shared" si="0"/>
        <v>8.32</v>
      </c>
      <c r="K37" s="211">
        <f t="shared" si="1"/>
        <v>12.3</v>
      </c>
    </row>
    <row r="38" spans="1:11" x14ac:dyDescent="0.25">
      <c r="A38" s="12">
        <v>217</v>
      </c>
      <c r="B38" s="8">
        <v>0.26500000000000001</v>
      </c>
      <c r="C38" s="52">
        <f>BBW!E43</f>
        <v>7.16</v>
      </c>
      <c r="D38" s="52">
        <f>BBW!I43</f>
        <v>8.64</v>
      </c>
      <c r="E38" s="52">
        <f>BBW!M43</f>
        <v>9.01</v>
      </c>
      <c r="F38" s="52">
        <f>BBW!Q43</f>
        <v>9.57</v>
      </c>
      <c r="G38" s="52">
        <f>BBW!U43</f>
        <v>8.7200000000000006</v>
      </c>
      <c r="H38" s="52">
        <f>BBW!Y43</f>
        <v>7.99</v>
      </c>
      <c r="I38" s="52">
        <f>BBW!AC43</f>
        <v>7.38</v>
      </c>
      <c r="J38" s="211">
        <f t="shared" si="0"/>
        <v>7.16</v>
      </c>
      <c r="K38" s="211">
        <f t="shared" si="1"/>
        <v>9.57</v>
      </c>
    </row>
    <row r="39" spans="1:11" x14ac:dyDescent="0.25">
      <c r="A39" s="12">
        <v>204</v>
      </c>
      <c r="B39" s="8">
        <v>0.33100000000000002</v>
      </c>
      <c r="C39" s="52">
        <f>BBW!E44</f>
        <v>4.1500000000000004</v>
      </c>
      <c r="D39" s="52">
        <f>BBW!I44</f>
        <v>4.38</v>
      </c>
      <c r="E39" s="52">
        <f>BBW!M44</f>
        <v>5.07</v>
      </c>
      <c r="F39" s="52">
        <f>BBW!Q44</f>
        <v>5.55</v>
      </c>
      <c r="G39" s="52">
        <f>BBW!U44</f>
        <v>5.53</v>
      </c>
      <c r="H39" s="52">
        <f>BBW!Y44</f>
        <v>6.31</v>
      </c>
      <c r="I39" s="52">
        <f>BBW!AC44</f>
        <v>8.2799999999999994</v>
      </c>
      <c r="J39" s="211">
        <f t="shared" si="0"/>
        <v>4.1500000000000004</v>
      </c>
      <c r="K39" s="211">
        <f t="shared" si="1"/>
        <v>8.2799999999999994</v>
      </c>
    </row>
    <row r="40" spans="1:11" x14ac:dyDescent="0.25">
      <c r="A40" s="12">
        <v>207</v>
      </c>
      <c r="B40" s="8">
        <v>4.3999999999999997E-2</v>
      </c>
      <c r="C40" s="52">
        <f>BBW!E45</f>
        <v>6.14</v>
      </c>
      <c r="D40" s="52">
        <f>BBW!I45</f>
        <v>5.67</v>
      </c>
      <c r="E40" s="52">
        <f>BBW!M45</f>
        <v>5.67</v>
      </c>
      <c r="F40" s="52">
        <f>BBW!Q45</f>
        <v>5.7</v>
      </c>
      <c r="G40" s="52">
        <f>BBW!U45</f>
        <v>5.49</v>
      </c>
      <c r="H40" s="52">
        <f>BBW!Y45</f>
        <v>6.12</v>
      </c>
      <c r="I40" s="52">
        <f>BBW!AC45</f>
        <v>7.94</v>
      </c>
      <c r="J40" s="211">
        <f t="shared" si="0"/>
        <v>5.49</v>
      </c>
      <c r="K40" s="211">
        <f t="shared" si="1"/>
        <v>7.94</v>
      </c>
    </row>
    <row r="41" spans="1:11" x14ac:dyDescent="0.25">
      <c r="A41" s="12">
        <v>213</v>
      </c>
      <c r="B41" s="8">
        <v>3.7730000000000001</v>
      </c>
      <c r="C41" s="52">
        <f>BBW!E46</f>
        <v>4.1399999999999997</v>
      </c>
      <c r="D41" s="52">
        <f>BBW!I46</f>
        <v>4.83</v>
      </c>
      <c r="E41" s="52">
        <f>BBW!M46</f>
        <v>8.09</v>
      </c>
      <c r="F41" s="52">
        <f>BBW!Q46</f>
        <v>9.4499999999999993</v>
      </c>
      <c r="G41" s="52">
        <f>BBW!U46</f>
        <v>8.82</v>
      </c>
      <c r="H41" s="52">
        <f>BBW!Y46</f>
        <v>7.86</v>
      </c>
      <c r="I41" s="52">
        <f>BBW!AC46</f>
        <v>7.04</v>
      </c>
      <c r="J41" s="211">
        <f t="shared" si="0"/>
        <v>4.1399999999999997</v>
      </c>
      <c r="K41" s="211">
        <f t="shared" si="1"/>
        <v>9.4499999999999993</v>
      </c>
    </row>
    <row r="42" spans="1:11" x14ac:dyDescent="0.25">
      <c r="A42" s="12">
        <v>215</v>
      </c>
      <c r="B42" s="8">
        <v>0.29499999999999998</v>
      </c>
      <c r="C42" s="52">
        <f>BBW!E47</f>
        <v>4.87</v>
      </c>
      <c r="D42" s="52">
        <f>BBW!I47</f>
        <v>5.87</v>
      </c>
      <c r="E42" s="52">
        <f>BBW!M47</f>
        <v>8.26</v>
      </c>
      <c r="F42" s="52">
        <f>BBW!Q47</f>
        <v>9.42</v>
      </c>
      <c r="G42" s="52">
        <f>BBW!U47</f>
        <v>8.77</v>
      </c>
      <c r="H42" s="52">
        <f>BBW!Y47</f>
        <v>7.93</v>
      </c>
      <c r="I42" s="52">
        <f>BBW!AC47</f>
        <v>7.21</v>
      </c>
      <c r="J42" s="211">
        <f t="shared" si="0"/>
        <v>4.87</v>
      </c>
      <c r="K42" s="211">
        <f t="shared" si="1"/>
        <v>9.42</v>
      </c>
    </row>
    <row r="43" spans="1:11" ht="15.75" thickBot="1" x14ac:dyDescent="0.3">
      <c r="A43" s="13">
        <v>216</v>
      </c>
      <c r="B43" s="120">
        <v>1.613</v>
      </c>
      <c r="C43" s="53">
        <f>BBW!E48</f>
        <v>5.54</v>
      </c>
      <c r="D43" s="53">
        <f>BBW!I48</f>
        <v>6.85</v>
      </c>
      <c r="E43" s="53">
        <f>BBW!M48</f>
        <v>8.34</v>
      </c>
      <c r="F43" s="53">
        <f>BBW!Q48</f>
        <v>9.27</v>
      </c>
      <c r="G43" s="53">
        <f>BBW!U48</f>
        <v>8.59</v>
      </c>
      <c r="H43" s="53">
        <f>BBW!Y48</f>
        <v>7.84</v>
      </c>
      <c r="I43" s="53">
        <f>BBW!AC48</f>
        <v>7.21</v>
      </c>
      <c r="J43" s="212">
        <f t="shared" si="0"/>
        <v>5.54</v>
      </c>
      <c r="K43" s="212">
        <f t="shared" si="1"/>
        <v>9.27</v>
      </c>
    </row>
    <row r="106" spans="1:12" s="27" customFormat="1" x14ac:dyDescent="0.25">
      <c r="A106" s="2"/>
      <c r="B106" s="4"/>
      <c r="J106" s="215"/>
      <c r="K106" s="215"/>
      <c r="L106"/>
    </row>
  </sheetData>
  <pageMargins left="0.25" right="0.25" top="0.75" bottom="0.75" header="0.3" footer="0.3"/>
  <pageSetup paperSize="9" scale="83" fitToHeight="0"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D2" sqref="D2"/>
    </sheetView>
  </sheetViews>
  <sheetFormatPr defaultRowHeight="15" x14ac:dyDescent="0.25"/>
  <cols>
    <col min="1" max="1" width="16.140625" style="27" bestFit="1" customWidth="1"/>
    <col min="2" max="8" width="9.140625" style="27"/>
  </cols>
  <sheetData>
    <row r="1" spans="1:8" x14ac:dyDescent="0.25">
      <c r="A1" s="128" t="s">
        <v>28</v>
      </c>
      <c r="B1" s="128" t="s">
        <v>33</v>
      </c>
      <c r="C1" s="128" t="s">
        <v>34</v>
      </c>
      <c r="D1" s="128" t="s">
        <v>35</v>
      </c>
      <c r="E1" s="128" t="s">
        <v>36</v>
      </c>
      <c r="F1" s="128" t="s">
        <v>37</v>
      </c>
      <c r="G1" s="128" t="s">
        <v>38</v>
      </c>
      <c r="H1" s="128" t="s">
        <v>39</v>
      </c>
    </row>
    <row r="2" spans="1:8" x14ac:dyDescent="0.25">
      <c r="A2" s="128" t="s">
        <v>29</v>
      </c>
      <c r="B2" s="52">
        <f>BBW!F49</f>
        <v>74.38095238095238</v>
      </c>
      <c r="C2" s="52">
        <f>BBW!J49</f>
        <v>830.84904761904738</v>
      </c>
      <c r="D2" s="52">
        <f>BBW!N49</f>
        <v>2442.9761904761899</v>
      </c>
      <c r="E2" s="52">
        <f>BBW!R49</f>
        <v>8469.9540476190487</v>
      </c>
      <c r="F2" s="52">
        <f>BBW!V49</f>
        <v>22438.522857142863</v>
      </c>
      <c r="G2" s="52">
        <f>BBW!Z49</f>
        <v>43623.058333333342</v>
      </c>
      <c r="H2" s="52">
        <f>BBW!AD49</f>
        <v>89666.528809523792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87"/>
  <sheetViews>
    <sheetView zoomScaleNormal="100" workbookViewId="0">
      <selection activeCell="K15" sqref="K15"/>
    </sheetView>
  </sheetViews>
  <sheetFormatPr defaultRowHeight="15" x14ac:dyDescent="0.25"/>
  <cols>
    <col min="1" max="1" width="7.85546875" style="2" bestFit="1" customWidth="1"/>
    <col min="2" max="8" width="6.28515625" style="27" bestFit="1" customWidth="1"/>
    <col min="9" max="9" width="6.5703125" style="27" bestFit="1" customWidth="1"/>
    <col min="10" max="10" width="9.140625" style="27"/>
  </cols>
  <sheetData>
    <row r="1" spans="1:21" x14ac:dyDescent="0.25">
      <c r="A1" s="257" t="s">
        <v>0</v>
      </c>
      <c r="B1" s="259" t="s">
        <v>8</v>
      </c>
      <c r="C1" s="259"/>
      <c r="D1" s="259"/>
      <c r="E1" s="259"/>
      <c r="F1" s="259"/>
      <c r="G1" s="259"/>
      <c r="H1" s="259"/>
      <c r="I1" s="260" t="s">
        <v>43</v>
      </c>
    </row>
    <row r="2" spans="1:21" x14ac:dyDescent="0.25">
      <c r="A2" s="258"/>
      <c r="B2" s="224" t="s">
        <v>33</v>
      </c>
      <c r="C2" s="224" t="s">
        <v>34</v>
      </c>
      <c r="D2" s="224" t="s">
        <v>35</v>
      </c>
      <c r="E2" s="224" t="s">
        <v>36</v>
      </c>
      <c r="F2" s="224" t="s">
        <v>37</v>
      </c>
      <c r="G2" s="224" t="s">
        <v>38</v>
      </c>
      <c r="H2" s="224" t="s">
        <v>39</v>
      </c>
      <c r="I2" s="261"/>
    </row>
    <row r="3" spans="1:21" x14ac:dyDescent="0.25">
      <c r="A3" s="221">
        <v>183</v>
      </c>
      <c r="B3" s="222">
        <f>BBW!E5</f>
        <v>-2.88</v>
      </c>
      <c r="C3" s="222">
        <f>BBW!I5</f>
        <v>-2.72</v>
      </c>
      <c r="D3" s="222">
        <f>BBW!M5</f>
        <v>-2.48</v>
      </c>
      <c r="E3" s="222">
        <f>BBW!Q5</f>
        <v>-2.4</v>
      </c>
      <c r="F3" s="222">
        <f>BBW!U5</f>
        <v>-2.34</v>
      </c>
      <c r="G3" s="222">
        <f>BBW!Y5</f>
        <v>-2.3199999999999998</v>
      </c>
      <c r="H3" s="222">
        <f>BBW!AC5</f>
        <v>-2.2999999999999998</v>
      </c>
      <c r="I3" s="222">
        <f>Regression!M2</f>
        <v>97.85</v>
      </c>
    </row>
    <row r="4" spans="1:21" x14ac:dyDescent="0.25">
      <c r="A4" s="221">
        <v>128</v>
      </c>
      <c r="B4" s="222">
        <f>BBW!E7</f>
        <v>-13.32</v>
      </c>
      <c r="C4" s="222">
        <f>BBW!I7</f>
        <v>-12.31</v>
      </c>
      <c r="D4" s="222">
        <f>BBW!M7</f>
        <v>-10.52</v>
      </c>
      <c r="E4" s="222">
        <f>BBW!Q7</f>
        <v>-9.5500000000000007</v>
      </c>
      <c r="F4" s="222">
        <f>BBW!U7</f>
        <v>-9.06</v>
      </c>
      <c r="G4" s="222">
        <f>BBW!Y7</f>
        <v>-9.01</v>
      </c>
      <c r="H4" s="222">
        <f>BBW!AC7</f>
        <v>-8.91</v>
      </c>
      <c r="I4" s="222">
        <f>Regression!M4</f>
        <v>89.71</v>
      </c>
    </row>
    <row r="5" spans="1:21" x14ac:dyDescent="0.25">
      <c r="A5" s="221">
        <v>135</v>
      </c>
      <c r="B5" s="222">
        <f>BBW!E10</f>
        <v>-24.04</v>
      </c>
      <c r="C5" s="222">
        <f>BBW!I10</f>
        <v>-22.43</v>
      </c>
      <c r="D5" s="222">
        <f>BBW!M10</f>
        <v>-20.190000000000001</v>
      </c>
      <c r="E5" s="222">
        <f>BBW!Q10</f>
        <v>-19.14</v>
      </c>
      <c r="F5" s="222">
        <f>BBW!U10</f>
        <v>-18.600000000000001</v>
      </c>
      <c r="G5" s="222">
        <f>BBW!Y10</f>
        <v>-18.440000000000001</v>
      </c>
      <c r="H5" s="222">
        <f>BBW!AC10</f>
        <v>-18.29</v>
      </c>
      <c r="I5" s="222">
        <f>Regression!M7</f>
        <v>80.599999999999994</v>
      </c>
    </row>
    <row r="6" spans="1:21" x14ac:dyDescent="0.25">
      <c r="A6" s="221">
        <v>137</v>
      </c>
      <c r="B6" s="222">
        <f>BBW!E11</f>
        <v>-27.99</v>
      </c>
      <c r="C6" s="222">
        <f>BBW!I11</f>
        <v>-26.34</v>
      </c>
      <c r="D6" s="222">
        <f>BBW!M11</f>
        <v>-24.19</v>
      </c>
      <c r="E6" s="222">
        <f>BBW!Q11</f>
        <v>-23.23</v>
      </c>
      <c r="F6" s="222">
        <f>BBW!U11</f>
        <v>-22.62</v>
      </c>
      <c r="G6" s="222">
        <f>BBW!Y11</f>
        <v>-22.42</v>
      </c>
      <c r="H6" s="222">
        <f>BBW!AC11</f>
        <v>-22.25</v>
      </c>
      <c r="I6" s="222">
        <f>Regression!M8</f>
        <v>77.28</v>
      </c>
    </row>
    <row r="7" spans="1:21" x14ac:dyDescent="0.25">
      <c r="A7" s="221">
        <v>140</v>
      </c>
      <c r="B7" s="222">
        <f>BBW!E12</f>
        <v>-31.28</v>
      </c>
      <c r="C7" s="222">
        <f>BBW!I12</f>
        <v>-29.69</v>
      </c>
      <c r="D7" s="222">
        <f>BBW!M12</f>
        <v>-27.75</v>
      </c>
      <c r="E7" s="222">
        <f>BBW!Q12</f>
        <v>-26.95</v>
      </c>
      <c r="F7" s="222">
        <f>BBW!U12</f>
        <v>-26.36</v>
      </c>
      <c r="G7" s="222">
        <f>BBW!Y12</f>
        <v>-26.14</v>
      </c>
      <c r="H7" s="222">
        <f>BBW!AC12</f>
        <v>-25.99</v>
      </c>
      <c r="I7" s="222">
        <f>Regression!M9</f>
        <v>74.150000000000006</v>
      </c>
    </row>
    <row r="8" spans="1:21" x14ac:dyDescent="0.25">
      <c r="A8" s="221">
        <v>141</v>
      </c>
      <c r="B8" s="222">
        <f>BBW!E13</f>
        <v>-34.6</v>
      </c>
      <c r="C8" s="222">
        <f>BBW!I13</f>
        <v>-33.049999999999997</v>
      </c>
      <c r="D8" s="222">
        <f>BBW!M13</f>
        <v>-31.33</v>
      </c>
      <c r="E8" s="222">
        <f>BBW!Q13</f>
        <v>-30.69</v>
      </c>
      <c r="F8" s="222">
        <f>BBW!U13</f>
        <v>-30.11</v>
      </c>
      <c r="G8" s="222">
        <f>BBW!Y13</f>
        <v>-29.88</v>
      </c>
      <c r="H8" s="222">
        <f>BBW!AC13</f>
        <v>-29.74</v>
      </c>
      <c r="I8" s="222">
        <f>Regression!M10</f>
        <v>71.2</v>
      </c>
    </row>
    <row r="9" spans="1:21" x14ac:dyDescent="0.25">
      <c r="A9" s="221">
        <v>143</v>
      </c>
      <c r="B9" s="222">
        <f>BBW!E14</f>
        <v>-37.65</v>
      </c>
      <c r="C9" s="222">
        <f>BBW!I14</f>
        <v>-36.19</v>
      </c>
      <c r="D9" s="222">
        <f>BBW!M14</f>
        <v>-34.75</v>
      </c>
      <c r="E9" s="222">
        <f>BBW!Q14</f>
        <v>-34.29</v>
      </c>
      <c r="F9" s="222">
        <f>BBW!U14</f>
        <v>-33.75</v>
      </c>
      <c r="G9" s="222">
        <f>BBW!Y14</f>
        <v>-33.53</v>
      </c>
      <c r="H9" s="222">
        <f>BBW!AC14</f>
        <v>-33.409999999999997</v>
      </c>
      <c r="I9" s="222">
        <f>Regression!M11</f>
        <v>68.44</v>
      </c>
    </row>
    <row r="10" spans="1:21" x14ac:dyDescent="0.25">
      <c r="A10" s="221">
        <v>149</v>
      </c>
      <c r="B10" s="222">
        <f>BBW!E15</f>
        <v>17.41</v>
      </c>
      <c r="C10" s="222">
        <f>BBW!I15</f>
        <v>17.84</v>
      </c>
      <c r="D10" s="222">
        <f>BBW!M15</f>
        <v>15.02</v>
      </c>
      <c r="E10" s="222">
        <f>BBW!Q15</f>
        <v>12.56</v>
      </c>
      <c r="F10" s="222">
        <f>BBW!U15</f>
        <v>11.51</v>
      </c>
      <c r="G10" s="222">
        <f>BBW!Y15</f>
        <v>11.6</v>
      </c>
      <c r="H10" s="222">
        <f>BBW!AC15</f>
        <v>11.72</v>
      </c>
      <c r="I10" s="222">
        <f>Regression!M12</f>
        <v>100</v>
      </c>
    </row>
    <row r="11" spans="1:21" x14ac:dyDescent="0.25">
      <c r="A11" s="221">
        <v>157</v>
      </c>
      <c r="B11" s="222">
        <f>BBW!E17</f>
        <v>15.28</v>
      </c>
      <c r="C11" s="222">
        <f>BBW!I17</f>
        <v>15.7</v>
      </c>
      <c r="D11" s="222">
        <f>BBW!M17</f>
        <v>11.86</v>
      </c>
      <c r="E11" s="222">
        <f>BBW!Q17</f>
        <v>8.85</v>
      </c>
      <c r="F11" s="222">
        <f>BBW!U17</f>
        <v>7.76</v>
      </c>
      <c r="G11" s="222">
        <f>BBW!Y17</f>
        <v>7.72</v>
      </c>
      <c r="H11" s="222">
        <f>BBW!AC17</f>
        <v>7.68</v>
      </c>
      <c r="I11" s="222">
        <f>Regression!M14</f>
        <v>100</v>
      </c>
    </row>
    <row r="12" spans="1:21" s="27" customFormat="1" x14ac:dyDescent="0.25">
      <c r="A12" s="221">
        <v>164</v>
      </c>
      <c r="B12" s="222">
        <f>BBW!E20</f>
        <v>6.53</v>
      </c>
      <c r="C12" s="222">
        <f>BBW!I20</f>
        <v>6.58</v>
      </c>
      <c r="D12" s="222">
        <f>BBW!M20</f>
        <v>6.82</v>
      </c>
      <c r="E12" s="222">
        <f>BBW!Q20</f>
        <v>7.29</v>
      </c>
      <c r="F12" s="222">
        <f>BBW!U20</f>
        <v>8.8000000000000007</v>
      </c>
      <c r="G12" s="222">
        <f>BBW!Y20</f>
        <v>9.58</v>
      </c>
      <c r="H12" s="222">
        <f>BBW!AC20</f>
        <v>10.050000000000001</v>
      </c>
      <c r="I12" s="222">
        <f>Regression!M17</f>
        <v>100</v>
      </c>
      <c r="K12"/>
      <c r="L12"/>
      <c r="M12"/>
      <c r="N12"/>
      <c r="O12"/>
      <c r="P12"/>
      <c r="Q12"/>
      <c r="R12"/>
      <c r="S12"/>
      <c r="T12"/>
      <c r="U12"/>
    </row>
    <row r="13" spans="1:21" s="27" customFormat="1" x14ac:dyDescent="0.25">
      <c r="A13" s="221">
        <v>165</v>
      </c>
      <c r="B13" s="222">
        <f>BBW!E21</f>
        <v>14.21</v>
      </c>
      <c r="C13" s="222">
        <f>BBW!I21</f>
        <v>12.15</v>
      </c>
      <c r="D13" s="222">
        <f>BBW!M21</f>
        <v>9.0299999999999994</v>
      </c>
      <c r="E13" s="222">
        <f>BBW!Q21</f>
        <v>8.0500000000000007</v>
      </c>
      <c r="F13" s="222">
        <f>BBW!U21</f>
        <v>7.16</v>
      </c>
      <c r="G13" s="222">
        <f>BBW!Y21</f>
        <v>7.27</v>
      </c>
      <c r="H13" s="222">
        <f>BBW!AC21</f>
        <v>8.3000000000000007</v>
      </c>
      <c r="I13" s="222">
        <f>Regression!M18</f>
        <v>100</v>
      </c>
      <c r="K13"/>
      <c r="L13"/>
      <c r="M13"/>
      <c r="N13"/>
      <c r="O13"/>
      <c r="P13"/>
      <c r="Q13"/>
      <c r="R13"/>
      <c r="S13"/>
      <c r="T13"/>
      <c r="U13"/>
    </row>
    <row r="14" spans="1:21" s="27" customFormat="1" x14ac:dyDescent="0.25">
      <c r="A14" s="221">
        <v>168</v>
      </c>
      <c r="B14" s="222">
        <f>BBW!E22</f>
        <v>10.67</v>
      </c>
      <c r="C14" s="222">
        <f>BBW!I22</f>
        <v>9.3000000000000007</v>
      </c>
      <c r="D14" s="222">
        <f>BBW!M22</f>
        <v>7.67</v>
      </c>
      <c r="E14" s="222">
        <f>BBW!Q22</f>
        <v>7.42</v>
      </c>
      <c r="F14" s="222">
        <f>BBW!U22</f>
        <v>7.05</v>
      </c>
      <c r="G14" s="222">
        <f>BBW!Y22</f>
        <v>7.41</v>
      </c>
      <c r="H14" s="222">
        <f>BBW!AC22</f>
        <v>8.6999999999999993</v>
      </c>
      <c r="I14" s="222">
        <f>Regression!M19</f>
        <v>100</v>
      </c>
      <c r="K14"/>
      <c r="L14"/>
      <c r="M14"/>
      <c r="N14"/>
      <c r="O14"/>
      <c r="P14"/>
      <c r="Q14"/>
      <c r="R14"/>
      <c r="S14"/>
      <c r="T14"/>
      <c r="U14"/>
    </row>
    <row r="15" spans="1:21" s="27" customFormat="1" x14ac:dyDescent="0.25">
      <c r="A15" s="221">
        <v>176</v>
      </c>
      <c r="B15" s="222">
        <f>BBW!E25</f>
        <v>-8.18</v>
      </c>
      <c r="C15" s="222">
        <f>BBW!I25</f>
        <v>-7.78</v>
      </c>
      <c r="D15" s="222">
        <f>BBW!M25</f>
        <v>-7.13</v>
      </c>
      <c r="E15" s="223">
        <f>BBW!Q25</f>
        <v>-6.96</v>
      </c>
      <c r="F15" s="223">
        <f>BBW!U25</f>
        <v>-6.84</v>
      </c>
      <c r="G15" s="223">
        <f>BBW!Y25</f>
        <v>-6.81</v>
      </c>
      <c r="H15" s="223">
        <f>BBW!AC25</f>
        <v>-6.75</v>
      </c>
      <c r="I15" s="222">
        <f>Regression!M22</f>
        <v>93.69</v>
      </c>
      <c r="K15"/>
      <c r="L15"/>
      <c r="M15"/>
      <c r="N15"/>
      <c r="O15"/>
      <c r="P15"/>
      <c r="Q15"/>
      <c r="R15"/>
      <c r="S15"/>
      <c r="T15"/>
      <c r="U15"/>
    </row>
    <row r="16" spans="1:21" s="27" customFormat="1" x14ac:dyDescent="0.25">
      <c r="A16" s="221">
        <v>106</v>
      </c>
      <c r="B16" s="222">
        <f>BBW!E27</f>
        <v>3.29</v>
      </c>
      <c r="C16" s="222">
        <f>BBW!I27</f>
        <v>4.83</v>
      </c>
      <c r="D16" s="222">
        <f>BBW!M27</f>
        <v>5.49</v>
      </c>
      <c r="E16" s="223">
        <f>BBW!Q27</f>
        <v>5.76</v>
      </c>
      <c r="F16" s="223">
        <f>BBW!U27</f>
        <v>7.21</v>
      </c>
      <c r="G16" s="223">
        <f>BBW!Y27</f>
        <v>9.27</v>
      </c>
      <c r="H16" s="223">
        <f>BBW!AC27</f>
        <v>11.44</v>
      </c>
      <c r="I16" s="222">
        <f>Regression!M23</f>
        <v>100</v>
      </c>
      <c r="K16"/>
      <c r="L16"/>
      <c r="M16"/>
      <c r="N16"/>
      <c r="O16"/>
      <c r="P16"/>
      <c r="Q16"/>
      <c r="R16"/>
      <c r="S16"/>
      <c r="T16"/>
      <c r="U16"/>
    </row>
    <row r="17" spans="1:21" s="27" customFormat="1" x14ac:dyDescent="0.25">
      <c r="A17" s="221">
        <v>107</v>
      </c>
      <c r="B17" s="222">
        <f>BBW!E28</f>
        <v>3.54</v>
      </c>
      <c r="C17" s="222">
        <f>BBW!I28</f>
        <v>5.34</v>
      </c>
      <c r="D17" s="222">
        <f>BBW!M28</f>
        <v>6</v>
      </c>
      <c r="E17" s="222">
        <f>BBW!Q28</f>
        <v>6.16</v>
      </c>
      <c r="F17" s="222">
        <f>BBW!U28</f>
        <v>7.4</v>
      </c>
      <c r="G17" s="222">
        <f>BBW!Y28</f>
        <v>9.34</v>
      </c>
      <c r="H17" s="222">
        <f>BBW!AC28</f>
        <v>11.46</v>
      </c>
      <c r="I17" s="222">
        <f>Regression!M24</f>
        <v>100</v>
      </c>
      <c r="K17"/>
      <c r="L17"/>
      <c r="M17"/>
      <c r="N17"/>
      <c r="O17"/>
      <c r="P17"/>
      <c r="Q17"/>
      <c r="R17"/>
      <c r="S17"/>
      <c r="T17"/>
      <c r="U17"/>
    </row>
    <row r="18" spans="1:21" s="27" customFormat="1" x14ac:dyDescent="0.25">
      <c r="A18" s="221">
        <v>193</v>
      </c>
      <c r="B18" s="222">
        <f>BBW!E29</f>
        <v>2.72</v>
      </c>
      <c r="C18" s="222">
        <f>BBW!I29</f>
        <v>3.12</v>
      </c>
      <c r="D18" s="222">
        <f>BBW!M29</f>
        <v>2.65</v>
      </c>
      <c r="E18" s="222">
        <f>BBW!Q29</f>
        <v>3.03</v>
      </c>
      <c r="F18" s="222">
        <f>BBW!U29</f>
        <v>3.02</v>
      </c>
      <c r="G18" s="222">
        <f>BBW!Y29</f>
        <v>0.89</v>
      </c>
      <c r="H18" s="222">
        <f>BBW!AC29</f>
        <v>-13.98</v>
      </c>
      <c r="I18" s="222">
        <f>Regression!M25</f>
        <v>100</v>
      </c>
      <c r="K18"/>
      <c r="L18"/>
      <c r="M18"/>
      <c r="N18"/>
      <c r="O18"/>
      <c r="P18"/>
      <c r="Q18"/>
      <c r="R18"/>
      <c r="S18"/>
      <c r="T18"/>
      <c r="U18"/>
    </row>
    <row r="19" spans="1:21" s="27" customFormat="1" x14ac:dyDescent="0.25">
      <c r="A19" s="221">
        <v>194</v>
      </c>
      <c r="B19" s="222">
        <f>BBW!E30</f>
        <v>5.5</v>
      </c>
      <c r="C19" s="222">
        <f>BBW!I30</f>
        <v>5.55</v>
      </c>
      <c r="D19" s="222">
        <f>BBW!M30</f>
        <v>4.0999999999999996</v>
      </c>
      <c r="E19" s="223">
        <f>BBW!Q30</f>
        <v>3.92</v>
      </c>
      <c r="F19" s="223">
        <f>BBW!U30</f>
        <v>3.65</v>
      </c>
      <c r="G19" s="223">
        <f>BBW!Y30</f>
        <v>1.81</v>
      </c>
      <c r="H19" s="223">
        <f>BBW!AC30</f>
        <v>-13.11</v>
      </c>
      <c r="I19" s="222">
        <f>Regression!M26</f>
        <v>100</v>
      </c>
      <c r="K19"/>
      <c r="L19"/>
      <c r="M19"/>
      <c r="N19"/>
      <c r="O19"/>
      <c r="P19"/>
      <c r="Q19"/>
      <c r="R19"/>
      <c r="S19"/>
      <c r="T19"/>
      <c r="U19"/>
    </row>
    <row r="20" spans="1:21" s="27" customFormat="1" x14ac:dyDescent="0.25">
      <c r="A20" s="221">
        <v>146</v>
      </c>
      <c r="B20" s="222">
        <f>BBW!E36</f>
        <v>11.19</v>
      </c>
      <c r="C20" s="222">
        <f>BBW!I36</f>
        <v>9.52</v>
      </c>
      <c r="D20" s="222">
        <f>BBW!M36</f>
        <v>7.55</v>
      </c>
      <c r="E20" s="223">
        <f>BBW!Q36</f>
        <v>5.94</v>
      </c>
      <c r="F20" s="223">
        <f>BBW!U36</f>
        <v>5.41</v>
      </c>
      <c r="G20" s="223">
        <f>BBW!Y36</f>
        <v>6.21</v>
      </c>
      <c r="H20" s="223">
        <f>BBW!AC36</f>
        <v>7.21</v>
      </c>
      <c r="I20" s="222">
        <f>Regression!M32</f>
        <v>100</v>
      </c>
      <c r="K20"/>
      <c r="L20"/>
      <c r="M20"/>
      <c r="N20"/>
      <c r="O20"/>
      <c r="P20"/>
      <c r="Q20"/>
      <c r="R20"/>
      <c r="S20"/>
      <c r="T20"/>
      <c r="U20"/>
    </row>
    <row r="21" spans="1:21" s="27" customFormat="1" x14ac:dyDescent="0.25">
      <c r="A21" s="221">
        <v>195</v>
      </c>
      <c r="B21" s="222">
        <f>BBW!E37</f>
        <v>4.13</v>
      </c>
      <c r="C21" s="222">
        <f>BBW!I37</f>
        <v>4.37</v>
      </c>
      <c r="D21" s="222">
        <f>BBW!M37</f>
        <v>3.43</v>
      </c>
      <c r="E21" s="223">
        <f>BBW!Q37</f>
        <v>3.54</v>
      </c>
      <c r="F21" s="223">
        <f>BBW!U37</f>
        <v>3.4</v>
      </c>
      <c r="G21" s="223">
        <f>BBW!Y37</f>
        <v>1.41</v>
      </c>
      <c r="H21" s="223">
        <f>BBW!AC37</f>
        <v>-13.48</v>
      </c>
      <c r="I21" s="222">
        <f>Regression!M33</f>
        <v>100</v>
      </c>
      <c r="K21"/>
      <c r="L21"/>
      <c r="M21"/>
      <c r="N21"/>
      <c r="O21"/>
      <c r="P21"/>
      <c r="Q21"/>
      <c r="R21"/>
      <c r="S21"/>
      <c r="T21"/>
      <c r="U21"/>
    </row>
    <row r="22" spans="1:21" s="27" customFormat="1" x14ac:dyDescent="0.25">
      <c r="A22" s="221">
        <v>220</v>
      </c>
      <c r="B22" s="222">
        <f>BBW!E39</f>
        <v>6.83</v>
      </c>
      <c r="C22" s="222">
        <f>BBW!I39</f>
        <v>7.6</v>
      </c>
      <c r="D22" s="222">
        <f>BBW!M39</f>
        <v>9.99</v>
      </c>
      <c r="E22" s="222">
        <f>BBW!Q39</f>
        <v>12.65</v>
      </c>
      <c r="F22" s="222">
        <f>BBW!U39</f>
        <v>14.54</v>
      </c>
      <c r="G22" s="222">
        <f>BBW!Y39</f>
        <v>13.82</v>
      </c>
      <c r="H22" s="222">
        <f>BBW!AC39</f>
        <v>12.76</v>
      </c>
      <c r="I22" s="222">
        <f>Regression!M34</f>
        <v>100</v>
      </c>
      <c r="K22"/>
      <c r="L22"/>
      <c r="M22"/>
      <c r="N22"/>
      <c r="O22"/>
      <c r="P22"/>
      <c r="Q22"/>
      <c r="R22"/>
      <c r="S22"/>
      <c r="T22"/>
      <c r="U22"/>
    </row>
    <row r="23" spans="1:21" s="27" customFormat="1" x14ac:dyDescent="0.25">
      <c r="A23" s="221">
        <v>221</v>
      </c>
      <c r="B23" s="222">
        <f>BBW!E40</f>
        <v>11.12</v>
      </c>
      <c r="C23" s="222">
        <f>BBW!I40</f>
        <v>10.029999999999999</v>
      </c>
      <c r="D23" s="222">
        <f>BBW!M40</f>
        <v>10.039999999999999</v>
      </c>
      <c r="E23" s="222">
        <f>BBW!Q40</f>
        <v>10.62</v>
      </c>
      <c r="F23" s="222">
        <f>BBW!U40</f>
        <v>12.41</v>
      </c>
      <c r="G23" s="222">
        <f>BBW!Y40</f>
        <v>12.25</v>
      </c>
      <c r="H23" s="222">
        <f>BBW!AC40</f>
        <v>11.61</v>
      </c>
      <c r="I23" s="222">
        <f>Regression!M35</f>
        <v>100</v>
      </c>
      <c r="K23"/>
      <c r="L23"/>
      <c r="M23"/>
      <c r="N23"/>
      <c r="O23"/>
      <c r="P23"/>
      <c r="Q23"/>
      <c r="R23"/>
      <c r="S23"/>
      <c r="T23"/>
      <c r="U23"/>
    </row>
    <row r="24" spans="1:21" s="27" customFormat="1" x14ac:dyDescent="0.25">
      <c r="A24" s="227">
        <v>209</v>
      </c>
      <c r="B24" s="228">
        <f>BBW!E42</f>
        <v>8.98</v>
      </c>
      <c r="C24" s="228">
        <f>BBW!I42</f>
        <v>8.32</v>
      </c>
      <c r="D24" s="228">
        <f>BBW!M42</f>
        <v>8.73</v>
      </c>
      <c r="E24" s="228">
        <f>BBW!Q42</f>
        <v>9.61</v>
      </c>
      <c r="F24" s="228">
        <f>BBW!U42</f>
        <v>12.13</v>
      </c>
      <c r="G24" s="228">
        <f>BBW!Y42</f>
        <v>12.3</v>
      </c>
      <c r="H24" s="228">
        <f>BBW!AC42</f>
        <v>11.84</v>
      </c>
      <c r="I24" s="228">
        <f>Regression!M37</f>
        <v>100</v>
      </c>
      <c r="K24"/>
      <c r="L24"/>
      <c r="M24"/>
      <c r="N24"/>
      <c r="O24"/>
      <c r="P24"/>
      <c r="Q24"/>
      <c r="R24"/>
      <c r="S24"/>
      <c r="T24"/>
      <c r="U24"/>
    </row>
    <row r="87" spans="1:1" s="27" customFormat="1" x14ac:dyDescent="0.25">
      <c r="A87" s="2"/>
    </row>
  </sheetData>
  <mergeCells count="3">
    <mergeCell ref="A1:A2"/>
    <mergeCell ref="B1:H1"/>
    <mergeCell ref="I1:I2"/>
  </mergeCells>
  <pageMargins left="0.25" right="0.25" top="0.75" bottom="0.75" header="0.3" footer="0.3"/>
  <pageSetup paperSize="9" scale="83" fitToHeight="0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106"/>
  <sheetViews>
    <sheetView tabSelected="1" zoomScaleNormal="100" workbookViewId="0">
      <selection activeCell="K15" sqref="K15"/>
    </sheetView>
  </sheetViews>
  <sheetFormatPr defaultRowHeight="15" x14ac:dyDescent="0.25"/>
  <cols>
    <col min="1" max="1" width="7.85546875" style="2" bestFit="1" customWidth="1"/>
    <col min="2" max="2" width="7" style="3" bestFit="1" customWidth="1"/>
    <col min="3" max="9" width="6.28515625" style="27" bestFit="1" customWidth="1"/>
    <col min="10" max="10" width="6.28515625" style="215" customWidth="1"/>
    <col min="11" max="11" width="10.140625" style="215" bestFit="1" customWidth="1"/>
    <col min="12" max="12" width="10.140625" style="27" bestFit="1" customWidth="1"/>
    <col min="13" max="13" width="6.5703125" style="27" bestFit="1" customWidth="1"/>
    <col min="14" max="14" width="9.140625" style="27"/>
    <col min="15" max="15" width="11.5703125" style="216" bestFit="1" customWidth="1"/>
    <col min="16" max="22" width="8.28515625" style="27" bestFit="1" customWidth="1"/>
  </cols>
  <sheetData>
    <row r="1" spans="1:22" ht="15.75" thickBot="1" x14ac:dyDescent="0.3">
      <c r="A1" s="123" t="s">
        <v>0</v>
      </c>
      <c r="B1" s="124" t="s">
        <v>3</v>
      </c>
      <c r="C1" s="124" t="s">
        <v>33</v>
      </c>
      <c r="D1" s="124" t="s">
        <v>34</v>
      </c>
      <c r="E1" s="124" t="s">
        <v>35</v>
      </c>
      <c r="F1" s="124" t="s">
        <v>36</v>
      </c>
      <c r="G1" s="124" t="s">
        <v>37</v>
      </c>
      <c r="H1" s="124" t="s">
        <v>38</v>
      </c>
      <c r="I1" s="125" t="s">
        <v>39</v>
      </c>
      <c r="J1" s="217"/>
      <c r="K1" s="217" t="s">
        <v>32</v>
      </c>
      <c r="L1" s="219" t="s">
        <v>32</v>
      </c>
      <c r="M1" s="220" t="s">
        <v>43</v>
      </c>
      <c r="O1" s="233" t="s">
        <v>40</v>
      </c>
      <c r="P1" s="234" t="s">
        <v>33</v>
      </c>
      <c r="Q1" s="234" t="s">
        <v>34</v>
      </c>
      <c r="R1" s="234" t="s">
        <v>35</v>
      </c>
      <c r="S1" s="234" t="s">
        <v>36</v>
      </c>
      <c r="T1" s="234" t="s">
        <v>37</v>
      </c>
      <c r="U1" s="234" t="s">
        <v>38</v>
      </c>
      <c r="V1" s="234" t="s">
        <v>39</v>
      </c>
    </row>
    <row r="2" spans="1:22" x14ac:dyDescent="0.25">
      <c r="A2" s="118">
        <v>183</v>
      </c>
      <c r="B2" s="119">
        <v>2.5459999999999998</v>
      </c>
      <c r="C2" s="58">
        <f>BBW!E5</f>
        <v>-2.88</v>
      </c>
      <c r="D2" s="58">
        <f>BBW!I5</f>
        <v>-2.72</v>
      </c>
      <c r="E2" s="58">
        <f>BBW!M5</f>
        <v>-2.48</v>
      </c>
      <c r="F2" s="58">
        <f>BBW!Q5</f>
        <v>-2.4</v>
      </c>
      <c r="G2" s="58">
        <f>BBW!U5</f>
        <v>-2.34</v>
      </c>
      <c r="H2" s="58">
        <f>BBW!Y5</f>
        <v>-2.3199999999999998</v>
      </c>
      <c r="I2" s="39">
        <f>BBW!AC5</f>
        <v>-2.2999999999999998</v>
      </c>
      <c r="J2" s="218"/>
      <c r="K2" s="27">
        <v>4278</v>
      </c>
      <c r="L2" s="27">
        <v>4186</v>
      </c>
      <c r="M2" s="205">
        <f t="shared" ref="M2:M43" si="0">ROUND((L2/$K$2*100),2)</f>
        <v>97.85</v>
      </c>
      <c r="O2" s="229" t="s">
        <v>30</v>
      </c>
      <c r="P2" s="230">
        <v>0.89860825281775414</v>
      </c>
      <c r="Q2" s="230">
        <v>0.908518547202257</v>
      </c>
      <c r="R2" s="230">
        <v>0.92832729782729273</v>
      </c>
      <c r="S2" s="230">
        <v>0.93460580711649632</v>
      </c>
      <c r="T2" s="230">
        <v>0.92513443664478145</v>
      </c>
      <c r="U2" s="230">
        <v>0.91754547694949073</v>
      </c>
      <c r="V2" s="230">
        <v>0.74983938827797725</v>
      </c>
    </row>
    <row r="3" spans="1:22" x14ac:dyDescent="0.25">
      <c r="A3" s="12">
        <v>125</v>
      </c>
      <c r="B3" s="8">
        <v>1.8640000000000001</v>
      </c>
      <c r="C3" s="52">
        <f>BBW!E6</f>
        <v>0.56999999999999995</v>
      </c>
      <c r="D3" s="52">
        <f>BBW!I6</f>
        <v>0.46</v>
      </c>
      <c r="E3" s="52">
        <f>BBW!M6</f>
        <v>0.65</v>
      </c>
      <c r="F3" s="52">
        <f>BBW!Q6</f>
        <v>0.96</v>
      </c>
      <c r="G3" s="52">
        <f>BBW!U6</f>
        <v>1.1299999999999999</v>
      </c>
      <c r="H3" s="52">
        <f>BBW!Y6</f>
        <v>0.95</v>
      </c>
      <c r="I3" s="31">
        <f>BBW!AC6</f>
        <v>0.87</v>
      </c>
      <c r="J3" s="218"/>
      <c r="K3" s="218"/>
      <c r="L3" s="27">
        <v>4278</v>
      </c>
      <c r="M3" s="205">
        <f t="shared" si="0"/>
        <v>100</v>
      </c>
      <c r="O3" s="235" t="s">
        <v>44</v>
      </c>
      <c r="P3" s="236">
        <v>7.672713502492505E-2</v>
      </c>
      <c r="Q3" s="236">
        <v>6.9799757973960999E-2</v>
      </c>
      <c r="R3" s="236">
        <v>5.7912764161816788E-2</v>
      </c>
      <c r="S3" s="236">
        <v>5.4365321909419798E-2</v>
      </c>
      <c r="T3" s="236">
        <v>5.7808170551009966E-2</v>
      </c>
      <c r="U3" s="236">
        <v>6.0746084226813733E-2</v>
      </c>
      <c r="V3" s="236">
        <v>0.11356953756962099</v>
      </c>
    </row>
    <row r="4" spans="1:22" x14ac:dyDescent="0.25">
      <c r="A4" s="12">
        <v>128</v>
      </c>
      <c r="B4" s="8">
        <v>0.60499999999999998</v>
      </c>
      <c r="C4" s="52">
        <f>BBW!E7</f>
        <v>-13.32</v>
      </c>
      <c r="D4" s="52">
        <f>BBW!I7</f>
        <v>-12.31</v>
      </c>
      <c r="E4" s="52">
        <f>BBW!M7</f>
        <v>-10.52</v>
      </c>
      <c r="F4" s="52">
        <f>BBW!Q7</f>
        <v>-9.5500000000000007</v>
      </c>
      <c r="G4" s="52">
        <f>BBW!U7</f>
        <v>-9.06</v>
      </c>
      <c r="H4" s="52">
        <f>BBW!Y7</f>
        <v>-9.01</v>
      </c>
      <c r="I4" s="31">
        <f>BBW!AC7</f>
        <v>-8.91</v>
      </c>
      <c r="J4" s="218"/>
      <c r="K4" s="218"/>
      <c r="L4" s="27">
        <v>3838</v>
      </c>
      <c r="M4" s="205">
        <f t="shared" si="0"/>
        <v>89.71</v>
      </c>
      <c r="O4" s="231" t="s">
        <v>31</v>
      </c>
      <c r="P4" s="232">
        <v>1.7390158632799705E-21</v>
      </c>
      <c r="Q4" s="232">
        <v>2.2113363517494111E-22</v>
      </c>
      <c r="R4" s="232">
        <v>1.6619812327658423E-24</v>
      </c>
      <c r="S4" s="232">
        <v>2.6481633158305111E-25</v>
      </c>
      <c r="T4" s="232">
        <v>3.9801782295018779E-24</v>
      </c>
      <c r="U4" s="232">
        <v>2.7557975797194557E-23</v>
      </c>
      <c r="V4" s="232">
        <v>1.3234371874671079E-13</v>
      </c>
    </row>
    <row r="5" spans="1:22" x14ac:dyDescent="0.25">
      <c r="A5" s="12">
        <v>130</v>
      </c>
      <c r="B5" s="8">
        <v>8.1000000000000003E-2</v>
      </c>
      <c r="C5" s="52">
        <f>BBW!E8</f>
        <v>0.7</v>
      </c>
      <c r="D5" s="52">
        <f>BBW!I8</f>
        <v>1.1599999999999999</v>
      </c>
      <c r="E5" s="52">
        <f>BBW!M8</f>
        <v>2.02</v>
      </c>
      <c r="F5" s="52">
        <f>BBW!Q8</f>
        <v>2.5299999999999998</v>
      </c>
      <c r="G5" s="52">
        <f>BBW!U8</f>
        <v>2.38</v>
      </c>
      <c r="H5" s="52">
        <f>BBW!Y8</f>
        <v>2.08</v>
      </c>
      <c r="I5" s="31">
        <f>BBW!AC8</f>
        <v>1.96</v>
      </c>
      <c r="J5" s="218"/>
      <c r="K5" s="218"/>
      <c r="L5" s="27">
        <v>4278</v>
      </c>
      <c r="M5" s="205">
        <f t="shared" si="0"/>
        <v>100</v>
      </c>
    </row>
    <row r="6" spans="1:22" x14ac:dyDescent="0.25">
      <c r="A6" s="12">
        <v>133</v>
      </c>
      <c r="B6" s="8">
        <v>1.2569999999999999</v>
      </c>
      <c r="C6" s="52">
        <f>BBW!E9</f>
        <v>0.89</v>
      </c>
      <c r="D6" s="52">
        <f>BBW!I9</f>
        <v>1.33</v>
      </c>
      <c r="E6" s="52">
        <f>BBW!M9</f>
        <v>2.1800000000000002</v>
      </c>
      <c r="F6" s="52">
        <f>BBW!Q9</f>
        <v>2.67</v>
      </c>
      <c r="G6" s="52">
        <f>BBW!U9</f>
        <v>2.4900000000000002</v>
      </c>
      <c r="H6" s="52">
        <f>BBW!Y9</f>
        <v>2.1800000000000002</v>
      </c>
      <c r="I6" s="31">
        <f>BBW!AC9</f>
        <v>2.04</v>
      </c>
      <c r="J6" s="218"/>
      <c r="K6" s="218"/>
      <c r="L6" s="27">
        <v>4278</v>
      </c>
      <c r="M6" s="205">
        <f t="shared" si="0"/>
        <v>100</v>
      </c>
    </row>
    <row r="7" spans="1:22" x14ac:dyDescent="0.25">
      <c r="A7" s="12">
        <v>135</v>
      </c>
      <c r="B7" s="8">
        <v>0.193</v>
      </c>
      <c r="C7" s="52">
        <f>BBW!E10</f>
        <v>-24.04</v>
      </c>
      <c r="D7" s="52">
        <f>BBW!I10</f>
        <v>-22.43</v>
      </c>
      <c r="E7" s="52">
        <f>BBW!M10</f>
        <v>-20.190000000000001</v>
      </c>
      <c r="F7" s="52">
        <f>BBW!Q10</f>
        <v>-19.14</v>
      </c>
      <c r="G7" s="52">
        <f>BBW!U10</f>
        <v>-18.600000000000001</v>
      </c>
      <c r="H7" s="52">
        <f>BBW!Y10</f>
        <v>-18.440000000000001</v>
      </c>
      <c r="I7" s="31">
        <f>BBW!AC10</f>
        <v>-18.29</v>
      </c>
      <c r="J7" s="218"/>
      <c r="K7" s="218"/>
      <c r="L7" s="27">
        <v>3448</v>
      </c>
      <c r="M7" s="205">
        <f t="shared" si="0"/>
        <v>80.599999999999994</v>
      </c>
    </row>
    <row r="8" spans="1:22" x14ac:dyDescent="0.25">
      <c r="A8" s="12">
        <v>137</v>
      </c>
      <c r="B8" s="8">
        <v>0.73099999999999998</v>
      </c>
      <c r="C8" s="52">
        <f>BBW!E11</f>
        <v>-27.99</v>
      </c>
      <c r="D8" s="52">
        <f>BBW!I11</f>
        <v>-26.34</v>
      </c>
      <c r="E8" s="52">
        <f>BBW!M11</f>
        <v>-24.19</v>
      </c>
      <c r="F8" s="52">
        <f>BBW!Q11</f>
        <v>-23.23</v>
      </c>
      <c r="G8" s="52">
        <f>BBW!U11</f>
        <v>-22.62</v>
      </c>
      <c r="H8" s="52">
        <f>BBW!Y11</f>
        <v>-22.42</v>
      </c>
      <c r="I8" s="31">
        <f>BBW!AC11</f>
        <v>-22.25</v>
      </c>
      <c r="J8" s="218"/>
      <c r="K8" s="218"/>
      <c r="L8" s="27">
        <v>3306</v>
      </c>
      <c r="M8" s="205">
        <f t="shared" si="0"/>
        <v>77.28</v>
      </c>
    </row>
    <row r="9" spans="1:22" x14ac:dyDescent="0.25">
      <c r="A9" s="12">
        <v>140</v>
      </c>
      <c r="B9" s="8">
        <v>5.3999999999999999E-2</v>
      </c>
      <c r="C9" s="52">
        <f>BBW!E12</f>
        <v>-31.28</v>
      </c>
      <c r="D9" s="52">
        <f>BBW!I12</f>
        <v>-29.69</v>
      </c>
      <c r="E9" s="52">
        <f>BBW!M12</f>
        <v>-27.75</v>
      </c>
      <c r="F9" s="52">
        <f>BBW!Q12</f>
        <v>-26.95</v>
      </c>
      <c r="G9" s="52">
        <f>BBW!U12</f>
        <v>-26.36</v>
      </c>
      <c r="H9" s="52">
        <f>BBW!Y12</f>
        <v>-26.14</v>
      </c>
      <c r="I9" s="31">
        <f>BBW!AC12</f>
        <v>-25.99</v>
      </c>
      <c r="J9" s="218"/>
      <c r="K9" s="218"/>
      <c r="L9" s="27">
        <v>3172</v>
      </c>
      <c r="M9" s="205">
        <f t="shared" si="0"/>
        <v>74.150000000000006</v>
      </c>
    </row>
    <row r="10" spans="1:22" x14ac:dyDescent="0.25">
      <c r="A10" s="12">
        <v>141</v>
      </c>
      <c r="B10" s="8">
        <v>0.59099999999999997</v>
      </c>
      <c r="C10" s="52">
        <f>BBW!E13</f>
        <v>-34.6</v>
      </c>
      <c r="D10" s="52">
        <f>BBW!I13</f>
        <v>-33.049999999999997</v>
      </c>
      <c r="E10" s="52">
        <f>BBW!M13</f>
        <v>-31.33</v>
      </c>
      <c r="F10" s="52">
        <f>BBW!Q13</f>
        <v>-30.69</v>
      </c>
      <c r="G10" s="52">
        <f>BBW!U13</f>
        <v>-30.11</v>
      </c>
      <c r="H10" s="52">
        <f>BBW!Y13</f>
        <v>-29.88</v>
      </c>
      <c r="I10" s="31">
        <f>BBW!AC13</f>
        <v>-29.74</v>
      </c>
      <c r="J10" s="218"/>
      <c r="K10" s="218"/>
      <c r="L10" s="27">
        <v>3046</v>
      </c>
      <c r="M10" s="205">
        <f t="shared" si="0"/>
        <v>71.2</v>
      </c>
    </row>
    <row r="11" spans="1:22" x14ac:dyDescent="0.25">
      <c r="A11" s="12">
        <v>143</v>
      </c>
      <c r="B11" s="8">
        <v>1.01</v>
      </c>
      <c r="C11" s="52">
        <f>BBW!E14</f>
        <v>-37.65</v>
      </c>
      <c r="D11" s="52">
        <f>BBW!I14</f>
        <v>-36.19</v>
      </c>
      <c r="E11" s="52">
        <f>BBW!M14</f>
        <v>-34.75</v>
      </c>
      <c r="F11" s="52">
        <f>BBW!Q14</f>
        <v>-34.29</v>
      </c>
      <c r="G11" s="52">
        <f>BBW!U14</f>
        <v>-33.75</v>
      </c>
      <c r="H11" s="52">
        <f>BBW!Y14</f>
        <v>-33.53</v>
      </c>
      <c r="I11" s="31">
        <f>BBW!AC14</f>
        <v>-33.409999999999997</v>
      </c>
      <c r="J11" s="218"/>
      <c r="K11" s="218"/>
      <c r="L11" s="27">
        <v>2928</v>
      </c>
      <c r="M11" s="205">
        <f t="shared" si="0"/>
        <v>68.44</v>
      </c>
    </row>
    <row r="12" spans="1:22" x14ac:dyDescent="0.25">
      <c r="A12" s="12">
        <v>149</v>
      </c>
      <c r="B12" s="8">
        <v>0.26800000000000002</v>
      </c>
      <c r="C12" s="52">
        <f>BBW!E15</f>
        <v>17.41</v>
      </c>
      <c r="D12" s="52">
        <f>BBW!I15</f>
        <v>17.84</v>
      </c>
      <c r="E12" s="52">
        <f>BBW!M15</f>
        <v>15.02</v>
      </c>
      <c r="F12" s="52">
        <f>BBW!Q15</f>
        <v>12.56</v>
      </c>
      <c r="G12" s="52">
        <f>BBW!U15</f>
        <v>11.51</v>
      </c>
      <c r="H12" s="52">
        <f>BBW!Y15</f>
        <v>11.6</v>
      </c>
      <c r="I12" s="31">
        <f>BBW!AC15</f>
        <v>11.72</v>
      </c>
      <c r="J12" s="218"/>
      <c r="K12" s="218"/>
      <c r="L12" s="27">
        <v>4278</v>
      </c>
      <c r="M12" s="205">
        <f t="shared" si="0"/>
        <v>100</v>
      </c>
    </row>
    <row r="13" spans="1:22" x14ac:dyDescent="0.25">
      <c r="A13" s="12">
        <v>151</v>
      </c>
      <c r="B13" s="8">
        <v>0.65400000000000003</v>
      </c>
      <c r="C13" s="52">
        <f>BBW!E16</f>
        <v>0.45</v>
      </c>
      <c r="D13" s="52">
        <f>BBW!I16</f>
        <v>5.56</v>
      </c>
      <c r="E13" s="52">
        <f>BBW!M16</f>
        <v>7.18</v>
      </c>
      <c r="F13" s="52">
        <f>BBW!Q16</f>
        <v>7.38</v>
      </c>
      <c r="G13" s="52">
        <f>BBW!U16</f>
        <v>6.74</v>
      </c>
      <c r="H13" s="52">
        <f>BBW!Y16</f>
        <v>6.7</v>
      </c>
      <c r="I13" s="31">
        <f>BBW!AC16</f>
        <v>6.56</v>
      </c>
      <c r="J13" s="218"/>
      <c r="K13" s="218"/>
      <c r="L13" s="27">
        <v>4278</v>
      </c>
      <c r="M13" s="205">
        <f t="shared" si="0"/>
        <v>100</v>
      </c>
    </row>
    <row r="14" spans="1:22" x14ac:dyDescent="0.25">
      <c r="A14" s="12">
        <v>157</v>
      </c>
      <c r="B14" s="8">
        <v>1.1100000000000001</v>
      </c>
      <c r="C14" s="52">
        <f>BBW!E17</f>
        <v>15.28</v>
      </c>
      <c r="D14" s="52">
        <f>BBW!I17</f>
        <v>15.7</v>
      </c>
      <c r="E14" s="52">
        <f>BBW!M17</f>
        <v>11.86</v>
      </c>
      <c r="F14" s="52">
        <f>BBW!Q17</f>
        <v>8.85</v>
      </c>
      <c r="G14" s="52">
        <f>BBW!U17</f>
        <v>7.76</v>
      </c>
      <c r="H14" s="52">
        <f>BBW!Y17</f>
        <v>7.72</v>
      </c>
      <c r="I14" s="31">
        <f>BBW!AC17</f>
        <v>7.68</v>
      </c>
      <c r="J14" s="218"/>
      <c r="K14" s="218"/>
      <c r="L14" s="27">
        <v>4278</v>
      </c>
      <c r="M14" s="205">
        <f t="shared" si="0"/>
        <v>100</v>
      </c>
    </row>
    <row r="15" spans="1:22" x14ac:dyDescent="0.25">
      <c r="A15" s="12">
        <v>160</v>
      </c>
      <c r="B15" s="8">
        <v>2.5539999999999998</v>
      </c>
      <c r="C15" s="52">
        <f>BBW!E18</f>
        <v>7.33</v>
      </c>
      <c r="D15" s="52">
        <f>BBW!I18</f>
        <v>7.54</v>
      </c>
      <c r="E15" s="52">
        <f>BBW!M18</f>
        <v>6.69</v>
      </c>
      <c r="F15" s="52">
        <f>BBW!Q18</f>
        <v>6.84</v>
      </c>
      <c r="G15" s="52">
        <f>BBW!U18</f>
        <v>8.0500000000000007</v>
      </c>
      <c r="H15" s="52">
        <f>BBW!Y18</f>
        <v>8.6300000000000008</v>
      </c>
      <c r="I15" s="31">
        <f>BBW!AC18</f>
        <v>8.99</v>
      </c>
      <c r="J15" s="218"/>
      <c r="K15" s="218"/>
      <c r="L15" s="27">
        <v>4278</v>
      </c>
      <c r="M15" s="205">
        <f t="shared" si="0"/>
        <v>100</v>
      </c>
    </row>
    <row r="16" spans="1:22" x14ac:dyDescent="0.25">
      <c r="A16" s="12">
        <v>161</v>
      </c>
      <c r="B16" s="8">
        <v>2.5489999999999999</v>
      </c>
      <c r="C16" s="52">
        <f>BBW!E19</f>
        <v>6.1</v>
      </c>
      <c r="D16" s="52">
        <f>BBW!I19</f>
        <v>6.34</v>
      </c>
      <c r="E16" s="52">
        <f>BBW!M19</f>
        <v>6.21</v>
      </c>
      <c r="F16" s="52">
        <f>BBW!Q19</f>
        <v>6.63</v>
      </c>
      <c r="G16" s="52">
        <f>BBW!U19</f>
        <v>8.1</v>
      </c>
      <c r="H16" s="52">
        <f>BBW!Y19</f>
        <v>8.83</v>
      </c>
      <c r="I16" s="31">
        <f>BBW!AC19</f>
        <v>9.2899999999999991</v>
      </c>
      <c r="J16" s="218"/>
      <c r="K16" s="218"/>
      <c r="L16" s="27">
        <v>4278</v>
      </c>
      <c r="M16" s="205">
        <f t="shared" si="0"/>
        <v>100</v>
      </c>
    </row>
    <row r="17" spans="1:13" x14ac:dyDescent="0.25">
      <c r="A17" s="12">
        <v>164</v>
      </c>
      <c r="B17" s="8">
        <v>0.88200000000000001</v>
      </c>
      <c r="C17" s="52">
        <f>BBW!E20</f>
        <v>6.53</v>
      </c>
      <c r="D17" s="52">
        <f>BBW!I20</f>
        <v>6.58</v>
      </c>
      <c r="E17" s="52">
        <f>BBW!M20</f>
        <v>6.82</v>
      </c>
      <c r="F17" s="52">
        <f>BBW!Q20</f>
        <v>7.29</v>
      </c>
      <c r="G17" s="52">
        <f>BBW!U20</f>
        <v>8.8000000000000007</v>
      </c>
      <c r="H17" s="52">
        <f>BBW!Y20</f>
        <v>9.58</v>
      </c>
      <c r="I17" s="31">
        <f>BBW!AC20</f>
        <v>10.050000000000001</v>
      </c>
      <c r="J17" s="218"/>
      <c r="K17" s="218"/>
      <c r="L17" s="27">
        <v>4278</v>
      </c>
      <c r="M17" s="205">
        <f t="shared" si="0"/>
        <v>100</v>
      </c>
    </row>
    <row r="18" spans="1:13" x14ac:dyDescent="0.25">
      <c r="A18" s="12">
        <v>165</v>
      </c>
      <c r="B18" s="8">
        <v>3.5999999999999997E-2</v>
      </c>
      <c r="C18" s="52">
        <f>BBW!E21</f>
        <v>14.21</v>
      </c>
      <c r="D18" s="52">
        <f>BBW!I21</f>
        <v>12.15</v>
      </c>
      <c r="E18" s="52">
        <f>BBW!M21</f>
        <v>9.0299999999999994</v>
      </c>
      <c r="F18" s="52">
        <f>BBW!Q21</f>
        <v>8.0500000000000007</v>
      </c>
      <c r="G18" s="52">
        <f>BBW!U21</f>
        <v>7.16</v>
      </c>
      <c r="H18" s="52">
        <f>BBW!Y21</f>
        <v>7.27</v>
      </c>
      <c r="I18" s="31">
        <f>BBW!AC21</f>
        <v>8.3000000000000007</v>
      </c>
      <c r="J18" s="218"/>
      <c r="K18" s="218"/>
      <c r="L18" s="27">
        <v>4278</v>
      </c>
      <c r="M18" s="205">
        <f t="shared" si="0"/>
        <v>100</v>
      </c>
    </row>
    <row r="19" spans="1:13" x14ac:dyDescent="0.25">
      <c r="A19" s="12">
        <v>168</v>
      </c>
      <c r="B19" s="8">
        <v>0.40200000000000002</v>
      </c>
      <c r="C19" s="52">
        <f>BBW!E22</f>
        <v>10.67</v>
      </c>
      <c r="D19" s="52">
        <f>BBW!I22</f>
        <v>9.3000000000000007</v>
      </c>
      <c r="E19" s="52">
        <f>BBW!M22</f>
        <v>7.67</v>
      </c>
      <c r="F19" s="52">
        <f>BBW!Q22</f>
        <v>7.42</v>
      </c>
      <c r="G19" s="52">
        <f>BBW!U22</f>
        <v>7.05</v>
      </c>
      <c r="H19" s="52">
        <f>BBW!Y22</f>
        <v>7.41</v>
      </c>
      <c r="I19" s="31">
        <f>BBW!AC22</f>
        <v>8.6999999999999993</v>
      </c>
      <c r="J19" s="218"/>
      <c r="K19" s="218"/>
      <c r="L19" s="27">
        <v>4278</v>
      </c>
      <c r="M19" s="205">
        <f t="shared" si="0"/>
        <v>100</v>
      </c>
    </row>
    <row r="20" spans="1:13" x14ac:dyDescent="0.25">
      <c r="A20" s="12">
        <v>98</v>
      </c>
      <c r="B20" s="8">
        <v>2.4049999999999998</v>
      </c>
      <c r="C20" s="52">
        <f>BBW!E23</f>
        <v>0</v>
      </c>
      <c r="D20" s="52">
        <f>BBW!I23</f>
        <v>1.07</v>
      </c>
      <c r="E20" s="52">
        <f>BBW!M23</f>
        <v>1.73</v>
      </c>
      <c r="F20" s="115">
        <f>BBW!Q23</f>
        <v>2.54</v>
      </c>
      <c r="G20" s="115">
        <f>BBW!U23</f>
        <v>2.7</v>
      </c>
      <c r="H20" s="115">
        <f>BBW!Y23</f>
        <v>2.96</v>
      </c>
      <c r="I20" s="41">
        <f>BBW!AC23</f>
        <v>3.36</v>
      </c>
      <c r="J20" s="218"/>
      <c r="K20" s="218"/>
      <c r="L20" s="27">
        <v>4278</v>
      </c>
      <c r="M20" s="205">
        <f t="shared" si="0"/>
        <v>100</v>
      </c>
    </row>
    <row r="21" spans="1:13" x14ac:dyDescent="0.25">
      <c r="A21" s="12">
        <v>174</v>
      </c>
      <c r="B21" s="8">
        <v>2.2090000000000001</v>
      </c>
      <c r="C21" s="52">
        <f>BBW!E24</f>
        <v>4.21</v>
      </c>
      <c r="D21" s="52">
        <f>BBW!I24</f>
        <v>3.73</v>
      </c>
      <c r="E21" s="52">
        <f>BBW!M24</f>
        <v>4.1500000000000004</v>
      </c>
      <c r="F21" s="115">
        <f>BBW!Q24</f>
        <v>4.8600000000000003</v>
      </c>
      <c r="G21" s="115">
        <f>BBW!U24</f>
        <v>5.5</v>
      </c>
      <c r="H21" s="115">
        <f>BBW!Y24</f>
        <v>6.41</v>
      </c>
      <c r="I21" s="41">
        <f>BBW!AC24</f>
        <v>8.14</v>
      </c>
      <c r="J21" s="218"/>
      <c r="K21" s="218"/>
      <c r="L21" s="27">
        <v>4278</v>
      </c>
      <c r="M21" s="205">
        <f t="shared" si="0"/>
        <v>100</v>
      </c>
    </row>
    <row r="22" spans="1:13" ht="15.75" thickBot="1" x14ac:dyDescent="0.3">
      <c r="A22" s="13">
        <v>176</v>
      </c>
      <c r="B22" s="120">
        <v>0.29799999999999999</v>
      </c>
      <c r="C22" s="53">
        <f>BBW!E25</f>
        <v>-8.18</v>
      </c>
      <c r="D22" s="53">
        <f>BBW!I25</f>
        <v>-7.78</v>
      </c>
      <c r="E22" s="53">
        <f>BBW!M25</f>
        <v>-7.13</v>
      </c>
      <c r="F22" s="127">
        <f>BBW!Q25</f>
        <v>-6.96</v>
      </c>
      <c r="G22" s="127">
        <f>BBW!U25</f>
        <v>-6.84</v>
      </c>
      <c r="H22" s="127">
        <f>BBW!Y25</f>
        <v>-6.81</v>
      </c>
      <c r="I22" s="70">
        <f>BBW!AC25</f>
        <v>-6.75</v>
      </c>
      <c r="J22" s="218"/>
      <c r="K22" s="218"/>
      <c r="L22" s="27">
        <v>4008</v>
      </c>
      <c r="M22" s="205">
        <f t="shared" si="0"/>
        <v>93.69</v>
      </c>
    </row>
    <row r="23" spans="1:13" x14ac:dyDescent="0.25">
      <c r="A23" s="121">
        <v>106</v>
      </c>
      <c r="B23" s="122">
        <v>3.5999999999999997E-2</v>
      </c>
      <c r="C23" s="57">
        <f>BBW!E27</f>
        <v>3.29</v>
      </c>
      <c r="D23" s="57">
        <f>BBW!I27</f>
        <v>4.83</v>
      </c>
      <c r="E23" s="57">
        <f>BBW!M27</f>
        <v>5.49</v>
      </c>
      <c r="F23" s="126">
        <f>BBW!Q27</f>
        <v>5.76</v>
      </c>
      <c r="G23" s="126">
        <f>BBW!U27</f>
        <v>7.21</v>
      </c>
      <c r="H23" s="126">
        <f>BBW!Y27</f>
        <v>9.27</v>
      </c>
      <c r="I23" s="132">
        <f>BBW!AC27</f>
        <v>11.44</v>
      </c>
      <c r="J23" s="218"/>
      <c r="K23" s="218"/>
      <c r="L23" s="27">
        <v>4278</v>
      </c>
      <c r="M23" s="205">
        <f t="shared" si="0"/>
        <v>100</v>
      </c>
    </row>
    <row r="24" spans="1:13" x14ac:dyDescent="0.25">
      <c r="A24" s="12">
        <v>107</v>
      </c>
      <c r="B24" s="8">
        <v>7.4999999999999997E-2</v>
      </c>
      <c r="C24" s="52">
        <f>BBW!E28</f>
        <v>3.54</v>
      </c>
      <c r="D24" s="52">
        <f>BBW!I28</f>
        <v>5.34</v>
      </c>
      <c r="E24" s="52">
        <f>BBW!M28</f>
        <v>6</v>
      </c>
      <c r="F24" s="52">
        <f>BBW!Q28</f>
        <v>6.16</v>
      </c>
      <c r="G24" s="52">
        <f>BBW!U28</f>
        <v>7.4</v>
      </c>
      <c r="H24" s="52">
        <f>BBW!Y28</f>
        <v>9.34</v>
      </c>
      <c r="I24" s="31">
        <f>BBW!AC28</f>
        <v>11.46</v>
      </c>
      <c r="J24" s="218"/>
      <c r="K24" s="218"/>
      <c r="L24" s="27">
        <v>4278</v>
      </c>
      <c r="M24" s="205">
        <f t="shared" si="0"/>
        <v>100</v>
      </c>
    </row>
    <row r="25" spans="1:13" x14ac:dyDescent="0.25">
      <c r="A25" s="12">
        <v>193</v>
      </c>
      <c r="B25" s="8">
        <v>2.2149999999999999</v>
      </c>
      <c r="C25" s="52">
        <f>BBW!E29</f>
        <v>2.72</v>
      </c>
      <c r="D25" s="52">
        <f>BBW!I29</f>
        <v>3.12</v>
      </c>
      <c r="E25" s="52">
        <f>BBW!M29</f>
        <v>2.65</v>
      </c>
      <c r="F25" s="52">
        <f>BBW!Q29</f>
        <v>3.03</v>
      </c>
      <c r="G25" s="52">
        <f>BBW!U29</f>
        <v>3.02</v>
      </c>
      <c r="H25" s="52">
        <f>BBW!Y29</f>
        <v>0.89</v>
      </c>
      <c r="I25" s="31">
        <f>BBW!AC29</f>
        <v>-13.98</v>
      </c>
      <c r="J25" s="218"/>
      <c r="K25" s="218"/>
      <c r="L25" s="27">
        <v>4278</v>
      </c>
      <c r="M25" s="205">
        <f t="shared" si="0"/>
        <v>100</v>
      </c>
    </row>
    <row r="26" spans="1:13" x14ac:dyDescent="0.25">
      <c r="A26" s="12">
        <v>194</v>
      </c>
      <c r="B26" s="8">
        <v>1.06</v>
      </c>
      <c r="C26" s="52">
        <f>BBW!E30</f>
        <v>5.5</v>
      </c>
      <c r="D26" s="52">
        <f>BBW!I30</f>
        <v>5.55</v>
      </c>
      <c r="E26" s="52">
        <f>BBW!M30</f>
        <v>4.0999999999999996</v>
      </c>
      <c r="F26" s="115">
        <f>BBW!Q30</f>
        <v>3.92</v>
      </c>
      <c r="G26" s="115">
        <f>BBW!U30</f>
        <v>3.65</v>
      </c>
      <c r="H26" s="115">
        <f>BBW!Y30</f>
        <v>1.81</v>
      </c>
      <c r="I26" s="41">
        <f>BBW!AC30</f>
        <v>-13.11</v>
      </c>
      <c r="J26" s="218"/>
      <c r="K26" s="218"/>
      <c r="L26" s="27">
        <v>4278</v>
      </c>
      <c r="M26" s="205">
        <f t="shared" si="0"/>
        <v>100</v>
      </c>
    </row>
    <row r="27" spans="1:13" x14ac:dyDescent="0.25">
      <c r="A27" s="12">
        <v>111</v>
      </c>
      <c r="B27" s="8">
        <v>4.2030000000000003</v>
      </c>
      <c r="C27" s="52">
        <f>BBW!E31</f>
        <v>0.05</v>
      </c>
      <c r="D27" s="52">
        <f>BBW!I31</f>
        <v>0.28000000000000003</v>
      </c>
      <c r="E27" s="52">
        <f>BBW!M31</f>
        <v>1.46</v>
      </c>
      <c r="F27" s="115">
        <f>BBW!Q31</f>
        <v>2.38</v>
      </c>
      <c r="G27" s="115">
        <f>BBW!U31</f>
        <v>3.05</v>
      </c>
      <c r="H27" s="115">
        <f>BBW!Y31</f>
        <v>3.53</v>
      </c>
      <c r="I27" s="41">
        <f>BBW!AC31</f>
        <v>4.08</v>
      </c>
      <c r="J27" s="218"/>
      <c r="K27" s="218"/>
      <c r="L27" s="27">
        <v>4278</v>
      </c>
      <c r="M27" s="205">
        <f t="shared" si="0"/>
        <v>100</v>
      </c>
    </row>
    <row r="28" spans="1:13" x14ac:dyDescent="0.25">
      <c r="A28" s="12">
        <v>114</v>
      </c>
      <c r="B28" s="8">
        <v>0.67700000000000005</v>
      </c>
      <c r="C28" s="52">
        <f>BBW!E32</f>
        <v>2.44</v>
      </c>
      <c r="D28" s="52">
        <f>BBW!I32</f>
        <v>2.06</v>
      </c>
      <c r="E28" s="52">
        <f>BBW!M32</f>
        <v>3</v>
      </c>
      <c r="F28" s="52">
        <f>BBW!Q32</f>
        <v>4.17</v>
      </c>
      <c r="G28" s="52">
        <f>BBW!U32</f>
        <v>4.8600000000000003</v>
      </c>
      <c r="H28" s="52">
        <f>BBW!Y32</f>
        <v>5.42</v>
      </c>
      <c r="I28" s="31">
        <f>BBW!AC32</f>
        <v>6.34</v>
      </c>
      <c r="J28" s="218"/>
      <c r="K28" s="218"/>
      <c r="L28" s="27">
        <v>4278</v>
      </c>
      <c r="M28" s="205">
        <f t="shared" si="0"/>
        <v>100</v>
      </c>
    </row>
    <row r="29" spans="1:13" x14ac:dyDescent="0.25">
      <c r="A29" s="12">
        <v>113</v>
      </c>
      <c r="B29" s="8">
        <v>0.97499999999999998</v>
      </c>
      <c r="C29" s="52">
        <f>BBW!E33</f>
        <v>3.69</v>
      </c>
      <c r="D29" s="52">
        <f>BBW!I33</f>
        <v>3.72</v>
      </c>
      <c r="E29" s="52">
        <f>BBW!M33</f>
        <v>3.93</v>
      </c>
      <c r="F29" s="52">
        <f>BBW!Q33</f>
        <v>6.36</v>
      </c>
      <c r="G29" s="52">
        <f>BBW!U33</f>
        <v>6.61</v>
      </c>
      <c r="H29" s="52">
        <f>BBW!Y33</f>
        <v>7.55</v>
      </c>
      <c r="I29" s="31">
        <f>BBW!AC33</f>
        <v>8.9499999999999993</v>
      </c>
      <c r="J29" s="218"/>
      <c r="K29" s="218"/>
      <c r="L29" s="27">
        <v>4278</v>
      </c>
      <c r="M29" s="205">
        <f t="shared" si="0"/>
        <v>100</v>
      </c>
    </row>
    <row r="30" spans="1:13" x14ac:dyDescent="0.25">
      <c r="A30" s="12">
        <v>117</v>
      </c>
      <c r="B30" s="8">
        <v>4.0590000000000002</v>
      </c>
      <c r="C30" s="52">
        <f>BBW!E34</f>
        <v>4.43</v>
      </c>
      <c r="D30" s="52">
        <f>BBW!I34</f>
        <v>3.89</v>
      </c>
      <c r="E30" s="52">
        <f>BBW!M34</f>
        <v>3.55</v>
      </c>
      <c r="F30" s="52">
        <f>BBW!Q34</f>
        <v>5.54</v>
      </c>
      <c r="G30" s="52">
        <f>BBW!U34</f>
        <v>5.79</v>
      </c>
      <c r="H30" s="52">
        <f>BBW!Y34</f>
        <v>6.75</v>
      </c>
      <c r="I30" s="31">
        <f>BBW!AC34</f>
        <v>8.14</v>
      </c>
      <c r="J30" s="218"/>
      <c r="K30" s="218"/>
      <c r="L30" s="27">
        <v>4278</v>
      </c>
      <c r="M30" s="205">
        <f t="shared" si="0"/>
        <v>100</v>
      </c>
    </row>
    <row r="31" spans="1:13" x14ac:dyDescent="0.25">
      <c r="A31" s="12">
        <v>145</v>
      </c>
      <c r="B31" s="8">
        <v>0.84799999999999998</v>
      </c>
      <c r="C31" s="52">
        <f>BBW!E35</f>
        <v>9</v>
      </c>
      <c r="D31" s="52">
        <f>BBW!I35</f>
        <v>6.29</v>
      </c>
      <c r="E31" s="52">
        <f>BBW!M35</f>
        <v>4.3</v>
      </c>
      <c r="F31" s="52">
        <f>BBW!Q35</f>
        <v>2.7</v>
      </c>
      <c r="G31" s="52">
        <f>BBW!U35</f>
        <v>2.06</v>
      </c>
      <c r="H31" s="52">
        <f>BBW!Y35</f>
        <v>3.07</v>
      </c>
      <c r="I31" s="31">
        <f>BBW!AC35</f>
        <v>4.28</v>
      </c>
      <c r="J31" s="218"/>
      <c r="K31" s="218"/>
      <c r="L31" s="27">
        <v>4278</v>
      </c>
      <c r="M31" s="205">
        <f t="shared" si="0"/>
        <v>100</v>
      </c>
    </row>
    <row r="32" spans="1:13" x14ac:dyDescent="0.25">
      <c r="A32" s="12">
        <v>146</v>
      </c>
      <c r="B32" s="8">
        <v>1.6279999999999999</v>
      </c>
      <c r="C32" s="52">
        <f>BBW!E36</f>
        <v>11.19</v>
      </c>
      <c r="D32" s="52">
        <f>BBW!I36</f>
        <v>9.52</v>
      </c>
      <c r="E32" s="52">
        <f>BBW!M36</f>
        <v>7.55</v>
      </c>
      <c r="F32" s="115">
        <f>BBW!Q36</f>
        <v>5.94</v>
      </c>
      <c r="G32" s="115">
        <f>BBW!U36</f>
        <v>5.41</v>
      </c>
      <c r="H32" s="115">
        <f>BBW!Y36</f>
        <v>6.21</v>
      </c>
      <c r="I32" s="41">
        <f>BBW!AC36</f>
        <v>7.21</v>
      </c>
      <c r="J32" s="218"/>
      <c r="K32" s="218"/>
      <c r="L32" s="27">
        <v>4278</v>
      </c>
      <c r="M32" s="205">
        <f t="shared" si="0"/>
        <v>100</v>
      </c>
    </row>
    <row r="33" spans="1:13" ht="15.75" thickBot="1" x14ac:dyDescent="0.3">
      <c r="A33" s="20">
        <v>195</v>
      </c>
      <c r="B33" s="116">
        <v>0.36899999999999999</v>
      </c>
      <c r="C33" s="56">
        <f>BBW!E37</f>
        <v>4.13</v>
      </c>
      <c r="D33" s="56">
        <f>BBW!I37</f>
        <v>4.37</v>
      </c>
      <c r="E33" s="56">
        <f>BBW!M37</f>
        <v>3.43</v>
      </c>
      <c r="F33" s="117">
        <f>BBW!Q37</f>
        <v>3.54</v>
      </c>
      <c r="G33" s="117">
        <f>BBW!U37</f>
        <v>3.4</v>
      </c>
      <c r="H33" s="117">
        <f>BBW!Y37</f>
        <v>1.41</v>
      </c>
      <c r="I33" s="62">
        <f>BBW!AC37</f>
        <v>-13.48</v>
      </c>
      <c r="J33" s="218"/>
      <c r="K33" s="218"/>
      <c r="L33" s="27">
        <v>4278</v>
      </c>
      <c r="M33" s="205">
        <f t="shared" si="0"/>
        <v>100</v>
      </c>
    </row>
    <row r="34" spans="1:13" x14ac:dyDescent="0.25">
      <c r="A34" s="118">
        <v>220</v>
      </c>
      <c r="B34" s="119">
        <v>1.4730000000000001</v>
      </c>
      <c r="C34" s="58">
        <f>BBW!E39</f>
        <v>6.83</v>
      </c>
      <c r="D34" s="58">
        <f>BBW!I39</f>
        <v>7.6</v>
      </c>
      <c r="E34" s="58">
        <f>BBW!M39</f>
        <v>9.99</v>
      </c>
      <c r="F34" s="58">
        <f>BBW!Q39</f>
        <v>12.65</v>
      </c>
      <c r="G34" s="58">
        <f>BBW!U39</f>
        <v>14.54</v>
      </c>
      <c r="H34" s="58">
        <f>BBW!Y39</f>
        <v>13.82</v>
      </c>
      <c r="I34" s="39">
        <f>BBW!AC39</f>
        <v>12.76</v>
      </c>
      <c r="J34" s="218"/>
      <c r="K34" s="218"/>
      <c r="L34" s="27">
        <v>4278</v>
      </c>
      <c r="M34" s="205">
        <f t="shared" si="0"/>
        <v>100</v>
      </c>
    </row>
    <row r="35" spans="1:13" x14ac:dyDescent="0.25">
      <c r="A35" s="12">
        <v>221</v>
      </c>
      <c r="B35" s="8">
        <v>0.75600000000000001</v>
      </c>
      <c r="C35" s="52">
        <f>BBW!E40</f>
        <v>11.12</v>
      </c>
      <c r="D35" s="52">
        <f>BBW!I40</f>
        <v>10.029999999999999</v>
      </c>
      <c r="E35" s="52">
        <f>BBW!M40</f>
        <v>10.039999999999999</v>
      </c>
      <c r="F35" s="52">
        <f>BBW!Q40</f>
        <v>10.62</v>
      </c>
      <c r="G35" s="52">
        <f>BBW!U40</f>
        <v>12.41</v>
      </c>
      <c r="H35" s="52">
        <f>BBW!Y40</f>
        <v>12.25</v>
      </c>
      <c r="I35" s="31">
        <f>BBW!AC40</f>
        <v>11.61</v>
      </c>
      <c r="J35" s="218"/>
      <c r="K35" s="218"/>
      <c r="L35" s="27">
        <v>4278</v>
      </c>
      <c r="M35" s="205">
        <f t="shared" si="0"/>
        <v>100</v>
      </c>
    </row>
    <row r="36" spans="1:13" x14ac:dyDescent="0.25">
      <c r="A36" s="12">
        <v>206</v>
      </c>
      <c r="B36" s="8">
        <v>1.1739999999999999</v>
      </c>
      <c r="C36" s="52">
        <f>BBW!E41</f>
        <v>7.97</v>
      </c>
      <c r="D36" s="52">
        <f>BBW!I41</f>
        <v>6.8</v>
      </c>
      <c r="E36" s="52">
        <f>BBW!M41</f>
        <v>6.08</v>
      </c>
      <c r="F36" s="52">
        <f>BBW!Q41</f>
        <v>5.65</v>
      </c>
      <c r="G36" s="52">
        <f>BBW!U41</f>
        <v>5.22</v>
      </c>
      <c r="H36" s="52">
        <f>BBW!Y41</f>
        <v>5.7</v>
      </c>
      <c r="I36" s="31">
        <f>BBW!AC41</f>
        <v>7.38</v>
      </c>
      <c r="J36" s="218"/>
      <c r="K36" s="218"/>
      <c r="L36" s="27">
        <v>4278</v>
      </c>
      <c r="M36" s="205">
        <f t="shared" si="0"/>
        <v>100</v>
      </c>
    </row>
    <row r="37" spans="1:13" x14ac:dyDescent="0.25">
      <c r="A37" s="12">
        <v>209</v>
      </c>
      <c r="B37" s="8">
        <v>1.738</v>
      </c>
      <c r="C37" s="52">
        <f>BBW!E42</f>
        <v>8.98</v>
      </c>
      <c r="D37" s="52">
        <f>BBW!I42</f>
        <v>8.32</v>
      </c>
      <c r="E37" s="52">
        <f>BBW!M42</f>
        <v>8.73</v>
      </c>
      <c r="F37" s="52">
        <f>BBW!Q42</f>
        <v>9.61</v>
      </c>
      <c r="G37" s="52">
        <f>BBW!U42</f>
        <v>12.13</v>
      </c>
      <c r="H37" s="52">
        <f>BBW!Y42</f>
        <v>12.3</v>
      </c>
      <c r="I37" s="31">
        <f>BBW!AC42</f>
        <v>11.84</v>
      </c>
      <c r="J37" s="218"/>
      <c r="K37" s="218"/>
      <c r="L37" s="27">
        <v>4278</v>
      </c>
      <c r="M37" s="205">
        <f t="shared" si="0"/>
        <v>100</v>
      </c>
    </row>
    <row r="38" spans="1:13" x14ac:dyDescent="0.25">
      <c r="A38" s="12">
        <v>217</v>
      </c>
      <c r="B38" s="8">
        <v>0.26500000000000001</v>
      </c>
      <c r="C38" s="52">
        <f>BBW!E43</f>
        <v>7.16</v>
      </c>
      <c r="D38" s="52">
        <f>BBW!I43</f>
        <v>8.64</v>
      </c>
      <c r="E38" s="52">
        <f>BBW!M43</f>
        <v>9.01</v>
      </c>
      <c r="F38" s="52">
        <f>BBW!Q43</f>
        <v>9.57</v>
      </c>
      <c r="G38" s="52">
        <f>BBW!U43</f>
        <v>8.7200000000000006</v>
      </c>
      <c r="H38" s="52">
        <f>BBW!Y43</f>
        <v>7.99</v>
      </c>
      <c r="I38" s="31">
        <f>BBW!AC43</f>
        <v>7.38</v>
      </c>
      <c r="J38" s="218"/>
      <c r="K38" s="218"/>
      <c r="L38" s="27">
        <v>4278</v>
      </c>
      <c r="M38" s="205">
        <f t="shared" si="0"/>
        <v>100</v>
      </c>
    </row>
    <row r="39" spans="1:13" x14ac:dyDescent="0.25">
      <c r="A39" s="12">
        <v>204</v>
      </c>
      <c r="B39" s="8">
        <v>0.33100000000000002</v>
      </c>
      <c r="C39" s="52">
        <f>BBW!E44</f>
        <v>4.1500000000000004</v>
      </c>
      <c r="D39" s="52">
        <f>BBW!I44</f>
        <v>4.38</v>
      </c>
      <c r="E39" s="52">
        <f>BBW!M44</f>
        <v>5.07</v>
      </c>
      <c r="F39" s="52">
        <f>BBW!Q44</f>
        <v>5.55</v>
      </c>
      <c r="G39" s="52">
        <f>BBW!U44</f>
        <v>5.53</v>
      </c>
      <c r="H39" s="52">
        <f>BBW!Y44</f>
        <v>6.31</v>
      </c>
      <c r="I39" s="31">
        <f>BBW!AC44</f>
        <v>8.2799999999999994</v>
      </c>
      <c r="J39" s="218"/>
      <c r="K39" s="218"/>
      <c r="L39" s="27">
        <v>4278</v>
      </c>
      <c r="M39" s="205">
        <f t="shared" si="0"/>
        <v>100</v>
      </c>
    </row>
    <row r="40" spans="1:13" x14ac:dyDescent="0.25">
      <c r="A40" s="12">
        <v>207</v>
      </c>
      <c r="B40" s="8">
        <v>4.3999999999999997E-2</v>
      </c>
      <c r="C40" s="52">
        <f>BBW!E45</f>
        <v>6.14</v>
      </c>
      <c r="D40" s="52">
        <f>BBW!I45</f>
        <v>5.67</v>
      </c>
      <c r="E40" s="52">
        <f>BBW!M45</f>
        <v>5.67</v>
      </c>
      <c r="F40" s="52">
        <f>BBW!Q45</f>
        <v>5.7</v>
      </c>
      <c r="G40" s="52">
        <f>BBW!U45</f>
        <v>5.49</v>
      </c>
      <c r="H40" s="52">
        <f>BBW!Y45</f>
        <v>6.12</v>
      </c>
      <c r="I40" s="31">
        <f>BBW!AC45</f>
        <v>7.94</v>
      </c>
      <c r="J40" s="218"/>
      <c r="K40" s="218"/>
      <c r="L40" s="27">
        <v>4278</v>
      </c>
      <c r="M40" s="205">
        <f t="shared" si="0"/>
        <v>100</v>
      </c>
    </row>
    <row r="41" spans="1:13" x14ac:dyDescent="0.25">
      <c r="A41" s="12">
        <v>213</v>
      </c>
      <c r="B41" s="8">
        <v>3.7730000000000001</v>
      </c>
      <c r="C41" s="52">
        <f>BBW!E46</f>
        <v>4.1399999999999997</v>
      </c>
      <c r="D41" s="52">
        <f>BBW!I46</f>
        <v>4.83</v>
      </c>
      <c r="E41" s="52">
        <f>BBW!M46</f>
        <v>8.09</v>
      </c>
      <c r="F41" s="52">
        <f>BBW!Q46</f>
        <v>9.4499999999999993</v>
      </c>
      <c r="G41" s="52">
        <f>BBW!U46</f>
        <v>8.82</v>
      </c>
      <c r="H41" s="52">
        <f>BBW!Y46</f>
        <v>7.86</v>
      </c>
      <c r="I41" s="31">
        <f>BBW!AC46</f>
        <v>7.04</v>
      </c>
      <c r="J41" s="218"/>
      <c r="K41" s="218"/>
      <c r="L41" s="27">
        <v>4278</v>
      </c>
      <c r="M41" s="205">
        <f t="shared" si="0"/>
        <v>100</v>
      </c>
    </row>
    <row r="42" spans="1:13" x14ac:dyDescent="0.25">
      <c r="A42" s="12">
        <v>215</v>
      </c>
      <c r="B42" s="8">
        <v>0.29499999999999998</v>
      </c>
      <c r="C42" s="52">
        <f>BBW!E47</f>
        <v>4.87</v>
      </c>
      <c r="D42" s="52">
        <f>BBW!I47</f>
        <v>5.87</v>
      </c>
      <c r="E42" s="52">
        <f>BBW!M47</f>
        <v>8.26</v>
      </c>
      <c r="F42" s="52">
        <f>BBW!Q47</f>
        <v>9.42</v>
      </c>
      <c r="G42" s="52">
        <f>BBW!U47</f>
        <v>8.77</v>
      </c>
      <c r="H42" s="52">
        <f>BBW!Y47</f>
        <v>7.93</v>
      </c>
      <c r="I42" s="31">
        <f>BBW!AC47</f>
        <v>7.21</v>
      </c>
      <c r="J42" s="218"/>
      <c r="K42" s="218"/>
      <c r="L42" s="27">
        <v>4278</v>
      </c>
      <c r="M42" s="205">
        <f t="shared" si="0"/>
        <v>100</v>
      </c>
    </row>
    <row r="43" spans="1:13" ht="15.75" thickBot="1" x14ac:dyDescent="0.3">
      <c r="A43" s="13">
        <v>216</v>
      </c>
      <c r="B43" s="120">
        <v>1.613</v>
      </c>
      <c r="C43" s="53">
        <f>BBW!E48</f>
        <v>5.54</v>
      </c>
      <c r="D43" s="53">
        <f>BBW!I48</f>
        <v>6.85</v>
      </c>
      <c r="E43" s="53">
        <f>BBW!M48</f>
        <v>8.34</v>
      </c>
      <c r="F43" s="53">
        <f>BBW!Q48</f>
        <v>9.27</v>
      </c>
      <c r="G43" s="53">
        <f>BBW!U48</f>
        <v>8.59</v>
      </c>
      <c r="H43" s="53">
        <f>BBW!Y48</f>
        <v>7.84</v>
      </c>
      <c r="I43" s="47">
        <f>BBW!AC48</f>
        <v>7.21</v>
      </c>
      <c r="J43" s="218"/>
      <c r="K43" s="218"/>
      <c r="L43" s="27">
        <v>4278</v>
      </c>
      <c r="M43" s="205">
        <f t="shared" si="0"/>
        <v>100</v>
      </c>
    </row>
    <row r="106" spans="1:15" s="27" customFormat="1" x14ac:dyDescent="0.25">
      <c r="A106" s="2"/>
      <c r="B106" s="4"/>
      <c r="J106" s="215"/>
      <c r="K106" s="215"/>
      <c r="O106" s="216"/>
    </row>
  </sheetData>
  <pageMargins left="0.25" right="0.25" top="0.75" bottom="0.75" header="0.3" footer="0.3"/>
  <pageSetup paperSize="9" scale="83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DataW</vt:lpstr>
      <vt:lpstr>BB</vt:lpstr>
      <vt:lpstr>BBW</vt:lpstr>
      <vt:lpstr>BB Analysis</vt:lpstr>
      <vt:lpstr>Plots</vt:lpstr>
      <vt:lpstr>Run time</vt:lpstr>
      <vt:lpstr>RI CI</vt:lpstr>
      <vt:lpstr>Regression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2021-07-21T06:55:48Z</dcterms:modified>
</cp:coreProperties>
</file>