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1480\Documents\GOVHACK\2023\GovHack23--Recycling\"/>
    </mc:Choice>
  </mc:AlternateContent>
  <xr:revisionPtr revIDLastSave="0" documentId="13_ncr:1_{C8108F34-50C1-4EE9-9C53-1C240BD1E73F}" xr6:coauthVersionLast="47" xr6:coauthVersionMax="47" xr10:uidLastSave="{00000000-0000-0000-0000-000000000000}"/>
  <bookViews>
    <workbookView xWindow="-135" yWindow="-135" windowWidth="20670" windowHeight="11070" tabRatio="714" firstSheet="3" activeTab="3" xr2:uid="{00000000-000D-0000-FFFF-FFFF00000000}"/>
  </bookViews>
  <sheets>
    <sheet name="NOTES" sheetId="14" r:id="rId1"/>
    <sheet name="OUTPUT =&gt;" sheetId="16" r:id="rId2"/>
    <sheet name="MODELS" sheetId="23" r:id="rId3"/>
    <sheet name="Predictions" sheetId="17" r:id="rId4"/>
    <sheet name="VALUE PROJECTION" sheetId="20" r:id="rId5"/>
    <sheet name="ANALYSIS" sheetId="15" r:id="rId6"/>
    <sheet name="Projection (PYTHON)=&gt; " sheetId="12" r:id="rId7"/>
    <sheet name="AVERAGE_TWO_ITERATIONS" sheetId="35" r:id="rId8"/>
    <sheet name="COMB_PREDIC_ITERATION1" sheetId="30" r:id="rId9"/>
    <sheet name="SARIMA_predict_ITERATION1" sheetId="33" r:id="rId10"/>
    <sheet name="output_predictions2" sheetId="45" r:id="rId11"/>
    <sheet name="output_predictions1" sheetId="44" r:id="rId12"/>
    <sheet name="COMB_PREDIC_ITERATION2" sheetId="19" r:id="rId13"/>
    <sheet name="SARIMA_predic_ITERATION2" sheetId="34" r:id="rId14"/>
    <sheet name="FINDING RANDOM FACTOR" sheetId="41" r:id="rId15"/>
    <sheet name="DATA =&gt; " sheetId="11" r:id="rId16"/>
    <sheet name="DATA_YEARWISE" sheetId="13" r:id="rId17"/>
    <sheet name="wasteprojectionmodel_actuals_20" sheetId="1" r:id="rId18"/>
    <sheet name="Joint tables" sheetId="9" r:id="rId19"/>
    <sheet name="Table1 Input" sheetId="8" r:id="rId20"/>
    <sheet name="DATA ANALYSIS =&gt; " sheetId="22" r:id="rId21"/>
    <sheet name="Sheet1" sheetId="2" r:id="rId22"/>
    <sheet name="Suggestion1" sheetId="3" r:id="rId23"/>
    <sheet name="Suggestion2" sheetId="4" r:id="rId24"/>
    <sheet name="Suggestion3" sheetId="5" r:id="rId25"/>
    <sheet name="Suggestion4" sheetId="6" r:id="rId26"/>
  </sheets>
  <definedNames>
    <definedName name="ExternalData_1" localSheetId="11" hidden="1">output_predictions1!$A$1:$AG$101</definedName>
    <definedName name="ExternalData_1" localSheetId="13" hidden="1">SARIMA_predic_ITERATION2!$A$1:$B$101</definedName>
    <definedName name="ExternalData_1" localSheetId="9" hidden="1">SARIMA_predict_ITERATION1!$A$1:$B$101</definedName>
    <definedName name="ExternalData_2" localSheetId="10" hidden="1">output_predictions2!$A$1:$AG$101</definedName>
  </definedNames>
  <calcPr calcId="191029"/>
  <pivotCaches>
    <pivotCache cacheId="68" r:id="rId27"/>
    <pivotCache cacheId="69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1" i="41" l="1"/>
  <c r="AJ3" i="41"/>
  <c r="AK3" i="41"/>
  <c r="AL3" i="41"/>
  <c r="AM3" i="41"/>
  <c r="AN3" i="41"/>
  <c r="AO3" i="41"/>
  <c r="AP3" i="41"/>
  <c r="AR3" i="41" s="1"/>
  <c r="AT3" i="41" s="1"/>
  <c r="AV3" i="41" s="1"/>
  <c r="AX3" i="41" s="1"/>
  <c r="AQ3" i="41"/>
  <c r="AS3" i="41" s="1"/>
  <c r="AU3" i="41" s="1"/>
  <c r="AW3" i="41" s="1"/>
  <c r="AJ4" i="41"/>
  <c r="AL4" i="41" s="1"/>
  <c r="AN4" i="41" s="1"/>
  <c r="AK4" i="41"/>
  <c r="AM4" i="41"/>
  <c r="AO4" i="41"/>
  <c r="AP4" i="41"/>
  <c r="AR4" i="41" s="1"/>
  <c r="AT4" i="41" s="1"/>
  <c r="AV4" i="41" s="1"/>
  <c r="AX4" i="41" s="1"/>
  <c r="AQ4" i="41"/>
  <c r="AS4" i="41" s="1"/>
  <c r="AU4" i="41" s="1"/>
  <c r="AW4" i="41" s="1"/>
  <c r="AJ5" i="41"/>
  <c r="AL5" i="41" s="1"/>
  <c r="AN5" i="41" s="1"/>
  <c r="AP5" i="41" s="1"/>
  <c r="AK5" i="41"/>
  <c r="AM5" i="41" s="1"/>
  <c r="AO5" i="41" s="1"/>
  <c r="AQ5" i="41"/>
  <c r="AR5" i="41"/>
  <c r="AT5" i="41" s="1"/>
  <c r="AV5" i="41" s="1"/>
  <c r="AX5" i="41" s="1"/>
  <c r="AS5" i="41"/>
  <c r="AU5" i="41" s="1"/>
  <c r="AW5" i="41" s="1"/>
  <c r="AJ6" i="41"/>
  <c r="AL6" i="41" s="1"/>
  <c r="AN6" i="41" s="1"/>
  <c r="AP6" i="41" s="1"/>
  <c r="AR6" i="41" s="1"/>
  <c r="AT6" i="41" s="1"/>
  <c r="AV6" i="41" s="1"/>
  <c r="AX6" i="41" s="1"/>
  <c r="AK6" i="41"/>
  <c r="AM6" i="41" s="1"/>
  <c r="AO6" i="41" s="1"/>
  <c r="AQ6" i="41" s="1"/>
  <c r="AS6" i="41"/>
  <c r="AU6" i="41" s="1"/>
  <c r="AW6" i="41" s="1"/>
  <c r="AJ7" i="41"/>
  <c r="AK7" i="41"/>
  <c r="AM7" i="41" s="1"/>
  <c r="AO7" i="41" s="1"/>
  <c r="AQ7" i="41" s="1"/>
  <c r="AS7" i="41" s="1"/>
  <c r="AU7" i="41" s="1"/>
  <c r="AW7" i="41" s="1"/>
  <c r="AL7" i="41"/>
  <c r="AN7" i="41" s="1"/>
  <c r="AP7" i="41" s="1"/>
  <c r="AR7" i="41" s="1"/>
  <c r="AT7" i="41" s="1"/>
  <c r="AV7" i="41" s="1"/>
  <c r="AX7" i="41" s="1"/>
  <c r="AJ8" i="41"/>
  <c r="AK8" i="41"/>
  <c r="AL8" i="41"/>
  <c r="AN8" i="41" s="1"/>
  <c r="AP8" i="41" s="1"/>
  <c r="AR8" i="41" s="1"/>
  <c r="AT8" i="41" s="1"/>
  <c r="AV8" i="41" s="1"/>
  <c r="AX8" i="41" s="1"/>
  <c r="AM8" i="41"/>
  <c r="AO8" i="41" s="1"/>
  <c r="AQ8" i="41" s="1"/>
  <c r="AS8" i="41" s="1"/>
  <c r="AU8" i="41" s="1"/>
  <c r="AW8" i="41" s="1"/>
  <c r="AJ9" i="41"/>
  <c r="AK9" i="41"/>
  <c r="AL9" i="41"/>
  <c r="AM9" i="41"/>
  <c r="AO9" i="41" s="1"/>
  <c r="AQ9" i="41" s="1"/>
  <c r="AS9" i="41" s="1"/>
  <c r="AU9" i="41" s="1"/>
  <c r="AW9" i="41" s="1"/>
  <c r="AN9" i="41"/>
  <c r="AP9" i="41" s="1"/>
  <c r="AR9" i="41" s="1"/>
  <c r="AT9" i="41" s="1"/>
  <c r="AV9" i="41"/>
  <c r="AX9" i="41" s="1"/>
  <c r="AJ10" i="41"/>
  <c r="AK10" i="41"/>
  <c r="AL10" i="41"/>
  <c r="AM10" i="41"/>
  <c r="AN10" i="41"/>
  <c r="AO10" i="41"/>
  <c r="AQ10" i="41" s="1"/>
  <c r="AS10" i="41" s="1"/>
  <c r="AU10" i="41" s="1"/>
  <c r="AP10" i="41"/>
  <c r="AR10" i="41" s="1"/>
  <c r="AT10" i="41" s="1"/>
  <c r="AV10" i="41"/>
  <c r="AW10" i="41"/>
  <c r="AX10" i="41"/>
  <c r="AJ11" i="41"/>
  <c r="AK11" i="41"/>
  <c r="AL11" i="41"/>
  <c r="AM11" i="41"/>
  <c r="AN11" i="41"/>
  <c r="AO11" i="41"/>
  <c r="AP11" i="41"/>
  <c r="AR11" i="41" s="1"/>
  <c r="AT11" i="41" s="1"/>
  <c r="AV11" i="41" s="1"/>
  <c r="AX11" i="41" s="1"/>
  <c r="AQ11" i="41"/>
  <c r="AS11" i="41" s="1"/>
  <c r="AU11" i="41" s="1"/>
  <c r="AW11" i="41"/>
  <c r="AJ12" i="41"/>
  <c r="AL12" i="41" s="1"/>
  <c r="AN12" i="41" s="1"/>
  <c r="AK12" i="41"/>
  <c r="AM12" i="41"/>
  <c r="AO12" i="41"/>
  <c r="AP12" i="41"/>
  <c r="AQ12" i="41"/>
  <c r="AS12" i="41" s="1"/>
  <c r="AU12" i="41" s="1"/>
  <c r="AW12" i="41" s="1"/>
  <c r="AR12" i="41"/>
  <c r="AT12" i="41" s="1"/>
  <c r="AV12" i="41" s="1"/>
  <c r="AX12" i="41" s="1"/>
  <c r="AJ13" i="41"/>
  <c r="AL13" i="41" s="1"/>
  <c r="AN13" i="41" s="1"/>
  <c r="AP13" i="41" s="1"/>
  <c r="AK13" i="41"/>
  <c r="AM13" i="41" s="1"/>
  <c r="AO13" i="41" s="1"/>
  <c r="AQ13" i="41" s="1"/>
  <c r="AS13" i="41" s="1"/>
  <c r="AU13" i="41" s="1"/>
  <c r="AW13" i="41" s="1"/>
  <c r="AR13" i="41"/>
  <c r="AT13" i="41" s="1"/>
  <c r="AV13" i="41" s="1"/>
  <c r="AX13" i="41" s="1"/>
  <c r="AJ14" i="41"/>
  <c r="AL14" i="41" s="1"/>
  <c r="AN14" i="41" s="1"/>
  <c r="AP14" i="41" s="1"/>
  <c r="AR14" i="41" s="1"/>
  <c r="AT14" i="41" s="1"/>
  <c r="AV14" i="41" s="1"/>
  <c r="AX14" i="41" s="1"/>
  <c r="AK14" i="41"/>
  <c r="AM14" i="41" s="1"/>
  <c r="AO14" i="41" s="1"/>
  <c r="AQ14" i="41" s="1"/>
  <c r="AS14" i="41" s="1"/>
  <c r="AU14" i="41" s="1"/>
  <c r="AW14" i="41" s="1"/>
  <c r="AJ15" i="41"/>
  <c r="AK15" i="41"/>
  <c r="AL15" i="41"/>
  <c r="AN15" i="41" s="1"/>
  <c r="AP15" i="41" s="1"/>
  <c r="AR15" i="41" s="1"/>
  <c r="AT15" i="41" s="1"/>
  <c r="AV15" i="41" s="1"/>
  <c r="AX15" i="41" s="1"/>
  <c r="AM15" i="41"/>
  <c r="AO15" i="41" s="1"/>
  <c r="AQ15" i="41" s="1"/>
  <c r="AS15" i="41" s="1"/>
  <c r="AU15" i="41" s="1"/>
  <c r="AW15" i="41" s="1"/>
  <c r="AJ16" i="41"/>
  <c r="AK16" i="41"/>
  <c r="AL16" i="41"/>
  <c r="AM16" i="41"/>
  <c r="AO16" i="41" s="1"/>
  <c r="AQ16" i="41" s="1"/>
  <c r="AS16" i="41" s="1"/>
  <c r="AU16" i="41" s="1"/>
  <c r="AW16" i="41" s="1"/>
  <c r="AN16" i="41"/>
  <c r="AP16" i="41" s="1"/>
  <c r="AR16" i="41" s="1"/>
  <c r="AT16" i="41" s="1"/>
  <c r="AV16" i="41" s="1"/>
  <c r="AX16" i="41" s="1"/>
  <c r="AJ17" i="41"/>
  <c r="AK17" i="41"/>
  <c r="AL17" i="41"/>
  <c r="AM17" i="41"/>
  <c r="AO17" i="41" s="1"/>
  <c r="AQ17" i="41" s="1"/>
  <c r="AS17" i="41" s="1"/>
  <c r="AU17" i="41" s="1"/>
  <c r="AW17" i="41" s="1"/>
  <c r="AN17" i="41"/>
  <c r="AP17" i="41" s="1"/>
  <c r="AR17" i="41" s="1"/>
  <c r="AT17" i="41" s="1"/>
  <c r="AV17" i="41" s="1"/>
  <c r="AX17" i="41" s="1"/>
  <c r="AJ18" i="41"/>
  <c r="AK18" i="41"/>
  <c r="AL18" i="41"/>
  <c r="AM18" i="41"/>
  <c r="AN18" i="41"/>
  <c r="AO18" i="41"/>
  <c r="AQ18" i="41" s="1"/>
  <c r="AS18" i="41" s="1"/>
  <c r="AU18" i="41" s="1"/>
  <c r="AP18" i="41"/>
  <c r="AR18" i="41" s="1"/>
  <c r="AT18" i="41" s="1"/>
  <c r="AV18" i="41" s="1"/>
  <c r="AX18" i="41" s="1"/>
  <c r="AW18" i="41"/>
  <c r="AJ19" i="41"/>
  <c r="AK19" i="41"/>
  <c r="AL19" i="41"/>
  <c r="AM19" i="41"/>
  <c r="AN19" i="41"/>
  <c r="AO19" i="41"/>
  <c r="AP19" i="41"/>
  <c r="AR19" i="41" s="1"/>
  <c r="AT19" i="41" s="1"/>
  <c r="AV19" i="41" s="1"/>
  <c r="AQ19" i="41"/>
  <c r="AS19" i="41" s="1"/>
  <c r="AU19" i="41" s="1"/>
  <c r="AW19" i="41"/>
  <c r="AX19" i="41"/>
  <c r="AJ20" i="41"/>
  <c r="AL20" i="41" s="1"/>
  <c r="AN20" i="41" s="1"/>
  <c r="AK20" i="41"/>
  <c r="AM20" i="41"/>
  <c r="AO20" i="41"/>
  <c r="AP20" i="41"/>
  <c r="AQ20" i="41"/>
  <c r="AS20" i="41" s="1"/>
  <c r="AU20" i="41" s="1"/>
  <c r="AW20" i="41" s="1"/>
  <c r="AR20" i="41"/>
  <c r="AT20" i="41" s="1"/>
  <c r="AV20" i="41" s="1"/>
  <c r="AX20" i="41"/>
  <c r="AJ21" i="41"/>
  <c r="AL21" i="41" s="1"/>
  <c r="AN21" i="41" s="1"/>
  <c r="AP21" i="41" s="1"/>
  <c r="AK21" i="41"/>
  <c r="AM21" i="41" s="1"/>
  <c r="AO21" i="41" s="1"/>
  <c r="AQ21" i="41"/>
  <c r="AR21" i="41"/>
  <c r="AT21" i="41" s="1"/>
  <c r="AV21" i="41" s="1"/>
  <c r="AX21" i="41" s="1"/>
  <c r="AS21" i="41"/>
  <c r="AU21" i="41" s="1"/>
  <c r="AW21" i="41" s="1"/>
  <c r="AJ22" i="41"/>
  <c r="AK22" i="41"/>
  <c r="AM22" i="41" s="1"/>
  <c r="AO22" i="41" s="1"/>
  <c r="AQ22" i="41" s="1"/>
  <c r="AS22" i="41" s="1"/>
  <c r="AU22" i="41" s="1"/>
  <c r="AW22" i="41" s="1"/>
  <c r="AL22" i="41"/>
  <c r="AN22" i="41" s="1"/>
  <c r="AP22" i="41" s="1"/>
  <c r="AR22" i="41" s="1"/>
  <c r="AT22" i="41" s="1"/>
  <c r="AV22" i="41" s="1"/>
  <c r="AX22" i="41" s="1"/>
  <c r="AJ23" i="41"/>
  <c r="AK23" i="41"/>
  <c r="AL23" i="41"/>
  <c r="AN23" i="41" s="1"/>
  <c r="AP23" i="41" s="1"/>
  <c r="AR23" i="41" s="1"/>
  <c r="AT23" i="41" s="1"/>
  <c r="AV23" i="41" s="1"/>
  <c r="AX23" i="41" s="1"/>
  <c r="AM23" i="41"/>
  <c r="AO23" i="41" s="1"/>
  <c r="AQ23" i="41" s="1"/>
  <c r="AS23" i="41"/>
  <c r="AU23" i="41" s="1"/>
  <c r="AW23" i="41" s="1"/>
  <c r="AJ24" i="41"/>
  <c r="AK24" i="41"/>
  <c r="AL24" i="41"/>
  <c r="AM24" i="41"/>
  <c r="AO24" i="41" s="1"/>
  <c r="AQ24" i="41" s="1"/>
  <c r="AS24" i="41" s="1"/>
  <c r="AU24" i="41" s="1"/>
  <c r="AW24" i="41" s="1"/>
  <c r="AN24" i="41"/>
  <c r="AP24" i="41" s="1"/>
  <c r="AR24" i="41" s="1"/>
  <c r="AT24" i="41"/>
  <c r="AV24" i="41" s="1"/>
  <c r="AX24" i="41" s="1"/>
  <c r="AJ25" i="41"/>
  <c r="AK25" i="41"/>
  <c r="AL25" i="41"/>
  <c r="AM25" i="41"/>
  <c r="AN25" i="41"/>
  <c r="AP25" i="41" s="1"/>
  <c r="AR25" i="41" s="1"/>
  <c r="AT25" i="41" s="1"/>
  <c r="AV25" i="41" s="1"/>
  <c r="AX25" i="41" s="1"/>
  <c r="AO25" i="41"/>
  <c r="AQ25" i="41" s="1"/>
  <c r="AS25" i="41" s="1"/>
  <c r="AU25" i="41" s="1"/>
  <c r="AW25" i="41" s="1"/>
  <c r="AJ26" i="41"/>
  <c r="AK26" i="41"/>
  <c r="AL26" i="41"/>
  <c r="AM26" i="41"/>
  <c r="AN26" i="41"/>
  <c r="AP26" i="41" s="1"/>
  <c r="AR26" i="41" s="1"/>
  <c r="AT26" i="41" s="1"/>
  <c r="AV26" i="41" s="1"/>
  <c r="AX26" i="41" s="1"/>
  <c r="AO26" i="41"/>
  <c r="AQ26" i="41" s="1"/>
  <c r="AS26" i="41" s="1"/>
  <c r="AU26" i="41" s="1"/>
  <c r="AW26" i="41"/>
  <c r="AJ27" i="41"/>
  <c r="AK27" i="41"/>
  <c r="AL27" i="41"/>
  <c r="AM27" i="41"/>
  <c r="AN27" i="41"/>
  <c r="AO27" i="41"/>
  <c r="AP27" i="41"/>
  <c r="AR27" i="41" s="1"/>
  <c r="AT27" i="41" s="1"/>
  <c r="AV27" i="41" s="1"/>
  <c r="AQ27" i="41"/>
  <c r="AS27" i="41" s="1"/>
  <c r="AU27" i="41" s="1"/>
  <c r="AW27" i="41"/>
  <c r="AX27" i="41"/>
  <c r="AJ28" i="41"/>
  <c r="AL28" i="41" s="1"/>
  <c r="AN28" i="41" s="1"/>
  <c r="AP28" i="41" s="1"/>
  <c r="AR28" i="41" s="1"/>
  <c r="AT28" i="41" s="1"/>
  <c r="AV28" i="41" s="1"/>
  <c r="AX28" i="41" s="1"/>
  <c r="AK28" i="41"/>
  <c r="AM28" i="41"/>
  <c r="AO28" i="41"/>
  <c r="AQ28" i="41"/>
  <c r="AS28" i="41" s="1"/>
  <c r="AU28" i="41" s="1"/>
  <c r="AW28" i="41"/>
  <c r="AJ29" i="41"/>
  <c r="AL29" i="41" s="1"/>
  <c r="AN29" i="41" s="1"/>
  <c r="AK29" i="41"/>
  <c r="AM29" i="41" s="1"/>
  <c r="AO29" i="41" s="1"/>
  <c r="AP29" i="41"/>
  <c r="AQ29" i="41"/>
  <c r="AR29" i="41"/>
  <c r="AT29" i="41" s="1"/>
  <c r="AV29" i="41" s="1"/>
  <c r="AS29" i="41"/>
  <c r="AU29" i="41" s="1"/>
  <c r="AW29" i="41" s="1"/>
  <c r="AX29" i="41"/>
  <c r="AJ30" i="41"/>
  <c r="AL30" i="41" s="1"/>
  <c r="AN30" i="41" s="1"/>
  <c r="AP30" i="41" s="1"/>
  <c r="AR30" i="41" s="1"/>
  <c r="AT30" i="41" s="1"/>
  <c r="AV30" i="41" s="1"/>
  <c r="AX30" i="41" s="1"/>
  <c r="AK30" i="41"/>
  <c r="AM30" i="41" s="1"/>
  <c r="AO30" i="41" s="1"/>
  <c r="AQ30" i="41"/>
  <c r="AS30" i="41"/>
  <c r="AU30" i="41" s="1"/>
  <c r="AW30" i="41" s="1"/>
  <c r="AJ31" i="41"/>
  <c r="AL31" i="41" s="1"/>
  <c r="AN31" i="41" s="1"/>
  <c r="AP31" i="41" s="1"/>
  <c r="AR31" i="41" s="1"/>
  <c r="AT31" i="41" s="1"/>
  <c r="AV31" i="41" s="1"/>
  <c r="AX31" i="41" s="1"/>
  <c r="AK31" i="41"/>
  <c r="AM31" i="41" s="1"/>
  <c r="AO31" i="41" s="1"/>
  <c r="AQ31" i="41" s="1"/>
  <c r="AS31" i="41" s="1"/>
  <c r="AU31" i="41" s="1"/>
  <c r="AW31" i="41" s="1"/>
  <c r="AJ32" i="41"/>
  <c r="AK32" i="41"/>
  <c r="AM32" i="41" s="1"/>
  <c r="AO32" i="41" s="1"/>
  <c r="AQ32" i="41" s="1"/>
  <c r="AS32" i="41" s="1"/>
  <c r="AU32" i="41" s="1"/>
  <c r="AW32" i="41" s="1"/>
  <c r="AL32" i="41"/>
  <c r="AN32" i="41"/>
  <c r="AP32" i="41" s="1"/>
  <c r="AR32" i="41" s="1"/>
  <c r="AT32" i="41"/>
  <c r="AV32" i="41"/>
  <c r="AX32" i="41" s="1"/>
  <c r="AJ33" i="41"/>
  <c r="AK33" i="41"/>
  <c r="AL33" i="41"/>
  <c r="AM33" i="41"/>
  <c r="AN33" i="41"/>
  <c r="AP33" i="41" s="1"/>
  <c r="AR33" i="41" s="1"/>
  <c r="AO33" i="41"/>
  <c r="AQ33" i="41" s="1"/>
  <c r="AS33" i="41" s="1"/>
  <c r="AT33" i="41"/>
  <c r="AU33" i="41"/>
  <c r="AW33" i="41" s="1"/>
  <c r="AV33" i="41"/>
  <c r="AX33" i="41" s="1"/>
  <c r="AJ34" i="41"/>
  <c r="AK34" i="41"/>
  <c r="AL34" i="41"/>
  <c r="AM34" i="41"/>
  <c r="AN34" i="41"/>
  <c r="AO34" i="41"/>
  <c r="AQ34" i="41" s="1"/>
  <c r="AS34" i="41" s="1"/>
  <c r="AU34" i="41" s="1"/>
  <c r="AW34" i="41" s="1"/>
  <c r="AP34" i="41"/>
  <c r="AR34" i="41" s="1"/>
  <c r="AT34" i="41" s="1"/>
  <c r="AV34" i="41" s="1"/>
  <c r="AX34" i="41" s="1"/>
  <c r="AK2" i="41"/>
  <c r="AM2" i="41" s="1"/>
  <c r="AO2" i="41" s="1"/>
  <c r="AQ2" i="41" s="1"/>
  <c r="AS2" i="41" s="1"/>
  <c r="AU2" i="41" s="1"/>
  <c r="AW2" i="41" s="1"/>
  <c r="AL2" i="41"/>
  <c r="AN2" i="41" s="1"/>
  <c r="AP2" i="41" s="1"/>
  <c r="AR2" i="41" s="1"/>
  <c r="AT2" i="41" s="1"/>
  <c r="AV2" i="41" s="1"/>
  <c r="AX2" i="41" s="1"/>
  <c r="AJ2" i="41"/>
  <c r="B2" i="41"/>
  <c r="C2" i="41"/>
  <c r="D2" i="41"/>
  <c r="E2" i="41"/>
  <c r="F2" i="41"/>
  <c r="G2" i="41"/>
  <c r="W2" i="41" s="1"/>
  <c r="H2" i="41"/>
  <c r="X2" i="41" s="1"/>
  <c r="I2" i="41"/>
  <c r="Y2" i="41" s="1"/>
  <c r="J2" i="41"/>
  <c r="K2" i="41"/>
  <c r="L2" i="41"/>
  <c r="M2" i="41"/>
  <c r="N2" i="41"/>
  <c r="O2" i="41"/>
  <c r="AE2" i="41" s="1"/>
  <c r="P2" i="41"/>
  <c r="AF2" i="41" s="1"/>
  <c r="B3" i="41"/>
  <c r="S3" i="41" s="1"/>
  <c r="C3" i="41"/>
  <c r="D3" i="41"/>
  <c r="E3" i="41"/>
  <c r="F3" i="41"/>
  <c r="G3" i="41"/>
  <c r="H3" i="41"/>
  <c r="I3" i="41"/>
  <c r="Y3" i="41" s="1"/>
  <c r="J3" i="41"/>
  <c r="Z3" i="41" s="1"/>
  <c r="K3" i="41"/>
  <c r="L3" i="41"/>
  <c r="M3" i="41"/>
  <c r="N3" i="41"/>
  <c r="O3" i="41"/>
  <c r="P3" i="41"/>
  <c r="B4" i="41"/>
  <c r="R4" i="41" s="1"/>
  <c r="C4" i="41"/>
  <c r="S4" i="41" s="1"/>
  <c r="D4" i="41"/>
  <c r="E4" i="41"/>
  <c r="F4" i="41"/>
  <c r="G4" i="41"/>
  <c r="W4" i="41" s="1"/>
  <c r="H4" i="41"/>
  <c r="I4" i="41"/>
  <c r="J4" i="41"/>
  <c r="K4" i="41"/>
  <c r="AA4" i="41" s="1"/>
  <c r="L4" i="41"/>
  <c r="M4" i="41"/>
  <c r="N4" i="41"/>
  <c r="O4" i="41"/>
  <c r="AE4" i="41" s="1"/>
  <c r="P4" i="41"/>
  <c r="B5" i="41"/>
  <c r="R5" i="41" s="1"/>
  <c r="C5" i="41"/>
  <c r="D5" i="41"/>
  <c r="U5" i="41" s="1"/>
  <c r="E5" i="41"/>
  <c r="F5" i="41"/>
  <c r="G5" i="41"/>
  <c r="H5" i="41"/>
  <c r="Y5" i="41" s="1"/>
  <c r="I5" i="41"/>
  <c r="J5" i="41"/>
  <c r="K5" i="41"/>
  <c r="L5" i="41"/>
  <c r="AC5" i="41" s="1"/>
  <c r="M5" i="41"/>
  <c r="N5" i="41"/>
  <c r="O5" i="41"/>
  <c r="P5" i="41"/>
  <c r="B6" i="41"/>
  <c r="C6" i="41"/>
  <c r="S6" i="41" s="1"/>
  <c r="D6" i="41"/>
  <c r="T6" i="41" s="1"/>
  <c r="E6" i="41"/>
  <c r="U6" i="41" s="1"/>
  <c r="F6" i="41"/>
  <c r="G6" i="41"/>
  <c r="H6" i="41"/>
  <c r="I6" i="41"/>
  <c r="Y6" i="41" s="1"/>
  <c r="J6" i="41"/>
  <c r="K6" i="41"/>
  <c r="AA6" i="41" s="1"/>
  <c r="L6" i="41"/>
  <c r="AB6" i="41" s="1"/>
  <c r="M6" i="41"/>
  <c r="AC6" i="41" s="1"/>
  <c r="N6" i="41"/>
  <c r="O6" i="41"/>
  <c r="P6" i="41"/>
  <c r="B7" i="41"/>
  <c r="S7" i="41" s="1"/>
  <c r="C7" i="41"/>
  <c r="D7" i="41"/>
  <c r="T7" i="41" s="1"/>
  <c r="E7" i="41"/>
  <c r="U7" i="41" s="1"/>
  <c r="F7" i="41"/>
  <c r="W7" i="41" s="1"/>
  <c r="G7" i="41"/>
  <c r="H7" i="41"/>
  <c r="I7" i="41"/>
  <c r="J7" i="41"/>
  <c r="Z7" i="41" s="1"/>
  <c r="K7" i="41"/>
  <c r="L7" i="41"/>
  <c r="AB7" i="41" s="1"/>
  <c r="M7" i="41"/>
  <c r="AC7" i="41" s="1"/>
  <c r="N7" i="41"/>
  <c r="AE7" i="41" s="1"/>
  <c r="O7" i="41"/>
  <c r="P7" i="41"/>
  <c r="B8" i="41"/>
  <c r="C8" i="41"/>
  <c r="S8" i="41" s="1"/>
  <c r="D8" i="41"/>
  <c r="E8" i="41"/>
  <c r="U8" i="41" s="1"/>
  <c r="F8" i="41"/>
  <c r="V8" i="41" s="1"/>
  <c r="G8" i="41"/>
  <c r="X8" i="41" s="1"/>
  <c r="H8" i="41"/>
  <c r="I8" i="41"/>
  <c r="J8" i="41"/>
  <c r="K8" i="41"/>
  <c r="AA8" i="41" s="1"/>
  <c r="L8" i="41"/>
  <c r="M8" i="41"/>
  <c r="AC8" i="41" s="1"/>
  <c r="N8" i="41"/>
  <c r="AD8" i="41" s="1"/>
  <c r="O8" i="41"/>
  <c r="AF8" i="41" s="1"/>
  <c r="P8" i="41"/>
  <c r="B9" i="41"/>
  <c r="C9" i="41"/>
  <c r="D9" i="41"/>
  <c r="U9" i="41" s="1"/>
  <c r="E9" i="41"/>
  <c r="F9" i="41"/>
  <c r="V9" i="41" s="1"/>
  <c r="G9" i="41"/>
  <c r="W9" i="41" s="1"/>
  <c r="H9" i="41"/>
  <c r="X9" i="41" s="1"/>
  <c r="I9" i="41"/>
  <c r="J9" i="41"/>
  <c r="K9" i="41"/>
  <c r="L9" i="41"/>
  <c r="AC9" i="41" s="1"/>
  <c r="M9" i="41"/>
  <c r="N9" i="41"/>
  <c r="AD9" i="41" s="1"/>
  <c r="O9" i="41"/>
  <c r="AE9" i="41" s="1"/>
  <c r="P9" i="41"/>
  <c r="AF9" i="41" s="1"/>
  <c r="B10" i="41"/>
  <c r="C10" i="41"/>
  <c r="D10" i="41"/>
  <c r="E10" i="41"/>
  <c r="F10" i="41"/>
  <c r="G10" i="41"/>
  <c r="W10" i="41" s="1"/>
  <c r="H10" i="41"/>
  <c r="X10" i="41" s="1"/>
  <c r="I10" i="41"/>
  <c r="Y10" i="41" s="1"/>
  <c r="J10" i="41"/>
  <c r="K10" i="41"/>
  <c r="L10" i="41"/>
  <c r="M10" i="41"/>
  <c r="N10" i="41"/>
  <c r="O10" i="41"/>
  <c r="AE10" i="41" s="1"/>
  <c r="P10" i="41"/>
  <c r="AF10" i="41" s="1"/>
  <c r="B11" i="41"/>
  <c r="S11" i="41" s="1"/>
  <c r="C11" i="41"/>
  <c r="D11" i="41"/>
  <c r="E11" i="41"/>
  <c r="F11" i="41"/>
  <c r="G11" i="41"/>
  <c r="H11" i="41"/>
  <c r="I11" i="41"/>
  <c r="Y11" i="41" s="1"/>
  <c r="J11" i="41"/>
  <c r="Z11" i="41" s="1"/>
  <c r="K11" i="41"/>
  <c r="L11" i="41"/>
  <c r="M11" i="41"/>
  <c r="N11" i="41"/>
  <c r="O11" i="41"/>
  <c r="P11" i="41"/>
  <c r="B12" i="41"/>
  <c r="C12" i="41"/>
  <c r="S12" i="41" s="1"/>
  <c r="D12" i="41"/>
  <c r="E12" i="41"/>
  <c r="F12" i="41"/>
  <c r="G12" i="41"/>
  <c r="W12" i="41" s="1"/>
  <c r="H12" i="41"/>
  <c r="I12" i="41"/>
  <c r="J12" i="41"/>
  <c r="K12" i="41"/>
  <c r="AA12" i="41" s="1"/>
  <c r="L12" i="41"/>
  <c r="M12" i="41"/>
  <c r="N12" i="41"/>
  <c r="O12" i="41"/>
  <c r="AE12" i="41" s="1"/>
  <c r="P12" i="41"/>
  <c r="B13" i="41"/>
  <c r="C13" i="41"/>
  <c r="D13" i="41"/>
  <c r="U13" i="41" s="1"/>
  <c r="E13" i="41"/>
  <c r="F13" i="41"/>
  <c r="G13" i="41"/>
  <c r="H13" i="41"/>
  <c r="Y13" i="41" s="1"/>
  <c r="I13" i="41"/>
  <c r="J13" i="41"/>
  <c r="K13" i="41"/>
  <c r="L13" i="41"/>
  <c r="AC13" i="41" s="1"/>
  <c r="M13" i="41"/>
  <c r="N13" i="41"/>
  <c r="O13" i="41"/>
  <c r="P13" i="41"/>
  <c r="B14" i="41"/>
  <c r="C14" i="41"/>
  <c r="S14" i="41" s="1"/>
  <c r="D14" i="41"/>
  <c r="T14" i="41" s="1"/>
  <c r="E14" i="41"/>
  <c r="U14" i="41" s="1"/>
  <c r="F14" i="41"/>
  <c r="G14" i="41"/>
  <c r="H14" i="41"/>
  <c r="I14" i="41"/>
  <c r="Y14" i="41" s="1"/>
  <c r="J14" i="41"/>
  <c r="K14" i="41"/>
  <c r="AA14" i="41" s="1"/>
  <c r="L14" i="41"/>
  <c r="AB14" i="41" s="1"/>
  <c r="M14" i="41"/>
  <c r="AC14" i="41" s="1"/>
  <c r="N14" i="41"/>
  <c r="O14" i="41"/>
  <c r="P14" i="41"/>
  <c r="B15" i="41"/>
  <c r="S15" i="41" s="1"/>
  <c r="C15" i="41"/>
  <c r="D15" i="41"/>
  <c r="T15" i="41" s="1"/>
  <c r="E15" i="41"/>
  <c r="U15" i="41" s="1"/>
  <c r="F15" i="41"/>
  <c r="V15" i="41" s="1"/>
  <c r="G15" i="41"/>
  <c r="H15" i="41"/>
  <c r="I15" i="41"/>
  <c r="J15" i="41"/>
  <c r="Z15" i="41" s="1"/>
  <c r="K15" i="41"/>
  <c r="L15" i="41"/>
  <c r="AB15" i="41" s="1"/>
  <c r="M15" i="41"/>
  <c r="AC15" i="41" s="1"/>
  <c r="N15" i="41"/>
  <c r="AD15" i="41" s="1"/>
  <c r="O15" i="41"/>
  <c r="P15" i="41"/>
  <c r="B16" i="41"/>
  <c r="C16" i="41"/>
  <c r="S16" i="41" s="1"/>
  <c r="D16" i="41"/>
  <c r="E16" i="41"/>
  <c r="U16" i="41" s="1"/>
  <c r="F16" i="41"/>
  <c r="V16" i="41" s="1"/>
  <c r="G16" i="41"/>
  <c r="X16" i="41" s="1"/>
  <c r="H16" i="41"/>
  <c r="I16" i="41"/>
  <c r="J16" i="41"/>
  <c r="K16" i="41"/>
  <c r="AA16" i="41" s="1"/>
  <c r="L16" i="41"/>
  <c r="M16" i="41"/>
  <c r="AC16" i="41" s="1"/>
  <c r="N16" i="41"/>
  <c r="AD16" i="41" s="1"/>
  <c r="O16" i="41"/>
  <c r="AE16" i="41" s="1"/>
  <c r="P16" i="41"/>
  <c r="B17" i="41"/>
  <c r="C17" i="41"/>
  <c r="D17" i="41"/>
  <c r="U17" i="41" s="1"/>
  <c r="E17" i="41"/>
  <c r="F17" i="41"/>
  <c r="V17" i="41" s="1"/>
  <c r="G17" i="41"/>
  <c r="W17" i="41" s="1"/>
  <c r="H17" i="41"/>
  <c r="X17" i="41" s="1"/>
  <c r="I17" i="41"/>
  <c r="J17" i="41"/>
  <c r="K17" i="41"/>
  <c r="L17" i="41"/>
  <c r="AC17" i="41" s="1"/>
  <c r="M17" i="41"/>
  <c r="N17" i="41"/>
  <c r="AD17" i="41" s="1"/>
  <c r="O17" i="41"/>
  <c r="AE17" i="41" s="1"/>
  <c r="P17" i="41"/>
  <c r="AF17" i="41" s="1"/>
  <c r="B18" i="41"/>
  <c r="C18" i="41"/>
  <c r="D18" i="41"/>
  <c r="E18" i="41"/>
  <c r="F18" i="41"/>
  <c r="G18" i="41"/>
  <c r="W18" i="41" s="1"/>
  <c r="H18" i="41"/>
  <c r="X18" i="41" s="1"/>
  <c r="I18" i="41"/>
  <c r="Y18" i="41" s="1"/>
  <c r="J18" i="41"/>
  <c r="K18" i="41"/>
  <c r="L18" i="41"/>
  <c r="M18" i="41"/>
  <c r="N18" i="41"/>
  <c r="O18" i="41"/>
  <c r="AE18" i="41" s="1"/>
  <c r="P18" i="41"/>
  <c r="AF18" i="41" s="1"/>
  <c r="B19" i="41"/>
  <c r="S19" i="41" s="1"/>
  <c r="C19" i="41"/>
  <c r="D19" i="41"/>
  <c r="E19" i="41"/>
  <c r="F19" i="41"/>
  <c r="G19" i="41"/>
  <c r="H19" i="41"/>
  <c r="I19" i="41"/>
  <c r="Y19" i="41" s="1"/>
  <c r="J19" i="41"/>
  <c r="Z19" i="41" s="1"/>
  <c r="K19" i="41"/>
  <c r="L19" i="41"/>
  <c r="M19" i="41"/>
  <c r="N19" i="41"/>
  <c r="O19" i="41"/>
  <c r="P19" i="41"/>
  <c r="B20" i="41"/>
  <c r="R20" i="41" s="1"/>
  <c r="C20" i="41"/>
  <c r="S20" i="41" s="1"/>
  <c r="D20" i="41"/>
  <c r="E20" i="41"/>
  <c r="F20" i="41"/>
  <c r="G20" i="41"/>
  <c r="W20" i="41" s="1"/>
  <c r="H20" i="41"/>
  <c r="I20" i="41"/>
  <c r="J20" i="41"/>
  <c r="K20" i="41"/>
  <c r="AA20" i="41" s="1"/>
  <c r="L20" i="41"/>
  <c r="M20" i="41"/>
  <c r="N20" i="41"/>
  <c r="O20" i="41"/>
  <c r="AE20" i="41" s="1"/>
  <c r="P20" i="41"/>
  <c r="B21" i="41"/>
  <c r="R21" i="41" s="1"/>
  <c r="C21" i="41"/>
  <c r="D21" i="41"/>
  <c r="U21" i="41" s="1"/>
  <c r="E21" i="41"/>
  <c r="F21" i="41"/>
  <c r="G21" i="41"/>
  <c r="H21" i="41"/>
  <c r="Y21" i="41" s="1"/>
  <c r="I21" i="41"/>
  <c r="J21" i="41"/>
  <c r="K21" i="41"/>
  <c r="L21" i="41"/>
  <c r="AC21" i="41" s="1"/>
  <c r="M21" i="41"/>
  <c r="N21" i="41"/>
  <c r="O21" i="41"/>
  <c r="P21" i="41"/>
  <c r="B22" i="41"/>
  <c r="C22" i="41"/>
  <c r="S22" i="41" s="1"/>
  <c r="D22" i="41"/>
  <c r="T22" i="41" s="1"/>
  <c r="E22" i="41"/>
  <c r="U22" i="41" s="1"/>
  <c r="F22" i="41"/>
  <c r="G22" i="41"/>
  <c r="H22" i="41"/>
  <c r="I22" i="41"/>
  <c r="Y22" i="41" s="1"/>
  <c r="J22" i="41"/>
  <c r="K22" i="41"/>
  <c r="AA22" i="41" s="1"/>
  <c r="L22" i="41"/>
  <c r="AB22" i="41" s="1"/>
  <c r="M22" i="41"/>
  <c r="AC22" i="41" s="1"/>
  <c r="N22" i="41"/>
  <c r="O22" i="41"/>
  <c r="P22" i="41"/>
  <c r="B23" i="41"/>
  <c r="S23" i="41" s="1"/>
  <c r="C23" i="41"/>
  <c r="D23" i="41"/>
  <c r="T23" i="41" s="1"/>
  <c r="E23" i="41"/>
  <c r="U23" i="41" s="1"/>
  <c r="F23" i="41"/>
  <c r="V23" i="41" s="1"/>
  <c r="G23" i="41"/>
  <c r="H23" i="41"/>
  <c r="I23" i="41"/>
  <c r="J23" i="41"/>
  <c r="Z23" i="41" s="1"/>
  <c r="K23" i="41"/>
  <c r="L23" i="41"/>
  <c r="AB23" i="41" s="1"/>
  <c r="M23" i="41"/>
  <c r="AC23" i="41" s="1"/>
  <c r="N23" i="41"/>
  <c r="AE23" i="41" s="1"/>
  <c r="O23" i="41"/>
  <c r="P23" i="41"/>
  <c r="B24" i="41"/>
  <c r="C24" i="41"/>
  <c r="S24" i="41" s="1"/>
  <c r="D24" i="41"/>
  <c r="E24" i="41"/>
  <c r="U24" i="41" s="1"/>
  <c r="F24" i="41"/>
  <c r="V24" i="41" s="1"/>
  <c r="G24" i="41"/>
  <c r="X24" i="41" s="1"/>
  <c r="H24" i="41"/>
  <c r="I24" i="41"/>
  <c r="J24" i="41"/>
  <c r="K24" i="41"/>
  <c r="AA24" i="41" s="1"/>
  <c r="L24" i="41"/>
  <c r="M24" i="41"/>
  <c r="AC24" i="41" s="1"/>
  <c r="N24" i="41"/>
  <c r="AD24" i="41" s="1"/>
  <c r="O24" i="41"/>
  <c r="AF24" i="41" s="1"/>
  <c r="P24" i="41"/>
  <c r="B25" i="41"/>
  <c r="C25" i="41"/>
  <c r="D25" i="41"/>
  <c r="U25" i="41" s="1"/>
  <c r="E25" i="41"/>
  <c r="F25" i="41"/>
  <c r="V25" i="41" s="1"/>
  <c r="G25" i="41"/>
  <c r="W25" i="41" s="1"/>
  <c r="H25" i="41"/>
  <c r="X25" i="41" s="1"/>
  <c r="I25" i="41"/>
  <c r="J25" i="41"/>
  <c r="K25" i="41"/>
  <c r="L25" i="41"/>
  <c r="AC25" i="41" s="1"/>
  <c r="M25" i="41"/>
  <c r="N25" i="41"/>
  <c r="AD25" i="41" s="1"/>
  <c r="O25" i="41"/>
  <c r="AE25" i="41" s="1"/>
  <c r="P25" i="41"/>
  <c r="AF25" i="41" s="1"/>
  <c r="B26" i="41"/>
  <c r="C26" i="41"/>
  <c r="D26" i="41"/>
  <c r="E26" i="41"/>
  <c r="F26" i="41"/>
  <c r="G26" i="41"/>
  <c r="W26" i="41" s="1"/>
  <c r="H26" i="41"/>
  <c r="X26" i="41" s="1"/>
  <c r="I26" i="41"/>
  <c r="Y26" i="41" s="1"/>
  <c r="J26" i="41"/>
  <c r="K26" i="41"/>
  <c r="L26" i="41"/>
  <c r="M26" i="41"/>
  <c r="N26" i="41"/>
  <c r="O26" i="41"/>
  <c r="AE26" i="41" s="1"/>
  <c r="P26" i="41"/>
  <c r="AF26" i="41" s="1"/>
  <c r="B27" i="41"/>
  <c r="S27" i="41" s="1"/>
  <c r="C27" i="41"/>
  <c r="D27" i="41"/>
  <c r="E27" i="41"/>
  <c r="F27" i="41"/>
  <c r="G27" i="41"/>
  <c r="H27" i="41"/>
  <c r="I27" i="41"/>
  <c r="Y27" i="41" s="1"/>
  <c r="J27" i="41"/>
  <c r="Z27" i="41" s="1"/>
  <c r="K27" i="41"/>
  <c r="L27" i="41"/>
  <c r="M27" i="41"/>
  <c r="N27" i="41"/>
  <c r="O27" i="41"/>
  <c r="P27" i="41"/>
  <c r="B28" i="41"/>
  <c r="C28" i="41"/>
  <c r="S28" i="41" s="1"/>
  <c r="D28" i="41"/>
  <c r="E28" i="41"/>
  <c r="F28" i="41"/>
  <c r="G28" i="41"/>
  <c r="W28" i="41" s="1"/>
  <c r="H28" i="41"/>
  <c r="I28" i="41"/>
  <c r="J28" i="41"/>
  <c r="K28" i="41"/>
  <c r="AA28" i="41" s="1"/>
  <c r="L28" i="41"/>
  <c r="M28" i="41"/>
  <c r="N28" i="41"/>
  <c r="O28" i="41"/>
  <c r="AE28" i="41" s="1"/>
  <c r="P28" i="41"/>
  <c r="B29" i="41"/>
  <c r="C29" i="41"/>
  <c r="D29" i="41"/>
  <c r="U29" i="41" s="1"/>
  <c r="E29" i="41"/>
  <c r="F29" i="41"/>
  <c r="G29" i="41"/>
  <c r="H29" i="41"/>
  <c r="Y29" i="41" s="1"/>
  <c r="I29" i="41"/>
  <c r="J29" i="41"/>
  <c r="K29" i="41"/>
  <c r="L29" i="41"/>
  <c r="AC29" i="41" s="1"/>
  <c r="M29" i="41"/>
  <c r="N29" i="41"/>
  <c r="O29" i="41"/>
  <c r="P29" i="41"/>
  <c r="B30" i="41"/>
  <c r="C30" i="41"/>
  <c r="S30" i="41" s="1"/>
  <c r="D30" i="41"/>
  <c r="T30" i="41" s="1"/>
  <c r="E30" i="41"/>
  <c r="U30" i="41" s="1"/>
  <c r="F30" i="41"/>
  <c r="G30" i="41"/>
  <c r="H30" i="41"/>
  <c r="I30" i="41"/>
  <c r="Y30" i="41" s="1"/>
  <c r="J30" i="41"/>
  <c r="K30" i="41"/>
  <c r="AA30" i="41" s="1"/>
  <c r="L30" i="41"/>
  <c r="AB30" i="41" s="1"/>
  <c r="M30" i="41"/>
  <c r="AC30" i="41" s="1"/>
  <c r="N30" i="41"/>
  <c r="O30" i="41"/>
  <c r="P30" i="41"/>
  <c r="B31" i="41"/>
  <c r="S31" i="41" s="1"/>
  <c r="C31" i="41"/>
  <c r="D31" i="41"/>
  <c r="T31" i="41" s="1"/>
  <c r="E31" i="41"/>
  <c r="U31" i="41" s="1"/>
  <c r="F31" i="41"/>
  <c r="W31" i="41" s="1"/>
  <c r="G31" i="41"/>
  <c r="H31" i="41"/>
  <c r="I31" i="41"/>
  <c r="J31" i="41"/>
  <c r="Z31" i="41" s="1"/>
  <c r="K31" i="41"/>
  <c r="L31" i="41"/>
  <c r="AB31" i="41" s="1"/>
  <c r="M31" i="41"/>
  <c r="AC31" i="41" s="1"/>
  <c r="N31" i="41"/>
  <c r="AD31" i="41" s="1"/>
  <c r="O31" i="41"/>
  <c r="P31" i="41"/>
  <c r="B32" i="41"/>
  <c r="C32" i="41"/>
  <c r="S32" i="41" s="1"/>
  <c r="D32" i="41"/>
  <c r="E32" i="41"/>
  <c r="U32" i="41" s="1"/>
  <c r="F32" i="41"/>
  <c r="V32" i="41" s="1"/>
  <c r="G32" i="41"/>
  <c r="W32" i="41" s="1"/>
  <c r="H32" i="41"/>
  <c r="I32" i="41"/>
  <c r="J32" i="41"/>
  <c r="K32" i="41"/>
  <c r="AA32" i="41" s="1"/>
  <c r="L32" i="41"/>
  <c r="M32" i="41"/>
  <c r="AC32" i="41" s="1"/>
  <c r="N32" i="41"/>
  <c r="AD32" i="41" s="1"/>
  <c r="O32" i="41"/>
  <c r="AF32" i="41" s="1"/>
  <c r="P32" i="41"/>
  <c r="B33" i="41"/>
  <c r="C33" i="41"/>
  <c r="D33" i="41"/>
  <c r="U33" i="41" s="1"/>
  <c r="E33" i="41"/>
  <c r="F33" i="41"/>
  <c r="V33" i="41" s="1"/>
  <c r="G33" i="41"/>
  <c r="W33" i="41" s="1"/>
  <c r="H33" i="41"/>
  <c r="X33" i="41" s="1"/>
  <c r="I33" i="41"/>
  <c r="J33" i="41"/>
  <c r="K33" i="41"/>
  <c r="L33" i="41"/>
  <c r="AC33" i="41" s="1"/>
  <c r="M33" i="41"/>
  <c r="N33" i="41"/>
  <c r="AD33" i="41" s="1"/>
  <c r="O33" i="41"/>
  <c r="AE33" i="41" s="1"/>
  <c r="P33" i="41"/>
  <c r="AF33" i="41" s="1"/>
  <c r="B34" i="41"/>
  <c r="C34" i="41"/>
  <c r="D34" i="41"/>
  <c r="E34" i="41"/>
  <c r="F34" i="41"/>
  <c r="G34" i="41"/>
  <c r="W34" i="41" s="1"/>
  <c r="H34" i="41"/>
  <c r="X34" i="41" s="1"/>
  <c r="I34" i="41"/>
  <c r="Y34" i="41" s="1"/>
  <c r="J34" i="41"/>
  <c r="K34" i="41"/>
  <c r="L34" i="41"/>
  <c r="M34" i="41"/>
  <c r="N34" i="41"/>
  <c r="O34" i="41"/>
  <c r="AE34" i="41" s="1"/>
  <c r="P34" i="41"/>
  <c r="AF34" i="41" s="1"/>
  <c r="A3" i="41"/>
  <c r="R3" i="41" s="1"/>
  <c r="A4" i="41"/>
  <c r="A5" i="41"/>
  <c r="A6" i="41"/>
  <c r="A7" i="41"/>
  <c r="R7" i="41" s="1"/>
  <c r="A8" i="41"/>
  <c r="R8" i="41" s="1"/>
  <c r="A9" i="41"/>
  <c r="R9" i="41" s="1"/>
  <c r="A10" i="41"/>
  <c r="A11" i="41"/>
  <c r="R11" i="41" s="1"/>
  <c r="A12" i="41"/>
  <c r="A13" i="41"/>
  <c r="A14" i="41"/>
  <c r="A15" i="41"/>
  <c r="R15" i="41" s="1"/>
  <c r="A16" i="41"/>
  <c r="R16" i="41" s="1"/>
  <c r="A17" i="41"/>
  <c r="R17" i="41" s="1"/>
  <c r="A18" i="41"/>
  <c r="A19" i="41"/>
  <c r="R19" i="41" s="1"/>
  <c r="A20" i="41"/>
  <c r="A21" i="41"/>
  <c r="A22" i="41"/>
  <c r="A23" i="41"/>
  <c r="R23" i="41" s="1"/>
  <c r="A24" i="41"/>
  <c r="R24" i="41" s="1"/>
  <c r="A25" i="41"/>
  <c r="R25" i="41" s="1"/>
  <c r="A26" i="41"/>
  <c r="A27" i="41"/>
  <c r="R27" i="41" s="1"/>
  <c r="A28" i="41"/>
  <c r="A29" i="41"/>
  <c r="A30" i="41"/>
  <c r="A31" i="41"/>
  <c r="R31" i="41" s="1"/>
  <c r="A32" i="41"/>
  <c r="R32" i="41" s="1"/>
  <c r="A33" i="41"/>
  <c r="R33" i="41" s="1"/>
  <c r="A34" i="41"/>
  <c r="A2" i="41"/>
  <c r="B36" i="41"/>
  <c r="C36" i="41"/>
  <c r="D36" i="41"/>
  <c r="E36" i="41"/>
  <c r="F36" i="41"/>
  <c r="G36" i="41"/>
  <c r="H36" i="41"/>
  <c r="I36" i="41"/>
  <c r="J36" i="41"/>
  <c r="K36" i="41"/>
  <c r="L36" i="41"/>
  <c r="M36" i="41"/>
  <c r="N36" i="41"/>
  <c r="O36" i="41"/>
  <c r="P36" i="41"/>
  <c r="A36" i="41"/>
  <c r="S2" i="41"/>
  <c r="T2" i="41"/>
  <c r="U2" i="41"/>
  <c r="V2" i="41"/>
  <c r="AA2" i="41"/>
  <c r="AB2" i="41"/>
  <c r="AC2" i="41"/>
  <c r="AD2" i="41"/>
  <c r="T3" i="41"/>
  <c r="U3" i="41"/>
  <c r="V3" i="41"/>
  <c r="W3" i="41"/>
  <c r="X3" i="41"/>
  <c r="AB3" i="41"/>
  <c r="AC3" i="41"/>
  <c r="AD3" i="41"/>
  <c r="AE3" i="41"/>
  <c r="AF3" i="41"/>
  <c r="U4" i="41"/>
  <c r="V4" i="41"/>
  <c r="X4" i="41"/>
  <c r="Y4" i="41"/>
  <c r="Z4" i="41"/>
  <c r="AC4" i="41"/>
  <c r="AD4" i="41"/>
  <c r="AF4" i="41"/>
  <c r="S5" i="41"/>
  <c r="T5" i="41"/>
  <c r="V5" i="41"/>
  <c r="W5" i="41"/>
  <c r="X5" i="41"/>
  <c r="Z5" i="41"/>
  <c r="AA5" i="41"/>
  <c r="AB5" i="41"/>
  <c r="AD5" i="41"/>
  <c r="AE5" i="41"/>
  <c r="AF5" i="41"/>
  <c r="V6" i="41"/>
  <c r="W6" i="41"/>
  <c r="X6" i="41"/>
  <c r="Z6" i="41"/>
  <c r="AD6" i="41"/>
  <c r="AE6" i="41"/>
  <c r="AF6" i="41"/>
  <c r="X7" i="41"/>
  <c r="Y7" i="41"/>
  <c r="AF7" i="41"/>
  <c r="Y8" i="41"/>
  <c r="Z8" i="41"/>
  <c r="S9" i="41"/>
  <c r="T9" i="41"/>
  <c r="Z9" i="41"/>
  <c r="AA9" i="41"/>
  <c r="AB9" i="41"/>
  <c r="S10" i="41"/>
  <c r="T10" i="41"/>
  <c r="U10" i="41"/>
  <c r="V10" i="41"/>
  <c r="AA10" i="41"/>
  <c r="AB10" i="41"/>
  <c r="AC10" i="41"/>
  <c r="AD10" i="41"/>
  <c r="T11" i="41"/>
  <c r="U11" i="41"/>
  <c r="V11" i="41"/>
  <c r="W11" i="41"/>
  <c r="X11" i="41"/>
  <c r="AB11" i="41"/>
  <c r="AC11" i="41"/>
  <c r="AD11" i="41"/>
  <c r="AE11" i="41"/>
  <c r="AF11" i="41"/>
  <c r="U12" i="41"/>
  <c r="V12" i="41"/>
  <c r="X12" i="41"/>
  <c r="Y12" i="41"/>
  <c r="Z12" i="41"/>
  <c r="AC12" i="41"/>
  <c r="AD12" i="41"/>
  <c r="AF12" i="41"/>
  <c r="S13" i="41"/>
  <c r="T13" i="41"/>
  <c r="V13" i="41"/>
  <c r="W13" i="41"/>
  <c r="X13" i="41"/>
  <c r="Z13" i="41"/>
  <c r="AA13" i="41"/>
  <c r="AB13" i="41"/>
  <c r="AD13" i="41"/>
  <c r="AE13" i="41"/>
  <c r="AF13" i="41"/>
  <c r="V14" i="41"/>
  <c r="W14" i="41"/>
  <c r="X14" i="41"/>
  <c r="Z14" i="41"/>
  <c r="AD14" i="41"/>
  <c r="AE14" i="41"/>
  <c r="AF14" i="41"/>
  <c r="X15" i="41"/>
  <c r="Y15" i="41"/>
  <c r="AF15" i="41"/>
  <c r="Y16" i="41"/>
  <c r="Z16" i="41"/>
  <c r="S17" i="41"/>
  <c r="T17" i="41"/>
  <c r="Z17" i="41"/>
  <c r="AA17" i="41"/>
  <c r="AB17" i="41"/>
  <c r="S18" i="41"/>
  <c r="T18" i="41"/>
  <c r="U18" i="41"/>
  <c r="V18" i="41"/>
  <c r="AA18" i="41"/>
  <c r="AB18" i="41"/>
  <c r="AC18" i="41"/>
  <c r="AD18" i="41"/>
  <c r="T19" i="41"/>
  <c r="U19" i="41"/>
  <c r="V19" i="41"/>
  <c r="W19" i="41"/>
  <c r="X19" i="41"/>
  <c r="AB19" i="41"/>
  <c r="AC19" i="41"/>
  <c r="AD19" i="41"/>
  <c r="AE19" i="41"/>
  <c r="AF19" i="41"/>
  <c r="U20" i="41"/>
  <c r="V20" i="41"/>
  <c r="X20" i="41"/>
  <c r="Y20" i="41"/>
  <c r="Z20" i="41"/>
  <c r="AC20" i="41"/>
  <c r="AD20" i="41"/>
  <c r="AF20" i="41"/>
  <c r="S21" i="41"/>
  <c r="T21" i="41"/>
  <c r="V21" i="41"/>
  <c r="W21" i="41"/>
  <c r="X21" i="41"/>
  <c r="Z21" i="41"/>
  <c r="AA21" i="41"/>
  <c r="AB21" i="41"/>
  <c r="AD21" i="41"/>
  <c r="AE21" i="41"/>
  <c r="AF21" i="41"/>
  <c r="V22" i="41"/>
  <c r="W22" i="41"/>
  <c r="X22" i="41"/>
  <c r="Z22" i="41"/>
  <c r="AD22" i="41"/>
  <c r="AE22" i="41"/>
  <c r="AF22" i="41"/>
  <c r="X23" i="41"/>
  <c r="Y23" i="41"/>
  <c r="AF23" i="41"/>
  <c r="Y24" i="41"/>
  <c r="Z24" i="41"/>
  <c r="S25" i="41"/>
  <c r="T25" i="41"/>
  <c r="Z25" i="41"/>
  <c r="AA25" i="41"/>
  <c r="AB25" i="41"/>
  <c r="S26" i="41"/>
  <c r="T26" i="41"/>
  <c r="U26" i="41"/>
  <c r="V26" i="41"/>
  <c r="AA26" i="41"/>
  <c r="AB26" i="41"/>
  <c r="AC26" i="41"/>
  <c r="AD26" i="41"/>
  <c r="T27" i="41"/>
  <c r="U27" i="41"/>
  <c r="V27" i="41"/>
  <c r="W27" i="41"/>
  <c r="X27" i="41"/>
  <c r="AB27" i="41"/>
  <c r="AC27" i="41"/>
  <c r="AD27" i="41"/>
  <c r="AE27" i="41"/>
  <c r="AF27" i="41"/>
  <c r="U28" i="41"/>
  <c r="V28" i="41"/>
  <c r="X28" i="41"/>
  <c r="Y28" i="41"/>
  <c r="Z28" i="41"/>
  <c r="AC28" i="41"/>
  <c r="AD28" i="41"/>
  <c r="AF28" i="41"/>
  <c r="S29" i="41"/>
  <c r="T29" i="41"/>
  <c r="V29" i="41"/>
  <c r="W29" i="41"/>
  <c r="X29" i="41"/>
  <c r="Z29" i="41"/>
  <c r="AA29" i="41"/>
  <c r="AB29" i="41"/>
  <c r="AD29" i="41"/>
  <c r="AE29" i="41"/>
  <c r="AF29" i="41"/>
  <c r="V30" i="41"/>
  <c r="W30" i="41"/>
  <c r="X30" i="41"/>
  <c r="Z30" i="41"/>
  <c r="AD30" i="41"/>
  <c r="AE30" i="41"/>
  <c r="AF30" i="41"/>
  <c r="X31" i="41"/>
  <c r="Y31" i="41"/>
  <c r="AF31" i="41"/>
  <c r="Y32" i="41"/>
  <c r="Z32" i="41"/>
  <c r="S33" i="41"/>
  <c r="T33" i="41"/>
  <c r="Z33" i="41"/>
  <c r="AA33" i="41"/>
  <c r="AB33" i="41"/>
  <c r="S34" i="41"/>
  <c r="T34" i="41"/>
  <c r="U34" i="41"/>
  <c r="V34" i="41"/>
  <c r="AA34" i="41"/>
  <c r="AB34" i="41"/>
  <c r="AC34" i="41"/>
  <c r="AD34" i="41"/>
  <c r="R6" i="41"/>
  <c r="R10" i="41"/>
  <c r="R12" i="41"/>
  <c r="R13" i="41"/>
  <c r="R14" i="41"/>
  <c r="R18" i="41"/>
  <c r="R22" i="41"/>
  <c r="R26" i="41"/>
  <c r="R28" i="41"/>
  <c r="R29" i="41"/>
  <c r="R30" i="41"/>
  <c r="R34" i="41"/>
  <c r="R2" i="41"/>
  <c r="B3" i="35"/>
  <c r="B2" i="20" s="1"/>
  <c r="C3" i="35"/>
  <c r="C2" i="20" s="1"/>
  <c r="D3" i="35"/>
  <c r="D2" i="20" s="1"/>
  <c r="E3" i="35"/>
  <c r="E2" i="20" s="1"/>
  <c r="F3" i="35"/>
  <c r="F2" i="20" s="1"/>
  <c r="G3" i="35"/>
  <c r="G2" i="20" s="1"/>
  <c r="H3" i="35"/>
  <c r="H2" i="20" s="1"/>
  <c r="I3" i="35"/>
  <c r="I2" i="20" s="1"/>
  <c r="J3" i="35"/>
  <c r="J2" i="20" s="1"/>
  <c r="K3" i="35"/>
  <c r="K2" i="20" s="1"/>
  <c r="L3" i="35"/>
  <c r="L2" i="20" s="1"/>
  <c r="M3" i="35"/>
  <c r="M2" i="20" s="1"/>
  <c r="N3" i="35"/>
  <c r="N2" i="20" s="1"/>
  <c r="O3" i="35"/>
  <c r="O2" i="20" s="1"/>
  <c r="P3" i="35"/>
  <c r="P2" i="20" s="1"/>
  <c r="Q3" i="35"/>
  <c r="Q2" i="20" s="1"/>
  <c r="R3" i="35"/>
  <c r="R2" i="20" s="1"/>
  <c r="S3" i="35"/>
  <c r="S2" i="20" s="1"/>
  <c r="T3" i="35"/>
  <c r="T2" i="20" s="1"/>
  <c r="U3" i="35"/>
  <c r="U2" i="20" s="1"/>
  <c r="V3" i="35"/>
  <c r="V2" i="20" s="1"/>
  <c r="W3" i="35"/>
  <c r="W2" i="20" s="1"/>
  <c r="X3" i="35"/>
  <c r="X2" i="20" s="1"/>
  <c r="Y3" i="35"/>
  <c r="Y2" i="20" s="1"/>
  <c r="Z3" i="35"/>
  <c r="Z2" i="20" s="1"/>
  <c r="AA3" i="35"/>
  <c r="AA2" i="20" s="1"/>
  <c r="AB3" i="35"/>
  <c r="AB2" i="20" s="1"/>
  <c r="AC3" i="35"/>
  <c r="AC2" i="20" s="1"/>
  <c r="AD3" i="35"/>
  <c r="AD2" i="20" s="1"/>
  <c r="AE3" i="35"/>
  <c r="AE2" i="20" s="1"/>
  <c r="AF3" i="35"/>
  <c r="AF2" i="20" s="1"/>
  <c r="AG3" i="35"/>
  <c r="AG2" i="20" s="1"/>
  <c r="AH3" i="35"/>
  <c r="AH2" i="20" s="1"/>
  <c r="AI3" i="35"/>
  <c r="AI2" i="20" s="1"/>
  <c r="AJ3" i="35"/>
  <c r="AJ2" i="20" s="1"/>
  <c r="AK3" i="35"/>
  <c r="AK2" i="20" s="1"/>
  <c r="AL3" i="35"/>
  <c r="AL2" i="20" s="1"/>
  <c r="AM3" i="35"/>
  <c r="AM2" i="20" s="1"/>
  <c r="AN3" i="35"/>
  <c r="AN2" i="20" s="1"/>
  <c r="AO3" i="35"/>
  <c r="AO2" i="20" s="1"/>
  <c r="AP3" i="35"/>
  <c r="AP2" i="20" s="1"/>
  <c r="AQ3" i="35"/>
  <c r="AQ2" i="20" s="1"/>
  <c r="AR3" i="35"/>
  <c r="AR2" i="20" s="1"/>
  <c r="AS3" i="35"/>
  <c r="AS2" i="20" s="1"/>
  <c r="AT3" i="35"/>
  <c r="AT2" i="20" s="1"/>
  <c r="AU3" i="35"/>
  <c r="AU2" i="20" s="1"/>
  <c r="AV3" i="35"/>
  <c r="AV2" i="20" s="1"/>
  <c r="AW3" i="35"/>
  <c r="AW2" i="20" s="1"/>
  <c r="AX3" i="35"/>
  <c r="AX2" i="20" s="1"/>
  <c r="AY3" i="35"/>
  <c r="AY2" i="20" s="1"/>
  <c r="AZ3" i="35"/>
  <c r="AZ2" i="20" s="1"/>
  <c r="BA3" i="35"/>
  <c r="BA2" i="20" s="1"/>
  <c r="BB3" i="35"/>
  <c r="BB2" i="20" s="1"/>
  <c r="BC3" i="35"/>
  <c r="BC2" i="20" s="1"/>
  <c r="BD3" i="35"/>
  <c r="BD2" i="20" s="1"/>
  <c r="BE3" i="35"/>
  <c r="BE2" i="20" s="1"/>
  <c r="BF3" i="35"/>
  <c r="BF2" i="20" s="1"/>
  <c r="BG3" i="35"/>
  <c r="BG2" i="20" s="1"/>
  <c r="BH3" i="35"/>
  <c r="BH2" i="20" s="1"/>
  <c r="BI3" i="35"/>
  <c r="BI2" i="20" s="1"/>
  <c r="BJ3" i="35"/>
  <c r="BJ2" i="20" s="1"/>
  <c r="BK3" i="35"/>
  <c r="BK2" i="20" s="1"/>
  <c r="BL3" i="35"/>
  <c r="BL2" i="20" s="1"/>
  <c r="BM3" i="35"/>
  <c r="BM2" i="20" s="1"/>
  <c r="BN3" i="35"/>
  <c r="BN2" i="20" s="1"/>
  <c r="BO3" i="35"/>
  <c r="BO2" i="20" s="1"/>
  <c r="BP3" i="35"/>
  <c r="BP2" i="20" s="1"/>
  <c r="BQ3" i="35"/>
  <c r="BQ2" i="20" s="1"/>
  <c r="BR3" i="35"/>
  <c r="BR2" i="20" s="1"/>
  <c r="BS3" i="35"/>
  <c r="BS2" i="20" s="1"/>
  <c r="BT3" i="35"/>
  <c r="BT2" i="20" s="1"/>
  <c r="BU3" i="35"/>
  <c r="BU2" i="20" s="1"/>
  <c r="BV3" i="35"/>
  <c r="BV2" i="20" s="1"/>
  <c r="BW3" i="35"/>
  <c r="BW2" i="20" s="1"/>
  <c r="BX3" i="35"/>
  <c r="BX2" i="20" s="1"/>
  <c r="BY3" i="35"/>
  <c r="BY2" i="20" s="1"/>
  <c r="BZ3" i="35"/>
  <c r="BZ2" i="20" s="1"/>
  <c r="CA3" i="35"/>
  <c r="CA2" i="20" s="1"/>
  <c r="CB3" i="35"/>
  <c r="CB2" i="20" s="1"/>
  <c r="CC3" i="35"/>
  <c r="CC2" i="20" s="1"/>
  <c r="CD3" i="35"/>
  <c r="CD2" i="20" s="1"/>
  <c r="CE3" i="35"/>
  <c r="CE2" i="20" s="1"/>
  <c r="CF3" i="35"/>
  <c r="CF2" i="20" s="1"/>
  <c r="CG3" i="35"/>
  <c r="CG2" i="20" s="1"/>
  <c r="CH3" i="35"/>
  <c r="CH2" i="20" s="1"/>
  <c r="CI3" i="35"/>
  <c r="CI2" i="20" s="1"/>
  <c r="CJ3" i="35"/>
  <c r="CJ2" i="20" s="1"/>
  <c r="CK3" i="35"/>
  <c r="CK2" i="20" s="1"/>
  <c r="CL3" i="35"/>
  <c r="CL2" i="20" s="1"/>
  <c r="CM3" i="35"/>
  <c r="CM2" i="20" s="1"/>
  <c r="CN3" i="35"/>
  <c r="CN2" i="20" s="1"/>
  <c r="CO3" i="35"/>
  <c r="CO2" i="20" s="1"/>
  <c r="CP3" i="35"/>
  <c r="CP2" i="20" s="1"/>
  <c r="CQ3" i="35"/>
  <c r="CQ2" i="20" s="1"/>
  <c r="CR3" i="35"/>
  <c r="CR2" i="20" s="1"/>
  <c r="CS3" i="35"/>
  <c r="CS2" i="20" s="1"/>
  <c r="CT3" i="35"/>
  <c r="CT2" i="20" s="1"/>
  <c r="CU3" i="35"/>
  <c r="CU2" i="20" s="1"/>
  <c r="CV3" i="35"/>
  <c r="CV2" i="20" s="1"/>
  <c r="CW3" i="35"/>
  <c r="CW2" i="20" s="1"/>
  <c r="B4" i="35"/>
  <c r="B3" i="20" s="1"/>
  <c r="C4" i="35"/>
  <c r="C3" i="20" s="1"/>
  <c r="D4" i="35"/>
  <c r="D3" i="20" s="1"/>
  <c r="E4" i="35"/>
  <c r="E3" i="20" s="1"/>
  <c r="F4" i="35"/>
  <c r="F3" i="20" s="1"/>
  <c r="G4" i="35"/>
  <c r="G3" i="20" s="1"/>
  <c r="H4" i="35"/>
  <c r="H3" i="20" s="1"/>
  <c r="I4" i="35"/>
  <c r="I3" i="20" s="1"/>
  <c r="J4" i="35"/>
  <c r="J3" i="20" s="1"/>
  <c r="K4" i="35"/>
  <c r="K3" i="20" s="1"/>
  <c r="L4" i="35"/>
  <c r="L3" i="20" s="1"/>
  <c r="M4" i="35"/>
  <c r="M3" i="20" s="1"/>
  <c r="N4" i="35"/>
  <c r="N3" i="20" s="1"/>
  <c r="O4" i="35"/>
  <c r="O3" i="20" s="1"/>
  <c r="P4" i="35"/>
  <c r="P3" i="20" s="1"/>
  <c r="Q4" i="35"/>
  <c r="Q3" i="20" s="1"/>
  <c r="R4" i="35"/>
  <c r="R3" i="20" s="1"/>
  <c r="S4" i="35"/>
  <c r="S3" i="20" s="1"/>
  <c r="T4" i="35"/>
  <c r="T3" i="20" s="1"/>
  <c r="U4" i="35"/>
  <c r="U3" i="20" s="1"/>
  <c r="V4" i="35"/>
  <c r="V3" i="20" s="1"/>
  <c r="W4" i="35"/>
  <c r="W3" i="20" s="1"/>
  <c r="X4" i="35"/>
  <c r="X3" i="20" s="1"/>
  <c r="Y4" i="35"/>
  <c r="Y3" i="20" s="1"/>
  <c r="Z4" i="35"/>
  <c r="Z3" i="20" s="1"/>
  <c r="AA4" i="35"/>
  <c r="AA3" i="20" s="1"/>
  <c r="AB4" i="35"/>
  <c r="AB3" i="20" s="1"/>
  <c r="AC4" i="35"/>
  <c r="AC3" i="20" s="1"/>
  <c r="AD4" i="35"/>
  <c r="AD3" i="20" s="1"/>
  <c r="AE4" i="35"/>
  <c r="AE3" i="20" s="1"/>
  <c r="AF4" i="35"/>
  <c r="AF3" i="20" s="1"/>
  <c r="AG4" i="35"/>
  <c r="AG3" i="20" s="1"/>
  <c r="AH4" i="35"/>
  <c r="AH3" i="20" s="1"/>
  <c r="AI4" i="35"/>
  <c r="AI3" i="20" s="1"/>
  <c r="AJ4" i="35"/>
  <c r="AJ3" i="20" s="1"/>
  <c r="AK4" i="35"/>
  <c r="AK3" i="20" s="1"/>
  <c r="AL4" i="35"/>
  <c r="AL3" i="20" s="1"/>
  <c r="AM4" i="35"/>
  <c r="AM3" i="20" s="1"/>
  <c r="AN4" i="35"/>
  <c r="AN3" i="20" s="1"/>
  <c r="AO4" i="35"/>
  <c r="AO3" i="20" s="1"/>
  <c r="AP4" i="35"/>
  <c r="AP3" i="20" s="1"/>
  <c r="AQ4" i="35"/>
  <c r="AQ3" i="20" s="1"/>
  <c r="AR4" i="35"/>
  <c r="AR3" i="20" s="1"/>
  <c r="AS4" i="35"/>
  <c r="AS3" i="20" s="1"/>
  <c r="AT4" i="35"/>
  <c r="AT3" i="20" s="1"/>
  <c r="AU4" i="35"/>
  <c r="AU3" i="20" s="1"/>
  <c r="AV4" i="35"/>
  <c r="AV3" i="20" s="1"/>
  <c r="AW4" i="35"/>
  <c r="AW3" i="20" s="1"/>
  <c r="AX4" i="35"/>
  <c r="AX3" i="20" s="1"/>
  <c r="AY4" i="35"/>
  <c r="AY3" i="20" s="1"/>
  <c r="AZ4" i="35"/>
  <c r="AZ3" i="20" s="1"/>
  <c r="BA4" i="35"/>
  <c r="BA3" i="20" s="1"/>
  <c r="BB4" i="35"/>
  <c r="BB3" i="20" s="1"/>
  <c r="BC4" i="35"/>
  <c r="BC3" i="20" s="1"/>
  <c r="BD4" i="35"/>
  <c r="BD3" i="20" s="1"/>
  <c r="BE4" i="35"/>
  <c r="BE3" i="20" s="1"/>
  <c r="BF4" i="35"/>
  <c r="BF3" i="20" s="1"/>
  <c r="BG4" i="35"/>
  <c r="BG3" i="20" s="1"/>
  <c r="BH4" i="35"/>
  <c r="BH3" i="20" s="1"/>
  <c r="BI4" i="35"/>
  <c r="BI3" i="20" s="1"/>
  <c r="BJ4" i="35"/>
  <c r="BJ3" i="20" s="1"/>
  <c r="BK4" i="35"/>
  <c r="BK3" i="20" s="1"/>
  <c r="BL4" i="35"/>
  <c r="BL3" i="20" s="1"/>
  <c r="BM4" i="35"/>
  <c r="BM3" i="20" s="1"/>
  <c r="BN4" i="35"/>
  <c r="BN3" i="20" s="1"/>
  <c r="BO4" i="35"/>
  <c r="BO3" i="20" s="1"/>
  <c r="BP4" i="35"/>
  <c r="BP3" i="20" s="1"/>
  <c r="BQ4" i="35"/>
  <c r="BQ3" i="20" s="1"/>
  <c r="BR4" i="35"/>
  <c r="BR3" i="20" s="1"/>
  <c r="BS4" i="35"/>
  <c r="BS3" i="20" s="1"/>
  <c r="BT4" i="35"/>
  <c r="BT3" i="20" s="1"/>
  <c r="BU4" i="35"/>
  <c r="BU3" i="20" s="1"/>
  <c r="BV4" i="35"/>
  <c r="BV3" i="20" s="1"/>
  <c r="BW4" i="35"/>
  <c r="BW3" i="20" s="1"/>
  <c r="BX4" i="35"/>
  <c r="BX3" i="20" s="1"/>
  <c r="BY4" i="35"/>
  <c r="BY3" i="20" s="1"/>
  <c r="BZ4" i="35"/>
  <c r="BZ3" i="20" s="1"/>
  <c r="CA4" i="35"/>
  <c r="CA3" i="20" s="1"/>
  <c r="CB4" i="35"/>
  <c r="CB3" i="20" s="1"/>
  <c r="CC4" i="35"/>
  <c r="CC3" i="20" s="1"/>
  <c r="CD4" i="35"/>
  <c r="CD3" i="20" s="1"/>
  <c r="CE4" i="35"/>
  <c r="CE3" i="20" s="1"/>
  <c r="CF4" i="35"/>
  <c r="CF3" i="20" s="1"/>
  <c r="CG4" i="35"/>
  <c r="CG3" i="20" s="1"/>
  <c r="CH4" i="35"/>
  <c r="CH3" i="20" s="1"/>
  <c r="CI4" i="35"/>
  <c r="CI3" i="20" s="1"/>
  <c r="CJ4" i="35"/>
  <c r="CJ3" i="20" s="1"/>
  <c r="CK4" i="35"/>
  <c r="CK3" i="20" s="1"/>
  <c r="CL4" i="35"/>
  <c r="CL3" i="20" s="1"/>
  <c r="CM4" i="35"/>
  <c r="CM3" i="20" s="1"/>
  <c r="CN4" i="35"/>
  <c r="CN3" i="20" s="1"/>
  <c r="CO4" i="35"/>
  <c r="CO3" i="20" s="1"/>
  <c r="CP4" i="35"/>
  <c r="CP3" i="20" s="1"/>
  <c r="CQ4" i="35"/>
  <c r="CQ3" i="20" s="1"/>
  <c r="CR4" i="35"/>
  <c r="CR3" i="20" s="1"/>
  <c r="CS4" i="35"/>
  <c r="CS3" i="20" s="1"/>
  <c r="CT4" i="35"/>
  <c r="CT3" i="20" s="1"/>
  <c r="CU4" i="35"/>
  <c r="CU3" i="20" s="1"/>
  <c r="CV4" i="35"/>
  <c r="CV3" i="20" s="1"/>
  <c r="CW4" i="35"/>
  <c r="CW3" i="20" s="1"/>
  <c r="B5" i="35"/>
  <c r="B4" i="20" s="1"/>
  <c r="C5" i="35"/>
  <c r="C4" i="20" s="1"/>
  <c r="D5" i="35"/>
  <c r="D4" i="20" s="1"/>
  <c r="E5" i="35"/>
  <c r="E4" i="20" s="1"/>
  <c r="F5" i="35"/>
  <c r="F4" i="20" s="1"/>
  <c r="G5" i="35"/>
  <c r="G4" i="20" s="1"/>
  <c r="H5" i="35"/>
  <c r="H4" i="20" s="1"/>
  <c r="I5" i="35"/>
  <c r="I4" i="20" s="1"/>
  <c r="J5" i="35"/>
  <c r="J4" i="20" s="1"/>
  <c r="K5" i="35"/>
  <c r="K4" i="20" s="1"/>
  <c r="L5" i="35"/>
  <c r="L4" i="20" s="1"/>
  <c r="M5" i="35"/>
  <c r="M4" i="20" s="1"/>
  <c r="N5" i="35"/>
  <c r="N4" i="20" s="1"/>
  <c r="O5" i="35"/>
  <c r="O4" i="20" s="1"/>
  <c r="P5" i="35"/>
  <c r="P4" i="20" s="1"/>
  <c r="Q5" i="35"/>
  <c r="Q4" i="20" s="1"/>
  <c r="R5" i="35"/>
  <c r="R4" i="20" s="1"/>
  <c r="S5" i="35"/>
  <c r="S4" i="20" s="1"/>
  <c r="T5" i="35"/>
  <c r="T4" i="20" s="1"/>
  <c r="U5" i="35"/>
  <c r="U4" i="20" s="1"/>
  <c r="V5" i="35"/>
  <c r="V4" i="20" s="1"/>
  <c r="W5" i="35"/>
  <c r="W4" i="20" s="1"/>
  <c r="X5" i="35"/>
  <c r="X4" i="20" s="1"/>
  <c r="Y5" i="35"/>
  <c r="Y4" i="20" s="1"/>
  <c r="Z5" i="35"/>
  <c r="Z4" i="20" s="1"/>
  <c r="AA5" i="35"/>
  <c r="AA4" i="20" s="1"/>
  <c r="AB5" i="35"/>
  <c r="AB4" i="20" s="1"/>
  <c r="AC5" i="35"/>
  <c r="AC4" i="20" s="1"/>
  <c r="AD5" i="35"/>
  <c r="AD4" i="20" s="1"/>
  <c r="AE5" i="35"/>
  <c r="AE4" i="20" s="1"/>
  <c r="AF5" i="35"/>
  <c r="AF4" i="20" s="1"/>
  <c r="AG5" i="35"/>
  <c r="AG4" i="20" s="1"/>
  <c r="AH5" i="35"/>
  <c r="AH4" i="20" s="1"/>
  <c r="AI5" i="35"/>
  <c r="AI4" i="20" s="1"/>
  <c r="AJ5" i="35"/>
  <c r="AJ4" i="20" s="1"/>
  <c r="AK5" i="35"/>
  <c r="AK4" i="20" s="1"/>
  <c r="AL5" i="35"/>
  <c r="AL4" i="20" s="1"/>
  <c r="AM5" i="35"/>
  <c r="AM4" i="20" s="1"/>
  <c r="AN5" i="35"/>
  <c r="AN4" i="20" s="1"/>
  <c r="AO5" i="35"/>
  <c r="AO4" i="20" s="1"/>
  <c r="AP5" i="35"/>
  <c r="AP4" i="20" s="1"/>
  <c r="AQ5" i="35"/>
  <c r="AQ4" i="20" s="1"/>
  <c r="AR5" i="35"/>
  <c r="AR4" i="20" s="1"/>
  <c r="AS5" i="35"/>
  <c r="AS4" i="20" s="1"/>
  <c r="AT5" i="35"/>
  <c r="AT4" i="20" s="1"/>
  <c r="AU5" i="35"/>
  <c r="AU4" i="20" s="1"/>
  <c r="AV5" i="35"/>
  <c r="AV4" i="20" s="1"/>
  <c r="AW5" i="35"/>
  <c r="AW4" i="20" s="1"/>
  <c r="AX5" i="35"/>
  <c r="AX4" i="20" s="1"/>
  <c r="AY5" i="35"/>
  <c r="AY4" i="20" s="1"/>
  <c r="AZ5" i="35"/>
  <c r="AZ4" i="20" s="1"/>
  <c r="BA5" i="35"/>
  <c r="BA4" i="20" s="1"/>
  <c r="BB5" i="35"/>
  <c r="BB4" i="20" s="1"/>
  <c r="BC5" i="35"/>
  <c r="BC4" i="20" s="1"/>
  <c r="BD5" i="35"/>
  <c r="BD4" i="20" s="1"/>
  <c r="BE5" i="35"/>
  <c r="BE4" i="20" s="1"/>
  <c r="BF5" i="35"/>
  <c r="BF4" i="20" s="1"/>
  <c r="BG5" i="35"/>
  <c r="BG4" i="20" s="1"/>
  <c r="BH5" i="35"/>
  <c r="BH4" i="20" s="1"/>
  <c r="BI5" i="35"/>
  <c r="BI4" i="20" s="1"/>
  <c r="BJ5" i="35"/>
  <c r="BJ4" i="20" s="1"/>
  <c r="BK5" i="35"/>
  <c r="BK4" i="20" s="1"/>
  <c r="BL5" i="35"/>
  <c r="BL4" i="20" s="1"/>
  <c r="BM5" i="35"/>
  <c r="BM4" i="20" s="1"/>
  <c r="BN5" i="35"/>
  <c r="BN4" i="20" s="1"/>
  <c r="BO5" i="35"/>
  <c r="BO4" i="20" s="1"/>
  <c r="BP5" i="35"/>
  <c r="BP4" i="20" s="1"/>
  <c r="BQ5" i="35"/>
  <c r="BQ4" i="20" s="1"/>
  <c r="BR5" i="35"/>
  <c r="BR4" i="20" s="1"/>
  <c r="BS5" i="35"/>
  <c r="BS4" i="20" s="1"/>
  <c r="BT5" i="35"/>
  <c r="BT4" i="20" s="1"/>
  <c r="BU5" i="35"/>
  <c r="BU4" i="20" s="1"/>
  <c r="BV5" i="35"/>
  <c r="BV4" i="20" s="1"/>
  <c r="BW5" i="35"/>
  <c r="BW4" i="20" s="1"/>
  <c r="BX5" i="35"/>
  <c r="BX4" i="20" s="1"/>
  <c r="BY5" i="35"/>
  <c r="BY4" i="20" s="1"/>
  <c r="BZ5" i="35"/>
  <c r="BZ4" i="20" s="1"/>
  <c r="CA5" i="35"/>
  <c r="CA4" i="20" s="1"/>
  <c r="CB5" i="35"/>
  <c r="CB4" i="20" s="1"/>
  <c r="CC5" i="35"/>
  <c r="CC4" i="20" s="1"/>
  <c r="CD5" i="35"/>
  <c r="CD4" i="20" s="1"/>
  <c r="CE5" i="35"/>
  <c r="CE4" i="20" s="1"/>
  <c r="CF5" i="35"/>
  <c r="CF4" i="20" s="1"/>
  <c r="CG5" i="35"/>
  <c r="CG4" i="20" s="1"/>
  <c r="CH5" i="35"/>
  <c r="CH4" i="20" s="1"/>
  <c r="CI5" i="35"/>
  <c r="CI4" i="20" s="1"/>
  <c r="CJ5" i="35"/>
  <c r="CJ4" i="20" s="1"/>
  <c r="CK5" i="35"/>
  <c r="CK4" i="20" s="1"/>
  <c r="CL5" i="35"/>
  <c r="CL4" i="20" s="1"/>
  <c r="CM5" i="35"/>
  <c r="CM4" i="20" s="1"/>
  <c r="CN5" i="35"/>
  <c r="CN4" i="20" s="1"/>
  <c r="CO5" i="35"/>
  <c r="CO4" i="20" s="1"/>
  <c r="CP5" i="35"/>
  <c r="CP4" i="20" s="1"/>
  <c r="CQ5" i="35"/>
  <c r="CQ4" i="20" s="1"/>
  <c r="CR5" i="35"/>
  <c r="CR4" i="20" s="1"/>
  <c r="CS5" i="35"/>
  <c r="CS4" i="20" s="1"/>
  <c r="CT5" i="35"/>
  <c r="CT4" i="20" s="1"/>
  <c r="CU5" i="35"/>
  <c r="CU4" i="20" s="1"/>
  <c r="CV5" i="35"/>
  <c r="CV4" i="20" s="1"/>
  <c r="CW5" i="35"/>
  <c r="CW4" i="20" s="1"/>
  <c r="B6" i="35"/>
  <c r="B5" i="20" s="1"/>
  <c r="C6" i="35"/>
  <c r="C5" i="20" s="1"/>
  <c r="D6" i="35"/>
  <c r="D5" i="20" s="1"/>
  <c r="E6" i="35"/>
  <c r="E5" i="20" s="1"/>
  <c r="F6" i="35"/>
  <c r="F5" i="20" s="1"/>
  <c r="G6" i="35"/>
  <c r="G5" i="20" s="1"/>
  <c r="H6" i="35"/>
  <c r="H5" i="20" s="1"/>
  <c r="I6" i="35"/>
  <c r="I5" i="20" s="1"/>
  <c r="J6" i="35"/>
  <c r="J5" i="20" s="1"/>
  <c r="K6" i="35"/>
  <c r="K5" i="20" s="1"/>
  <c r="L6" i="35"/>
  <c r="L5" i="20" s="1"/>
  <c r="M6" i="35"/>
  <c r="M5" i="20" s="1"/>
  <c r="N6" i="35"/>
  <c r="N5" i="20" s="1"/>
  <c r="O6" i="35"/>
  <c r="O5" i="20" s="1"/>
  <c r="P6" i="35"/>
  <c r="P5" i="20" s="1"/>
  <c r="Q6" i="35"/>
  <c r="Q5" i="20" s="1"/>
  <c r="R6" i="35"/>
  <c r="R5" i="20" s="1"/>
  <c r="S6" i="35"/>
  <c r="S5" i="20" s="1"/>
  <c r="T6" i="35"/>
  <c r="T5" i="20" s="1"/>
  <c r="U6" i="35"/>
  <c r="U5" i="20" s="1"/>
  <c r="V6" i="35"/>
  <c r="V5" i="20" s="1"/>
  <c r="W6" i="35"/>
  <c r="W5" i="20" s="1"/>
  <c r="X6" i="35"/>
  <c r="X5" i="20" s="1"/>
  <c r="Y6" i="35"/>
  <c r="Y5" i="20" s="1"/>
  <c r="Z6" i="35"/>
  <c r="Z5" i="20" s="1"/>
  <c r="AA6" i="35"/>
  <c r="AA5" i="20" s="1"/>
  <c r="AB6" i="35"/>
  <c r="AB5" i="20" s="1"/>
  <c r="AC6" i="35"/>
  <c r="AC5" i="20" s="1"/>
  <c r="AD6" i="35"/>
  <c r="AD5" i="20" s="1"/>
  <c r="AE6" i="35"/>
  <c r="AE5" i="20" s="1"/>
  <c r="AF6" i="35"/>
  <c r="AF5" i="20" s="1"/>
  <c r="AG6" i="35"/>
  <c r="AG5" i="20" s="1"/>
  <c r="AH6" i="35"/>
  <c r="AH5" i="20" s="1"/>
  <c r="AI6" i="35"/>
  <c r="AI5" i="20" s="1"/>
  <c r="AJ6" i="35"/>
  <c r="AJ5" i="20" s="1"/>
  <c r="AK6" i="35"/>
  <c r="AK5" i="20" s="1"/>
  <c r="AL6" i="35"/>
  <c r="AL5" i="20" s="1"/>
  <c r="AM6" i="35"/>
  <c r="AM5" i="20" s="1"/>
  <c r="AN6" i="35"/>
  <c r="AN5" i="20" s="1"/>
  <c r="AO6" i="35"/>
  <c r="AO5" i="20" s="1"/>
  <c r="AP6" i="35"/>
  <c r="AP5" i="20" s="1"/>
  <c r="AQ6" i="35"/>
  <c r="AQ5" i="20" s="1"/>
  <c r="AR6" i="35"/>
  <c r="AR5" i="20" s="1"/>
  <c r="AS6" i="35"/>
  <c r="AS5" i="20" s="1"/>
  <c r="AT6" i="35"/>
  <c r="AT5" i="20" s="1"/>
  <c r="AU6" i="35"/>
  <c r="AU5" i="20" s="1"/>
  <c r="AV6" i="35"/>
  <c r="AV5" i="20" s="1"/>
  <c r="AW6" i="35"/>
  <c r="AW5" i="20" s="1"/>
  <c r="AX6" i="35"/>
  <c r="AX5" i="20" s="1"/>
  <c r="AY6" i="35"/>
  <c r="AY5" i="20" s="1"/>
  <c r="AZ6" i="35"/>
  <c r="AZ5" i="20" s="1"/>
  <c r="BA6" i="35"/>
  <c r="BA5" i="20" s="1"/>
  <c r="BB6" i="35"/>
  <c r="BB5" i="20" s="1"/>
  <c r="BC6" i="35"/>
  <c r="BC5" i="20" s="1"/>
  <c r="BD6" i="35"/>
  <c r="BD5" i="20" s="1"/>
  <c r="BE6" i="35"/>
  <c r="BE5" i="20" s="1"/>
  <c r="BF6" i="35"/>
  <c r="BF5" i="20" s="1"/>
  <c r="BG6" i="35"/>
  <c r="BG5" i="20" s="1"/>
  <c r="BH6" i="35"/>
  <c r="BH5" i="20" s="1"/>
  <c r="BI6" i="35"/>
  <c r="BI5" i="20" s="1"/>
  <c r="BJ6" i="35"/>
  <c r="BJ5" i="20" s="1"/>
  <c r="BK6" i="35"/>
  <c r="BK5" i="20" s="1"/>
  <c r="BL6" i="35"/>
  <c r="BL5" i="20" s="1"/>
  <c r="BM6" i="35"/>
  <c r="BM5" i="20" s="1"/>
  <c r="BN6" i="35"/>
  <c r="BN5" i="20" s="1"/>
  <c r="BO6" i="35"/>
  <c r="BO5" i="20" s="1"/>
  <c r="BP6" i="35"/>
  <c r="BP5" i="20" s="1"/>
  <c r="BQ6" i="35"/>
  <c r="BQ5" i="20" s="1"/>
  <c r="BR6" i="35"/>
  <c r="BR5" i="20" s="1"/>
  <c r="BS6" i="35"/>
  <c r="BS5" i="20" s="1"/>
  <c r="BT6" i="35"/>
  <c r="BT5" i="20" s="1"/>
  <c r="BU6" i="35"/>
  <c r="BU5" i="20" s="1"/>
  <c r="BV6" i="35"/>
  <c r="BV5" i="20" s="1"/>
  <c r="BW6" i="35"/>
  <c r="BW5" i="20" s="1"/>
  <c r="BX6" i="35"/>
  <c r="BX5" i="20" s="1"/>
  <c r="BY6" i="35"/>
  <c r="BY5" i="20" s="1"/>
  <c r="BZ6" i="35"/>
  <c r="BZ5" i="20" s="1"/>
  <c r="CA6" i="35"/>
  <c r="CA5" i="20" s="1"/>
  <c r="CB6" i="35"/>
  <c r="CB5" i="20" s="1"/>
  <c r="CC6" i="35"/>
  <c r="CC5" i="20" s="1"/>
  <c r="CD6" i="35"/>
  <c r="CD5" i="20" s="1"/>
  <c r="CE6" i="35"/>
  <c r="CE5" i="20" s="1"/>
  <c r="CF6" i="35"/>
  <c r="CF5" i="20" s="1"/>
  <c r="CG6" i="35"/>
  <c r="CG5" i="20" s="1"/>
  <c r="CH6" i="35"/>
  <c r="CH5" i="20" s="1"/>
  <c r="CI6" i="35"/>
  <c r="CI5" i="20" s="1"/>
  <c r="CJ6" i="35"/>
  <c r="CJ5" i="20" s="1"/>
  <c r="CK6" i="35"/>
  <c r="CK5" i="20" s="1"/>
  <c r="CL6" i="35"/>
  <c r="CL5" i="20" s="1"/>
  <c r="CM6" i="35"/>
  <c r="CM5" i="20" s="1"/>
  <c r="CN6" i="35"/>
  <c r="CN5" i="20" s="1"/>
  <c r="CO6" i="35"/>
  <c r="CO5" i="20" s="1"/>
  <c r="CP6" i="35"/>
  <c r="CP5" i="20" s="1"/>
  <c r="CQ6" i="35"/>
  <c r="CQ5" i="20" s="1"/>
  <c r="CR6" i="35"/>
  <c r="CR5" i="20" s="1"/>
  <c r="CS6" i="35"/>
  <c r="CS5" i="20" s="1"/>
  <c r="CT6" i="35"/>
  <c r="CT5" i="20" s="1"/>
  <c r="CU6" i="35"/>
  <c r="CU5" i="20" s="1"/>
  <c r="CV6" i="35"/>
  <c r="CV5" i="20" s="1"/>
  <c r="CW6" i="35"/>
  <c r="CW5" i="20" s="1"/>
  <c r="B7" i="35"/>
  <c r="B6" i="20" s="1"/>
  <c r="C7" i="35"/>
  <c r="C6" i="20" s="1"/>
  <c r="D7" i="35"/>
  <c r="D6" i="20" s="1"/>
  <c r="E7" i="35"/>
  <c r="E6" i="20" s="1"/>
  <c r="F7" i="35"/>
  <c r="F6" i="20" s="1"/>
  <c r="G7" i="35"/>
  <c r="G6" i="20" s="1"/>
  <c r="H7" i="35"/>
  <c r="H6" i="20" s="1"/>
  <c r="I7" i="35"/>
  <c r="I6" i="20" s="1"/>
  <c r="J7" i="35"/>
  <c r="J6" i="20" s="1"/>
  <c r="K7" i="35"/>
  <c r="K6" i="20" s="1"/>
  <c r="L7" i="35"/>
  <c r="L6" i="20" s="1"/>
  <c r="M7" i="35"/>
  <c r="M6" i="20" s="1"/>
  <c r="N7" i="35"/>
  <c r="N6" i="20" s="1"/>
  <c r="O7" i="35"/>
  <c r="O6" i="20" s="1"/>
  <c r="P7" i="35"/>
  <c r="P6" i="20" s="1"/>
  <c r="Q7" i="35"/>
  <c r="Q6" i="20" s="1"/>
  <c r="R7" i="35"/>
  <c r="R6" i="20" s="1"/>
  <c r="S7" i="35"/>
  <c r="S6" i="20" s="1"/>
  <c r="T7" i="35"/>
  <c r="T6" i="20" s="1"/>
  <c r="U7" i="35"/>
  <c r="U6" i="20" s="1"/>
  <c r="V7" i="35"/>
  <c r="V6" i="20" s="1"/>
  <c r="W7" i="35"/>
  <c r="W6" i="20" s="1"/>
  <c r="X7" i="35"/>
  <c r="X6" i="20" s="1"/>
  <c r="Y7" i="35"/>
  <c r="Y6" i="20" s="1"/>
  <c r="Z7" i="35"/>
  <c r="Z6" i="20" s="1"/>
  <c r="AA7" i="35"/>
  <c r="AA6" i="20" s="1"/>
  <c r="AB7" i="35"/>
  <c r="AB6" i="20" s="1"/>
  <c r="AC7" i="35"/>
  <c r="AC6" i="20" s="1"/>
  <c r="AD7" i="35"/>
  <c r="AD6" i="20" s="1"/>
  <c r="AE7" i="35"/>
  <c r="AE6" i="20" s="1"/>
  <c r="AF7" i="35"/>
  <c r="AF6" i="20" s="1"/>
  <c r="AG7" i="35"/>
  <c r="AG6" i="20" s="1"/>
  <c r="AH7" i="35"/>
  <c r="AH6" i="20" s="1"/>
  <c r="AI7" i="35"/>
  <c r="AI6" i="20" s="1"/>
  <c r="AJ7" i="35"/>
  <c r="AJ6" i="20" s="1"/>
  <c r="AK7" i="35"/>
  <c r="AK6" i="20" s="1"/>
  <c r="AL7" i="35"/>
  <c r="AL6" i="20" s="1"/>
  <c r="AM7" i="35"/>
  <c r="AM6" i="20" s="1"/>
  <c r="AN7" i="35"/>
  <c r="AN6" i="20" s="1"/>
  <c r="AO7" i="35"/>
  <c r="AO6" i="20" s="1"/>
  <c r="AP7" i="35"/>
  <c r="AP6" i="20" s="1"/>
  <c r="AQ7" i="35"/>
  <c r="AQ6" i="20" s="1"/>
  <c r="AR7" i="35"/>
  <c r="AR6" i="20" s="1"/>
  <c r="AS7" i="35"/>
  <c r="AS6" i="20" s="1"/>
  <c r="AT7" i="35"/>
  <c r="AT6" i="20" s="1"/>
  <c r="AU7" i="35"/>
  <c r="AU6" i="20" s="1"/>
  <c r="AV7" i="35"/>
  <c r="AV6" i="20" s="1"/>
  <c r="AW7" i="35"/>
  <c r="AW6" i="20" s="1"/>
  <c r="AX7" i="35"/>
  <c r="AX6" i="20" s="1"/>
  <c r="AY7" i="35"/>
  <c r="AY6" i="20" s="1"/>
  <c r="AZ7" i="35"/>
  <c r="AZ6" i="20" s="1"/>
  <c r="BA7" i="35"/>
  <c r="BA6" i="20" s="1"/>
  <c r="BB7" i="35"/>
  <c r="BB6" i="20" s="1"/>
  <c r="BC7" i="35"/>
  <c r="BC6" i="20" s="1"/>
  <c r="BD7" i="35"/>
  <c r="BD6" i="20" s="1"/>
  <c r="BE7" i="35"/>
  <c r="BE6" i="20" s="1"/>
  <c r="BF7" i="35"/>
  <c r="BF6" i="20" s="1"/>
  <c r="BG7" i="35"/>
  <c r="BG6" i="20" s="1"/>
  <c r="BH7" i="35"/>
  <c r="BH6" i="20" s="1"/>
  <c r="BI7" i="35"/>
  <c r="BI6" i="20" s="1"/>
  <c r="BJ7" i="35"/>
  <c r="BJ6" i="20" s="1"/>
  <c r="BK7" i="35"/>
  <c r="BK6" i="20" s="1"/>
  <c r="BL7" i="35"/>
  <c r="BL6" i="20" s="1"/>
  <c r="BM7" i="35"/>
  <c r="BM6" i="20" s="1"/>
  <c r="BN7" i="35"/>
  <c r="BN6" i="20" s="1"/>
  <c r="BO7" i="35"/>
  <c r="BO6" i="20" s="1"/>
  <c r="BP7" i="35"/>
  <c r="BP6" i="20" s="1"/>
  <c r="BQ7" i="35"/>
  <c r="BQ6" i="20" s="1"/>
  <c r="BR7" i="35"/>
  <c r="BR6" i="20" s="1"/>
  <c r="BS7" i="35"/>
  <c r="BS6" i="20" s="1"/>
  <c r="BT7" i="35"/>
  <c r="BT6" i="20" s="1"/>
  <c r="BU7" i="35"/>
  <c r="BU6" i="20" s="1"/>
  <c r="BV7" i="35"/>
  <c r="BV6" i="20" s="1"/>
  <c r="BW7" i="35"/>
  <c r="BW6" i="20" s="1"/>
  <c r="BX7" i="35"/>
  <c r="BX6" i="20" s="1"/>
  <c r="BY7" i="35"/>
  <c r="BY6" i="20" s="1"/>
  <c r="BZ7" i="35"/>
  <c r="BZ6" i="20" s="1"/>
  <c r="CA7" i="35"/>
  <c r="CA6" i="20" s="1"/>
  <c r="CB7" i="35"/>
  <c r="CB6" i="20" s="1"/>
  <c r="CC7" i="35"/>
  <c r="CC6" i="20" s="1"/>
  <c r="CD7" i="35"/>
  <c r="CD6" i="20" s="1"/>
  <c r="CE7" i="35"/>
  <c r="CE6" i="20" s="1"/>
  <c r="CF7" i="35"/>
  <c r="CF6" i="20" s="1"/>
  <c r="CG7" i="35"/>
  <c r="CG6" i="20" s="1"/>
  <c r="CH7" i="35"/>
  <c r="CH6" i="20" s="1"/>
  <c r="CI7" i="35"/>
  <c r="CI6" i="20" s="1"/>
  <c r="CJ7" i="35"/>
  <c r="CJ6" i="20" s="1"/>
  <c r="CK7" i="35"/>
  <c r="CK6" i="20" s="1"/>
  <c r="CL7" i="35"/>
  <c r="CL6" i="20" s="1"/>
  <c r="CM7" i="35"/>
  <c r="CM6" i="20" s="1"/>
  <c r="CN7" i="35"/>
  <c r="CN6" i="20" s="1"/>
  <c r="CO7" i="35"/>
  <c r="CO6" i="20" s="1"/>
  <c r="CP7" i="35"/>
  <c r="CP6" i="20" s="1"/>
  <c r="CQ7" i="35"/>
  <c r="CQ6" i="20" s="1"/>
  <c r="CR7" i="35"/>
  <c r="CR6" i="20" s="1"/>
  <c r="CS7" i="35"/>
  <c r="CS6" i="20" s="1"/>
  <c r="CT7" i="35"/>
  <c r="CT6" i="20" s="1"/>
  <c r="CU7" i="35"/>
  <c r="CU6" i="20" s="1"/>
  <c r="CV7" i="35"/>
  <c r="CV6" i="20" s="1"/>
  <c r="CW7" i="35"/>
  <c r="CW6" i="20" s="1"/>
  <c r="B8" i="35"/>
  <c r="B7" i="20" s="1"/>
  <c r="C8" i="35"/>
  <c r="C7" i="20" s="1"/>
  <c r="D8" i="35"/>
  <c r="D7" i="20" s="1"/>
  <c r="E8" i="35"/>
  <c r="E7" i="20" s="1"/>
  <c r="F8" i="35"/>
  <c r="F7" i="20" s="1"/>
  <c r="G8" i="35"/>
  <c r="G7" i="20" s="1"/>
  <c r="H8" i="35"/>
  <c r="H7" i="20" s="1"/>
  <c r="I8" i="35"/>
  <c r="I7" i="20" s="1"/>
  <c r="J8" i="35"/>
  <c r="J7" i="20" s="1"/>
  <c r="K8" i="35"/>
  <c r="K7" i="20" s="1"/>
  <c r="L8" i="35"/>
  <c r="L7" i="20" s="1"/>
  <c r="M8" i="35"/>
  <c r="M7" i="20" s="1"/>
  <c r="N8" i="35"/>
  <c r="N7" i="20" s="1"/>
  <c r="O8" i="35"/>
  <c r="O7" i="20" s="1"/>
  <c r="P8" i="35"/>
  <c r="P7" i="20" s="1"/>
  <c r="Q8" i="35"/>
  <c r="Q7" i="20" s="1"/>
  <c r="R8" i="35"/>
  <c r="R7" i="20" s="1"/>
  <c r="S8" i="35"/>
  <c r="S7" i="20" s="1"/>
  <c r="T8" i="35"/>
  <c r="T7" i="20" s="1"/>
  <c r="U8" i="35"/>
  <c r="U7" i="20" s="1"/>
  <c r="V8" i="35"/>
  <c r="V7" i="20" s="1"/>
  <c r="W8" i="35"/>
  <c r="W7" i="20" s="1"/>
  <c r="X8" i="35"/>
  <c r="X7" i="20" s="1"/>
  <c r="Y8" i="35"/>
  <c r="Y7" i="20" s="1"/>
  <c r="Z8" i="35"/>
  <c r="Z7" i="20" s="1"/>
  <c r="AA8" i="35"/>
  <c r="AA7" i="20" s="1"/>
  <c r="AB8" i="35"/>
  <c r="AB7" i="20" s="1"/>
  <c r="AC8" i="35"/>
  <c r="AC7" i="20" s="1"/>
  <c r="AD8" i="35"/>
  <c r="AD7" i="20" s="1"/>
  <c r="AE8" i="35"/>
  <c r="AE7" i="20" s="1"/>
  <c r="AF8" i="35"/>
  <c r="AF7" i="20" s="1"/>
  <c r="AG8" i="35"/>
  <c r="AG7" i="20" s="1"/>
  <c r="AH8" i="35"/>
  <c r="AH7" i="20" s="1"/>
  <c r="AI8" i="35"/>
  <c r="AI7" i="20" s="1"/>
  <c r="AJ8" i="35"/>
  <c r="AJ7" i="20" s="1"/>
  <c r="AK8" i="35"/>
  <c r="AK7" i="20" s="1"/>
  <c r="AL8" i="35"/>
  <c r="AL7" i="20" s="1"/>
  <c r="AM8" i="35"/>
  <c r="AM7" i="20" s="1"/>
  <c r="AN8" i="35"/>
  <c r="AN7" i="20" s="1"/>
  <c r="AO8" i="35"/>
  <c r="AO7" i="20" s="1"/>
  <c r="AP8" i="35"/>
  <c r="AP7" i="20" s="1"/>
  <c r="AQ8" i="35"/>
  <c r="AQ7" i="20" s="1"/>
  <c r="AR8" i="35"/>
  <c r="AR7" i="20" s="1"/>
  <c r="AS8" i="35"/>
  <c r="AS7" i="20" s="1"/>
  <c r="AT8" i="35"/>
  <c r="AT7" i="20" s="1"/>
  <c r="AU8" i="35"/>
  <c r="AU7" i="20" s="1"/>
  <c r="AV8" i="35"/>
  <c r="AV7" i="20" s="1"/>
  <c r="AW8" i="35"/>
  <c r="AW7" i="20" s="1"/>
  <c r="AX8" i="35"/>
  <c r="AX7" i="20" s="1"/>
  <c r="AY8" i="35"/>
  <c r="AY7" i="20" s="1"/>
  <c r="AZ8" i="35"/>
  <c r="AZ7" i="20" s="1"/>
  <c r="BA8" i="35"/>
  <c r="BA7" i="20" s="1"/>
  <c r="BB8" i="35"/>
  <c r="BB7" i="20" s="1"/>
  <c r="BC8" i="35"/>
  <c r="BC7" i="20" s="1"/>
  <c r="BD8" i="35"/>
  <c r="BD7" i="20" s="1"/>
  <c r="BE8" i="35"/>
  <c r="BE7" i="20" s="1"/>
  <c r="BF8" i="35"/>
  <c r="BF7" i="20" s="1"/>
  <c r="BG8" i="35"/>
  <c r="BG7" i="20" s="1"/>
  <c r="BH8" i="35"/>
  <c r="BH7" i="20" s="1"/>
  <c r="BI8" i="35"/>
  <c r="BI7" i="20" s="1"/>
  <c r="BJ8" i="35"/>
  <c r="BJ7" i="20" s="1"/>
  <c r="BK8" i="35"/>
  <c r="BK7" i="20" s="1"/>
  <c r="BL8" i="35"/>
  <c r="BL7" i="20" s="1"/>
  <c r="BM8" i="35"/>
  <c r="BM7" i="20" s="1"/>
  <c r="BN8" i="35"/>
  <c r="BN7" i="20" s="1"/>
  <c r="BO8" i="35"/>
  <c r="BO7" i="20" s="1"/>
  <c r="BP8" i="35"/>
  <c r="BP7" i="20" s="1"/>
  <c r="BQ8" i="35"/>
  <c r="BQ7" i="20" s="1"/>
  <c r="BR8" i="35"/>
  <c r="BR7" i="20" s="1"/>
  <c r="BS8" i="35"/>
  <c r="BS7" i="20" s="1"/>
  <c r="BT8" i="35"/>
  <c r="BT7" i="20" s="1"/>
  <c r="BU8" i="35"/>
  <c r="BU7" i="20" s="1"/>
  <c r="BV8" i="35"/>
  <c r="BV7" i="20" s="1"/>
  <c r="BW8" i="35"/>
  <c r="BW7" i="20" s="1"/>
  <c r="BX8" i="35"/>
  <c r="BX7" i="20" s="1"/>
  <c r="BY8" i="35"/>
  <c r="BY7" i="20" s="1"/>
  <c r="BZ8" i="35"/>
  <c r="BZ7" i="20" s="1"/>
  <c r="CA8" i="35"/>
  <c r="CA7" i="20" s="1"/>
  <c r="CB8" i="35"/>
  <c r="CB7" i="20" s="1"/>
  <c r="CC8" i="35"/>
  <c r="CC7" i="20" s="1"/>
  <c r="CD8" i="35"/>
  <c r="CD7" i="20" s="1"/>
  <c r="CE8" i="35"/>
  <c r="CE7" i="20" s="1"/>
  <c r="CF8" i="35"/>
  <c r="CF7" i="20" s="1"/>
  <c r="CG8" i="35"/>
  <c r="CG7" i="20" s="1"/>
  <c r="CH8" i="35"/>
  <c r="CH7" i="20" s="1"/>
  <c r="CI8" i="35"/>
  <c r="CI7" i="20" s="1"/>
  <c r="CJ8" i="35"/>
  <c r="CJ7" i="20" s="1"/>
  <c r="CK8" i="35"/>
  <c r="CK7" i="20" s="1"/>
  <c r="CL8" i="35"/>
  <c r="CL7" i="20" s="1"/>
  <c r="CM8" i="35"/>
  <c r="CM7" i="20" s="1"/>
  <c r="CN8" i="35"/>
  <c r="CN7" i="20" s="1"/>
  <c r="CO8" i="35"/>
  <c r="CO7" i="20" s="1"/>
  <c r="CP8" i="35"/>
  <c r="CP7" i="20" s="1"/>
  <c r="CQ8" i="35"/>
  <c r="CQ7" i="20" s="1"/>
  <c r="CR8" i="35"/>
  <c r="CR7" i="20" s="1"/>
  <c r="CS8" i="35"/>
  <c r="CS7" i="20" s="1"/>
  <c r="CT8" i="35"/>
  <c r="CT7" i="20" s="1"/>
  <c r="CU8" i="35"/>
  <c r="CU7" i="20" s="1"/>
  <c r="CV8" i="35"/>
  <c r="CV7" i="20" s="1"/>
  <c r="CW8" i="35"/>
  <c r="CW7" i="20" s="1"/>
  <c r="B9" i="35"/>
  <c r="B8" i="20" s="1"/>
  <c r="C9" i="35"/>
  <c r="C8" i="20" s="1"/>
  <c r="D9" i="35"/>
  <c r="D8" i="20" s="1"/>
  <c r="E9" i="35"/>
  <c r="E8" i="20" s="1"/>
  <c r="F9" i="35"/>
  <c r="F8" i="20" s="1"/>
  <c r="G9" i="35"/>
  <c r="G8" i="20" s="1"/>
  <c r="H9" i="35"/>
  <c r="H8" i="20" s="1"/>
  <c r="I9" i="35"/>
  <c r="I8" i="20" s="1"/>
  <c r="J9" i="35"/>
  <c r="J8" i="20" s="1"/>
  <c r="K9" i="35"/>
  <c r="K8" i="20" s="1"/>
  <c r="L9" i="35"/>
  <c r="L8" i="20" s="1"/>
  <c r="M9" i="35"/>
  <c r="M8" i="20" s="1"/>
  <c r="N9" i="35"/>
  <c r="N8" i="20" s="1"/>
  <c r="O9" i="35"/>
  <c r="O8" i="20" s="1"/>
  <c r="P9" i="35"/>
  <c r="P8" i="20" s="1"/>
  <c r="Q9" i="35"/>
  <c r="Q8" i="20" s="1"/>
  <c r="R9" i="35"/>
  <c r="R8" i="20" s="1"/>
  <c r="S9" i="35"/>
  <c r="S8" i="20" s="1"/>
  <c r="T9" i="35"/>
  <c r="T8" i="20" s="1"/>
  <c r="U9" i="35"/>
  <c r="U8" i="20" s="1"/>
  <c r="V9" i="35"/>
  <c r="V8" i="20" s="1"/>
  <c r="W9" i="35"/>
  <c r="W8" i="20" s="1"/>
  <c r="X9" i="35"/>
  <c r="X8" i="20" s="1"/>
  <c r="Y9" i="35"/>
  <c r="Y8" i="20" s="1"/>
  <c r="Z9" i="35"/>
  <c r="Z8" i="20" s="1"/>
  <c r="AA9" i="35"/>
  <c r="AA8" i="20" s="1"/>
  <c r="AB9" i="35"/>
  <c r="AB8" i="20" s="1"/>
  <c r="AC9" i="35"/>
  <c r="AC8" i="20" s="1"/>
  <c r="AD9" i="35"/>
  <c r="AD8" i="20" s="1"/>
  <c r="AE9" i="35"/>
  <c r="AE8" i="20" s="1"/>
  <c r="AF9" i="35"/>
  <c r="AF8" i="20" s="1"/>
  <c r="AG9" i="35"/>
  <c r="AG8" i="20" s="1"/>
  <c r="AH9" i="35"/>
  <c r="AH8" i="20" s="1"/>
  <c r="AI9" i="35"/>
  <c r="AI8" i="20" s="1"/>
  <c r="AJ9" i="35"/>
  <c r="AJ8" i="20" s="1"/>
  <c r="AK9" i="35"/>
  <c r="AK8" i="20" s="1"/>
  <c r="AL9" i="35"/>
  <c r="AL8" i="20" s="1"/>
  <c r="AM9" i="35"/>
  <c r="AM8" i="20" s="1"/>
  <c r="AN9" i="35"/>
  <c r="AN8" i="20" s="1"/>
  <c r="AO9" i="35"/>
  <c r="AO8" i="20" s="1"/>
  <c r="AP9" i="35"/>
  <c r="AP8" i="20" s="1"/>
  <c r="AQ9" i="35"/>
  <c r="AQ8" i="20" s="1"/>
  <c r="AR9" i="35"/>
  <c r="AR8" i="20" s="1"/>
  <c r="AS9" i="35"/>
  <c r="AS8" i="20" s="1"/>
  <c r="AT9" i="35"/>
  <c r="AT8" i="20" s="1"/>
  <c r="AU9" i="35"/>
  <c r="AU8" i="20" s="1"/>
  <c r="AV9" i="35"/>
  <c r="AV8" i="20" s="1"/>
  <c r="AW9" i="35"/>
  <c r="AW8" i="20" s="1"/>
  <c r="AX9" i="35"/>
  <c r="AX8" i="20" s="1"/>
  <c r="AY9" i="35"/>
  <c r="AY8" i="20" s="1"/>
  <c r="AZ9" i="35"/>
  <c r="AZ8" i="20" s="1"/>
  <c r="BA9" i="35"/>
  <c r="BA8" i="20" s="1"/>
  <c r="BB9" i="35"/>
  <c r="BB8" i="20" s="1"/>
  <c r="BC9" i="35"/>
  <c r="BC8" i="20" s="1"/>
  <c r="BD9" i="35"/>
  <c r="BD8" i="20" s="1"/>
  <c r="BE9" i="35"/>
  <c r="BE8" i="20" s="1"/>
  <c r="BF9" i="35"/>
  <c r="BF8" i="20" s="1"/>
  <c r="BG9" i="35"/>
  <c r="BG8" i="20" s="1"/>
  <c r="BH9" i="35"/>
  <c r="BH8" i="20" s="1"/>
  <c r="BI9" i="35"/>
  <c r="BI8" i="20" s="1"/>
  <c r="BJ9" i="35"/>
  <c r="BJ8" i="20" s="1"/>
  <c r="BK9" i="35"/>
  <c r="BK8" i="20" s="1"/>
  <c r="BL9" i="35"/>
  <c r="BL8" i="20" s="1"/>
  <c r="BM9" i="35"/>
  <c r="BM8" i="20" s="1"/>
  <c r="BN9" i="35"/>
  <c r="BN8" i="20" s="1"/>
  <c r="BO9" i="35"/>
  <c r="BO8" i="20" s="1"/>
  <c r="BP9" i="35"/>
  <c r="BP8" i="20" s="1"/>
  <c r="BQ9" i="35"/>
  <c r="BQ8" i="20" s="1"/>
  <c r="BR9" i="35"/>
  <c r="BR8" i="20" s="1"/>
  <c r="BS9" i="35"/>
  <c r="BS8" i="20" s="1"/>
  <c r="BT9" i="35"/>
  <c r="BT8" i="20" s="1"/>
  <c r="BU9" i="35"/>
  <c r="BU8" i="20" s="1"/>
  <c r="BV9" i="35"/>
  <c r="BV8" i="20" s="1"/>
  <c r="BW9" i="35"/>
  <c r="BW8" i="20" s="1"/>
  <c r="BX9" i="35"/>
  <c r="BX8" i="20" s="1"/>
  <c r="BY9" i="35"/>
  <c r="BY8" i="20" s="1"/>
  <c r="BZ9" i="35"/>
  <c r="BZ8" i="20" s="1"/>
  <c r="CA9" i="35"/>
  <c r="CA8" i="20" s="1"/>
  <c r="CB9" i="35"/>
  <c r="CB8" i="20" s="1"/>
  <c r="CC9" i="35"/>
  <c r="CC8" i="20" s="1"/>
  <c r="CD9" i="35"/>
  <c r="CD8" i="20" s="1"/>
  <c r="CE9" i="35"/>
  <c r="CE8" i="20" s="1"/>
  <c r="CF9" i="35"/>
  <c r="CF8" i="20" s="1"/>
  <c r="CG9" i="35"/>
  <c r="CG8" i="20" s="1"/>
  <c r="CH9" i="35"/>
  <c r="CH8" i="20" s="1"/>
  <c r="CI9" i="35"/>
  <c r="CI8" i="20" s="1"/>
  <c r="CJ9" i="35"/>
  <c r="CJ8" i="20" s="1"/>
  <c r="CK9" i="35"/>
  <c r="CK8" i="20" s="1"/>
  <c r="CL9" i="35"/>
  <c r="CL8" i="20" s="1"/>
  <c r="CM9" i="35"/>
  <c r="CM8" i="20" s="1"/>
  <c r="CN9" i="35"/>
  <c r="CN8" i="20" s="1"/>
  <c r="CO9" i="35"/>
  <c r="CO8" i="20" s="1"/>
  <c r="CP9" i="35"/>
  <c r="CP8" i="20" s="1"/>
  <c r="CQ9" i="35"/>
  <c r="CQ8" i="20" s="1"/>
  <c r="CR9" i="35"/>
  <c r="CR8" i="20" s="1"/>
  <c r="CS9" i="35"/>
  <c r="CS8" i="20" s="1"/>
  <c r="CT9" i="35"/>
  <c r="CT8" i="20" s="1"/>
  <c r="CU9" i="35"/>
  <c r="CU8" i="20" s="1"/>
  <c r="CV9" i="35"/>
  <c r="CV8" i="20" s="1"/>
  <c r="CW9" i="35"/>
  <c r="CW8" i="20" s="1"/>
  <c r="B10" i="35"/>
  <c r="B9" i="20" s="1"/>
  <c r="C10" i="35"/>
  <c r="C9" i="20" s="1"/>
  <c r="D10" i="35"/>
  <c r="D9" i="20" s="1"/>
  <c r="E10" i="35"/>
  <c r="E9" i="20" s="1"/>
  <c r="F10" i="35"/>
  <c r="F9" i="20" s="1"/>
  <c r="G10" i="35"/>
  <c r="G9" i="20" s="1"/>
  <c r="H10" i="35"/>
  <c r="H9" i="20" s="1"/>
  <c r="I10" i="35"/>
  <c r="I9" i="20" s="1"/>
  <c r="J10" i="35"/>
  <c r="J9" i="20" s="1"/>
  <c r="K10" i="35"/>
  <c r="K9" i="20" s="1"/>
  <c r="L10" i="35"/>
  <c r="L9" i="20" s="1"/>
  <c r="M10" i="35"/>
  <c r="M9" i="20" s="1"/>
  <c r="N10" i="35"/>
  <c r="N9" i="20" s="1"/>
  <c r="O10" i="35"/>
  <c r="O9" i="20" s="1"/>
  <c r="P10" i="35"/>
  <c r="P9" i="20" s="1"/>
  <c r="Q10" i="35"/>
  <c r="Q9" i="20" s="1"/>
  <c r="R10" i="35"/>
  <c r="R9" i="20" s="1"/>
  <c r="S10" i="35"/>
  <c r="S9" i="20" s="1"/>
  <c r="T10" i="35"/>
  <c r="T9" i="20" s="1"/>
  <c r="U10" i="35"/>
  <c r="U9" i="20" s="1"/>
  <c r="V10" i="35"/>
  <c r="V9" i="20" s="1"/>
  <c r="W10" i="35"/>
  <c r="W9" i="20" s="1"/>
  <c r="X10" i="35"/>
  <c r="X9" i="20" s="1"/>
  <c r="Y10" i="35"/>
  <c r="Y9" i="20" s="1"/>
  <c r="Z10" i="35"/>
  <c r="Z9" i="20" s="1"/>
  <c r="AA10" i="35"/>
  <c r="AA9" i="20" s="1"/>
  <c r="AB10" i="35"/>
  <c r="AB9" i="20" s="1"/>
  <c r="AC10" i="35"/>
  <c r="AC9" i="20" s="1"/>
  <c r="AD10" i="35"/>
  <c r="AD9" i="20" s="1"/>
  <c r="AE10" i="35"/>
  <c r="AE9" i="20" s="1"/>
  <c r="AF10" i="35"/>
  <c r="AF9" i="20" s="1"/>
  <c r="AG10" i="35"/>
  <c r="AG9" i="20" s="1"/>
  <c r="AH10" i="35"/>
  <c r="AH9" i="20" s="1"/>
  <c r="AI10" i="35"/>
  <c r="AI9" i="20" s="1"/>
  <c r="AJ10" i="35"/>
  <c r="AJ9" i="20" s="1"/>
  <c r="AK10" i="35"/>
  <c r="AK9" i="20" s="1"/>
  <c r="AL10" i="35"/>
  <c r="AL9" i="20" s="1"/>
  <c r="AM10" i="35"/>
  <c r="AM9" i="20" s="1"/>
  <c r="AN10" i="35"/>
  <c r="AN9" i="20" s="1"/>
  <c r="AO10" i="35"/>
  <c r="AO9" i="20" s="1"/>
  <c r="AP10" i="35"/>
  <c r="AP9" i="20" s="1"/>
  <c r="AQ10" i="35"/>
  <c r="AQ9" i="20" s="1"/>
  <c r="AR10" i="35"/>
  <c r="AR9" i="20" s="1"/>
  <c r="AS10" i="35"/>
  <c r="AS9" i="20" s="1"/>
  <c r="AT10" i="35"/>
  <c r="AT9" i="20" s="1"/>
  <c r="AU10" i="35"/>
  <c r="AU9" i="20" s="1"/>
  <c r="AV10" i="35"/>
  <c r="AV9" i="20" s="1"/>
  <c r="AW10" i="35"/>
  <c r="AW9" i="20" s="1"/>
  <c r="AX10" i="35"/>
  <c r="AX9" i="20" s="1"/>
  <c r="AY10" i="35"/>
  <c r="AY9" i="20" s="1"/>
  <c r="AZ10" i="35"/>
  <c r="AZ9" i="20" s="1"/>
  <c r="BA10" i="35"/>
  <c r="BA9" i="20" s="1"/>
  <c r="BB10" i="35"/>
  <c r="BB9" i="20" s="1"/>
  <c r="BC10" i="35"/>
  <c r="BC9" i="20" s="1"/>
  <c r="BD10" i="35"/>
  <c r="BD9" i="20" s="1"/>
  <c r="BE10" i="35"/>
  <c r="BE9" i="20" s="1"/>
  <c r="BF10" i="35"/>
  <c r="BF9" i="20" s="1"/>
  <c r="BG10" i="35"/>
  <c r="BG9" i="20" s="1"/>
  <c r="BH10" i="35"/>
  <c r="BH9" i="20" s="1"/>
  <c r="BI10" i="35"/>
  <c r="BI9" i="20" s="1"/>
  <c r="BJ10" i="35"/>
  <c r="BJ9" i="20" s="1"/>
  <c r="BK10" i="35"/>
  <c r="BK9" i="20" s="1"/>
  <c r="BL10" i="35"/>
  <c r="BL9" i="20" s="1"/>
  <c r="BM10" i="35"/>
  <c r="BM9" i="20" s="1"/>
  <c r="BN10" i="35"/>
  <c r="BN9" i="20" s="1"/>
  <c r="BO10" i="35"/>
  <c r="BO9" i="20" s="1"/>
  <c r="BP10" i="35"/>
  <c r="BP9" i="20" s="1"/>
  <c r="BQ10" i="35"/>
  <c r="BQ9" i="20" s="1"/>
  <c r="BR10" i="35"/>
  <c r="BR9" i="20" s="1"/>
  <c r="BS10" i="35"/>
  <c r="BS9" i="20" s="1"/>
  <c r="BT10" i="35"/>
  <c r="BT9" i="20" s="1"/>
  <c r="BU10" i="35"/>
  <c r="BU9" i="20" s="1"/>
  <c r="BV10" i="35"/>
  <c r="BV9" i="20" s="1"/>
  <c r="BW10" i="35"/>
  <c r="BW9" i="20" s="1"/>
  <c r="BX10" i="35"/>
  <c r="BX9" i="20" s="1"/>
  <c r="BY10" i="35"/>
  <c r="BY9" i="20" s="1"/>
  <c r="BZ10" i="35"/>
  <c r="BZ9" i="20" s="1"/>
  <c r="CA10" i="35"/>
  <c r="CA9" i="20" s="1"/>
  <c r="CB10" i="35"/>
  <c r="CB9" i="20" s="1"/>
  <c r="CC10" i="35"/>
  <c r="CC9" i="20" s="1"/>
  <c r="CD10" i="35"/>
  <c r="CD9" i="20" s="1"/>
  <c r="CE10" i="35"/>
  <c r="CE9" i="20" s="1"/>
  <c r="CF10" i="35"/>
  <c r="CF9" i="20" s="1"/>
  <c r="CG10" i="35"/>
  <c r="CG9" i="20" s="1"/>
  <c r="CH10" i="35"/>
  <c r="CH9" i="20" s="1"/>
  <c r="CI10" i="35"/>
  <c r="CI9" i="20" s="1"/>
  <c r="CJ10" i="35"/>
  <c r="CJ9" i="20" s="1"/>
  <c r="CK10" i="35"/>
  <c r="CK9" i="20" s="1"/>
  <c r="CL10" i="35"/>
  <c r="CL9" i="20" s="1"/>
  <c r="CM10" i="35"/>
  <c r="CM9" i="20" s="1"/>
  <c r="CN10" i="35"/>
  <c r="CN9" i="20" s="1"/>
  <c r="CO10" i="35"/>
  <c r="CO9" i="20" s="1"/>
  <c r="CP10" i="35"/>
  <c r="CP9" i="20" s="1"/>
  <c r="CQ10" i="35"/>
  <c r="CQ9" i="20" s="1"/>
  <c r="CR10" i="35"/>
  <c r="CR9" i="20" s="1"/>
  <c r="CS10" i="35"/>
  <c r="CS9" i="20" s="1"/>
  <c r="CT10" i="35"/>
  <c r="CT9" i="20" s="1"/>
  <c r="CU10" i="35"/>
  <c r="CU9" i="20" s="1"/>
  <c r="CV10" i="35"/>
  <c r="CV9" i="20" s="1"/>
  <c r="CW10" i="35"/>
  <c r="CW9" i="20" s="1"/>
  <c r="B11" i="35"/>
  <c r="B10" i="20" s="1"/>
  <c r="C11" i="35"/>
  <c r="C10" i="20" s="1"/>
  <c r="D11" i="35"/>
  <c r="D10" i="20" s="1"/>
  <c r="E11" i="35"/>
  <c r="E10" i="20" s="1"/>
  <c r="F11" i="35"/>
  <c r="F10" i="20" s="1"/>
  <c r="G11" i="35"/>
  <c r="G10" i="20" s="1"/>
  <c r="H11" i="35"/>
  <c r="H10" i="20" s="1"/>
  <c r="I11" i="35"/>
  <c r="I10" i="20" s="1"/>
  <c r="J11" i="35"/>
  <c r="J10" i="20" s="1"/>
  <c r="K11" i="35"/>
  <c r="K10" i="20" s="1"/>
  <c r="L11" i="35"/>
  <c r="L10" i="20" s="1"/>
  <c r="M11" i="35"/>
  <c r="M10" i="20" s="1"/>
  <c r="N11" i="35"/>
  <c r="N10" i="20" s="1"/>
  <c r="O11" i="35"/>
  <c r="O10" i="20" s="1"/>
  <c r="P11" i="35"/>
  <c r="P10" i="20" s="1"/>
  <c r="Q11" i="35"/>
  <c r="Q10" i="20" s="1"/>
  <c r="R11" i="35"/>
  <c r="R10" i="20" s="1"/>
  <c r="S11" i="35"/>
  <c r="S10" i="20" s="1"/>
  <c r="T11" i="35"/>
  <c r="T10" i="20" s="1"/>
  <c r="U11" i="35"/>
  <c r="U10" i="20" s="1"/>
  <c r="V11" i="35"/>
  <c r="V10" i="20" s="1"/>
  <c r="W11" i="35"/>
  <c r="W10" i="20" s="1"/>
  <c r="X11" i="35"/>
  <c r="X10" i="20" s="1"/>
  <c r="Y11" i="35"/>
  <c r="Y10" i="20" s="1"/>
  <c r="Z11" i="35"/>
  <c r="Z10" i="20" s="1"/>
  <c r="AA11" i="35"/>
  <c r="AA10" i="20" s="1"/>
  <c r="AB11" i="35"/>
  <c r="AB10" i="20" s="1"/>
  <c r="AC11" i="35"/>
  <c r="AC10" i="20" s="1"/>
  <c r="AD11" i="35"/>
  <c r="AD10" i="20" s="1"/>
  <c r="AE11" i="35"/>
  <c r="AE10" i="20" s="1"/>
  <c r="AF11" i="35"/>
  <c r="AF10" i="20" s="1"/>
  <c r="AG11" i="35"/>
  <c r="AG10" i="20" s="1"/>
  <c r="AH11" i="35"/>
  <c r="AH10" i="20" s="1"/>
  <c r="AI11" i="35"/>
  <c r="AI10" i="20" s="1"/>
  <c r="AJ11" i="35"/>
  <c r="AJ10" i="20" s="1"/>
  <c r="AK11" i="35"/>
  <c r="AK10" i="20" s="1"/>
  <c r="AL11" i="35"/>
  <c r="AL10" i="20" s="1"/>
  <c r="AM11" i="35"/>
  <c r="AM10" i="20" s="1"/>
  <c r="AN11" i="35"/>
  <c r="AN10" i="20" s="1"/>
  <c r="AO11" i="35"/>
  <c r="AO10" i="20" s="1"/>
  <c r="AP11" i="35"/>
  <c r="AP10" i="20" s="1"/>
  <c r="AQ11" i="35"/>
  <c r="AQ10" i="20" s="1"/>
  <c r="AR11" i="35"/>
  <c r="AR10" i="20" s="1"/>
  <c r="AS11" i="35"/>
  <c r="AS10" i="20" s="1"/>
  <c r="AT11" i="35"/>
  <c r="AT10" i="20" s="1"/>
  <c r="AU11" i="35"/>
  <c r="AU10" i="20" s="1"/>
  <c r="AV11" i="35"/>
  <c r="AV10" i="20" s="1"/>
  <c r="AW11" i="35"/>
  <c r="AW10" i="20" s="1"/>
  <c r="AX11" i="35"/>
  <c r="AX10" i="20" s="1"/>
  <c r="AY11" i="35"/>
  <c r="AY10" i="20" s="1"/>
  <c r="AZ11" i="35"/>
  <c r="AZ10" i="20" s="1"/>
  <c r="BA11" i="35"/>
  <c r="BA10" i="20" s="1"/>
  <c r="BB11" i="35"/>
  <c r="BB10" i="20" s="1"/>
  <c r="BC11" i="35"/>
  <c r="BC10" i="20" s="1"/>
  <c r="BD11" i="35"/>
  <c r="BD10" i="20" s="1"/>
  <c r="BE11" i="35"/>
  <c r="BE10" i="20" s="1"/>
  <c r="BF11" i="35"/>
  <c r="BF10" i="20" s="1"/>
  <c r="BG11" i="35"/>
  <c r="BG10" i="20" s="1"/>
  <c r="BH11" i="35"/>
  <c r="BH10" i="20" s="1"/>
  <c r="BI11" i="35"/>
  <c r="BI10" i="20" s="1"/>
  <c r="BJ11" i="35"/>
  <c r="BJ10" i="20" s="1"/>
  <c r="BK11" i="35"/>
  <c r="BK10" i="20" s="1"/>
  <c r="BL11" i="35"/>
  <c r="BL10" i="20" s="1"/>
  <c r="BM11" i="35"/>
  <c r="BM10" i="20" s="1"/>
  <c r="BN11" i="35"/>
  <c r="BN10" i="20" s="1"/>
  <c r="BO11" i="35"/>
  <c r="BO10" i="20" s="1"/>
  <c r="BP11" i="35"/>
  <c r="BP10" i="20" s="1"/>
  <c r="BQ11" i="35"/>
  <c r="BQ10" i="20" s="1"/>
  <c r="BR11" i="35"/>
  <c r="BR10" i="20" s="1"/>
  <c r="BS11" i="35"/>
  <c r="BS10" i="20" s="1"/>
  <c r="BT11" i="35"/>
  <c r="BT10" i="20" s="1"/>
  <c r="BU11" i="35"/>
  <c r="BU10" i="20" s="1"/>
  <c r="BV11" i="35"/>
  <c r="BV10" i="20" s="1"/>
  <c r="BW11" i="35"/>
  <c r="BW10" i="20" s="1"/>
  <c r="BX11" i="35"/>
  <c r="BX10" i="20" s="1"/>
  <c r="BY11" i="35"/>
  <c r="BY10" i="20" s="1"/>
  <c r="BZ11" i="35"/>
  <c r="BZ10" i="20" s="1"/>
  <c r="CA11" i="35"/>
  <c r="CA10" i="20" s="1"/>
  <c r="CB11" i="35"/>
  <c r="CB10" i="20" s="1"/>
  <c r="CC11" i="35"/>
  <c r="CC10" i="20" s="1"/>
  <c r="CD11" i="35"/>
  <c r="CD10" i="20" s="1"/>
  <c r="CE11" i="35"/>
  <c r="CE10" i="20" s="1"/>
  <c r="CF11" i="35"/>
  <c r="CF10" i="20" s="1"/>
  <c r="CG11" i="35"/>
  <c r="CG10" i="20" s="1"/>
  <c r="CH11" i="35"/>
  <c r="CH10" i="20" s="1"/>
  <c r="CI11" i="35"/>
  <c r="CI10" i="20" s="1"/>
  <c r="CJ11" i="35"/>
  <c r="CJ10" i="20" s="1"/>
  <c r="CK11" i="35"/>
  <c r="CK10" i="20" s="1"/>
  <c r="CL11" i="35"/>
  <c r="CL10" i="20" s="1"/>
  <c r="CM11" i="35"/>
  <c r="CM10" i="20" s="1"/>
  <c r="CN11" i="35"/>
  <c r="CN10" i="20" s="1"/>
  <c r="CO11" i="35"/>
  <c r="CO10" i="20" s="1"/>
  <c r="CP11" i="35"/>
  <c r="CP10" i="20" s="1"/>
  <c r="CQ11" i="35"/>
  <c r="CQ10" i="20" s="1"/>
  <c r="CR11" i="35"/>
  <c r="CR10" i="20" s="1"/>
  <c r="CS11" i="35"/>
  <c r="CS10" i="20" s="1"/>
  <c r="CT11" i="35"/>
  <c r="CT10" i="20" s="1"/>
  <c r="CU11" i="35"/>
  <c r="CU10" i="20" s="1"/>
  <c r="CV11" i="35"/>
  <c r="CV10" i="20" s="1"/>
  <c r="CW11" i="35"/>
  <c r="CW10" i="20" s="1"/>
  <c r="B12" i="35"/>
  <c r="B11" i="20" s="1"/>
  <c r="C12" i="35"/>
  <c r="C11" i="20" s="1"/>
  <c r="D12" i="35"/>
  <c r="D11" i="20" s="1"/>
  <c r="E12" i="35"/>
  <c r="E11" i="20" s="1"/>
  <c r="F12" i="35"/>
  <c r="F11" i="20" s="1"/>
  <c r="G12" i="35"/>
  <c r="G11" i="20" s="1"/>
  <c r="H12" i="35"/>
  <c r="H11" i="20" s="1"/>
  <c r="I12" i="35"/>
  <c r="I11" i="20" s="1"/>
  <c r="J12" i="35"/>
  <c r="J11" i="20" s="1"/>
  <c r="K12" i="35"/>
  <c r="K11" i="20" s="1"/>
  <c r="L12" i="35"/>
  <c r="L11" i="20" s="1"/>
  <c r="M12" i="35"/>
  <c r="M11" i="20" s="1"/>
  <c r="N12" i="35"/>
  <c r="N11" i="20" s="1"/>
  <c r="O12" i="35"/>
  <c r="O11" i="20" s="1"/>
  <c r="P12" i="35"/>
  <c r="P11" i="20" s="1"/>
  <c r="Q12" i="35"/>
  <c r="Q11" i="20" s="1"/>
  <c r="R12" i="35"/>
  <c r="R11" i="20" s="1"/>
  <c r="S12" i="35"/>
  <c r="S11" i="20" s="1"/>
  <c r="T12" i="35"/>
  <c r="T11" i="20" s="1"/>
  <c r="U12" i="35"/>
  <c r="U11" i="20" s="1"/>
  <c r="V12" i="35"/>
  <c r="V11" i="20" s="1"/>
  <c r="W12" i="35"/>
  <c r="W11" i="20" s="1"/>
  <c r="X12" i="35"/>
  <c r="X11" i="20" s="1"/>
  <c r="Y12" i="35"/>
  <c r="Y11" i="20" s="1"/>
  <c r="Z12" i="35"/>
  <c r="Z11" i="20" s="1"/>
  <c r="AA12" i="35"/>
  <c r="AA11" i="20" s="1"/>
  <c r="AB12" i="35"/>
  <c r="AB11" i="20" s="1"/>
  <c r="AC12" i="35"/>
  <c r="AC11" i="20" s="1"/>
  <c r="AD12" i="35"/>
  <c r="AD11" i="20" s="1"/>
  <c r="AE12" i="35"/>
  <c r="AE11" i="20" s="1"/>
  <c r="AF12" i="35"/>
  <c r="AF11" i="20" s="1"/>
  <c r="AG12" i="35"/>
  <c r="AG11" i="20" s="1"/>
  <c r="AH12" i="35"/>
  <c r="AH11" i="20" s="1"/>
  <c r="AI12" i="35"/>
  <c r="AI11" i="20" s="1"/>
  <c r="AJ12" i="35"/>
  <c r="AJ11" i="20" s="1"/>
  <c r="AK12" i="35"/>
  <c r="AK11" i="20" s="1"/>
  <c r="AL12" i="35"/>
  <c r="AL11" i="20" s="1"/>
  <c r="AM12" i="35"/>
  <c r="AM11" i="20" s="1"/>
  <c r="AN12" i="35"/>
  <c r="AN11" i="20" s="1"/>
  <c r="AO12" i="35"/>
  <c r="AO11" i="20" s="1"/>
  <c r="AP12" i="35"/>
  <c r="AP11" i="20" s="1"/>
  <c r="AQ12" i="35"/>
  <c r="AQ11" i="20" s="1"/>
  <c r="AR12" i="35"/>
  <c r="AR11" i="20" s="1"/>
  <c r="AS12" i="35"/>
  <c r="AS11" i="20" s="1"/>
  <c r="AT12" i="35"/>
  <c r="AT11" i="20" s="1"/>
  <c r="AU12" i="35"/>
  <c r="AU11" i="20" s="1"/>
  <c r="AV12" i="35"/>
  <c r="AV11" i="20" s="1"/>
  <c r="AW12" i="35"/>
  <c r="AW11" i="20" s="1"/>
  <c r="AX12" i="35"/>
  <c r="AX11" i="20" s="1"/>
  <c r="AY12" i="35"/>
  <c r="AY11" i="20" s="1"/>
  <c r="AZ12" i="35"/>
  <c r="AZ11" i="20" s="1"/>
  <c r="BA12" i="35"/>
  <c r="BA11" i="20" s="1"/>
  <c r="BB12" i="35"/>
  <c r="BB11" i="20" s="1"/>
  <c r="BC12" i="35"/>
  <c r="BC11" i="20" s="1"/>
  <c r="BD12" i="35"/>
  <c r="BD11" i="20" s="1"/>
  <c r="BE12" i="35"/>
  <c r="BE11" i="20" s="1"/>
  <c r="BF12" i="35"/>
  <c r="BF11" i="20" s="1"/>
  <c r="BG12" i="35"/>
  <c r="BG11" i="20" s="1"/>
  <c r="BH12" i="35"/>
  <c r="BH11" i="20" s="1"/>
  <c r="BI12" i="35"/>
  <c r="BI11" i="20" s="1"/>
  <c r="BJ12" i="35"/>
  <c r="BJ11" i="20" s="1"/>
  <c r="BK12" i="35"/>
  <c r="BK11" i="20" s="1"/>
  <c r="BL12" i="35"/>
  <c r="BL11" i="20" s="1"/>
  <c r="BM12" i="35"/>
  <c r="BM11" i="20" s="1"/>
  <c r="BN12" i="35"/>
  <c r="BN11" i="20" s="1"/>
  <c r="BO12" i="35"/>
  <c r="BO11" i="20" s="1"/>
  <c r="BP12" i="35"/>
  <c r="BP11" i="20" s="1"/>
  <c r="BQ12" i="35"/>
  <c r="BQ11" i="20" s="1"/>
  <c r="BR12" i="35"/>
  <c r="BR11" i="20" s="1"/>
  <c r="BS12" i="35"/>
  <c r="BS11" i="20" s="1"/>
  <c r="BT12" i="35"/>
  <c r="BT11" i="20" s="1"/>
  <c r="BU12" i="35"/>
  <c r="BU11" i="20" s="1"/>
  <c r="BV12" i="35"/>
  <c r="BV11" i="20" s="1"/>
  <c r="BW12" i="35"/>
  <c r="BW11" i="20" s="1"/>
  <c r="BX12" i="35"/>
  <c r="BX11" i="20" s="1"/>
  <c r="BY12" i="35"/>
  <c r="BY11" i="20" s="1"/>
  <c r="BZ12" i="35"/>
  <c r="BZ11" i="20" s="1"/>
  <c r="CA12" i="35"/>
  <c r="CA11" i="20" s="1"/>
  <c r="CB12" i="35"/>
  <c r="CB11" i="20" s="1"/>
  <c r="CC12" i="35"/>
  <c r="CC11" i="20" s="1"/>
  <c r="CD12" i="35"/>
  <c r="CD11" i="20" s="1"/>
  <c r="CE12" i="35"/>
  <c r="CE11" i="20" s="1"/>
  <c r="CF12" i="35"/>
  <c r="CF11" i="20" s="1"/>
  <c r="CG12" i="35"/>
  <c r="CG11" i="20" s="1"/>
  <c r="CH12" i="35"/>
  <c r="CH11" i="20" s="1"/>
  <c r="CI12" i="35"/>
  <c r="CI11" i="20" s="1"/>
  <c r="CJ12" i="35"/>
  <c r="CJ11" i="20" s="1"/>
  <c r="CK12" i="35"/>
  <c r="CK11" i="20" s="1"/>
  <c r="CL12" i="35"/>
  <c r="CL11" i="20" s="1"/>
  <c r="CM12" i="35"/>
  <c r="CM11" i="20" s="1"/>
  <c r="CN12" i="35"/>
  <c r="CN11" i="20" s="1"/>
  <c r="CO12" i="35"/>
  <c r="CO11" i="20" s="1"/>
  <c r="CP12" i="35"/>
  <c r="CP11" i="20" s="1"/>
  <c r="CQ12" i="35"/>
  <c r="CQ11" i="20" s="1"/>
  <c r="CR12" i="35"/>
  <c r="CR11" i="20" s="1"/>
  <c r="CS12" i="35"/>
  <c r="CS11" i="20" s="1"/>
  <c r="CT12" i="35"/>
  <c r="CT11" i="20" s="1"/>
  <c r="CU12" i="35"/>
  <c r="CU11" i="20" s="1"/>
  <c r="CV12" i="35"/>
  <c r="CV11" i="20" s="1"/>
  <c r="CW12" i="35"/>
  <c r="CW11" i="20" s="1"/>
  <c r="B13" i="35"/>
  <c r="B12" i="20" s="1"/>
  <c r="C13" i="35"/>
  <c r="C12" i="20" s="1"/>
  <c r="D13" i="35"/>
  <c r="D12" i="20" s="1"/>
  <c r="E13" i="35"/>
  <c r="E12" i="20" s="1"/>
  <c r="F13" i="35"/>
  <c r="F12" i="20" s="1"/>
  <c r="G13" i="35"/>
  <c r="G12" i="20" s="1"/>
  <c r="H13" i="35"/>
  <c r="H12" i="20" s="1"/>
  <c r="I13" i="35"/>
  <c r="I12" i="20" s="1"/>
  <c r="J13" i="35"/>
  <c r="J12" i="20" s="1"/>
  <c r="K13" i="35"/>
  <c r="K12" i="20" s="1"/>
  <c r="L13" i="35"/>
  <c r="L12" i="20" s="1"/>
  <c r="M13" i="35"/>
  <c r="M12" i="20" s="1"/>
  <c r="N13" i="35"/>
  <c r="N12" i="20" s="1"/>
  <c r="O13" i="35"/>
  <c r="O12" i="20" s="1"/>
  <c r="P13" i="35"/>
  <c r="P12" i="20" s="1"/>
  <c r="Q13" i="35"/>
  <c r="Q12" i="20" s="1"/>
  <c r="R13" i="35"/>
  <c r="R12" i="20" s="1"/>
  <c r="S13" i="35"/>
  <c r="S12" i="20" s="1"/>
  <c r="T13" i="35"/>
  <c r="T12" i="20" s="1"/>
  <c r="U13" i="35"/>
  <c r="U12" i="20" s="1"/>
  <c r="V13" i="35"/>
  <c r="V12" i="20" s="1"/>
  <c r="W13" i="35"/>
  <c r="W12" i="20" s="1"/>
  <c r="X13" i="35"/>
  <c r="X12" i="20" s="1"/>
  <c r="Y13" i="35"/>
  <c r="Y12" i="20" s="1"/>
  <c r="Z13" i="35"/>
  <c r="Z12" i="20" s="1"/>
  <c r="AA13" i="35"/>
  <c r="AA12" i="20" s="1"/>
  <c r="AB13" i="35"/>
  <c r="AB12" i="20" s="1"/>
  <c r="AC13" i="35"/>
  <c r="AC12" i="20" s="1"/>
  <c r="AD13" i="35"/>
  <c r="AD12" i="20" s="1"/>
  <c r="AE13" i="35"/>
  <c r="AE12" i="20" s="1"/>
  <c r="AF13" i="35"/>
  <c r="AF12" i="20" s="1"/>
  <c r="AG13" i="35"/>
  <c r="AG12" i="20" s="1"/>
  <c r="AH13" i="35"/>
  <c r="AH12" i="20" s="1"/>
  <c r="AI13" i="35"/>
  <c r="AI12" i="20" s="1"/>
  <c r="AJ13" i="35"/>
  <c r="AJ12" i="20" s="1"/>
  <c r="AK13" i="35"/>
  <c r="AK12" i="20" s="1"/>
  <c r="AL13" i="35"/>
  <c r="AL12" i="20" s="1"/>
  <c r="AM13" i="35"/>
  <c r="AM12" i="20" s="1"/>
  <c r="AN13" i="35"/>
  <c r="AN12" i="20" s="1"/>
  <c r="AO13" i="35"/>
  <c r="AO12" i="20" s="1"/>
  <c r="AP13" i="35"/>
  <c r="AP12" i="20" s="1"/>
  <c r="AQ13" i="35"/>
  <c r="AQ12" i="20" s="1"/>
  <c r="AR13" i="35"/>
  <c r="AR12" i="20" s="1"/>
  <c r="AS13" i="35"/>
  <c r="AS12" i="20" s="1"/>
  <c r="AT13" i="35"/>
  <c r="AT12" i="20" s="1"/>
  <c r="AU13" i="35"/>
  <c r="AU12" i="20" s="1"/>
  <c r="AV13" i="35"/>
  <c r="AV12" i="20" s="1"/>
  <c r="AW13" i="35"/>
  <c r="AW12" i="20" s="1"/>
  <c r="AX13" i="35"/>
  <c r="AX12" i="20" s="1"/>
  <c r="AY13" i="35"/>
  <c r="AY12" i="20" s="1"/>
  <c r="AZ13" i="35"/>
  <c r="AZ12" i="20" s="1"/>
  <c r="BA13" i="35"/>
  <c r="BA12" i="20" s="1"/>
  <c r="BB13" i="35"/>
  <c r="BB12" i="20" s="1"/>
  <c r="BC13" i="35"/>
  <c r="BC12" i="20" s="1"/>
  <c r="BD13" i="35"/>
  <c r="BD12" i="20" s="1"/>
  <c r="BE13" i="35"/>
  <c r="BE12" i="20" s="1"/>
  <c r="BF13" i="35"/>
  <c r="BF12" i="20" s="1"/>
  <c r="BG13" i="35"/>
  <c r="BG12" i="20" s="1"/>
  <c r="BH13" i="35"/>
  <c r="BH12" i="20" s="1"/>
  <c r="BI13" i="35"/>
  <c r="BI12" i="20" s="1"/>
  <c r="BJ13" i="35"/>
  <c r="BJ12" i="20" s="1"/>
  <c r="BK13" i="35"/>
  <c r="BK12" i="20" s="1"/>
  <c r="BL13" i="35"/>
  <c r="BL12" i="20" s="1"/>
  <c r="BM13" i="35"/>
  <c r="BM12" i="20" s="1"/>
  <c r="BN13" i="35"/>
  <c r="BN12" i="20" s="1"/>
  <c r="BO13" i="35"/>
  <c r="BO12" i="20" s="1"/>
  <c r="BP13" i="35"/>
  <c r="BP12" i="20" s="1"/>
  <c r="BQ13" i="35"/>
  <c r="BQ12" i="20" s="1"/>
  <c r="BR13" i="35"/>
  <c r="BR12" i="20" s="1"/>
  <c r="BS13" i="35"/>
  <c r="BS12" i="20" s="1"/>
  <c r="BT13" i="35"/>
  <c r="BT12" i="20" s="1"/>
  <c r="BU13" i="35"/>
  <c r="BU12" i="20" s="1"/>
  <c r="BV13" i="35"/>
  <c r="BV12" i="20" s="1"/>
  <c r="BW13" i="35"/>
  <c r="BW12" i="20" s="1"/>
  <c r="BX13" i="35"/>
  <c r="BX12" i="20" s="1"/>
  <c r="BY13" i="35"/>
  <c r="BY12" i="20" s="1"/>
  <c r="BZ13" i="35"/>
  <c r="BZ12" i="20" s="1"/>
  <c r="CA13" i="35"/>
  <c r="CA12" i="20" s="1"/>
  <c r="CB13" i="35"/>
  <c r="CB12" i="20" s="1"/>
  <c r="CC13" i="35"/>
  <c r="CC12" i="20" s="1"/>
  <c r="CD13" i="35"/>
  <c r="CD12" i="20" s="1"/>
  <c r="CE13" i="35"/>
  <c r="CE12" i="20" s="1"/>
  <c r="CF13" i="35"/>
  <c r="CF12" i="20" s="1"/>
  <c r="CG13" i="35"/>
  <c r="CG12" i="20" s="1"/>
  <c r="CH13" i="35"/>
  <c r="CH12" i="20" s="1"/>
  <c r="CI13" i="35"/>
  <c r="CI12" i="20" s="1"/>
  <c r="CJ13" i="35"/>
  <c r="CJ12" i="20" s="1"/>
  <c r="CK13" i="35"/>
  <c r="CK12" i="20" s="1"/>
  <c r="CL13" i="35"/>
  <c r="CL12" i="20" s="1"/>
  <c r="CM13" i="35"/>
  <c r="CM12" i="20" s="1"/>
  <c r="CN13" i="35"/>
  <c r="CN12" i="20" s="1"/>
  <c r="CO13" i="35"/>
  <c r="CO12" i="20" s="1"/>
  <c r="CP13" i="35"/>
  <c r="CP12" i="20" s="1"/>
  <c r="CQ13" i="35"/>
  <c r="CQ12" i="20" s="1"/>
  <c r="CR13" i="35"/>
  <c r="CR12" i="20" s="1"/>
  <c r="CS13" i="35"/>
  <c r="CS12" i="20" s="1"/>
  <c r="CT13" i="35"/>
  <c r="CT12" i="20" s="1"/>
  <c r="CU13" i="35"/>
  <c r="CU12" i="20" s="1"/>
  <c r="CV13" i="35"/>
  <c r="CV12" i="20" s="1"/>
  <c r="CW13" i="35"/>
  <c r="CW12" i="20" s="1"/>
  <c r="B14" i="35"/>
  <c r="B13" i="20" s="1"/>
  <c r="C14" i="35"/>
  <c r="C13" i="20" s="1"/>
  <c r="D14" i="35"/>
  <c r="D13" i="20" s="1"/>
  <c r="E14" i="35"/>
  <c r="E13" i="20" s="1"/>
  <c r="F14" i="35"/>
  <c r="F13" i="20" s="1"/>
  <c r="G14" i="35"/>
  <c r="G13" i="20" s="1"/>
  <c r="H14" i="35"/>
  <c r="H13" i="20" s="1"/>
  <c r="I14" i="35"/>
  <c r="I13" i="20" s="1"/>
  <c r="J14" i="35"/>
  <c r="J13" i="20" s="1"/>
  <c r="K14" i="35"/>
  <c r="K13" i="20" s="1"/>
  <c r="L14" i="35"/>
  <c r="L13" i="20" s="1"/>
  <c r="M14" i="35"/>
  <c r="M13" i="20" s="1"/>
  <c r="N14" i="35"/>
  <c r="N13" i="20" s="1"/>
  <c r="O14" i="35"/>
  <c r="O13" i="20" s="1"/>
  <c r="P14" i="35"/>
  <c r="P13" i="20" s="1"/>
  <c r="Q14" i="35"/>
  <c r="Q13" i="20" s="1"/>
  <c r="R14" i="35"/>
  <c r="R13" i="20" s="1"/>
  <c r="S14" i="35"/>
  <c r="S13" i="20" s="1"/>
  <c r="T14" i="35"/>
  <c r="T13" i="20" s="1"/>
  <c r="U14" i="35"/>
  <c r="U13" i="20" s="1"/>
  <c r="V14" i="35"/>
  <c r="V13" i="20" s="1"/>
  <c r="W14" i="35"/>
  <c r="W13" i="20" s="1"/>
  <c r="X14" i="35"/>
  <c r="X13" i="20" s="1"/>
  <c r="Y14" i="35"/>
  <c r="Y13" i="20" s="1"/>
  <c r="Z14" i="35"/>
  <c r="Z13" i="20" s="1"/>
  <c r="AA14" i="35"/>
  <c r="AA13" i="20" s="1"/>
  <c r="AB14" i="35"/>
  <c r="AB13" i="20" s="1"/>
  <c r="AC14" i="35"/>
  <c r="AC13" i="20" s="1"/>
  <c r="AD14" i="35"/>
  <c r="AD13" i="20" s="1"/>
  <c r="AE14" i="35"/>
  <c r="AE13" i="20" s="1"/>
  <c r="AF14" i="35"/>
  <c r="AF13" i="20" s="1"/>
  <c r="AG14" i="35"/>
  <c r="AG13" i="20" s="1"/>
  <c r="AH14" i="35"/>
  <c r="AH13" i="20" s="1"/>
  <c r="AI14" i="35"/>
  <c r="AI13" i="20" s="1"/>
  <c r="AJ14" i="35"/>
  <c r="AJ13" i="20" s="1"/>
  <c r="AK14" i="35"/>
  <c r="AK13" i="20" s="1"/>
  <c r="AL14" i="35"/>
  <c r="AL13" i="20" s="1"/>
  <c r="AM14" i="35"/>
  <c r="AM13" i="20" s="1"/>
  <c r="AN14" i="35"/>
  <c r="AN13" i="20" s="1"/>
  <c r="AO14" i="35"/>
  <c r="AO13" i="20" s="1"/>
  <c r="AP14" i="35"/>
  <c r="AP13" i="20" s="1"/>
  <c r="AQ14" i="35"/>
  <c r="AQ13" i="20" s="1"/>
  <c r="AR14" i="35"/>
  <c r="AR13" i="20" s="1"/>
  <c r="AS14" i="35"/>
  <c r="AS13" i="20" s="1"/>
  <c r="AT14" i="35"/>
  <c r="AT13" i="20" s="1"/>
  <c r="AU14" i="35"/>
  <c r="AU13" i="20" s="1"/>
  <c r="AV14" i="35"/>
  <c r="AV13" i="20" s="1"/>
  <c r="AW14" i="35"/>
  <c r="AW13" i="20" s="1"/>
  <c r="AX14" i="35"/>
  <c r="AX13" i="20" s="1"/>
  <c r="AY14" i="35"/>
  <c r="AY13" i="20" s="1"/>
  <c r="AZ14" i="35"/>
  <c r="AZ13" i="20" s="1"/>
  <c r="BA14" i="35"/>
  <c r="BA13" i="20" s="1"/>
  <c r="BB14" i="35"/>
  <c r="BB13" i="20" s="1"/>
  <c r="BC14" i="35"/>
  <c r="BC13" i="20" s="1"/>
  <c r="BD14" i="35"/>
  <c r="BD13" i="20" s="1"/>
  <c r="BE14" i="35"/>
  <c r="BE13" i="20" s="1"/>
  <c r="BF14" i="35"/>
  <c r="BF13" i="20" s="1"/>
  <c r="BG14" i="35"/>
  <c r="BG13" i="20" s="1"/>
  <c r="BH14" i="35"/>
  <c r="BH13" i="20" s="1"/>
  <c r="BI14" i="35"/>
  <c r="BI13" i="20" s="1"/>
  <c r="BJ14" i="35"/>
  <c r="BJ13" i="20" s="1"/>
  <c r="BK14" i="35"/>
  <c r="BK13" i="20" s="1"/>
  <c r="BL14" i="35"/>
  <c r="BL13" i="20" s="1"/>
  <c r="BM14" i="35"/>
  <c r="BM13" i="20" s="1"/>
  <c r="BN14" i="35"/>
  <c r="BN13" i="20" s="1"/>
  <c r="BO14" i="35"/>
  <c r="BO13" i="20" s="1"/>
  <c r="BP14" i="35"/>
  <c r="BP13" i="20" s="1"/>
  <c r="BQ14" i="35"/>
  <c r="BQ13" i="20" s="1"/>
  <c r="BR14" i="35"/>
  <c r="BR13" i="20" s="1"/>
  <c r="BS14" i="35"/>
  <c r="BS13" i="20" s="1"/>
  <c r="BT14" i="35"/>
  <c r="BT13" i="20" s="1"/>
  <c r="BU14" i="35"/>
  <c r="BU13" i="20" s="1"/>
  <c r="BV14" i="35"/>
  <c r="BV13" i="20" s="1"/>
  <c r="BW14" i="35"/>
  <c r="BW13" i="20" s="1"/>
  <c r="BX14" i="35"/>
  <c r="BX13" i="20" s="1"/>
  <c r="BY14" i="35"/>
  <c r="BY13" i="20" s="1"/>
  <c r="BZ14" i="35"/>
  <c r="BZ13" i="20" s="1"/>
  <c r="CA14" i="35"/>
  <c r="CA13" i="20" s="1"/>
  <c r="CB14" i="35"/>
  <c r="CB13" i="20" s="1"/>
  <c r="CC14" i="35"/>
  <c r="CC13" i="20" s="1"/>
  <c r="CD14" i="35"/>
  <c r="CD13" i="20" s="1"/>
  <c r="CE14" i="35"/>
  <c r="CE13" i="20" s="1"/>
  <c r="CF14" i="35"/>
  <c r="CF13" i="20" s="1"/>
  <c r="CG14" i="35"/>
  <c r="CG13" i="20" s="1"/>
  <c r="CH14" i="35"/>
  <c r="CH13" i="20" s="1"/>
  <c r="CI14" i="35"/>
  <c r="CI13" i="20" s="1"/>
  <c r="CJ14" i="35"/>
  <c r="CJ13" i="20" s="1"/>
  <c r="CK14" i="35"/>
  <c r="CK13" i="20" s="1"/>
  <c r="CL14" i="35"/>
  <c r="CL13" i="20" s="1"/>
  <c r="CM14" i="35"/>
  <c r="CM13" i="20" s="1"/>
  <c r="CN14" i="35"/>
  <c r="CN13" i="20" s="1"/>
  <c r="CO14" i="35"/>
  <c r="CO13" i="20" s="1"/>
  <c r="CP14" i="35"/>
  <c r="CP13" i="20" s="1"/>
  <c r="CQ14" i="35"/>
  <c r="CQ13" i="20" s="1"/>
  <c r="CR14" i="35"/>
  <c r="CR13" i="20" s="1"/>
  <c r="CS14" i="35"/>
  <c r="CS13" i="20" s="1"/>
  <c r="CT14" i="35"/>
  <c r="CT13" i="20" s="1"/>
  <c r="CU14" i="35"/>
  <c r="CU13" i="20" s="1"/>
  <c r="CV14" i="35"/>
  <c r="CV13" i="20" s="1"/>
  <c r="CW14" i="35"/>
  <c r="CW13" i="20" s="1"/>
  <c r="B15" i="35"/>
  <c r="B14" i="20" s="1"/>
  <c r="C15" i="35"/>
  <c r="C14" i="20" s="1"/>
  <c r="D15" i="35"/>
  <c r="D14" i="20" s="1"/>
  <c r="E15" i="35"/>
  <c r="E14" i="20" s="1"/>
  <c r="F15" i="35"/>
  <c r="F14" i="20" s="1"/>
  <c r="G15" i="35"/>
  <c r="G14" i="20" s="1"/>
  <c r="H15" i="35"/>
  <c r="H14" i="20" s="1"/>
  <c r="I15" i="35"/>
  <c r="I14" i="20" s="1"/>
  <c r="J15" i="35"/>
  <c r="J14" i="20" s="1"/>
  <c r="K15" i="35"/>
  <c r="K14" i="20" s="1"/>
  <c r="L15" i="35"/>
  <c r="L14" i="20" s="1"/>
  <c r="M15" i="35"/>
  <c r="M14" i="20" s="1"/>
  <c r="N15" i="35"/>
  <c r="N14" i="20" s="1"/>
  <c r="O15" i="35"/>
  <c r="O14" i="20" s="1"/>
  <c r="P15" i="35"/>
  <c r="P14" i="20" s="1"/>
  <c r="Q15" i="35"/>
  <c r="Q14" i="20" s="1"/>
  <c r="R15" i="35"/>
  <c r="R14" i="20" s="1"/>
  <c r="S15" i="35"/>
  <c r="S14" i="20" s="1"/>
  <c r="T15" i="35"/>
  <c r="T14" i="20" s="1"/>
  <c r="U15" i="35"/>
  <c r="U14" i="20" s="1"/>
  <c r="V15" i="35"/>
  <c r="V14" i="20" s="1"/>
  <c r="W15" i="35"/>
  <c r="W14" i="20" s="1"/>
  <c r="X15" i="35"/>
  <c r="X14" i="20" s="1"/>
  <c r="Y15" i="35"/>
  <c r="Y14" i="20" s="1"/>
  <c r="Z15" i="35"/>
  <c r="Z14" i="20" s="1"/>
  <c r="AA15" i="35"/>
  <c r="AA14" i="20" s="1"/>
  <c r="AB15" i="35"/>
  <c r="AB14" i="20" s="1"/>
  <c r="AC15" i="35"/>
  <c r="AC14" i="20" s="1"/>
  <c r="AD15" i="35"/>
  <c r="AD14" i="20" s="1"/>
  <c r="AE15" i="35"/>
  <c r="AE14" i="20" s="1"/>
  <c r="AF15" i="35"/>
  <c r="AF14" i="20" s="1"/>
  <c r="AG15" i="35"/>
  <c r="AG14" i="20" s="1"/>
  <c r="AH15" i="35"/>
  <c r="AH14" i="20" s="1"/>
  <c r="AI15" i="35"/>
  <c r="AI14" i="20" s="1"/>
  <c r="AJ15" i="35"/>
  <c r="AJ14" i="20" s="1"/>
  <c r="AK15" i="35"/>
  <c r="AK14" i="20" s="1"/>
  <c r="AL15" i="35"/>
  <c r="AL14" i="20" s="1"/>
  <c r="AM15" i="35"/>
  <c r="AM14" i="20" s="1"/>
  <c r="AN15" i="35"/>
  <c r="AN14" i="20" s="1"/>
  <c r="AO15" i="35"/>
  <c r="AO14" i="20" s="1"/>
  <c r="AP15" i="35"/>
  <c r="AP14" i="20" s="1"/>
  <c r="AQ15" i="35"/>
  <c r="AQ14" i="20" s="1"/>
  <c r="AR15" i="35"/>
  <c r="AR14" i="20" s="1"/>
  <c r="AS15" i="35"/>
  <c r="AS14" i="20" s="1"/>
  <c r="AT15" i="35"/>
  <c r="AT14" i="20" s="1"/>
  <c r="AU15" i="35"/>
  <c r="AU14" i="20" s="1"/>
  <c r="AV15" i="35"/>
  <c r="AV14" i="20" s="1"/>
  <c r="AW15" i="35"/>
  <c r="AW14" i="20" s="1"/>
  <c r="AX15" i="35"/>
  <c r="AX14" i="20" s="1"/>
  <c r="AY15" i="35"/>
  <c r="AY14" i="20" s="1"/>
  <c r="AZ15" i="35"/>
  <c r="AZ14" i="20" s="1"/>
  <c r="BA15" i="35"/>
  <c r="BA14" i="20" s="1"/>
  <c r="BB15" i="35"/>
  <c r="BB14" i="20" s="1"/>
  <c r="BC15" i="35"/>
  <c r="BC14" i="20" s="1"/>
  <c r="BD15" i="35"/>
  <c r="BD14" i="20" s="1"/>
  <c r="BE15" i="35"/>
  <c r="BE14" i="20" s="1"/>
  <c r="BF15" i="35"/>
  <c r="BF14" i="20" s="1"/>
  <c r="BG15" i="35"/>
  <c r="BG14" i="20" s="1"/>
  <c r="BH15" i="35"/>
  <c r="BH14" i="20" s="1"/>
  <c r="BI15" i="35"/>
  <c r="BI14" i="20" s="1"/>
  <c r="BJ15" i="35"/>
  <c r="BJ14" i="20" s="1"/>
  <c r="BK15" i="35"/>
  <c r="BK14" i="20" s="1"/>
  <c r="BL15" i="35"/>
  <c r="BL14" i="20" s="1"/>
  <c r="BM15" i="35"/>
  <c r="BM14" i="20" s="1"/>
  <c r="BN15" i="35"/>
  <c r="BN14" i="20" s="1"/>
  <c r="BO15" i="35"/>
  <c r="BO14" i="20" s="1"/>
  <c r="BP15" i="35"/>
  <c r="BP14" i="20" s="1"/>
  <c r="BQ15" i="35"/>
  <c r="BQ14" i="20" s="1"/>
  <c r="BR15" i="35"/>
  <c r="BR14" i="20" s="1"/>
  <c r="BS15" i="35"/>
  <c r="BS14" i="20" s="1"/>
  <c r="BT15" i="35"/>
  <c r="BT14" i="20" s="1"/>
  <c r="BU15" i="35"/>
  <c r="BU14" i="20" s="1"/>
  <c r="BV15" i="35"/>
  <c r="BV14" i="20" s="1"/>
  <c r="BW15" i="35"/>
  <c r="BW14" i="20" s="1"/>
  <c r="BX15" i="35"/>
  <c r="BX14" i="20" s="1"/>
  <c r="BY15" i="35"/>
  <c r="BY14" i="20" s="1"/>
  <c r="BZ15" i="35"/>
  <c r="BZ14" i="20" s="1"/>
  <c r="CA15" i="35"/>
  <c r="CA14" i="20" s="1"/>
  <c r="CB15" i="35"/>
  <c r="CB14" i="20" s="1"/>
  <c r="CC15" i="35"/>
  <c r="CC14" i="20" s="1"/>
  <c r="CD15" i="35"/>
  <c r="CD14" i="20" s="1"/>
  <c r="CE15" i="35"/>
  <c r="CE14" i="20" s="1"/>
  <c r="CF15" i="35"/>
  <c r="CF14" i="20" s="1"/>
  <c r="CG15" i="35"/>
  <c r="CG14" i="20" s="1"/>
  <c r="CH15" i="35"/>
  <c r="CH14" i="20" s="1"/>
  <c r="CI15" i="35"/>
  <c r="CI14" i="20" s="1"/>
  <c r="CJ15" i="35"/>
  <c r="CJ14" i="20" s="1"/>
  <c r="CK15" i="35"/>
  <c r="CK14" i="20" s="1"/>
  <c r="CL15" i="35"/>
  <c r="CL14" i="20" s="1"/>
  <c r="CM15" i="35"/>
  <c r="CM14" i="20" s="1"/>
  <c r="CN15" i="35"/>
  <c r="CN14" i="20" s="1"/>
  <c r="CO15" i="35"/>
  <c r="CO14" i="20" s="1"/>
  <c r="CP15" i="35"/>
  <c r="CP14" i="20" s="1"/>
  <c r="CQ15" i="35"/>
  <c r="CQ14" i="20" s="1"/>
  <c r="CR15" i="35"/>
  <c r="CR14" i="20" s="1"/>
  <c r="CS15" i="35"/>
  <c r="CS14" i="20" s="1"/>
  <c r="CT15" i="35"/>
  <c r="CT14" i="20" s="1"/>
  <c r="CU15" i="35"/>
  <c r="CU14" i="20" s="1"/>
  <c r="CV15" i="35"/>
  <c r="CV14" i="20" s="1"/>
  <c r="CW15" i="35"/>
  <c r="CW14" i="20" s="1"/>
  <c r="B16" i="35"/>
  <c r="B15" i="20" s="1"/>
  <c r="C16" i="35"/>
  <c r="C15" i="20" s="1"/>
  <c r="D16" i="35"/>
  <c r="D15" i="20" s="1"/>
  <c r="E16" i="35"/>
  <c r="E15" i="20" s="1"/>
  <c r="F16" i="35"/>
  <c r="F15" i="20" s="1"/>
  <c r="G16" i="35"/>
  <c r="G15" i="20" s="1"/>
  <c r="H16" i="35"/>
  <c r="H15" i="20" s="1"/>
  <c r="I16" i="35"/>
  <c r="I15" i="20" s="1"/>
  <c r="J16" i="35"/>
  <c r="J15" i="20" s="1"/>
  <c r="K16" i="35"/>
  <c r="K15" i="20" s="1"/>
  <c r="L16" i="35"/>
  <c r="L15" i="20" s="1"/>
  <c r="M16" i="35"/>
  <c r="M15" i="20" s="1"/>
  <c r="N16" i="35"/>
  <c r="N15" i="20" s="1"/>
  <c r="O16" i="35"/>
  <c r="O15" i="20" s="1"/>
  <c r="P16" i="35"/>
  <c r="P15" i="20" s="1"/>
  <c r="Q16" i="35"/>
  <c r="Q15" i="20" s="1"/>
  <c r="R16" i="35"/>
  <c r="R15" i="20" s="1"/>
  <c r="S16" i="35"/>
  <c r="S15" i="20" s="1"/>
  <c r="T16" i="35"/>
  <c r="T15" i="20" s="1"/>
  <c r="U16" i="35"/>
  <c r="U15" i="20" s="1"/>
  <c r="V16" i="35"/>
  <c r="V15" i="20" s="1"/>
  <c r="W16" i="35"/>
  <c r="W15" i="20" s="1"/>
  <c r="X16" i="35"/>
  <c r="X15" i="20" s="1"/>
  <c r="Y16" i="35"/>
  <c r="Y15" i="20" s="1"/>
  <c r="Z16" i="35"/>
  <c r="Z15" i="20" s="1"/>
  <c r="AA16" i="35"/>
  <c r="AA15" i="20" s="1"/>
  <c r="AB16" i="35"/>
  <c r="AB15" i="20" s="1"/>
  <c r="AC16" i="35"/>
  <c r="AC15" i="20" s="1"/>
  <c r="AD16" i="35"/>
  <c r="AD15" i="20" s="1"/>
  <c r="AE16" i="35"/>
  <c r="AE15" i="20" s="1"/>
  <c r="AF16" i="35"/>
  <c r="AF15" i="20" s="1"/>
  <c r="AG16" i="35"/>
  <c r="AG15" i="20" s="1"/>
  <c r="AH16" i="35"/>
  <c r="AH15" i="20" s="1"/>
  <c r="AI16" i="35"/>
  <c r="AI15" i="20" s="1"/>
  <c r="AJ16" i="35"/>
  <c r="AJ15" i="20" s="1"/>
  <c r="AK16" i="35"/>
  <c r="AK15" i="20" s="1"/>
  <c r="AL16" i="35"/>
  <c r="AL15" i="20" s="1"/>
  <c r="AM16" i="35"/>
  <c r="AM15" i="20" s="1"/>
  <c r="AN16" i="35"/>
  <c r="AN15" i="20" s="1"/>
  <c r="AO16" i="35"/>
  <c r="AO15" i="20" s="1"/>
  <c r="AP16" i="35"/>
  <c r="AP15" i="20" s="1"/>
  <c r="AQ16" i="35"/>
  <c r="AQ15" i="20" s="1"/>
  <c r="AR16" i="35"/>
  <c r="AR15" i="20" s="1"/>
  <c r="AS16" i="35"/>
  <c r="AS15" i="20" s="1"/>
  <c r="AT16" i="35"/>
  <c r="AT15" i="20" s="1"/>
  <c r="AU16" i="35"/>
  <c r="AU15" i="20" s="1"/>
  <c r="AV16" i="35"/>
  <c r="AV15" i="20" s="1"/>
  <c r="AW16" i="35"/>
  <c r="AW15" i="20" s="1"/>
  <c r="AX16" i="35"/>
  <c r="AX15" i="20" s="1"/>
  <c r="AY16" i="35"/>
  <c r="AY15" i="20" s="1"/>
  <c r="AZ16" i="35"/>
  <c r="AZ15" i="20" s="1"/>
  <c r="BA16" i="35"/>
  <c r="BA15" i="20" s="1"/>
  <c r="BB16" i="35"/>
  <c r="BB15" i="20" s="1"/>
  <c r="BC16" i="35"/>
  <c r="BC15" i="20" s="1"/>
  <c r="BD16" i="35"/>
  <c r="BD15" i="20" s="1"/>
  <c r="BE16" i="35"/>
  <c r="BE15" i="20" s="1"/>
  <c r="BF16" i="35"/>
  <c r="BF15" i="20" s="1"/>
  <c r="BG16" i="35"/>
  <c r="BG15" i="20" s="1"/>
  <c r="BH16" i="35"/>
  <c r="BH15" i="20" s="1"/>
  <c r="BI16" i="35"/>
  <c r="BI15" i="20" s="1"/>
  <c r="BJ16" i="35"/>
  <c r="BJ15" i="20" s="1"/>
  <c r="BK16" i="35"/>
  <c r="BK15" i="20" s="1"/>
  <c r="BL16" i="35"/>
  <c r="BL15" i="20" s="1"/>
  <c r="BM16" i="35"/>
  <c r="BM15" i="20" s="1"/>
  <c r="BN16" i="35"/>
  <c r="BN15" i="20" s="1"/>
  <c r="BO16" i="35"/>
  <c r="BO15" i="20" s="1"/>
  <c r="BP16" i="35"/>
  <c r="BP15" i="20" s="1"/>
  <c r="BQ16" i="35"/>
  <c r="BQ15" i="20" s="1"/>
  <c r="BR16" i="35"/>
  <c r="BR15" i="20" s="1"/>
  <c r="BS16" i="35"/>
  <c r="BS15" i="20" s="1"/>
  <c r="BT16" i="35"/>
  <c r="BT15" i="20" s="1"/>
  <c r="BU16" i="35"/>
  <c r="BU15" i="20" s="1"/>
  <c r="BV16" i="35"/>
  <c r="BV15" i="20" s="1"/>
  <c r="BW16" i="35"/>
  <c r="BW15" i="20" s="1"/>
  <c r="BX16" i="35"/>
  <c r="BX15" i="20" s="1"/>
  <c r="BY16" i="35"/>
  <c r="BY15" i="20" s="1"/>
  <c r="BZ16" i="35"/>
  <c r="BZ15" i="20" s="1"/>
  <c r="CA16" i="35"/>
  <c r="CA15" i="20" s="1"/>
  <c r="CB16" i="35"/>
  <c r="CB15" i="20" s="1"/>
  <c r="CC16" i="35"/>
  <c r="CC15" i="20" s="1"/>
  <c r="CD16" i="35"/>
  <c r="CD15" i="20" s="1"/>
  <c r="CE16" i="35"/>
  <c r="CE15" i="20" s="1"/>
  <c r="CF16" i="35"/>
  <c r="CF15" i="20" s="1"/>
  <c r="CG16" i="35"/>
  <c r="CG15" i="20" s="1"/>
  <c r="CH16" i="35"/>
  <c r="CH15" i="20" s="1"/>
  <c r="CI16" i="35"/>
  <c r="CI15" i="20" s="1"/>
  <c r="CJ16" i="35"/>
  <c r="CJ15" i="20" s="1"/>
  <c r="CK16" i="35"/>
  <c r="CK15" i="20" s="1"/>
  <c r="CL16" i="35"/>
  <c r="CL15" i="20" s="1"/>
  <c r="CM16" i="35"/>
  <c r="CM15" i="20" s="1"/>
  <c r="CN16" i="35"/>
  <c r="CN15" i="20" s="1"/>
  <c r="CO16" i="35"/>
  <c r="CO15" i="20" s="1"/>
  <c r="CP16" i="35"/>
  <c r="CP15" i="20" s="1"/>
  <c r="CQ16" i="35"/>
  <c r="CQ15" i="20" s="1"/>
  <c r="CR16" i="35"/>
  <c r="CR15" i="20" s="1"/>
  <c r="CS16" i="35"/>
  <c r="CS15" i="20" s="1"/>
  <c r="CT16" i="35"/>
  <c r="CT15" i="20" s="1"/>
  <c r="CU16" i="35"/>
  <c r="CU15" i="20" s="1"/>
  <c r="CV16" i="35"/>
  <c r="CV15" i="20" s="1"/>
  <c r="CW16" i="35"/>
  <c r="CW15" i="20" s="1"/>
  <c r="B17" i="35"/>
  <c r="B16" i="20" s="1"/>
  <c r="C17" i="35"/>
  <c r="C16" i="20" s="1"/>
  <c r="D17" i="35"/>
  <c r="D16" i="20" s="1"/>
  <c r="E17" i="35"/>
  <c r="E16" i="20" s="1"/>
  <c r="F17" i="35"/>
  <c r="F16" i="20" s="1"/>
  <c r="G17" i="35"/>
  <c r="G16" i="20" s="1"/>
  <c r="H17" i="35"/>
  <c r="H16" i="20" s="1"/>
  <c r="I17" i="35"/>
  <c r="I16" i="20" s="1"/>
  <c r="J17" i="35"/>
  <c r="J16" i="20" s="1"/>
  <c r="K17" i="35"/>
  <c r="K16" i="20" s="1"/>
  <c r="L17" i="35"/>
  <c r="L16" i="20" s="1"/>
  <c r="M17" i="35"/>
  <c r="M16" i="20" s="1"/>
  <c r="N17" i="35"/>
  <c r="N16" i="20" s="1"/>
  <c r="O17" i="35"/>
  <c r="O16" i="20" s="1"/>
  <c r="P17" i="35"/>
  <c r="P16" i="20" s="1"/>
  <c r="Q17" i="35"/>
  <c r="Q16" i="20" s="1"/>
  <c r="R17" i="35"/>
  <c r="R16" i="20" s="1"/>
  <c r="S17" i="35"/>
  <c r="S16" i="20" s="1"/>
  <c r="T17" i="35"/>
  <c r="T16" i="20" s="1"/>
  <c r="U17" i="35"/>
  <c r="U16" i="20" s="1"/>
  <c r="V17" i="35"/>
  <c r="V16" i="20" s="1"/>
  <c r="W17" i="35"/>
  <c r="W16" i="20" s="1"/>
  <c r="X17" i="35"/>
  <c r="X16" i="20" s="1"/>
  <c r="Y17" i="35"/>
  <c r="Y16" i="20" s="1"/>
  <c r="Z17" i="35"/>
  <c r="Z16" i="20" s="1"/>
  <c r="AA17" i="35"/>
  <c r="AA16" i="20" s="1"/>
  <c r="AB17" i="35"/>
  <c r="AB16" i="20" s="1"/>
  <c r="AC17" i="35"/>
  <c r="AC16" i="20" s="1"/>
  <c r="AD17" i="35"/>
  <c r="AD16" i="20" s="1"/>
  <c r="AE17" i="35"/>
  <c r="AE16" i="20" s="1"/>
  <c r="AF17" i="35"/>
  <c r="AF16" i="20" s="1"/>
  <c r="AG17" i="35"/>
  <c r="AG16" i="20" s="1"/>
  <c r="AH17" i="35"/>
  <c r="AH16" i="20" s="1"/>
  <c r="AI17" i="35"/>
  <c r="AI16" i="20" s="1"/>
  <c r="AJ17" i="35"/>
  <c r="AJ16" i="20" s="1"/>
  <c r="AK17" i="35"/>
  <c r="AK16" i="20" s="1"/>
  <c r="AL17" i="35"/>
  <c r="AL16" i="20" s="1"/>
  <c r="AM17" i="35"/>
  <c r="AM16" i="20" s="1"/>
  <c r="AN17" i="35"/>
  <c r="AN16" i="20" s="1"/>
  <c r="AO17" i="35"/>
  <c r="AO16" i="20" s="1"/>
  <c r="AP17" i="35"/>
  <c r="AP16" i="20" s="1"/>
  <c r="AQ17" i="35"/>
  <c r="AQ16" i="20" s="1"/>
  <c r="AR17" i="35"/>
  <c r="AR16" i="20" s="1"/>
  <c r="AS17" i="35"/>
  <c r="AS16" i="20" s="1"/>
  <c r="AT17" i="35"/>
  <c r="AT16" i="20" s="1"/>
  <c r="AU17" i="35"/>
  <c r="AU16" i="20" s="1"/>
  <c r="AV17" i="35"/>
  <c r="AV16" i="20" s="1"/>
  <c r="AW17" i="35"/>
  <c r="AW16" i="20" s="1"/>
  <c r="AX17" i="35"/>
  <c r="AX16" i="20" s="1"/>
  <c r="AY17" i="35"/>
  <c r="AY16" i="20" s="1"/>
  <c r="AZ17" i="35"/>
  <c r="AZ16" i="20" s="1"/>
  <c r="BA17" i="35"/>
  <c r="BA16" i="20" s="1"/>
  <c r="BB17" i="35"/>
  <c r="BB16" i="20" s="1"/>
  <c r="BC17" i="35"/>
  <c r="BC16" i="20" s="1"/>
  <c r="BD17" i="35"/>
  <c r="BD16" i="20" s="1"/>
  <c r="BE17" i="35"/>
  <c r="BE16" i="20" s="1"/>
  <c r="BF17" i="35"/>
  <c r="BF16" i="20" s="1"/>
  <c r="BG17" i="35"/>
  <c r="BG16" i="20" s="1"/>
  <c r="BH17" i="35"/>
  <c r="BH16" i="20" s="1"/>
  <c r="BI17" i="35"/>
  <c r="BI16" i="20" s="1"/>
  <c r="BJ17" i="35"/>
  <c r="BJ16" i="20" s="1"/>
  <c r="BK17" i="35"/>
  <c r="BK16" i="20" s="1"/>
  <c r="BL17" i="35"/>
  <c r="BL16" i="20" s="1"/>
  <c r="BM17" i="35"/>
  <c r="BM16" i="20" s="1"/>
  <c r="BN17" i="35"/>
  <c r="BN16" i="20" s="1"/>
  <c r="BO17" i="35"/>
  <c r="BO16" i="20" s="1"/>
  <c r="BP17" i="35"/>
  <c r="BP16" i="20" s="1"/>
  <c r="BQ17" i="35"/>
  <c r="BQ16" i="20" s="1"/>
  <c r="BR17" i="35"/>
  <c r="BR16" i="20" s="1"/>
  <c r="BS17" i="35"/>
  <c r="BS16" i="20" s="1"/>
  <c r="BT17" i="35"/>
  <c r="BT16" i="20" s="1"/>
  <c r="BU17" i="35"/>
  <c r="BU16" i="20" s="1"/>
  <c r="BV17" i="35"/>
  <c r="BV16" i="20" s="1"/>
  <c r="BW17" i="35"/>
  <c r="BW16" i="20" s="1"/>
  <c r="BX17" i="35"/>
  <c r="BX16" i="20" s="1"/>
  <c r="BY17" i="35"/>
  <c r="BY16" i="20" s="1"/>
  <c r="BZ17" i="35"/>
  <c r="BZ16" i="20" s="1"/>
  <c r="CA17" i="35"/>
  <c r="CA16" i="20" s="1"/>
  <c r="CB17" i="35"/>
  <c r="CB16" i="20" s="1"/>
  <c r="CC17" i="35"/>
  <c r="CC16" i="20" s="1"/>
  <c r="CD17" i="35"/>
  <c r="CD16" i="20" s="1"/>
  <c r="CE17" i="35"/>
  <c r="CE16" i="20" s="1"/>
  <c r="CF17" i="35"/>
  <c r="CF16" i="20" s="1"/>
  <c r="CG17" i="35"/>
  <c r="CG16" i="20" s="1"/>
  <c r="CH17" i="35"/>
  <c r="CH16" i="20" s="1"/>
  <c r="CI17" i="35"/>
  <c r="CI16" i="20" s="1"/>
  <c r="CJ17" i="35"/>
  <c r="CJ16" i="20" s="1"/>
  <c r="CK17" i="35"/>
  <c r="CK16" i="20" s="1"/>
  <c r="CL17" i="35"/>
  <c r="CL16" i="20" s="1"/>
  <c r="CM17" i="35"/>
  <c r="CM16" i="20" s="1"/>
  <c r="CN17" i="35"/>
  <c r="CN16" i="20" s="1"/>
  <c r="CO17" i="35"/>
  <c r="CO16" i="20" s="1"/>
  <c r="CP17" i="35"/>
  <c r="CP16" i="20" s="1"/>
  <c r="CQ17" i="35"/>
  <c r="CQ16" i="20" s="1"/>
  <c r="CR17" i="35"/>
  <c r="CR16" i="20" s="1"/>
  <c r="CS17" i="35"/>
  <c r="CS16" i="20" s="1"/>
  <c r="CT17" i="35"/>
  <c r="CT16" i="20" s="1"/>
  <c r="CU17" i="35"/>
  <c r="CU16" i="20" s="1"/>
  <c r="CV17" i="35"/>
  <c r="CV16" i="20" s="1"/>
  <c r="CW17" i="35"/>
  <c r="CW16" i="20" s="1"/>
  <c r="B18" i="35"/>
  <c r="B17" i="20" s="1"/>
  <c r="C18" i="35"/>
  <c r="C17" i="20" s="1"/>
  <c r="D18" i="35"/>
  <c r="D17" i="20" s="1"/>
  <c r="E18" i="35"/>
  <c r="E17" i="20" s="1"/>
  <c r="F18" i="35"/>
  <c r="F17" i="20" s="1"/>
  <c r="G18" i="35"/>
  <c r="G17" i="20" s="1"/>
  <c r="H18" i="35"/>
  <c r="H17" i="20" s="1"/>
  <c r="I18" i="35"/>
  <c r="I17" i="20" s="1"/>
  <c r="J18" i="35"/>
  <c r="J17" i="20" s="1"/>
  <c r="K18" i="35"/>
  <c r="K17" i="20" s="1"/>
  <c r="L18" i="35"/>
  <c r="L17" i="20" s="1"/>
  <c r="M18" i="35"/>
  <c r="M17" i="20" s="1"/>
  <c r="N18" i="35"/>
  <c r="N17" i="20" s="1"/>
  <c r="O18" i="35"/>
  <c r="O17" i="20" s="1"/>
  <c r="P18" i="35"/>
  <c r="P17" i="20" s="1"/>
  <c r="Q18" i="35"/>
  <c r="Q17" i="20" s="1"/>
  <c r="R18" i="35"/>
  <c r="R17" i="20" s="1"/>
  <c r="S18" i="35"/>
  <c r="S17" i="20" s="1"/>
  <c r="T18" i="35"/>
  <c r="T17" i="20" s="1"/>
  <c r="U18" i="35"/>
  <c r="U17" i="20" s="1"/>
  <c r="V18" i="35"/>
  <c r="V17" i="20" s="1"/>
  <c r="W18" i="35"/>
  <c r="W17" i="20" s="1"/>
  <c r="X18" i="35"/>
  <c r="X17" i="20" s="1"/>
  <c r="Y18" i="35"/>
  <c r="Y17" i="20" s="1"/>
  <c r="Z18" i="35"/>
  <c r="Z17" i="20" s="1"/>
  <c r="AA18" i="35"/>
  <c r="AA17" i="20" s="1"/>
  <c r="AB18" i="35"/>
  <c r="AB17" i="20" s="1"/>
  <c r="AC18" i="35"/>
  <c r="AC17" i="20" s="1"/>
  <c r="AD18" i="35"/>
  <c r="AD17" i="20" s="1"/>
  <c r="AE18" i="35"/>
  <c r="AE17" i="20" s="1"/>
  <c r="AF18" i="35"/>
  <c r="AF17" i="20" s="1"/>
  <c r="AG18" i="35"/>
  <c r="AG17" i="20" s="1"/>
  <c r="AH18" i="35"/>
  <c r="AH17" i="20" s="1"/>
  <c r="AI18" i="35"/>
  <c r="AI17" i="20" s="1"/>
  <c r="AJ18" i="35"/>
  <c r="AJ17" i="20" s="1"/>
  <c r="AK18" i="35"/>
  <c r="AK17" i="20" s="1"/>
  <c r="AL18" i="35"/>
  <c r="AL17" i="20" s="1"/>
  <c r="AM18" i="35"/>
  <c r="AM17" i="20" s="1"/>
  <c r="AN18" i="35"/>
  <c r="AN17" i="20" s="1"/>
  <c r="AO18" i="35"/>
  <c r="AO17" i="20" s="1"/>
  <c r="AP18" i="35"/>
  <c r="AP17" i="20" s="1"/>
  <c r="AQ18" i="35"/>
  <c r="AQ17" i="20" s="1"/>
  <c r="AR18" i="35"/>
  <c r="AR17" i="20" s="1"/>
  <c r="AS18" i="35"/>
  <c r="AS17" i="20" s="1"/>
  <c r="AT18" i="35"/>
  <c r="AT17" i="20" s="1"/>
  <c r="AU18" i="35"/>
  <c r="AU17" i="20" s="1"/>
  <c r="AV18" i="35"/>
  <c r="AV17" i="20" s="1"/>
  <c r="AW18" i="35"/>
  <c r="AW17" i="20" s="1"/>
  <c r="AX18" i="35"/>
  <c r="AX17" i="20" s="1"/>
  <c r="AY18" i="35"/>
  <c r="AY17" i="20" s="1"/>
  <c r="AZ18" i="35"/>
  <c r="AZ17" i="20" s="1"/>
  <c r="BA18" i="35"/>
  <c r="BA17" i="20" s="1"/>
  <c r="BB18" i="35"/>
  <c r="BB17" i="20" s="1"/>
  <c r="BC18" i="35"/>
  <c r="BC17" i="20" s="1"/>
  <c r="BD18" i="35"/>
  <c r="BD17" i="20" s="1"/>
  <c r="BE18" i="35"/>
  <c r="BE17" i="20" s="1"/>
  <c r="BF18" i="35"/>
  <c r="BF17" i="20" s="1"/>
  <c r="BG18" i="35"/>
  <c r="BG17" i="20" s="1"/>
  <c r="BH18" i="35"/>
  <c r="BH17" i="20" s="1"/>
  <c r="BI18" i="35"/>
  <c r="BI17" i="20" s="1"/>
  <c r="BJ18" i="35"/>
  <c r="BJ17" i="20" s="1"/>
  <c r="BK18" i="35"/>
  <c r="BK17" i="20" s="1"/>
  <c r="BL18" i="35"/>
  <c r="BL17" i="20" s="1"/>
  <c r="BM18" i="35"/>
  <c r="BM17" i="20" s="1"/>
  <c r="BN18" i="35"/>
  <c r="BN17" i="20" s="1"/>
  <c r="BO18" i="35"/>
  <c r="BO17" i="20" s="1"/>
  <c r="BP18" i="35"/>
  <c r="BP17" i="20" s="1"/>
  <c r="BQ18" i="35"/>
  <c r="BQ17" i="20" s="1"/>
  <c r="BR18" i="35"/>
  <c r="BR17" i="20" s="1"/>
  <c r="BS18" i="35"/>
  <c r="BS17" i="20" s="1"/>
  <c r="BT18" i="35"/>
  <c r="BT17" i="20" s="1"/>
  <c r="BU18" i="35"/>
  <c r="BU17" i="20" s="1"/>
  <c r="BV18" i="35"/>
  <c r="BV17" i="20" s="1"/>
  <c r="BW18" i="35"/>
  <c r="BW17" i="20" s="1"/>
  <c r="BX18" i="35"/>
  <c r="BX17" i="20" s="1"/>
  <c r="BY18" i="35"/>
  <c r="BY17" i="20" s="1"/>
  <c r="BZ18" i="35"/>
  <c r="BZ17" i="20" s="1"/>
  <c r="CA18" i="35"/>
  <c r="CA17" i="20" s="1"/>
  <c r="CB18" i="35"/>
  <c r="CB17" i="20" s="1"/>
  <c r="CC18" i="35"/>
  <c r="CC17" i="20" s="1"/>
  <c r="CD18" i="35"/>
  <c r="CD17" i="20" s="1"/>
  <c r="CE18" i="35"/>
  <c r="CE17" i="20" s="1"/>
  <c r="CF18" i="35"/>
  <c r="CF17" i="20" s="1"/>
  <c r="CG18" i="35"/>
  <c r="CG17" i="20" s="1"/>
  <c r="CH18" i="35"/>
  <c r="CH17" i="20" s="1"/>
  <c r="CI18" i="35"/>
  <c r="CI17" i="20" s="1"/>
  <c r="CJ18" i="35"/>
  <c r="CJ17" i="20" s="1"/>
  <c r="CK18" i="35"/>
  <c r="CK17" i="20" s="1"/>
  <c r="CL18" i="35"/>
  <c r="CL17" i="20" s="1"/>
  <c r="CM18" i="35"/>
  <c r="CM17" i="20" s="1"/>
  <c r="CN18" i="35"/>
  <c r="CN17" i="20" s="1"/>
  <c r="CO18" i="35"/>
  <c r="CO17" i="20" s="1"/>
  <c r="CP18" i="35"/>
  <c r="CP17" i="20" s="1"/>
  <c r="CQ18" i="35"/>
  <c r="CQ17" i="20" s="1"/>
  <c r="CR18" i="35"/>
  <c r="CR17" i="20" s="1"/>
  <c r="CS18" i="35"/>
  <c r="CS17" i="20" s="1"/>
  <c r="CT18" i="35"/>
  <c r="CT17" i="20" s="1"/>
  <c r="CU18" i="35"/>
  <c r="CU17" i="20" s="1"/>
  <c r="CV18" i="35"/>
  <c r="CV17" i="20" s="1"/>
  <c r="CW18" i="35"/>
  <c r="CW17" i="20" s="1"/>
  <c r="B19" i="35"/>
  <c r="B18" i="20" s="1"/>
  <c r="C19" i="35"/>
  <c r="C18" i="20" s="1"/>
  <c r="D19" i="35"/>
  <c r="D18" i="20" s="1"/>
  <c r="E19" i="35"/>
  <c r="E18" i="20" s="1"/>
  <c r="F19" i="35"/>
  <c r="F18" i="20" s="1"/>
  <c r="G19" i="35"/>
  <c r="G18" i="20" s="1"/>
  <c r="H19" i="35"/>
  <c r="H18" i="20" s="1"/>
  <c r="I19" i="35"/>
  <c r="I18" i="20" s="1"/>
  <c r="J19" i="35"/>
  <c r="J18" i="20" s="1"/>
  <c r="K19" i="35"/>
  <c r="K18" i="20" s="1"/>
  <c r="L19" i="35"/>
  <c r="L18" i="20" s="1"/>
  <c r="M19" i="35"/>
  <c r="M18" i="20" s="1"/>
  <c r="N19" i="35"/>
  <c r="N18" i="20" s="1"/>
  <c r="O19" i="35"/>
  <c r="O18" i="20" s="1"/>
  <c r="P19" i="35"/>
  <c r="P18" i="20" s="1"/>
  <c r="Q19" i="35"/>
  <c r="Q18" i="20" s="1"/>
  <c r="R19" i="35"/>
  <c r="R18" i="20" s="1"/>
  <c r="S19" i="35"/>
  <c r="S18" i="20" s="1"/>
  <c r="T19" i="35"/>
  <c r="T18" i="20" s="1"/>
  <c r="U19" i="35"/>
  <c r="U18" i="20" s="1"/>
  <c r="V19" i="35"/>
  <c r="V18" i="20" s="1"/>
  <c r="W19" i="35"/>
  <c r="W18" i="20" s="1"/>
  <c r="X19" i="35"/>
  <c r="X18" i="20" s="1"/>
  <c r="Y19" i="35"/>
  <c r="Y18" i="20" s="1"/>
  <c r="Z19" i="35"/>
  <c r="Z18" i="20" s="1"/>
  <c r="AA19" i="35"/>
  <c r="AA18" i="20" s="1"/>
  <c r="AB19" i="35"/>
  <c r="AB18" i="20" s="1"/>
  <c r="AC19" i="35"/>
  <c r="AC18" i="20" s="1"/>
  <c r="AD19" i="35"/>
  <c r="AD18" i="20" s="1"/>
  <c r="AE19" i="35"/>
  <c r="AE18" i="20" s="1"/>
  <c r="AF19" i="35"/>
  <c r="AF18" i="20" s="1"/>
  <c r="AG19" i="35"/>
  <c r="AG18" i="20" s="1"/>
  <c r="AH19" i="35"/>
  <c r="AH18" i="20" s="1"/>
  <c r="AI19" i="35"/>
  <c r="AI18" i="20" s="1"/>
  <c r="AJ19" i="35"/>
  <c r="AJ18" i="20" s="1"/>
  <c r="AK19" i="35"/>
  <c r="AK18" i="20" s="1"/>
  <c r="AL19" i="35"/>
  <c r="AL18" i="20" s="1"/>
  <c r="AM19" i="35"/>
  <c r="AM18" i="20" s="1"/>
  <c r="AN19" i="35"/>
  <c r="AN18" i="20" s="1"/>
  <c r="AO19" i="35"/>
  <c r="AO18" i="20" s="1"/>
  <c r="AP19" i="35"/>
  <c r="AP18" i="20" s="1"/>
  <c r="AQ19" i="35"/>
  <c r="AQ18" i="20" s="1"/>
  <c r="AR19" i="35"/>
  <c r="AR18" i="20" s="1"/>
  <c r="AS19" i="35"/>
  <c r="AS18" i="20" s="1"/>
  <c r="AT19" i="35"/>
  <c r="AT18" i="20" s="1"/>
  <c r="AU19" i="35"/>
  <c r="AU18" i="20" s="1"/>
  <c r="AV19" i="35"/>
  <c r="AV18" i="20" s="1"/>
  <c r="AW19" i="35"/>
  <c r="AW18" i="20" s="1"/>
  <c r="AX19" i="35"/>
  <c r="AX18" i="20" s="1"/>
  <c r="AY19" i="35"/>
  <c r="AY18" i="20" s="1"/>
  <c r="AZ19" i="35"/>
  <c r="AZ18" i="20" s="1"/>
  <c r="BA19" i="35"/>
  <c r="BA18" i="20" s="1"/>
  <c r="BB19" i="35"/>
  <c r="BB18" i="20" s="1"/>
  <c r="BC19" i="35"/>
  <c r="BC18" i="20" s="1"/>
  <c r="BD19" i="35"/>
  <c r="BD18" i="20" s="1"/>
  <c r="BE19" i="35"/>
  <c r="BE18" i="20" s="1"/>
  <c r="BF19" i="35"/>
  <c r="BF18" i="20" s="1"/>
  <c r="BG19" i="35"/>
  <c r="BG18" i="20" s="1"/>
  <c r="BH19" i="35"/>
  <c r="BH18" i="20" s="1"/>
  <c r="BI19" i="35"/>
  <c r="BI18" i="20" s="1"/>
  <c r="BJ19" i="35"/>
  <c r="BJ18" i="20" s="1"/>
  <c r="BK19" i="35"/>
  <c r="BK18" i="20" s="1"/>
  <c r="BL19" i="35"/>
  <c r="BL18" i="20" s="1"/>
  <c r="BM19" i="35"/>
  <c r="BM18" i="20" s="1"/>
  <c r="BN19" i="35"/>
  <c r="BN18" i="20" s="1"/>
  <c r="BO19" i="35"/>
  <c r="BO18" i="20" s="1"/>
  <c r="BP19" i="35"/>
  <c r="BP18" i="20" s="1"/>
  <c r="BQ19" i="35"/>
  <c r="BQ18" i="20" s="1"/>
  <c r="BR19" i="35"/>
  <c r="BR18" i="20" s="1"/>
  <c r="BS19" i="35"/>
  <c r="BS18" i="20" s="1"/>
  <c r="BT19" i="35"/>
  <c r="BT18" i="20" s="1"/>
  <c r="BU19" i="35"/>
  <c r="BU18" i="20" s="1"/>
  <c r="BV19" i="35"/>
  <c r="BV18" i="20" s="1"/>
  <c r="BW19" i="35"/>
  <c r="BW18" i="20" s="1"/>
  <c r="BX19" i="35"/>
  <c r="BX18" i="20" s="1"/>
  <c r="BY19" i="35"/>
  <c r="BY18" i="20" s="1"/>
  <c r="BZ19" i="35"/>
  <c r="BZ18" i="20" s="1"/>
  <c r="CA19" i="35"/>
  <c r="CA18" i="20" s="1"/>
  <c r="CB19" i="35"/>
  <c r="CB18" i="20" s="1"/>
  <c r="CC19" i="35"/>
  <c r="CC18" i="20" s="1"/>
  <c r="CD19" i="35"/>
  <c r="CD18" i="20" s="1"/>
  <c r="CE19" i="35"/>
  <c r="CE18" i="20" s="1"/>
  <c r="CF19" i="35"/>
  <c r="CF18" i="20" s="1"/>
  <c r="CG19" i="35"/>
  <c r="CG18" i="20" s="1"/>
  <c r="CH19" i="35"/>
  <c r="CH18" i="20" s="1"/>
  <c r="CI19" i="35"/>
  <c r="CI18" i="20" s="1"/>
  <c r="CJ19" i="35"/>
  <c r="CJ18" i="20" s="1"/>
  <c r="CK19" i="35"/>
  <c r="CK18" i="20" s="1"/>
  <c r="CL19" i="35"/>
  <c r="CL18" i="20" s="1"/>
  <c r="CM19" i="35"/>
  <c r="CM18" i="20" s="1"/>
  <c r="CN19" i="35"/>
  <c r="CN18" i="20" s="1"/>
  <c r="CO19" i="35"/>
  <c r="CO18" i="20" s="1"/>
  <c r="CP19" i="35"/>
  <c r="CP18" i="20" s="1"/>
  <c r="CQ19" i="35"/>
  <c r="CQ18" i="20" s="1"/>
  <c r="CR19" i="35"/>
  <c r="CR18" i="20" s="1"/>
  <c r="CS19" i="35"/>
  <c r="CS18" i="20" s="1"/>
  <c r="CT19" i="35"/>
  <c r="CT18" i="20" s="1"/>
  <c r="CU19" i="35"/>
  <c r="CU18" i="20" s="1"/>
  <c r="CV19" i="35"/>
  <c r="CV18" i="20" s="1"/>
  <c r="CW19" i="35"/>
  <c r="CW18" i="20" s="1"/>
  <c r="B20" i="35"/>
  <c r="B19" i="20" s="1"/>
  <c r="C20" i="35"/>
  <c r="C19" i="20" s="1"/>
  <c r="D20" i="35"/>
  <c r="D19" i="20" s="1"/>
  <c r="E20" i="35"/>
  <c r="E19" i="20" s="1"/>
  <c r="F20" i="35"/>
  <c r="F19" i="20" s="1"/>
  <c r="G20" i="35"/>
  <c r="G19" i="20" s="1"/>
  <c r="H20" i="35"/>
  <c r="H19" i="20" s="1"/>
  <c r="I20" i="35"/>
  <c r="I19" i="20" s="1"/>
  <c r="J20" i="35"/>
  <c r="J19" i="20" s="1"/>
  <c r="K20" i="35"/>
  <c r="K19" i="20" s="1"/>
  <c r="L20" i="35"/>
  <c r="L19" i="20" s="1"/>
  <c r="M20" i="35"/>
  <c r="M19" i="20" s="1"/>
  <c r="N20" i="35"/>
  <c r="N19" i="20" s="1"/>
  <c r="O20" i="35"/>
  <c r="O19" i="20" s="1"/>
  <c r="P20" i="35"/>
  <c r="P19" i="20" s="1"/>
  <c r="Q20" i="35"/>
  <c r="Q19" i="20" s="1"/>
  <c r="R20" i="35"/>
  <c r="R19" i="20" s="1"/>
  <c r="S20" i="35"/>
  <c r="S19" i="20" s="1"/>
  <c r="T20" i="35"/>
  <c r="T19" i="20" s="1"/>
  <c r="U20" i="35"/>
  <c r="U19" i="20" s="1"/>
  <c r="V20" i="35"/>
  <c r="V19" i="20" s="1"/>
  <c r="W20" i="35"/>
  <c r="W19" i="20" s="1"/>
  <c r="X20" i="35"/>
  <c r="X19" i="20" s="1"/>
  <c r="Y20" i="35"/>
  <c r="Y19" i="20" s="1"/>
  <c r="Z20" i="35"/>
  <c r="Z19" i="20" s="1"/>
  <c r="AA20" i="35"/>
  <c r="AA19" i="20" s="1"/>
  <c r="AB20" i="35"/>
  <c r="AB19" i="20" s="1"/>
  <c r="AC20" i="35"/>
  <c r="AC19" i="20" s="1"/>
  <c r="AD20" i="35"/>
  <c r="AD19" i="20" s="1"/>
  <c r="AE20" i="35"/>
  <c r="AE19" i="20" s="1"/>
  <c r="AF20" i="35"/>
  <c r="AF19" i="20" s="1"/>
  <c r="AG20" i="35"/>
  <c r="AG19" i="20" s="1"/>
  <c r="AH20" i="35"/>
  <c r="AH19" i="20" s="1"/>
  <c r="AI20" i="35"/>
  <c r="AI19" i="20" s="1"/>
  <c r="AJ20" i="35"/>
  <c r="AJ19" i="20" s="1"/>
  <c r="AK20" i="35"/>
  <c r="AK19" i="20" s="1"/>
  <c r="AL20" i="35"/>
  <c r="AL19" i="20" s="1"/>
  <c r="AM20" i="35"/>
  <c r="AM19" i="20" s="1"/>
  <c r="AN20" i="35"/>
  <c r="AN19" i="20" s="1"/>
  <c r="AO20" i="35"/>
  <c r="AO19" i="20" s="1"/>
  <c r="AP20" i="35"/>
  <c r="AP19" i="20" s="1"/>
  <c r="AQ20" i="35"/>
  <c r="AQ19" i="20" s="1"/>
  <c r="AR20" i="35"/>
  <c r="AR19" i="20" s="1"/>
  <c r="AS20" i="35"/>
  <c r="AS19" i="20" s="1"/>
  <c r="AT20" i="35"/>
  <c r="AT19" i="20" s="1"/>
  <c r="AU20" i="35"/>
  <c r="AU19" i="20" s="1"/>
  <c r="AV20" i="35"/>
  <c r="AV19" i="20" s="1"/>
  <c r="AW20" i="35"/>
  <c r="AW19" i="20" s="1"/>
  <c r="AX20" i="35"/>
  <c r="AX19" i="20" s="1"/>
  <c r="AY20" i="35"/>
  <c r="AY19" i="20" s="1"/>
  <c r="AZ20" i="35"/>
  <c r="AZ19" i="20" s="1"/>
  <c r="BA20" i="35"/>
  <c r="BA19" i="20" s="1"/>
  <c r="BB20" i="35"/>
  <c r="BB19" i="20" s="1"/>
  <c r="BC20" i="35"/>
  <c r="BC19" i="20" s="1"/>
  <c r="BD20" i="35"/>
  <c r="BD19" i="20" s="1"/>
  <c r="BE20" i="35"/>
  <c r="BE19" i="20" s="1"/>
  <c r="BF20" i="35"/>
  <c r="BF19" i="20" s="1"/>
  <c r="BG20" i="35"/>
  <c r="BG19" i="20" s="1"/>
  <c r="BH20" i="35"/>
  <c r="BH19" i="20" s="1"/>
  <c r="BI20" i="35"/>
  <c r="BI19" i="20" s="1"/>
  <c r="BJ20" i="35"/>
  <c r="BJ19" i="20" s="1"/>
  <c r="BK20" i="35"/>
  <c r="BK19" i="20" s="1"/>
  <c r="BL20" i="35"/>
  <c r="BL19" i="20" s="1"/>
  <c r="BM20" i="35"/>
  <c r="BM19" i="20" s="1"/>
  <c r="BN20" i="35"/>
  <c r="BN19" i="20" s="1"/>
  <c r="BO20" i="35"/>
  <c r="BO19" i="20" s="1"/>
  <c r="BP20" i="35"/>
  <c r="BP19" i="20" s="1"/>
  <c r="BQ20" i="35"/>
  <c r="BQ19" i="20" s="1"/>
  <c r="BR20" i="35"/>
  <c r="BR19" i="20" s="1"/>
  <c r="BS20" i="35"/>
  <c r="BS19" i="20" s="1"/>
  <c r="BT20" i="35"/>
  <c r="BT19" i="20" s="1"/>
  <c r="BU20" i="35"/>
  <c r="BU19" i="20" s="1"/>
  <c r="BV20" i="35"/>
  <c r="BV19" i="20" s="1"/>
  <c r="BW20" i="35"/>
  <c r="BW19" i="20" s="1"/>
  <c r="BX20" i="35"/>
  <c r="BX19" i="20" s="1"/>
  <c r="BY20" i="35"/>
  <c r="BY19" i="20" s="1"/>
  <c r="BZ20" i="35"/>
  <c r="BZ19" i="20" s="1"/>
  <c r="CA20" i="35"/>
  <c r="CA19" i="20" s="1"/>
  <c r="CB20" i="35"/>
  <c r="CB19" i="20" s="1"/>
  <c r="CC20" i="35"/>
  <c r="CC19" i="20" s="1"/>
  <c r="CD20" i="35"/>
  <c r="CD19" i="20" s="1"/>
  <c r="CE20" i="35"/>
  <c r="CE19" i="20" s="1"/>
  <c r="CF20" i="35"/>
  <c r="CF19" i="20" s="1"/>
  <c r="CG20" i="35"/>
  <c r="CG19" i="20" s="1"/>
  <c r="CH20" i="35"/>
  <c r="CH19" i="20" s="1"/>
  <c r="CI20" i="35"/>
  <c r="CI19" i="20" s="1"/>
  <c r="CJ20" i="35"/>
  <c r="CJ19" i="20" s="1"/>
  <c r="CK20" i="35"/>
  <c r="CK19" i="20" s="1"/>
  <c r="CL20" i="35"/>
  <c r="CL19" i="20" s="1"/>
  <c r="CM20" i="35"/>
  <c r="CM19" i="20" s="1"/>
  <c r="CN20" i="35"/>
  <c r="CN19" i="20" s="1"/>
  <c r="CO20" i="35"/>
  <c r="CO19" i="20" s="1"/>
  <c r="CP20" i="35"/>
  <c r="CP19" i="20" s="1"/>
  <c r="CQ20" i="35"/>
  <c r="CQ19" i="20" s="1"/>
  <c r="CR20" i="35"/>
  <c r="CR19" i="20" s="1"/>
  <c r="CS20" i="35"/>
  <c r="CS19" i="20" s="1"/>
  <c r="CT20" i="35"/>
  <c r="CT19" i="20" s="1"/>
  <c r="CU20" i="35"/>
  <c r="CU19" i="20" s="1"/>
  <c r="CV20" i="35"/>
  <c r="CV19" i="20" s="1"/>
  <c r="CW20" i="35"/>
  <c r="CW19" i="20" s="1"/>
  <c r="B21" i="35"/>
  <c r="B20" i="20" s="1"/>
  <c r="C21" i="35"/>
  <c r="C20" i="20" s="1"/>
  <c r="D21" i="35"/>
  <c r="D20" i="20" s="1"/>
  <c r="E21" i="35"/>
  <c r="E20" i="20" s="1"/>
  <c r="F21" i="35"/>
  <c r="F20" i="20" s="1"/>
  <c r="G21" i="35"/>
  <c r="G20" i="20" s="1"/>
  <c r="H21" i="35"/>
  <c r="H20" i="20" s="1"/>
  <c r="I21" i="35"/>
  <c r="I20" i="20" s="1"/>
  <c r="J21" i="35"/>
  <c r="J20" i="20" s="1"/>
  <c r="K21" i="35"/>
  <c r="K20" i="20" s="1"/>
  <c r="L21" i="35"/>
  <c r="L20" i="20" s="1"/>
  <c r="M21" i="35"/>
  <c r="M20" i="20" s="1"/>
  <c r="N21" i="35"/>
  <c r="N20" i="20" s="1"/>
  <c r="O21" i="35"/>
  <c r="O20" i="20" s="1"/>
  <c r="P21" i="35"/>
  <c r="P20" i="20" s="1"/>
  <c r="Q21" i="35"/>
  <c r="Q20" i="20" s="1"/>
  <c r="R21" i="35"/>
  <c r="R20" i="20" s="1"/>
  <c r="S21" i="35"/>
  <c r="S20" i="20" s="1"/>
  <c r="T21" i="35"/>
  <c r="T20" i="20" s="1"/>
  <c r="U21" i="35"/>
  <c r="U20" i="20" s="1"/>
  <c r="V21" i="35"/>
  <c r="V20" i="20" s="1"/>
  <c r="W21" i="35"/>
  <c r="W20" i="20" s="1"/>
  <c r="X21" i="35"/>
  <c r="X20" i="20" s="1"/>
  <c r="Y21" i="35"/>
  <c r="Y20" i="20" s="1"/>
  <c r="Z21" i="35"/>
  <c r="Z20" i="20" s="1"/>
  <c r="AA21" i="35"/>
  <c r="AA20" i="20" s="1"/>
  <c r="AB21" i="35"/>
  <c r="AB20" i="20" s="1"/>
  <c r="AC21" i="35"/>
  <c r="AC20" i="20" s="1"/>
  <c r="AD21" i="35"/>
  <c r="AD20" i="20" s="1"/>
  <c r="AE21" i="35"/>
  <c r="AE20" i="20" s="1"/>
  <c r="AF21" i="35"/>
  <c r="AF20" i="20" s="1"/>
  <c r="AG21" i="35"/>
  <c r="AG20" i="20" s="1"/>
  <c r="AH21" i="35"/>
  <c r="AH20" i="20" s="1"/>
  <c r="AI21" i="35"/>
  <c r="AI20" i="20" s="1"/>
  <c r="AJ21" i="35"/>
  <c r="AJ20" i="20" s="1"/>
  <c r="AK21" i="35"/>
  <c r="AK20" i="20" s="1"/>
  <c r="AL21" i="35"/>
  <c r="AL20" i="20" s="1"/>
  <c r="AM21" i="35"/>
  <c r="AM20" i="20" s="1"/>
  <c r="AN21" i="35"/>
  <c r="AN20" i="20" s="1"/>
  <c r="AO21" i="35"/>
  <c r="AO20" i="20" s="1"/>
  <c r="AP21" i="35"/>
  <c r="AP20" i="20" s="1"/>
  <c r="AQ21" i="35"/>
  <c r="AQ20" i="20" s="1"/>
  <c r="AR21" i="35"/>
  <c r="AR20" i="20" s="1"/>
  <c r="AS21" i="35"/>
  <c r="AS20" i="20" s="1"/>
  <c r="AT21" i="35"/>
  <c r="AT20" i="20" s="1"/>
  <c r="AU21" i="35"/>
  <c r="AU20" i="20" s="1"/>
  <c r="AV21" i="35"/>
  <c r="AV20" i="20" s="1"/>
  <c r="AW21" i="35"/>
  <c r="AW20" i="20" s="1"/>
  <c r="AX21" i="35"/>
  <c r="AX20" i="20" s="1"/>
  <c r="AY21" i="35"/>
  <c r="AY20" i="20" s="1"/>
  <c r="AZ21" i="35"/>
  <c r="AZ20" i="20" s="1"/>
  <c r="BA21" i="35"/>
  <c r="BA20" i="20" s="1"/>
  <c r="BB21" i="35"/>
  <c r="BB20" i="20" s="1"/>
  <c r="BC21" i="35"/>
  <c r="BC20" i="20" s="1"/>
  <c r="BD21" i="35"/>
  <c r="BD20" i="20" s="1"/>
  <c r="BE21" i="35"/>
  <c r="BE20" i="20" s="1"/>
  <c r="BF21" i="35"/>
  <c r="BF20" i="20" s="1"/>
  <c r="BG21" i="35"/>
  <c r="BG20" i="20" s="1"/>
  <c r="BH21" i="35"/>
  <c r="BH20" i="20" s="1"/>
  <c r="BI21" i="35"/>
  <c r="BI20" i="20" s="1"/>
  <c r="BJ21" i="35"/>
  <c r="BJ20" i="20" s="1"/>
  <c r="BK21" i="35"/>
  <c r="BK20" i="20" s="1"/>
  <c r="BL21" i="35"/>
  <c r="BL20" i="20" s="1"/>
  <c r="BM21" i="35"/>
  <c r="BM20" i="20" s="1"/>
  <c r="BN21" i="35"/>
  <c r="BN20" i="20" s="1"/>
  <c r="BO21" i="35"/>
  <c r="BO20" i="20" s="1"/>
  <c r="BP21" i="35"/>
  <c r="BP20" i="20" s="1"/>
  <c r="BQ21" i="35"/>
  <c r="BQ20" i="20" s="1"/>
  <c r="BR21" i="35"/>
  <c r="BR20" i="20" s="1"/>
  <c r="BS21" i="35"/>
  <c r="BS20" i="20" s="1"/>
  <c r="BT21" i="35"/>
  <c r="BT20" i="20" s="1"/>
  <c r="BU21" i="35"/>
  <c r="BU20" i="20" s="1"/>
  <c r="BV21" i="35"/>
  <c r="BV20" i="20" s="1"/>
  <c r="BW21" i="35"/>
  <c r="BW20" i="20" s="1"/>
  <c r="BX21" i="35"/>
  <c r="BX20" i="20" s="1"/>
  <c r="BY21" i="35"/>
  <c r="BY20" i="20" s="1"/>
  <c r="BZ21" i="35"/>
  <c r="BZ20" i="20" s="1"/>
  <c r="CA21" i="35"/>
  <c r="CA20" i="20" s="1"/>
  <c r="CB21" i="35"/>
  <c r="CB20" i="20" s="1"/>
  <c r="CC21" i="35"/>
  <c r="CC20" i="20" s="1"/>
  <c r="CD21" i="35"/>
  <c r="CD20" i="20" s="1"/>
  <c r="CE21" i="35"/>
  <c r="CE20" i="20" s="1"/>
  <c r="CF21" i="35"/>
  <c r="CF20" i="20" s="1"/>
  <c r="CG21" i="35"/>
  <c r="CG20" i="20" s="1"/>
  <c r="CH21" i="35"/>
  <c r="CH20" i="20" s="1"/>
  <c r="CI21" i="35"/>
  <c r="CI20" i="20" s="1"/>
  <c r="CJ21" i="35"/>
  <c r="CJ20" i="20" s="1"/>
  <c r="CK21" i="35"/>
  <c r="CK20" i="20" s="1"/>
  <c r="CL21" i="35"/>
  <c r="CL20" i="20" s="1"/>
  <c r="CM21" i="35"/>
  <c r="CM20" i="20" s="1"/>
  <c r="CN21" i="35"/>
  <c r="CN20" i="20" s="1"/>
  <c r="CO21" i="35"/>
  <c r="CO20" i="20" s="1"/>
  <c r="CP21" i="35"/>
  <c r="CP20" i="20" s="1"/>
  <c r="CQ21" i="35"/>
  <c r="CQ20" i="20" s="1"/>
  <c r="CR21" i="35"/>
  <c r="CR20" i="20" s="1"/>
  <c r="CS21" i="35"/>
  <c r="CS20" i="20" s="1"/>
  <c r="CT21" i="35"/>
  <c r="CT20" i="20" s="1"/>
  <c r="CU21" i="35"/>
  <c r="CU20" i="20" s="1"/>
  <c r="CV21" i="35"/>
  <c r="CV20" i="20" s="1"/>
  <c r="CW21" i="35"/>
  <c r="CW20" i="20" s="1"/>
  <c r="B22" i="35"/>
  <c r="B21" i="20" s="1"/>
  <c r="C22" i="35"/>
  <c r="C21" i="20" s="1"/>
  <c r="D22" i="35"/>
  <c r="D21" i="20" s="1"/>
  <c r="E22" i="35"/>
  <c r="E21" i="20" s="1"/>
  <c r="F22" i="35"/>
  <c r="F21" i="20" s="1"/>
  <c r="G22" i="35"/>
  <c r="G21" i="20" s="1"/>
  <c r="H22" i="35"/>
  <c r="H21" i="20" s="1"/>
  <c r="I22" i="35"/>
  <c r="I21" i="20" s="1"/>
  <c r="J22" i="35"/>
  <c r="J21" i="20" s="1"/>
  <c r="K22" i="35"/>
  <c r="K21" i="20" s="1"/>
  <c r="L22" i="35"/>
  <c r="L21" i="20" s="1"/>
  <c r="M22" i="35"/>
  <c r="M21" i="20" s="1"/>
  <c r="N22" i="35"/>
  <c r="N21" i="20" s="1"/>
  <c r="O22" i="35"/>
  <c r="O21" i="20" s="1"/>
  <c r="P22" i="35"/>
  <c r="P21" i="20" s="1"/>
  <c r="Q22" i="35"/>
  <c r="Q21" i="20" s="1"/>
  <c r="R22" i="35"/>
  <c r="R21" i="20" s="1"/>
  <c r="S22" i="35"/>
  <c r="S21" i="20" s="1"/>
  <c r="T22" i="35"/>
  <c r="T21" i="20" s="1"/>
  <c r="U22" i="35"/>
  <c r="U21" i="20" s="1"/>
  <c r="V22" i="35"/>
  <c r="V21" i="20" s="1"/>
  <c r="W22" i="35"/>
  <c r="W21" i="20" s="1"/>
  <c r="X22" i="35"/>
  <c r="X21" i="20" s="1"/>
  <c r="Y22" i="35"/>
  <c r="Y21" i="20" s="1"/>
  <c r="Z22" i="35"/>
  <c r="Z21" i="20" s="1"/>
  <c r="AA22" i="35"/>
  <c r="AA21" i="20" s="1"/>
  <c r="AB22" i="35"/>
  <c r="AB21" i="20" s="1"/>
  <c r="AC22" i="35"/>
  <c r="AC21" i="20" s="1"/>
  <c r="AD22" i="35"/>
  <c r="AD21" i="20" s="1"/>
  <c r="AE22" i="35"/>
  <c r="AE21" i="20" s="1"/>
  <c r="AF22" i="35"/>
  <c r="AF21" i="20" s="1"/>
  <c r="AG22" i="35"/>
  <c r="AG21" i="20" s="1"/>
  <c r="AH22" i="35"/>
  <c r="AH21" i="20" s="1"/>
  <c r="AI22" i="35"/>
  <c r="AI21" i="20" s="1"/>
  <c r="AJ22" i="35"/>
  <c r="AJ21" i="20" s="1"/>
  <c r="AK22" i="35"/>
  <c r="AK21" i="20" s="1"/>
  <c r="AL22" i="35"/>
  <c r="AL21" i="20" s="1"/>
  <c r="AM22" i="35"/>
  <c r="AM21" i="20" s="1"/>
  <c r="AN22" i="35"/>
  <c r="AN21" i="20" s="1"/>
  <c r="AO22" i="35"/>
  <c r="AO21" i="20" s="1"/>
  <c r="AP22" i="35"/>
  <c r="AP21" i="20" s="1"/>
  <c r="AQ22" i="35"/>
  <c r="AQ21" i="20" s="1"/>
  <c r="AR22" i="35"/>
  <c r="AR21" i="20" s="1"/>
  <c r="AS22" i="35"/>
  <c r="AS21" i="20" s="1"/>
  <c r="AT22" i="35"/>
  <c r="AT21" i="20" s="1"/>
  <c r="AU22" i="35"/>
  <c r="AU21" i="20" s="1"/>
  <c r="AV22" i="35"/>
  <c r="AV21" i="20" s="1"/>
  <c r="AW22" i="35"/>
  <c r="AW21" i="20" s="1"/>
  <c r="AX22" i="35"/>
  <c r="AX21" i="20" s="1"/>
  <c r="AY22" i="35"/>
  <c r="AY21" i="20" s="1"/>
  <c r="AZ22" i="35"/>
  <c r="AZ21" i="20" s="1"/>
  <c r="BA22" i="35"/>
  <c r="BA21" i="20" s="1"/>
  <c r="BB22" i="35"/>
  <c r="BB21" i="20" s="1"/>
  <c r="BC22" i="35"/>
  <c r="BC21" i="20" s="1"/>
  <c r="BD22" i="35"/>
  <c r="BD21" i="20" s="1"/>
  <c r="BE22" i="35"/>
  <c r="BE21" i="20" s="1"/>
  <c r="BF22" i="35"/>
  <c r="BF21" i="20" s="1"/>
  <c r="BG22" i="35"/>
  <c r="BG21" i="20" s="1"/>
  <c r="BH22" i="35"/>
  <c r="BH21" i="20" s="1"/>
  <c r="BI22" i="35"/>
  <c r="BI21" i="20" s="1"/>
  <c r="BJ22" i="35"/>
  <c r="BJ21" i="20" s="1"/>
  <c r="BK22" i="35"/>
  <c r="BK21" i="20" s="1"/>
  <c r="BL22" i="35"/>
  <c r="BL21" i="20" s="1"/>
  <c r="BM22" i="35"/>
  <c r="BM21" i="20" s="1"/>
  <c r="BN22" i="35"/>
  <c r="BN21" i="20" s="1"/>
  <c r="BO22" i="35"/>
  <c r="BO21" i="20" s="1"/>
  <c r="BP22" i="35"/>
  <c r="BP21" i="20" s="1"/>
  <c r="BQ22" i="35"/>
  <c r="BQ21" i="20" s="1"/>
  <c r="BR22" i="35"/>
  <c r="BR21" i="20" s="1"/>
  <c r="BS22" i="35"/>
  <c r="BS21" i="20" s="1"/>
  <c r="BT22" i="35"/>
  <c r="BT21" i="20" s="1"/>
  <c r="BU22" i="35"/>
  <c r="BU21" i="20" s="1"/>
  <c r="BV22" i="35"/>
  <c r="BV21" i="20" s="1"/>
  <c r="BW22" i="35"/>
  <c r="BW21" i="20" s="1"/>
  <c r="BX22" i="35"/>
  <c r="BX21" i="20" s="1"/>
  <c r="BY22" i="35"/>
  <c r="BY21" i="20" s="1"/>
  <c r="BZ22" i="35"/>
  <c r="BZ21" i="20" s="1"/>
  <c r="CA22" i="35"/>
  <c r="CA21" i="20" s="1"/>
  <c r="CB22" i="35"/>
  <c r="CB21" i="20" s="1"/>
  <c r="CC22" i="35"/>
  <c r="CC21" i="20" s="1"/>
  <c r="CD22" i="35"/>
  <c r="CD21" i="20" s="1"/>
  <c r="CE22" i="35"/>
  <c r="CE21" i="20" s="1"/>
  <c r="CF22" i="35"/>
  <c r="CF21" i="20" s="1"/>
  <c r="CG22" i="35"/>
  <c r="CG21" i="20" s="1"/>
  <c r="CH22" i="35"/>
  <c r="CH21" i="20" s="1"/>
  <c r="CI22" i="35"/>
  <c r="CI21" i="20" s="1"/>
  <c r="CJ22" i="35"/>
  <c r="CJ21" i="20" s="1"/>
  <c r="CK22" i="35"/>
  <c r="CK21" i="20" s="1"/>
  <c r="CL22" i="35"/>
  <c r="CL21" i="20" s="1"/>
  <c r="CM22" i="35"/>
  <c r="CM21" i="20" s="1"/>
  <c r="CN22" i="35"/>
  <c r="CN21" i="20" s="1"/>
  <c r="CO22" i="35"/>
  <c r="CO21" i="20" s="1"/>
  <c r="CP22" i="35"/>
  <c r="CP21" i="20" s="1"/>
  <c r="CQ22" i="35"/>
  <c r="CQ21" i="20" s="1"/>
  <c r="CR22" i="35"/>
  <c r="CR21" i="20" s="1"/>
  <c r="CS22" i="35"/>
  <c r="CS21" i="20" s="1"/>
  <c r="CT22" i="35"/>
  <c r="CT21" i="20" s="1"/>
  <c r="CU22" i="35"/>
  <c r="CU21" i="20" s="1"/>
  <c r="CV22" i="35"/>
  <c r="CV21" i="20" s="1"/>
  <c r="CW22" i="35"/>
  <c r="CW21" i="20" s="1"/>
  <c r="B23" i="35"/>
  <c r="B22" i="20" s="1"/>
  <c r="C23" i="35"/>
  <c r="C22" i="20" s="1"/>
  <c r="D23" i="35"/>
  <c r="D22" i="20" s="1"/>
  <c r="E23" i="35"/>
  <c r="E22" i="20" s="1"/>
  <c r="F23" i="35"/>
  <c r="F22" i="20" s="1"/>
  <c r="G23" i="35"/>
  <c r="G22" i="20" s="1"/>
  <c r="H23" i="35"/>
  <c r="H22" i="20" s="1"/>
  <c r="I23" i="35"/>
  <c r="I22" i="20" s="1"/>
  <c r="J23" i="35"/>
  <c r="J22" i="20" s="1"/>
  <c r="K23" i="35"/>
  <c r="K22" i="20" s="1"/>
  <c r="L23" i="35"/>
  <c r="L22" i="20" s="1"/>
  <c r="M23" i="35"/>
  <c r="M22" i="20" s="1"/>
  <c r="N23" i="35"/>
  <c r="N22" i="20" s="1"/>
  <c r="O23" i="35"/>
  <c r="O22" i="20" s="1"/>
  <c r="P23" i="35"/>
  <c r="P22" i="20" s="1"/>
  <c r="Q23" i="35"/>
  <c r="Q22" i="20" s="1"/>
  <c r="R23" i="35"/>
  <c r="R22" i="20" s="1"/>
  <c r="S23" i="35"/>
  <c r="S22" i="20" s="1"/>
  <c r="T23" i="35"/>
  <c r="T22" i="20" s="1"/>
  <c r="U23" i="35"/>
  <c r="U22" i="20" s="1"/>
  <c r="V23" i="35"/>
  <c r="V22" i="20" s="1"/>
  <c r="W23" i="35"/>
  <c r="W22" i="20" s="1"/>
  <c r="X23" i="35"/>
  <c r="X22" i="20" s="1"/>
  <c r="Y23" i="35"/>
  <c r="Y22" i="20" s="1"/>
  <c r="Z23" i="35"/>
  <c r="Z22" i="20" s="1"/>
  <c r="AA23" i="35"/>
  <c r="AA22" i="20" s="1"/>
  <c r="AB23" i="35"/>
  <c r="AB22" i="20" s="1"/>
  <c r="AC23" i="35"/>
  <c r="AC22" i="20" s="1"/>
  <c r="AD23" i="35"/>
  <c r="AD22" i="20" s="1"/>
  <c r="AE23" i="35"/>
  <c r="AE22" i="20" s="1"/>
  <c r="AF23" i="35"/>
  <c r="AF22" i="20" s="1"/>
  <c r="AG23" i="35"/>
  <c r="AG22" i="20" s="1"/>
  <c r="AH23" i="35"/>
  <c r="AH22" i="20" s="1"/>
  <c r="AI23" i="35"/>
  <c r="AI22" i="20" s="1"/>
  <c r="AJ23" i="35"/>
  <c r="AJ22" i="20" s="1"/>
  <c r="AK23" i="35"/>
  <c r="AK22" i="20" s="1"/>
  <c r="AL23" i="35"/>
  <c r="AL22" i="20" s="1"/>
  <c r="AM23" i="35"/>
  <c r="AM22" i="20" s="1"/>
  <c r="AN23" i="35"/>
  <c r="AN22" i="20" s="1"/>
  <c r="AO23" i="35"/>
  <c r="AO22" i="20" s="1"/>
  <c r="AP23" i="35"/>
  <c r="AP22" i="20" s="1"/>
  <c r="AQ23" i="35"/>
  <c r="AQ22" i="20" s="1"/>
  <c r="AR23" i="35"/>
  <c r="AR22" i="20" s="1"/>
  <c r="AS23" i="35"/>
  <c r="AS22" i="20" s="1"/>
  <c r="AT23" i="35"/>
  <c r="AT22" i="20" s="1"/>
  <c r="AU23" i="35"/>
  <c r="AU22" i="20" s="1"/>
  <c r="AV23" i="35"/>
  <c r="AV22" i="20" s="1"/>
  <c r="AW23" i="35"/>
  <c r="AW22" i="20" s="1"/>
  <c r="AX23" i="35"/>
  <c r="AX22" i="20" s="1"/>
  <c r="AY23" i="35"/>
  <c r="AY22" i="20" s="1"/>
  <c r="AZ23" i="35"/>
  <c r="AZ22" i="20" s="1"/>
  <c r="BA23" i="35"/>
  <c r="BA22" i="20" s="1"/>
  <c r="BB23" i="35"/>
  <c r="BB22" i="20" s="1"/>
  <c r="BC23" i="35"/>
  <c r="BC22" i="20" s="1"/>
  <c r="BD23" i="35"/>
  <c r="BD22" i="20" s="1"/>
  <c r="BE23" i="35"/>
  <c r="BE22" i="20" s="1"/>
  <c r="BF23" i="35"/>
  <c r="BF22" i="20" s="1"/>
  <c r="BG23" i="35"/>
  <c r="BG22" i="20" s="1"/>
  <c r="BH23" i="35"/>
  <c r="BH22" i="20" s="1"/>
  <c r="BI23" i="35"/>
  <c r="BI22" i="20" s="1"/>
  <c r="BJ23" i="35"/>
  <c r="BJ22" i="20" s="1"/>
  <c r="BK23" i="35"/>
  <c r="BK22" i="20" s="1"/>
  <c r="BL23" i="35"/>
  <c r="BL22" i="20" s="1"/>
  <c r="BM23" i="35"/>
  <c r="BM22" i="20" s="1"/>
  <c r="BN23" i="35"/>
  <c r="BN22" i="20" s="1"/>
  <c r="BO23" i="35"/>
  <c r="BO22" i="20" s="1"/>
  <c r="BP23" i="35"/>
  <c r="BP22" i="20" s="1"/>
  <c r="BQ23" i="35"/>
  <c r="BQ22" i="20" s="1"/>
  <c r="BR23" i="35"/>
  <c r="BR22" i="20" s="1"/>
  <c r="BS23" i="35"/>
  <c r="BS22" i="20" s="1"/>
  <c r="BT23" i="35"/>
  <c r="BT22" i="20" s="1"/>
  <c r="BU23" i="35"/>
  <c r="BU22" i="20" s="1"/>
  <c r="BV23" i="35"/>
  <c r="BV22" i="20" s="1"/>
  <c r="BW23" i="35"/>
  <c r="BW22" i="20" s="1"/>
  <c r="BX23" i="35"/>
  <c r="BX22" i="20" s="1"/>
  <c r="BY23" i="35"/>
  <c r="BY22" i="20" s="1"/>
  <c r="BZ23" i="35"/>
  <c r="BZ22" i="20" s="1"/>
  <c r="CA23" i="35"/>
  <c r="CA22" i="20" s="1"/>
  <c r="CB23" i="35"/>
  <c r="CB22" i="20" s="1"/>
  <c r="CC23" i="35"/>
  <c r="CC22" i="20" s="1"/>
  <c r="CD23" i="35"/>
  <c r="CD22" i="20" s="1"/>
  <c r="CE23" i="35"/>
  <c r="CE22" i="20" s="1"/>
  <c r="CF23" i="35"/>
  <c r="CF22" i="20" s="1"/>
  <c r="CG23" i="35"/>
  <c r="CG22" i="20" s="1"/>
  <c r="CH23" i="35"/>
  <c r="CH22" i="20" s="1"/>
  <c r="CI23" i="35"/>
  <c r="CI22" i="20" s="1"/>
  <c r="CJ23" i="35"/>
  <c r="CJ22" i="20" s="1"/>
  <c r="CK23" i="35"/>
  <c r="CK22" i="20" s="1"/>
  <c r="CL23" i="35"/>
  <c r="CL22" i="20" s="1"/>
  <c r="CM23" i="35"/>
  <c r="CM22" i="20" s="1"/>
  <c r="CN23" i="35"/>
  <c r="CN22" i="20" s="1"/>
  <c r="CO23" i="35"/>
  <c r="CO22" i="20" s="1"/>
  <c r="CP23" i="35"/>
  <c r="CP22" i="20" s="1"/>
  <c r="CQ23" i="35"/>
  <c r="CQ22" i="20" s="1"/>
  <c r="CR23" i="35"/>
  <c r="CR22" i="20" s="1"/>
  <c r="CS23" i="35"/>
  <c r="CS22" i="20" s="1"/>
  <c r="CT23" i="35"/>
  <c r="CT22" i="20" s="1"/>
  <c r="CU23" i="35"/>
  <c r="CU22" i="20" s="1"/>
  <c r="CV23" i="35"/>
  <c r="CV22" i="20" s="1"/>
  <c r="CW23" i="35"/>
  <c r="CW22" i="20" s="1"/>
  <c r="B24" i="35"/>
  <c r="B23" i="20" s="1"/>
  <c r="C24" i="35"/>
  <c r="C23" i="20" s="1"/>
  <c r="D24" i="35"/>
  <c r="D23" i="20" s="1"/>
  <c r="E24" i="35"/>
  <c r="E23" i="20" s="1"/>
  <c r="F24" i="35"/>
  <c r="F23" i="20" s="1"/>
  <c r="G24" i="35"/>
  <c r="G23" i="20" s="1"/>
  <c r="H24" i="35"/>
  <c r="H23" i="20" s="1"/>
  <c r="I24" i="35"/>
  <c r="I23" i="20" s="1"/>
  <c r="J24" i="35"/>
  <c r="J23" i="20" s="1"/>
  <c r="K24" i="35"/>
  <c r="K23" i="20" s="1"/>
  <c r="L24" i="35"/>
  <c r="L23" i="20" s="1"/>
  <c r="M24" i="35"/>
  <c r="M23" i="20" s="1"/>
  <c r="N24" i="35"/>
  <c r="N23" i="20" s="1"/>
  <c r="O24" i="35"/>
  <c r="O23" i="20" s="1"/>
  <c r="P24" i="35"/>
  <c r="P23" i="20" s="1"/>
  <c r="Q24" i="35"/>
  <c r="Q23" i="20" s="1"/>
  <c r="R24" i="35"/>
  <c r="R23" i="20" s="1"/>
  <c r="S24" i="35"/>
  <c r="S23" i="20" s="1"/>
  <c r="T24" i="35"/>
  <c r="T23" i="20" s="1"/>
  <c r="U24" i="35"/>
  <c r="U23" i="20" s="1"/>
  <c r="V24" i="35"/>
  <c r="V23" i="20" s="1"/>
  <c r="W24" i="35"/>
  <c r="W23" i="20" s="1"/>
  <c r="X24" i="35"/>
  <c r="X23" i="20" s="1"/>
  <c r="Y24" i="35"/>
  <c r="Y23" i="20" s="1"/>
  <c r="Z24" i="35"/>
  <c r="Z23" i="20" s="1"/>
  <c r="AA24" i="35"/>
  <c r="AA23" i="20" s="1"/>
  <c r="AB24" i="35"/>
  <c r="AB23" i="20" s="1"/>
  <c r="AC24" i="35"/>
  <c r="AC23" i="20" s="1"/>
  <c r="AD24" i="35"/>
  <c r="AD23" i="20" s="1"/>
  <c r="AE24" i="35"/>
  <c r="AE23" i="20" s="1"/>
  <c r="AF24" i="35"/>
  <c r="AF23" i="20" s="1"/>
  <c r="AG24" i="35"/>
  <c r="AG23" i="20" s="1"/>
  <c r="AH24" i="35"/>
  <c r="AH23" i="20" s="1"/>
  <c r="AI24" i="35"/>
  <c r="AI23" i="20" s="1"/>
  <c r="AJ24" i="35"/>
  <c r="AJ23" i="20" s="1"/>
  <c r="AK24" i="35"/>
  <c r="AK23" i="20" s="1"/>
  <c r="AL24" i="35"/>
  <c r="AL23" i="20" s="1"/>
  <c r="AM24" i="35"/>
  <c r="AM23" i="20" s="1"/>
  <c r="AN24" i="35"/>
  <c r="AN23" i="20" s="1"/>
  <c r="AO24" i="35"/>
  <c r="AO23" i="20" s="1"/>
  <c r="AP24" i="35"/>
  <c r="AP23" i="20" s="1"/>
  <c r="AQ24" i="35"/>
  <c r="AQ23" i="20" s="1"/>
  <c r="AR24" i="35"/>
  <c r="AR23" i="20" s="1"/>
  <c r="AS24" i="35"/>
  <c r="AS23" i="20" s="1"/>
  <c r="AT24" i="35"/>
  <c r="AT23" i="20" s="1"/>
  <c r="AU24" i="35"/>
  <c r="AU23" i="20" s="1"/>
  <c r="AV24" i="35"/>
  <c r="AV23" i="20" s="1"/>
  <c r="AW24" i="35"/>
  <c r="AW23" i="20" s="1"/>
  <c r="AX24" i="35"/>
  <c r="AX23" i="20" s="1"/>
  <c r="AY24" i="35"/>
  <c r="AY23" i="20" s="1"/>
  <c r="AZ24" i="35"/>
  <c r="AZ23" i="20" s="1"/>
  <c r="BA24" i="35"/>
  <c r="BA23" i="20" s="1"/>
  <c r="BB24" i="35"/>
  <c r="BB23" i="20" s="1"/>
  <c r="BC24" i="35"/>
  <c r="BC23" i="20" s="1"/>
  <c r="BD24" i="35"/>
  <c r="BD23" i="20" s="1"/>
  <c r="BE24" i="35"/>
  <c r="BE23" i="20" s="1"/>
  <c r="BF24" i="35"/>
  <c r="BF23" i="20" s="1"/>
  <c r="BG24" i="35"/>
  <c r="BG23" i="20" s="1"/>
  <c r="BH24" i="35"/>
  <c r="BH23" i="20" s="1"/>
  <c r="BI24" i="35"/>
  <c r="BI23" i="20" s="1"/>
  <c r="BJ24" i="35"/>
  <c r="BJ23" i="20" s="1"/>
  <c r="BK24" i="35"/>
  <c r="BK23" i="20" s="1"/>
  <c r="BL24" i="35"/>
  <c r="BL23" i="20" s="1"/>
  <c r="BM24" i="35"/>
  <c r="BM23" i="20" s="1"/>
  <c r="BN24" i="35"/>
  <c r="BN23" i="20" s="1"/>
  <c r="BO24" i="35"/>
  <c r="BO23" i="20" s="1"/>
  <c r="BP24" i="35"/>
  <c r="BP23" i="20" s="1"/>
  <c r="BQ24" i="35"/>
  <c r="BQ23" i="20" s="1"/>
  <c r="BR24" i="35"/>
  <c r="BR23" i="20" s="1"/>
  <c r="BS24" i="35"/>
  <c r="BS23" i="20" s="1"/>
  <c r="BT24" i="35"/>
  <c r="BT23" i="20" s="1"/>
  <c r="BU24" i="35"/>
  <c r="BU23" i="20" s="1"/>
  <c r="BV24" i="35"/>
  <c r="BV23" i="20" s="1"/>
  <c r="BW24" i="35"/>
  <c r="BW23" i="20" s="1"/>
  <c r="BX24" i="35"/>
  <c r="BX23" i="20" s="1"/>
  <c r="BY24" i="35"/>
  <c r="BY23" i="20" s="1"/>
  <c r="BZ24" i="35"/>
  <c r="BZ23" i="20" s="1"/>
  <c r="CA24" i="35"/>
  <c r="CA23" i="20" s="1"/>
  <c r="CB24" i="35"/>
  <c r="CB23" i="20" s="1"/>
  <c r="CC24" i="35"/>
  <c r="CC23" i="20" s="1"/>
  <c r="CD24" i="35"/>
  <c r="CD23" i="20" s="1"/>
  <c r="CE24" i="35"/>
  <c r="CE23" i="20" s="1"/>
  <c r="CF24" i="35"/>
  <c r="CF23" i="20" s="1"/>
  <c r="CG24" i="35"/>
  <c r="CG23" i="20" s="1"/>
  <c r="CH24" i="35"/>
  <c r="CH23" i="20" s="1"/>
  <c r="CI24" i="35"/>
  <c r="CI23" i="20" s="1"/>
  <c r="CJ24" i="35"/>
  <c r="CJ23" i="20" s="1"/>
  <c r="CK24" i="35"/>
  <c r="CK23" i="20" s="1"/>
  <c r="CL24" i="35"/>
  <c r="CL23" i="20" s="1"/>
  <c r="CM24" i="35"/>
  <c r="CM23" i="20" s="1"/>
  <c r="CN24" i="35"/>
  <c r="CN23" i="20" s="1"/>
  <c r="CO24" i="35"/>
  <c r="CO23" i="20" s="1"/>
  <c r="CP24" i="35"/>
  <c r="CP23" i="20" s="1"/>
  <c r="CQ24" i="35"/>
  <c r="CQ23" i="20" s="1"/>
  <c r="CR24" i="35"/>
  <c r="CR23" i="20" s="1"/>
  <c r="CS24" i="35"/>
  <c r="CS23" i="20" s="1"/>
  <c r="CT24" i="35"/>
  <c r="CT23" i="20" s="1"/>
  <c r="CU24" i="35"/>
  <c r="CU23" i="20" s="1"/>
  <c r="CV24" i="35"/>
  <c r="CV23" i="20" s="1"/>
  <c r="CW24" i="35"/>
  <c r="CW23" i="20" s="1"/>
  <c r="B25" i="35"/>
  <c r="B24" i="20" s="1"/>
  <c r="C25" i="35"/>
  <c r="C24" i="20" s="1"/>
  <c r="D25" i="35"/>
  <c r="D24" i="20" s="1"/>
  <c r="E25" i="35"/>
  <c r="E24" i="20" s="1"/>
  <c r="F25" i="35"/>
  <c r="F24" i="20" s="1"/>
  <c r="G25" i="35"/>
  <c r="G24" i="20" s="1"/>
  <c r="H25" i="35"/>
  <c r="H24" i="20" s="1"/>
  <c r="I25" i="35"/>
  <c r="I24" i="20" s="1"/>
  <c r="J25" i="35"/>
  <c r="J24" i="20" s="1"/>
  <c r="K25" i="35"/>
  <c r="K24" i="20" s="1"/>
  <c r="L25" i="35"/>
  <c r="L24" i="20" s="1"/>
  <c r="M25" i="35"/>
  <c r="M24" i="20" s="1"/>
  <c r="N25" i="35"/>
  <c r="N24" i="20" s="1"/>
  <c r="O25" i="35"/>
  <c r="O24" i="20" s="1"/>
  <c r="P25" i="35"/>
  <c r="P24" i="20" s="1"/>
  <c r="Q25" i="35"/>
  <c r="Q24" i="20" s="1"/>
  <c r="R25" i="35"/>
  <c r="R24" i="20" s="1"/>
  <c r="S25" i="35"/>
  <c r="S24" i="20" s="1"/>
  <c r="T25" i="35"/>
  <c r="T24" i="20" s="1"/>
  <c r="U25" i="35"/>
  <c r="U24" i="20" s="1"/>
  <c r="V25" i="35"/>
  <c r="V24" i="20" s="1"/>
  <c r="W25" i="35"/>
  <c r="W24" i="20" s="1"/>
  <c r="X25" i="35"/>
  <c r="X24" i="20" s="1"/>
  <c r="Y25" i="35"/>
  <c r="Y24" i="20" s="1"/>
  <c r="Z25" i="35"/>
  <c r="Z24" i="20" s="1"/>
  <c r="AA25" i="35"/>
  <c r="AA24" i="20" s="1"/>
  <c r="AB25" i="35"/>
  <c r="AB24" i="20" s="1"/>
  <c r="AC25" i="35"/>
  <c r="AC24" i="20" s="1"/>
  <c r="AD25" i="35"/>
  <c r="AD24" i="20" s="1"/>
  <c r="AE25" i="35"/>
  <c r="AE24" i="20" s="1"/>
  <c r="AF25" i="35"/>
  <c r="AF24" i="20" s="1"/>
  <c r="AG25" i="35"/>
  <c r="AG24" i="20" s="1"/>
  <c r="AH25" i="35"/>
  <c r="AH24" i="20" s="1"/>
  <c r="AI25" i="35"/>
  <c r="AI24" i="20" s="1"/>
  <c r="AJ25" i="35"/>
  <c r="AJ24" i="20" s="1"/>
  <c r="AK25" i="35"/>
  <c r="AK24" i="20" s="1"/>
  <c r="AL25" i="35"/>
  <c r="AL24" i="20" s="1"/>
  <c r="AM25" i="35"/>
  <c r="AM24" i="20" s="1"/>
  <c r="AN25" i="35"/>
  <c r="AN24" i="20" s="1"/>
  <c r="AO25" i="35"/>
  <c r="AO24" i="20" s="1"/>
  <c r="AP25" i="35"/>
  <c r="AP24" i="20" s="1"/>
  <c r="AQ25" i="35"/>
  <c r="AQ24" i="20" s="1"/>
  <c r="AR25" i="35"/>
  <c r="AR24" i="20" s="1"/>
  <c r="AS25" i="35"/>
  <c r="AS24" i="20" s="1"/>
  <c r="AT25" i="35"/>
  <c r="AT24" i="20" s="1"/>
  <c r="AU25" i="35"/>
  <c r="AU24" i="20" s="1"/>
  <c r="AV25" i="35"/>
  <c r="AV24" i="20" s="1"/>
  <c r="AW25" i="35"/>
  <c r="AW24" i="20" s="1"/>
  <c r="AX25" i="35"/>
  <c r="AX24" i="20" s="1"/>
  <c r="AY25" i="35"/>
  <c r="AY24" i="20" s="1"/>
  <c r="AZ25" i="35"/>
  <c r="AZ24" i="20" s="1"/>
  <c r="BA25" i="35"/>
  <c r="BA24" i="20" s="1"/>
  <c r="BB25" i="35"/>
  <c r="BB24" i="20" s="1"/>
  <c r="BC25" i="35"/>
  <c r="BC24" i="20" s="1"/>
  <c r="BD25" i="35"/>
  <c r="BD24" i="20" s="1"/>
  <c r="BE25" i="35"/>
  <c r="BE24" i="20" s="1"/>
  <c r="BF25" i="35"/>
  <c r="BF24" i="20" s="1"/>
  <c r="BG25" i="35"/>
  <c r="BG24" i="20" s="1"/>
  <c r="BH25" i="35"/>
  <c r="BH24" i="20" s="1"/>
  <c r="BI25" i="35"/>
  <c r="BI24" i="20" s="1"/>
  <c r="BJ25" i="35"/>
  <c r="BJ24" i="20" s="1"/>
  <c r="BK25" i="35"/>
  <c r="BK24" i="20" s="1"/>
  <c r="BL25" i="35"/>
  <c r="BL24" i="20" s="1"/>
  <c r="BM25" i="35"/>
  <c r="BM24" i="20" s="1"/>
  <c r="BN25" i="35"/>
  <c r="BN24" i="20" s="1"/>
  <c r="BO25" i="35"/>
  <c r="BO24" i="20" s="1"/>
  <c r="BP25" i="35"/>
  <c r="BP24" i="20" s="1"/>
  <c r="BQ25" i="35"/>
  <c r="BQ24" i="20" s="1"/>
  <c r="BR25" i="35"/>
  <c r="BR24" i="20" s="1"/>
  <c r="BS25" i="35"/>
  <c r="BS24" i="20" s="1"/>
  <c r="BT25" i="35"/>
  <c r="BT24" i="20" s="1"/>
  <c r="BU25" i="35"/>
  <c r="BU24" i="20" s="1"/>
  <c r="BV25" i="35"/>
  <c r="BV24" i="20" s="1"/>
  <c r="BW25" i="35"/>
  <c r="BW24" i="20" s="1"/>
  <c r="BX25" i="35"/>
  <c r="BX24" i="20" s="1"/>
  <c r="BY25" i="35"/>
  <c r="BY24" i="20" s="1"/>
  <c r="BZ25" i="35"/>
  <c r="BZ24" i="20" s="1"/>
  <c r="CA25" i="35"/>
  <c r="CA24" i="20" s="1"/>
  <c r="CB25" i="35"/>
  <c r="CB24" i="20" s="1"/>
  <c r="CC25" i="35"/>
  <c r="CC24" i="20" s="1"/>
  <c r="CD25" i="35"/>
  <c r="CD24" i="20" s="1"/>
  <c r="CE25" i="35"/>
  <c r="CE24" i="20" s="1"/>
  <c r="CF25" i="35"/>
  <c r="CF24" i="20" s="1"/>
  <c r="CG25" i="35"/>
  <c r="CG24" i="20" s="1"/>
  <c r="CH25" i="35"/>
  <c r="CH24" i="20" s="1"/>
  <c r="CI25" i="35"/>
  <c r="CI24" i="20" s="1"/>
  <c r="CJ25" i="35"/>
  <c r="CJ24" i="20" s="1"/>
  <c r="CK25" i="35"/>
  <c r="CK24" i="20" s="1"/>
  <c r="CL25" i="35"/>
  <c r="CL24" i="20" s="1"/>
  <c r="CM25" i="35"/>
  <c r="CM24" i="20" s="1"/>
  <c r="CN25" i="35"/>
  <c r="CN24" i="20" s="1"/>
  <c r="CO25" i="35"/>
  <c r="CO24" i="20" s="1"/>
  <c r="CP25" i="35"/>
  <c r="CP24" i="20" s="1"/>
  <c r="CQ25" i="35"/>
  <c r="CQ24" i="20" s="1"/>
  <c r="CR25" i="35"/>
  <c r="CR24" i="20" s="1"/>
  <c r="CS25" i="35"/>
  <c r="CS24" i="20" s="1"/>
  <c r="CT25" i="35"/>
  <c r="CT24" i="20" s="1"/>
  <c r="CU25" i="35"/>
  <c r="CU24" i="20" s="1"/>
  <c r="CV25" i="35"/>
  <c r="CV24" i="20" s="1"/>
  <c r="CW25" i="35"/>
  <c r="CW24" i="20" s="1"/>
  <c r="B26" i="35"/>
  <c r="B25" i="20" s="1"/>
  <c r="C26" i="35"/>
  <c r="C25" i="20" s="1"/>
  <c r="D26" i="35"/>
  <c r="D25" i="20" s="1"/>
  <c r="E26" i="35"/>
  <c r="E25" i="20" s="1"/>
  <c r="F26" i="35"/>
  <c r="F25" i="20" s="1"/>
  <c r="G26" i="35"/>
  <c r="G25" i="20" s="1"/>
  <c r="H26" i="35"/>
  <c r="H25" i="20" s="1"/>
  <c r="I26" i="35"/>
  <c r="I25" i="20" s="1"/>
  <c r="J26" i="35"/>
  <c r="J25" i="20" s="1"/>
  <c r="K26" i="35"/>
  <c r="K25" i="20" s="1"/>
  <c r="L26" i="35"/>
  <c r="L25" i="20" s="1"/>
  <c r="M26" i="35"/>
  <c r="M25" i="20" s="1"/>
  <c r="N26" i="35"/>
  <c r="N25" i="20" s="1"/>
  <c r="O26" i="35"/>
  <c r="O25" i="20" s="1"/>
  <c r="P26" i="35"/>
  <c r="P25" i="20" s="1"/>
  <c r="Q26" i="35"/>
  <c r="Q25" i="20" s="1"/>
  <c r="R26" i="35"/>
  <c r="R25" i="20" s="1"/>
  <c r="S26" i="35"/>
  <c r="S25" i="20" s="1"/>
  <c r="T26" i="35"/>
  <c r="T25" i="20" s="1"/>
  <c r="U26" i="35"/>
  <c r="U25" i="20" s="1"/>
  <c r="V26" i="35"/>
  <c r="V25" i="20" s="1"/>
  <c r="W26" i="35"/>
  <c r="W25" i="20" s="1"/>
  <c r="X26" i="35"/>
  <c r="X25" i="20" s="1"/>
  <c r="Y26" i="35"/>
  <c r="Y25" i="20" s="1"/>
  <c r="Z26" i="35"/>
  <c r="Z25" i="20" s="1"/>
  <c r="AA26" i="35"/>
  <c r="AA25" i="20" s="1"/>
  <c r="AB26" i="35"/>
  <c r="AB25" i="20" s="1"/>
  <c r="AC26" i="35"/>
  <c r="AC25" i="20" s="1"/>
  <c r="AD26" i="35"/>
  <c r="AD25" i="20" s="1"/>
  <c r="AE26" i="35"/>
  <c r="AE25" i="20" s="1"/>
  <c r="AF26" i="35"/>
  <c r="AF25" i="20" s="1"/>
  <c r="AG26" i="35"/>
  <c r="AG25" i="20" s="1"/>
  <c r="AH26" i="35"/>
  <c r="AH25" i="20" s="1"/>
  <c r="AI26" i="35"/>
  <c r="AI25" i="20" s="1"/>
  <c r="AJ26" i="35"/>
  <c r="AJ25" i="20" s="1"/>
  <c r="AK26" i="35"/>
  <c r="AK25" i="20" s="1"/>
  <c r="AL26" i="35"/>
  <c r="AL25" i="20" s="1"/>
  <c r="AM26" i="35"/>
  <c r="AM25" i="20" s="1"/>
  <c r="AN26" i="35"/>
  <c r="AN25" i="20" s="1"/>
  <c r="AO26" i="35"/>
  <c r="AO25" i="20" s="1"/>
  <c r="AP26" i="35"/>
  <c r="AP25" i="20" s="1"/>
  <c r="AQ26" i="35"/>
  <c r="AQ25" i="20" s="1"/>
  <c r="AR26" i="35"/>
  <c r="AR25" i="20" s="1"/>
  <c r="AS26" i="35"/>
  <c r="AS25" i="20" s="1"/>
  <c r="AT26" i="35"/>
  <c r="AT25" i="20" s="1"/>
  <c r="AU26" i="35"/>
  <c r="AU25" i="20" s="1"/>
  <c r="AV26" i="35"/>
  <c r="AV25" i="20" s="1"/>
  <c r="AW26" i="35"/>
  <c r="AW25" i="20" s="1"/>
  <c r="AX26" i="35"/>
  <c r="AX25" i="20" s="1"/>
  <c r="AY26" i="35"/>
  <c r="AY25" i="20" s="1"/>
  <c r="AZ26" i="35"/>
  <c r="AZ25" i="20" s="1"/>
  <c r="BA26" i="35"/>
  <c r="BA25" i="20" s="1"/>
  <c r="BB26" i="35"/>
  <c r="BB25" i="20" s="1"/>
  <c r="BC26" i="35"/>
  <c r="BC25" i="20" s="1"/>
  <c r="BD26" i="35"/>
  <c r="BD25" i="20" s="1"/>
  <c r="BE26" i="35"/>
  <c r="BE25" i="20" s="1"/>
  <c r="BF26" i="35"/>
  <c r="BF25" i="20" s="1"/>
  <c r="BG26" i="35"/>
  <c r="BG25" i="20" s="1"/>
  <c r="BH26" i="35"/>
  <c r="BH25" i="20" s="1"/>
  <c r="BI26" i="35"/>
  <c r="BI25" i="20" s="1"/>
  <c r="BJ26" i="35"/>
  <c r="BJ25" i="20" s="1"/>
  <c r="BK26" i="35"/>
  <c r="BK25" i="20" s="1"/>
  <c r="BL26" i="35"/>
  <c r="BL25" i="20" s="1"/>
  <c r="BM26" i="35"/>
  <c r="BM25" i="20" s="1"/>
  <c r="BN26" i="35"/>
  <c r="BN25" i="20" s="1"/>
  <c r="BO26" i="35"/>
  <c r="BO25" i="20" s="1"/>
  <c r="BP26" i="35"/>
  <c r="BP25" i="20" s="1"/>
  <c r="BQ26" i="35"/>
  <c r="BQ25" i="20" s="1"/>
  <c r="BR26" i="35"/>
  <c r="BR25" i="20" s="1"/>
  <c r="BS26" i="35"/>
  <c r="BS25" i="20" s="1"/>
  <c r="BT26" i="35"/>
  <c r="BT25" i="20" s="1"/>
  <c r="BU26" i="35"/>
  <c r="BU25" i="20" s="1"/>
  <c r="BV26" i="35"/>
  <c r="BV25" i="20" s="1"/>
  <c r="BW26" i="35"/>
  <c r="BW25" i="20" s="1"/>
  <c r="BX26" i="35"/>
  <c r="BX25" i="20" s="1"/>
  <c r="BY26" i="35"/>
  <c r="BY25" i="20" s="1"/>
  <c r="BZ26" i="35"/>
  <c r="BZ25" i="20" s="1"/>
  <c r="CA26" i="35"/>
  <c r="CA25" i="20" s="1"/>
  <c r="CB26" i="35"/>
  <c r="CB25" i="20" s="1"/>
  <c r="CC26" i="35"/>
  <c r="CC25" i="20" s="1"/>
  <c r="CD26" i="35"/>
  <c r="CD25" i="20" s="1"/>
  <c r="CE26" i="35"/>
  <c r="CE25" i="20" s="1"/>
  <c r="CF26" i="35"/>
  <c r="CF25" i="20" s="1"/>
  <c r="CG26" i="35"/>
  <c r="CG25" i="20" s="1"/>
  <c r="CH26" i="35"/>
  <c r="CH25" i="20" s="1"/>
  <c r="CI26" i="35"/>
  <c r="CI25" i="20" s="1"/>
  <c r="CJ26" i="35"/>
  <c r="CJ25" i="20" s="1"/>
  <c r="CK26" i="35"/>
  <c r="CK25" i="20" s="1"/>
  <c r="CL26" i="35"/>
  <c r="CL25" i="20" s="1"/>
  <c r="CM26" i="35"/>
  <c r="CM25" i="20" s="1"/>
  <c r="CN26" i="35"/>
  <c r="CN25" i="20" s="1"/>
  <c r="CO26" i="35"/>
  <c r="CO25" i="20" s="1"/>
  <c r="CP26" i="35"/>
  <c r="CP25" i="20" s="1"/>
  <c r="CQ26" i="35"/>
  <c r="CQ25" i="20" s="1"/>
  <c r="CR26" i="35"/>
  <c r="CR25" i="20" s="1"/>
  <c r="CS26" i="35"/>
  <c r="CS25" i="20" s="1"/>
  <c r="CT26" i="35"/>
  <c r="CT25" i="20" s="1"/>
  <c r="CU26" i="35"/>
  <c r="CU25" i="20" s="1"/>
  <c r="CV26" i="35"/>
  <c r="CV25" i="20" s="1"/>
  <c r="CW26" i="35"/>
  <c r="CW25" i="20" s="1"/>
  <c r="B27" i="35"/>
  <c r="B26" i="20" s="1"/>
  <c r="C27" i="35"/>
  <c r="C26" i="20" s="1"/>
  <c r="D27" i="35"/>
  <c r="D26" i="20" s="1"/>
  <c r="E27" i="35"/>
  <c r="E26" i="20" s="1"/>
  <c r="F27" i="35"/>
  <c r="F26" i="20" s="1"/>
  <c r="G27" i="35"/>
  <c r="G26" i="20" s="1"/>
  <c r="H27" i="35"/>
  <c r="H26" i="20" s="1"/>
  <c r="I27" i="35"/>
  <c r="I26" i="20" s="1"/>
  <c r="J27" i="35"/>
  <c r="J26" i="20" s="1"/>
  <c r="K27" i="35"/>
  <c r="K26" i="20" s="1"/>
  <c r="L27" i="35"/>
  <c r="L26" i="20" s="1"/>
  <c r="M27" i="35"/>
  <c r="M26" i="20" s="1"/>
  <c r="N27" i="35"/>
  <c r="N26" i="20" s="1"/>
  <c r="O27" i="35"/>
  <c r="O26" i="20" s="1"/>
  <c r="P27" i="35"/>
  <c r="P26" i="20" s="1"/>
  <c r="Q27" i="35"/>
  <c r="Q26" i="20" s="1"/>
  <c r="R27" i="35"/>
  <c r="R26" i="20" s="1"/>
  <c r="S27" i="35"/>
  <c r="S26" i="20" s="1"/>
  <c r="T27" i="35"/>
  <c r="T26" i="20" s="1"/>
  <c r="U27" i="35"/>
  <c r="U26" i="20" s="1"/>
  <c r="V27" i="35"/>
  <c r="V26" i="20" s="1"/>
  <c r="W27" i="35"/>
  <c r="W26" i="20" s="1"/>
  <c r="X27" i="35"/>
  <c r="X26" i="20" s="1"/>
  <c r="Y27" i="35"/>
  <c r="Y26" i="20" s="1"/>
  <c r="Z27" i="35"/>
  <c r="Z26" i="20" s="1"/>
  <c r="AA27" i="35"/>
  <c r="AA26" i="20" s="1"/>
  <c r="AB27" i="35"/>
  <c r="AB26" i="20" s="1"/>
  <c r="AC27" i="35"/>
  <c r="AC26" i="20" s="1"/>
  <c r="AD27" i="35"/>
  <c r="AD26" i="20" s="1"/>
  <c r="AE27" i="35"/>
  <c r="AE26" i="20" s="1"/>
  <c r="AF27" i="35"/>
  <c r="AF26" i="20" s="1"/>
  <c r="AG27" i="35"/>
  <c r="AG26" i="20" s="1"/>
  <c r="AH27" i="35"/>
  <c r="AH26" i="20" s="1"/>
  <c r="AI27" i="35"/>
  <c r="AI26" i="20" s="1"/>
  <c r="AJ27" i="35"/>
  <c r="AJ26" i="20" s="1"/>
  <c r="AK27" i="35"/>
  <c r="AK26" i="20" s="1"/>
  <c r="AL27" i="35"/>
  <c r="AL26" i="20" s="1"/>
  <c r="AM27" i="35"/>
  <c r="AM26" i="20" s="1"/>
  <c r="AN27" i="35"/>
  <c r="AN26" i="20" s="1"/>
  <c r="AO27" i="35"/>
  <c r="AO26" i="20" s="1"/>
  <c r="AP27" i="35"/>
  <c r="AP26" i="20" s="1"/>
  <c r="AQ27" i="35"/>
  <c r="AQ26" i="20" s="1"/>
  <c r="AR27" i="35"/>
  <c r="AR26" i="20" s="1"/>
  <c r="AS27" i="35"/>
  <c r="AS26" i="20" s="1"/>
  <c r="AT27" i="35"/>
  <c r="AT26" i="20" s="1"/>
  <c r="AU27" i="35"/>
  <c r="AU26" i="20" s="1"/>
  <c r="AV27" i="35"/>
  <c r="AV26" i="20" s="1"/>
  <c r="AW27" i="35"/>
  <c r="AW26" i="20" s="1"/>
  <c r="AX27" i="35"/>
  <c r="AX26" i="20" s="1"/>
  <c r="AY27" i="35"/>
  <c r="AY26" i="20" s="1"/>
  <c r="AZ27" i="35"/>
  <c r="AZ26" i="20" s="1"/>
  <c r="BA27" i="35"/>
  <c r="BA26" i="20" s="1"/>
  <c r="BB27" i="35"/>
  <c r="BB26" i="20" s="1"/>
  <c r="BC27" i="35"/>
  <c r="BC26" i="20" s="1"/>
  <c r="BD27" i="35"/>
  <c r="BD26" i="20" s="1"/>
  <c r="BE27" i="35"/>
  <c r="BE26" i="20" s="1"/>
  <c r="BF27" i="35"/>
  <c r="BF26" i="20" s="1"/>
  <c r="BG27" i="35"/>
  <c r="BG26" i="20" s="1"/>
  <c r="BH27" i="35"/>
  <c r="BH26" i="20" s="1"/>
  <c r="BI27" i="35"/>
  <c r="BI26" i="20" s="1"/>
  <c r="BJ27" i="35"/>
  <c r="BJ26" i="20" s="1"/>
  <c r="BK27" i="35"/>
  <c r="BK26" i="20" s="1"/>
  <c r="BL27" i="35"/>
  <c r="BL26" i="20" s="1"/>
  <c r="BM27" i="35"/>
  <c r="BM26" i="20" s="1"/>
  <c r="BN27" i="35"/>
  <c r="BN26" i="20" s="1"/>
  <c r="BO27" i="35"/>
  <c r="BO26" i="20" s="1"/>
  <c r="BP27" i="35"/>
  <c r="BP26" i="20" s="1"/>
  <c r="BQ27" i="35"/>
  <c r="BQ26" i="20" s="1"/>
  <c r="BR27" i="35"/>
  <c r="BR26" i="20" s="1"/>
  <c r="BS27" i="35"/>
  <c r="BS26" i="20" s="1"/>
  <c r="BT27" i="35"/>
  <c r="BT26" i="20" s="1"/>
  <c r="BU27" i="35"/>
  <c r="BU26" i="20" s="1"/>
  <c r="BV27" i="35"/>
  <c r="BV26" i="20" s="1"/>
  <c r="BW27" i="35"/>
  <c r="BW26" i="20" s="1"/>
  <c r="BX27" i="35"/>
  <c r="BX26" i="20" s="1"/>
  <c r="BY27" i="35"/>
  <c r="BY26" i="20" s="1"/>
  <c r="BZ27" i="35"/>
  <c r="BZ26" i="20" s="1"/>
  <c r="CA27" i="35"/>
  <c r="CA26" i="20" s="1"/>
  <c r="CB27" i="35"/>
  <c r="CB26" i="20" s="1"/>
  <c r="CC27" i="35"/>
  <c r="CC26" i="20" s="1"/>
  <c r="CD27" i="35"/>
  <c r="CD26" i="20" s="1"/>
  <c r="CE27" i="35"/>
  <c r="CE26" i="20" s="1"/>
  <c r="CF27" i="35"/>
  <c r="CF26" i="20" s="1"/>
  <c r="CG27" i="35"/>
  <c r="CG26" i="20" s="1"/>
  <c r="CH27" i="35"/>
  <c r="CH26" i="20" s="1"/>
  <c r="CI27" i="35"/>
  <c r="CI26" i="20" s="1"/>
  <c r="CJ27" i="35"/>
  <c r="CJ26" i="20" s="1"/>
  <c r="CK27" i="35"/>
  <c r="CK26" i="20" s="1"/>
  <c r="CL27" i="35"/>
  <c r="CL26" i="20" s="1"/>
  <c r="CM27" i="35"/>
  <c r="CM26" i="20" s="1"/>
  <c r="CN27" i="35"/>
  <c r="CN26" i="20" s="1"/>
  <c r="CO27" i="35"/>
  <c r="CO26" i="20" s="1"/>
  <c r="CP27" i="35"/>
  <c r="CP26" i="20" s="1"/>
  <c r="CQ27" i="35"/>
  <c r="CQ26" i="20" s="1"/>
  <c r="CR27" i="35"/>
  <c r="CR26" i="20" s="1"/>
  <c r="CS27" i="35"/>
  <c r="CS26" i="20" s="1"/>
  <c r="CT27" i="35"/>
  <c r="CT26" i="20" s="1"/>
  <c r="CU27" i="35"/>
  <c r="CU26" i="20" s="1"/>
  <c r="CV27" i="35"/>
  <c r="CV26" i="20" s="1"/>
  <c r="CW27" i="35"/>
  <c r="CW26" i="20" s="1"/>
  <c r="B28" i="35"/>
  <c r="B27" i="20" s="1"/>
  <c r="C28" i="35"/>
  <c r="C27" i="20" s="1"/>
  <c r="D28" i="35"/>
  <c r="D27" i="20" s="1"/>
  <c r="E28" i="35"/>
  <c r="E27" i="20" s="1"/>
  <c r="F28" i="35"/>
  <c r="F27" i="20" s="1"/>
  <c r="G28" i="35"/>
  <c r="G27" i="20" s="1"/>
  <c r="H28" i="35"/>
  <c r="H27" i="20" s="1"/>
  <c r="I28" i="35"/>
  <c r="I27" i="20" s="1"/>
  <c r="J28" i="35"/>
  <c r="J27" i="20" s="1"/>
  <c r="K28" i="35"/>
  <c r="K27" i="20" s="1"/>
  <c r="L28" i="35"/>
  <c r="L27" i="20" s="1"/>
  <c r="M28" i="35"/>
  <c r="M27" i="20" s="1"/>
  <c r="N28" i="35"/>
  <c r="N27" i="20" s="1"/>
  <c r="O28" i="35"/>
  <c r="O27" i="20" s="1"/>
  <c r="P28" i="35"/>
  <c r="P27" i="20" s="1"/>
  <c r="Q28" i="35"/>
  <c r="Q27" i="20" s="1"/>
  <c r="R28" i="35"/>
  <c r="R27" i="20" s="1"/>
  <c r="S28" i="35"/>
  <c r="S27" i="20" s="1"/>
  <c r="T28" i="35"/>
  <c r="T27" i="20" s="1"/>
  <c r="U28" i="35"/>
  <c r="U27" i="20" s="1"/>
  <c r="V28" i="35"/>
  <c r="V27" i="20" s="1"/>
  <c r="W28" i="35"/>
  <c r="W27" i="20" s="1"/>
  <c r="X28" i="35"/>
  <c r="X27" i="20" s="1"/>
  <c r="Y28" i="35"/>
  <c r="Y27" i="20" s="1"/>
  <c r="Z28" i="35"/>
  <c r="Z27" i="20" s="1"/>
  <c r="AA28" i="35"/>
  <c r="AA27" i="20" s="1"/>
  <c r="AB28" i="35"/>
  <c r="AB27" i="20" s="1"/>
  <c r="AC28" i="35"/>
  <c r="AC27" i="20" s="1"/>
  <c r="AD28" i="35"/>
  <c r="AD27" i="20" s="1"/>
  <c r="AE28" i="35"/>
  <c r="AE27" i="20" s="1"/>
  <c r="AF28" i="35"/>
  <c r="AF27" i="20" s="1"/>
  <c r="AG28" i="35"/>
  <c r="AG27" i="20" s="1"/>
  <c r="AH28" i="35"/>
  <c r="AH27" i="20" s="1"/>
  <c r="AI28" i="35"/>
  <c r="AI27" i="20" s="1"/>
  <c r="AJ28" i="35"/>
  <c r="AJ27" i="20" s="1"/>
  <c r="AK28" i="35"/>
  <c r="AK27" i="20" s="1"/>
  <c r="AL28" i="35"/>
  <c r="AL27" i="20" s="1"/>
  <c r="AM28" i="35"/>
  <c r="AM27" i="20" s="1"/>
  <c r="AN28" i="35"/>
  <c r="AN27" i="20" s="1"/>
  <c r="AO28" i="35"/>
  <c r="AO27" i="20" s="1"/>
  <c r="AP28" i="35"/>
  <c r="AP27" i="20" s="1"/>
  <c r="AQ28" i="35"/>
  <c r="AQ27" i="20" s="1"/>
  <c r="AR28" i="35"/>
  <c r="AR27" i="20" s="1"/>
  <c r="AS28" i="35"/>
  <c r="AS27" i="20" s="1"/>
  <c r="AT28" i="35"/>
  <c r="AT27" i="20" s="1"/>
  <c r="AU28" i="35"/>
  <c r="AU27" i="20" s="1"/>
  <c r="AV28" i="35"/>
  <c r="AV27" i="20" s="1"/>
  <c r="AW28" i="35"/>
  <c r="AW27" i="20" s="1"/>
  <c r="AX28" i="35"/>
  <c r="AX27" i="20" s="1"/>
  <c r="AY28" i="35"/>
  <c r="AY27" i="20" s="1"/>
  <c r="AZ28" i="35"/>
  <c r="AZ27" i="20" s="1"/>
  <c r="BA28" i="35"/>
  <c r="BA27" i="20" s="1"/>
  <c r="BB28" i="35"/>
  <c r="BB27" i="20" s="1"/>
  <c r="BC28" i="35"/>
  <c r="BC27" i="20" s="1"/>
  <c r="BD28" i="35"/>
  <c r="BD27" i="20" s="1"/>
  <c r="BE28" i="35"/>
  <c r="BE27" i="20" s="1"/>
  <c r="BF28" i="35"/>
  <c r="BF27" i="20" s="1"/>
  <c r="BG28" i="35"/>
  <c r="BG27" i="20" s="1"/>
  <c r="BH28" i="35"/>
  <c r="BH27" i="20" s="1"/>
  <c r="BI28" i="35"/>
  <c r="BI27" i="20" s="1"/>
  <c r="BJ28" i="35"/>
  <c r="BJ27" i="20" s="1"/>
  <c r="BK28" i="35"/>
  <c r="BK27" i="20" s="1"/>
  <c r="BL28" i="35"/>
  <c r="BL27" i="20" s="1"/>
  <c r="BM28" i="35"/>
  <c r="BM27" i="20" s="1"/>
  <c r="BN28" i="35"/>
  <c r="BN27" i="20" s="1"/>
  <c r="BO28" i="35"/>
  <c r="BO27" i="20" s="1"/>
  <c r="BP28" i="35"/>
  <c r="BP27" i="20" s="1"/>
  <c r="BQ28" i="35"/>
  <c r="BQ27" i="20" s="1"/>
  <c r="BR28" i="35"/>
  <c r="BR27" i="20" s="1"/>
  <c r="BS28" i="35"/>
  <c r="BS27" i="20" s="1"/>
  <c r="BT28" i="35"/>
  <c r="BT27" i="20" s="1"/>
  <c r="BU28" i="35"/>
  <c r="BU27" i="20" s="1"/>
  <c r="BV28" i="35"/>
  <c r="BV27" i="20" s="1"/>
  <c r="BW28" i="35"/>
  <c r="BW27" i="20" s="1"/>
  <c r="BX28" i="35"/>
  <c r="BX27" i="20" s="1"/>
  <c r="BY28" i="35"/>
  <c r="BY27" i="20" s="1"/>
  <c r="BZ28" i="35"/>
  <c r="BZ27" i="20" s="1"/>
  <c r="CA28" i="35"/>
  <c r="CA27" i="20" s="1"/>
  <c r="CB28" i="35"/>
  <c r="CB27" i="20" s="1"/>
  <c r="CC28" i="35"/>
  <c r="CC27" i="20" s="1"/>
  <c r="CD28" i="35"/>
  <c r="CD27" i="20" s="1"/>
  <c r="CE28" i="35"/>
  <c r="CE27" i="20" s="1"/>
  <c r="CF28" i="35"/>
  <c r="CF27" i="20" s="1"/>
  <c r="CG28" i="35"/>
  <c r="CG27" i="20" s="1"/>
  <c r="CH28" i="35"/>
  <c r="CH27" i="20" s="1"/>
  <c r="CI28" i="35"/>
  <c r="CI27" i="20" s="1"/>
  <c r="CJ28" i="35"/>
  <c r="CJ27" i="20" s="1"/>
  <c r="CK28" i="35"/>
  <c r="CK27" i="20" s="1"/>
  <c r="CL28" i="35"/>
  <c r="CL27" i="20" s="1"/>
  <c r="CM28" i="35"/>
  <c r="CM27" i="20" s="1"/>
  <c r="CN28" i="35"/>
  <c r="CN27" i="20" s="1"/>
  <c r="CO28" i="35"/>
  <c r="CO27" i="20" s="1"/>
  <c r="CP28" i="35"/>
  <c r="CP27" i="20" s="1"/>
  <c r="CQ28" i="35"/>
  <c r="CQ27" i="20" s="1"/>
  <c r="CR28" i="35"/>
  <c r="CR27" i="20" s="1"/>
  <c r="CS28" i="35"/>
  <c r="CS27" i="20" s="1"/>
  <c r="CT28" i="35"/>
  <c r="CT27" i="20" s="1"/>
  <c r="CU28" i="35"/>
  <c r="CU27" i="20" s="1"/>
  <c r="CV28" i="35"/>
  <c r="CV27" i="20" s="1"/>
  <c r="CW28" i="35"/>
  <c r="CW27" i="20" s="1"/>
  <c r="B29" i="35"/>
  <c r="B28" i="20" s="1"/>
  <c r="C29" i="35"/>
  <c r="C28" i="20" s="1"/>
  <c r="D29" i="35"/>
  <c r="D28" i="20" s="1"/>
  <c r="E29" i="35"/>
  <c r="E28" i="20" s="1"/>
  <c r="F29" i="35"/>
  <c r="F28" i="20" s="1"/>
  <c r="G29" i="35"/>
  <c r="G28" i="20" s="1"/>
  <c r="H29" i="35"/>
  <c r="H28" i="20" s="1"/>
  <c r="I29" i="35"/>
  <c r="I28" i="20" s="1"/>
  <c r="J29" i="35"/>
  <c r="J28" i="20" s="1"/>
  <c r="K29" i="35"/>
  <c r="K28" i="20" s="1"/>
  <c r="L29" i="35"/>
  <c r="L28" i="20" s="1"/>
  <c r="M29" i="35"/>
  <c r="M28" i="20" s="1"/>
  <c r="N29" i="35"/>
  <c r="N28" i="20" s="1"/>
  <c r="O29" i="35"/>
  <c r="O28" i="20" s="1"/>
  <c r="P29" i="35"/>
  <c r="P28" i="20" s="1"/>
  <c r="Q29" i="35"/>
  <c r="Q28" i="20" s="1"/>
  <c r="R29" i="35"/>
  <c r="R28" i="20" s="1"/>
  <c r="S29" i="35"/>
  <c r="S28" i="20" s="1"/>
  <c r="T29" i="35"/>
  <c r="T28" i="20" s="1"/>
  <c r="U29" i="35"/>
  <c r="U28" i="20" s="1"/>
  <c r="V29" i="35"/>
  <c r="V28" i="20" s="1"/>
  <c r="W29" i="35"/>
  <c r="W28" i="20" s="1"/>
  <c r="X29" i="35"/>
  <c r="X28" i="20" s="1"/>
  <c r="Y29" i="35"/>
  <c r="Y28" i="20" s="1"/>
  <c r="Z29" i="35"/>
  <c r="Z28" i="20" s="1"/>
  <c r="AA29" i="35"/>
  <c r="AA28" i="20" s="1"/>
  <c r="AB29" i="35"/>
  <c r="AB28" i="20" s="1"/>
  <c r="AC29" i="35"/>
  <c r="AC28" i="20" s="1"/>
  <c r="AD29" i="35"/>
  <c r="AD28" i="20" s="1"/>
  <c r="AE29" i="35"/>
  <c r="AE28" i="20" s="1"/>
  <c r="AF29" i="35"/>
  <c r="AF28" i="20" s="1"/>
  <c r="AG29" i="35"/>
  <c r="AG28" i="20" s="1"/>
  <c r="AH29" i="35"/>
  <c r="AH28" i="20" s="1"/>
  <c r="AI29" i="35"/>
  <c r="AI28" i="20" s="1"/>
  <c r="AJ29" i="35"/>
  <c r="AJ28" i="20" s="1"/>
  <c r="AK29" i="35"/>
  <c r="AK28" i="20" s="1"/>
  <c r="AL29" i="35"/>
  <c r="AL28" i="20" s="1"/>
  <c r="AM29" i="35"/>
  <c r="AM28" i="20" s="1"/>
  <c r="AN29" i="35"/>
  <c r="AN28" i="20" s="1"/>
  <c r="AO29" i="35"/>
  <c r="AO28" i="20" s="1"/>
  <c r="AP29" i="35"/>
  <c r="AP28" i="20" s="1"/>
  <c r="AQ29" i="35"/>
  <c r="AQ28" i="20" s="1"/>
  <c r="AR29" i="35"/>
  <c r="AR28" i="20" s="1"/>
  <c r="AS29" i="35"/>
  <c r="AS28" i="20" s="1"/>
  <c r="AT29" i="35"/>
  <c r="AT28" i="20" s="1"/>
  <c r="AU29" i="35"/>
  <c r="AU28" i="20" s="1"/>
  <c r="AV29" i="35"/>
  <c r="AV28" i="20" s="1"/>
  <c r="AW29" i="35"/>
  <c r="AW28" i="20" s="1"/>
  <c r="AX29" i="35"/>
  <c r="AX28" i="20" s="1"/>
  <c r="AY29" i="35"/>
  <c r="AY28" i="20" s="1"/>
  <c r="AZ29" i="35"/>
  <c r="AZ28" i="20" s="1"/>
  <c r="BA29" i="35"/>
  <c r="BA28" i="20" s="1"/>
  <c r="BB29" i="35"/>
  <c r="BB28" i="20" s="1"/>
  <c r="BC29" i="35"/>
  <c r="BC28" i="20" s="1"/>
  <c r="BD29" i="35"/>
  <c r="BD28" i="20" s="1"/>
  <c r="BE29" i="35"/>
  <c r="BE28" i="20" s="1"/>
  <c r="BF29" i="35"/>
  <c r="BF28" i="20" s="1"/>
  <c r="BG29" i="35"/>
  <c r="BG28" i="20" s="1"/>
  <c r="BH29" i="35"/>
  <c r="BH28" i="20" s="1"/>
  <c r="BI29" i="35"/>
  <c r="BI28" i="20" s="1"/>
  <c r="BJ29" i="35"/>
  <c r="BJ28" i="20" s="1"/>
  <c r="BK29" i="35"/>
  <c r="BK28" i="20" s="1"/>
  <c r="BL29" i="35"/>
  <c r="BL28" i="20" s="1"/>
  <c r="BM29" i="35"/>
  <c r="BM28" i="20" s="1"/>
  <c r="BN29" i="35"/>
  <c r="BN28" i="20" s="1"/>
  <c r="BO29" i="35"/>
  <c r="BO28" i="20" s="1"/>
  <c r="BP29" i="35"/>
  <c r="BP28" i="20" s="1"/>
  <c r="BQ29" i="35"/>
  <c r="BQ28" i="20" s="1"/>
  <c r="BR29" i="35"/>
  <c r="BR28" i="20" s="1"/>
  <c r="BS29" i="35"/>
  <c r="BS28" i="20" s="1"/>
  <c r="BT29" i="35"/>
  <c r="BT28" i="20" s="1"/>
  <c r="BU29" i="35"/>
  <c r="BU28" i="20" s="1"/>
  <c r="BV29" i="35"/>
  <c r="BV28" i="20" s="1"/>
  <c r="BW29" i="35"/>
  <c r="BW28" i="20" s="1"/>
  <c r="BX29" i="35"/>
  <c r="BX28" i="20" s="1"/>
  <c r="BY29" i="35"/>
  <c r="BY28" i="20" s="1"/>
  <c r="BZ29" i="35"/>
  <c r="BZ28" i="20" s="1"/>
  <c r="CA29" i="35"/>
  <c r="CA28" i="20" s="1"/>
  <c r="CB29" i="35"/>
  <c r="CB28" i="20" s="1"/>
  <c r="CC29" i="35"/>
  <c r="CC28" i="20" s="1"/>
  <c r="CD29" i="35"/>
  <c r="CD28" i="20" s="1"/>
  <c r="CE29" i="35"/>
  <c r="CE28" i="20" s="1"/>
  <c r="CF29" i="35"/>
  <c r="CF28" i="20" s="1"/>
  <c r="CG29" i="35"/>
  <c r="CG28" i="20" s="1"/>
  <c r="CH29" i="35"/>
  <c r="CH28" i="20" s="1"/>
  <c r="CI29" i="35"/>
  <c r="CI28" i="20" s="1"/>
  <c r="CJ29" i="35"/>
  <c r="CJ28" i="20" s="1"/>
  <c r="CK29" i="35"/>
  <c r="CK28" i="20" s="1"/>
  <c r="CL29" i="35"/>
  <c r="CL28" i="20" s="1"/>
  <c r="CM29" i="35"/>
  <c r="CM28" i="20" s="1"/>
  <c r="CN29" i="35"/>
  <c r="CN28" i="20" s="1"/>
  <c r="CO29" i="35"/>
  <c r="CO28" i="20" s="1"/>
  <c r="CP29" i="35"/>
  <c r="CP28" i="20" s="1"/>
  <c r="CQ29" i="35"/>
  <c r="CQ28" i="20" s="1"/>
  <c r="CR29" i="35"/>
  <c r="CR28" i="20" s="1"/>
  <c r="CS29" i="35"/>
  <c r="CS28" i="20" s="1"/>
  <c r="CT29" i="35"/>
  <c r="CT28" i="20" s="1"/>
  <c r="CU29" i="35"/>
  <c r="CU28" i="20" s="1"/>
  <c r="CV29" i="35"/>
  <c r="CV28" i="20" s="1"/>
  <c r="CW29" i="35"/>
  <c r="CW28" i="20" s="1"/>
  <c r="B30" i="35"/>
  <c r="B29" i="20" s="1"/>
  <c r="C30" i="35"/>
  <c r="C29" i="20" s="1"/>
  <c r="D30" i="35"/>
  <c r="D29" i="20" s="1"/>
  <c r="E30" i="35"/>
  <c r="E29" i="20" s="1"/>
  <c r="F30" i="35"/>
  <c r="F29" i="20" s="1"/>
  <c r="G30" i="35"/>
  <c r="G29" i="20" s="1"/>
  <c r="H30" i="35"/>
  <c r="H29" i="20" s="1"/>
  <c r="I30" i="35"/>
  <c r="I29" i="20" s="1"/>
  <c r="J30" i="35"/>
  <c r="J29" i="20" s="1"/>
  <c r="K30" i="35"/>
  <c r="K29" i="20" s="1"/>
  <c r="L30" i="35"/>
  <c r="L29" i="20" s="1"/>
  <c r="M30" i="35"/>
  <c r="M29" i="20" s="1"/>
  <c r="N30" i="35"/>
  <c r="N29" i="20" s="1"/>
  <c r="O30" i="35"/>
  <c r="O29" i="20" s="1"/>
  <c r="P30" i="35"/>
  <c r="P29" i="20" s="1"/>
  <c r="Q30" i="35"/>
  <c r="Q29" i="20" s="1"/>
  <c r="R30" i="35"/>
  <c r="R29" i="20" s="1"/>
  <c r="S30" i="35"/>
  <c r="S29" i="20" s="1"/>
  <c r="T30" i="35"/>
  <c r="T29" i="20" s="1"/>
  <c r="U30" i="35"/>
  <c r="U29" i="20" s="1"/>
  <c r="V30" i="35"/>
  <c r="V29" i="20" s="1"/>
  <c r="W30" i="35"/>
  <c r="W29" i="20" s="1"/>
  <c r="X30" i="35"/>
  <c r="X29" i="20" s="1"/>
  <c r="Y30" i="35"/>
  <c r="Y29" i="20" s="1"/>
  <c r="Z30" i="35"/>
  <c r="Z29" i="20" s="1"/>
  <c r="AA30" i="35"/>
  <c r="AA29" i="20" s="1"/>
  <c r="AB30" i="35"/>
  <c r="AB29" i="20" s="1"/>
  <c r="AC30" i="35"/>
  <c r="AC29" i="20" s="1"/>
  <c r="AD30" i="35"/>
  <c r="AD29" i="20" s="1"/>
  <c r="AE30" i="35"/>
  <c r="AE29" i="20" s="1"/>
  <c r="AF30" i="35"/>
  <c r="AF29" i="20" s="1"/>
  <c r="AG30" i="35"/>
  <c r="AG29" i="20" s="1"/>
  <c r="AH30" i="35"/>
  <c r="AH29" i="20" s="1"/>
  <c r="AI30" i="35"/>
  <c r="AI29" i="20" s="1"/>
  <c r="AJ30" i="35"/>
  <c r="AJ29" i="20" s="1"/>
  <c r="AK30" i="35"/>
  <c r="AK29" i="20" s="1"/>
  <c r="AL30" i="35"/>
  <c r="AL29" i="20" s="1"/>
  <c r="AM30" i="35"/>
  <c r="AM29" i="20" s="1"/>
  <c r="AN30" i="35"/>
  <c r="AN29" i="20" s="1"/>
  <c r="AO30" i="35"/>
  <c r="AO29" i="20" s="1"/>
  <c r="AP30" i="35"/>
  <c r="AP29" i="20" s="1"/>
  <c r="AQ30" i="35"/>
  <c r="AQ29" i="20" s="1"/>
  <c r="AR30" i="35"/>
  <c r="AR29" i="20" s="1"/>
  <c r="AS30" i="35"/>
  <c r="AS29" i="20" s="1"/>
  <c r="AT30" i="35"/>
  <c r="AT29" i="20" s="1"/>
  <c r="AU30" i="35"/>
  <c r="AU29" i="20" s="1"/>
  <c r="AV30" i="35"/>
  <c r="AV29" i="20" s="1"/>
  <c r="AW30" i="35"/>
  <c r="AW29" i="20" s="1"/>
  <c r="AX30" i="35"/>
  <c r="AX29" i="20" s="1"/>
  <c r="AY30" i="35"/>
  <c r="AY29" i="20" s="1"/>
  <c r="AZ30" i="35"/>
  <c r="AZ29" i="20" s="1"/>
  <c r="BA30" i="35"/>
  <c r="BA29" i="20" s="1"/>
  <c r="BB30" i="35"/>
  <c r="BB29" i="20" s="1"/>
  <c r="BC30" i="35"/>
  <c r="BC29" i="20" s="1"/>
  <c r="BD30" i="35"/>
  <c r="BD29" i="20" s="1"/>
  <c r="BE30" i="35"/>
  <c r="BE29" i="20" s="1"/>
  <c r="BF30" i="35"/>
  <c r="BF29" i="20" s="1"/>
  <c r="BG30" i="35"/>
  <c r="BG29" i="20" s="1"/>
  <c r="BH30" i="35"/>
  <c r="BH29" i="20" s="1"/>
  <c r="BI30" i="35"/>
  <c r="BI29" i="20" s="1"/>
  <c r="BJ30" i="35"/>
  <c r="BJ29" i="20" s="1"/>
  <c r="BK30" i="35"/>
  <c r="BK29" i="20" s="1"/>
  <c r="BL30" i="35"/>
  <c r="BL29" i="20" s="1"/>
  <c r="BM30" i="35"/>
  <c r="BM29" i="20" s="1"/>
  <c r="BN30" i="35"/>
  <c r="BN29" i="20" s="1"/>
  <c r="BO30" i="35"/>
  <c r="BO29" i="20" s="1"/>
  <c r="BP30" i="35"/>
  <c r="BP29" i="20" s="1"/>
  <c r="BQ30" i="35"/>
  <c r="BQ29" i="20" s="1"/>
  <c r="BR30" i="35"/>
  <c r="BR29" i="20" s="1"/>
  <c r="BS30" i="35"/>
  <c r="BS29" i="20" s="1"/>
  <c r="BT30" i="35"/>
  <c r="BT29" i="20" s="1"/>
  <c r="BU30" i="35"/>
  <c r="BU29" i="20" s="1"/>
  <c r="BV30" i="35"/>
  <c r="BV29" i="20" s="1"/>
  <c r="BW30" i="35"/>
  <c r="BW29" i="20" s="1"/>
  <c r="BX30" i="35"/>
  <c r="BX29" i="20" s="1"/>
  <c r="BY30" i="35"/>
  <c r="BY29" i="20" s="1"/>
  <c r="BZ30" i="35"/>
  <c r="BZ29" i="20" s="1"/>
  <c r="CA30" i="35"/>
  <c r="CA29" i="20" s="1"/>
  <c r="CB30" i="35"/>
  <c r="CB29" i="20" s="1"/>
  <c r="CC30" i="35"/>
  <c r="CC29" i="20" s="1"/>
  <c r="CD30" i="35"/>
  <c r="CD29" i="20" s="1"/>
  <c r="CE30" i="35"/>
  <c r="CE29" i="20" s="1"/>
  <c r="CF30" i="35"/>
  <c r="CF29" i="20" s="1"/>
  <c r="CG30" i="35"/>
  <c r="CG29" i="20" s="1"/>
  <c r="CH30" i="35"/>
  <c r="CH29" i="20" s="1"/>
  <c r="CI30" i="35"/>
  <c r="CI29" i="20" s="1"/>
  <c r="CJ30" i="35"/>
  <c r="CJ29" i="20" s="1"/>
  <c r="CK30" i="35"/>
  <c r="CK29" i="20" s="1"/>
  <c r="CL30" i="35"/>
  <c r="CL29" i="20" s="1"/>
  <c r="CM30" i="35"/>
  <c r="CM29" i="20" s="1"/>
  <c r="CN30" i="35"/>
  <c r="CN29" i="20" s="1"/>
  <c r="CO30" i="35"/>
  <c r="CO29" i="20" s="1"/>
  <c r="CP30" i="35"/>
  <c r="CP29" i="20" s="1"/>
  <c r="CQ30" i="35"/>
  <c r="CQ29" i="20" s="1"/>
  <c r="CR30" i="35"/>
  <c r="CR29" i="20" s="1"/>
  <c r="CS30" i="35"/>
  <c r="CS29" i="20" s="1"/>
  <c r="CT30" i="35"/>
  <c r="CT29" i="20" s="1"/>
  <c r="CU30" i="35"/>
  <c r="CU29" i="20" s="1"/>
  <c r="CV30" i="35"/>
  <c r="CV29" i="20" s="1"/>
  <c r="CW30" i="35"/>
  <c r="CW29" i="20" s="1"/>
  <c r="B31" i="35"/>
  <c r="B30" i="20" s="1"/>
  <c r="C31" i="35"/>
  <c r="C30" i="20" s="1"/>
  <c r="D31" i="35"/>
  <c r="D30" i="20" s="1"/>
  <c r="E31" i="35"/>
  <c r="E30" i="20" s="1"/>
  <c r="F31" i="35"/>
  <c r="F30" i="20" s="1"/>
  <c r="G31" i="35"/>
  <c r="G30" i="20" s="1"/>
  <c r="H31" i="35"/>
  <c r="H30" i="20" s="1"/>
  <c r="I31" i="35"/>
  <c r="I30" i="20" s="1"/>
  <c r="J31" i="35"/>
  <c r="J30" i="20" s="1"/>
  <c r="K31" i="35"/>
  <c r="K30" i="20" s="1"/>
  <c r="L31" i="35"/>
  <c r="L30" i="20" s="1"/>
  <c r="M31" i="35"/>
  <c r="M30" i="20" s="1"/>
  <c r="N31" i="35"/>
  <c r="N30" i="20" s="1"/>
  <c r="O31" i="35"/>
  <c r="O30" i="20" s="1"/>
  <c r="P31" i="35"/>
  <c r="P30" i="20" s="1"/>
  <c r="Q31" i="35"/>
  <c r="Q30" i="20" s="1"/>
  <c r="R31" i="35"/>
  <c r="R30" i="20" s="1"/>
  <c r="S31" i="35"/>
  <c r="S30" i="20" s="1"/>
  <c r="T31" i="35"/>
  <c r="T30" i="20" s="1"/>
  <c r="U31" i="35"/>
  <c r="U30" i="20" s="1"/>
  <c r="V31" i="35"/>
  <c r="V30" i="20" s="1"/>
  <c r="W31" i="35"/>
  <c r="W30" i="20" s="1"/>
  <c r="X31" i="35"/>
  <c r="X30" i="20" s="1"/>
  <c r="Y31" i="35"/>
  <c r="Y30" i="20" s="1"/>
  <c r="Z31" i="35"/>
  <c r="Z30" i="20" s="1"/>
  <c r="AA31" i="35"/>
  <c r="AA30" i="20" s="1"/>
  <c r="AB31" i="35"/>
  <c r="AB30" i="20" s="1"/>
  <c r="AC31" i="35"/>
  <c r="AC30" i="20" s="1"/>
  <c r="AD31" i="35"/>
  <c r="AD30" i="20" s="1"/>
  <c r="AE31" i="35"/>
  <c r="AE30" i="20" s="1"/>
  <c r="AF31" i="35"/>
  <c r="AF30" i="20" s="1"/>
  <c r="AG31" i="35"/>
  <c r="AG30" i="20" s="1"/>
  <c r="AH31" i="35"/>
  <c r="AH30" i="20" s="1"/>
  <c r="AI31" i="35"/>
  <c r="AI30" i="20" s="1"/>
  <c r="AJ31" i="35"/>
  <c r="AJ30" i="20" s="1"/>
  <c r="AK31" i="35"/>
  <c r="AK30" i="20" s="1"/>
  <c r="AL31" i="35"/>
  <c r="AL30" i="20" s="1"/>
  <c r="AM31" i="35"/>
  <c r="AM30" i="20" s="1"/>
  <c r="AN31" i="35"/>
  <c r="AN30" i="20" s="1"/>
  <c r="AO31" i="35"/>
  <c r="AO30" i="20" s="1"/>
  <c r="AP31" i="35"/>
  <c r="AP30" i="20" s="1"/>
  <c r="AQ31" i="35"/>
  <c r="AQ30" i="20" s="1"/>
  <c r="AR31" i="35"/>
  <c r="AR30" i="20" s="1"/>
  <c r="AS31" i="35"/>
  <c r="AS30" i="20" s="1"/>
  <c r="AT31" i="35"/>
  <c r="AT30" i="20" s="1"/>
  <c r="AU31" i="35"/>
  <c r="AU30" i="20" s="1"/>
  <c r="AV31" i="35"/>
  <c r="AV30" i="20" s="1"/>
  <c r="AW31" i="35"/>
  <c r="AW30" i="20" s="1"/>
  <c r="AX31" i="35"/>
  <c r="AX30" i="20" s="1"/>
  <c r="AY31" i="35"/>
  <c r="AY30" i="20" s="1"/>
  <c r="AZ31" i="35"/>
  <c r="AZ30" i="20" s="1"/>
  <c r="BA31" i="35"/>
  <c r="BA30" i="20" s="1"/>
  <c r="BB31" i="35"/>
  <c r="BB30" i="20" s="1"/>
  <c r="BC31" i="35"/>
  <c r="BC30" i="20" s="1"/>
  <c r="BD31" i="35"/>
  <c r="BD30" i="20" s="1"/>
  <c r="BE31" i="35"/>
  <c r="BE30" i="20" s="1"/>
  <c r="BF31" i="35"/>
  <c r="BF30" i="20" s="1"/>
  <c r="BG31" i="35"/>
  <c r="BG30" i="20" s="1"/>
  <c r="BH31" i="35"/>
  <c r="BH30" i="20" s="1"/>
  <c r="BI31" i="35"/>
  <c r="BI30" i="20" s="1"/>
  <c r="BJ31" i="35"/>
  <c r="BJ30" i="20" s="1"/>
  <c r="BK31" i="35"/>
  <c r="BK30" i="20" s="1"/>
  <c r="BL31" i="35"/>
  <c r="BL30" i="20" s="1"/>
  <c r="BM31" i="35"/>
  <c r="BM30" i="20" s="1"/>
  <c r="BN31" i="35"/>
  <c r="BN30" i="20" s="1"/>
  <c r="BO31" i="35"/>
  <c r="BO30" i="20" s="1"/>
  <c r="BP31" i="35"/>
  <c r="BP30" i="20" s="1"/>
  <c r="BQ31" i="35"/>
  <c r="BQ30" i="20" s="1"/>
  <c r="BR31" i="35"/>
  <c r="BR30" i="20" s="1"/>
  <c r="BS31" i="35"/>
  <c r="BS30" i="20" s="1"/>
  <c r="BT31" i="35"/>
  <c r="BT30" i="20" s="1"/>
  <c r="BU31" i="35"/>
  <c r="BU30" i="20" s="1"/>
  <c r="BV31" i="35"/>
  <c r="BV30" i="20" s="1"/>
  <c r="BW31" i="35"/>
  <c r="BW30" i="20" s="1"/>
  <c r="BX31" i="35"/>
  <c r="BX30" i="20" s="1"/>
  <c r="BY31" i="35"/>
  <c r="BY30" i="20" s="1"/>
  <c r="BZ31" i="35"/>
  <c r="BZ30" i="20" s="1"/>
  <c r="CA31" i="35"/>
  <c r="CA30" i="20" s="1"/>
  <c r="CB31" i="35"/>
  <c r="CB30" i="20" s="1"/>
  <c r="CC31" i="35"/>
  <c r="CC30" i="20" s="1"/>
  <c r="CD31" i="35"/>
  <c r="CD30" i="20" s="1"/>
  <c r="CE31" i="35"/>
  <c r="CE30" i="20" s="1"/>
  <c r="CF31" i="35"/>
  <c r="CF30" i="20" s="1"/>
  <c r="CG31" i="35"/>
  <c r="CG30" i="20" s="1"/>
  <c r="CH31" i="35"/>
  <c r="CH30" i="20" s="1"/>
  <c r="CI31" i="35"/>
  <c r="CI30" i="20" s="1"/>
  <c r="CJ31" i="35"/>
  <c r="CJ30" i="20" s="1"/>
  <c r="CK31" i="35"/>
  <c r="CK30" i="20" s="1"/>
  <c r="CL31" i="35"/>
  <c r="CL30" i="20" s="1"/>
  <c r="CM31" i="35"/>
  <c r="CM30" i="20" s="1"/>
  <c r="CN31" i="35"/>
  <c r="CN30" i="20" s="1"/>
  <c r="CO31" i="35"/>
  <c r="CO30" i="20" s="1"/>
  <c r="CP31" i="35"/>
  <c r="CP30" i="20" s="1"/>
  <c r="CQ31" i="35"/>
  <c r="CQ30" i="20" s="1"/>
  <c r="CR31" i="35"/>
  <c r="CR30" i="20" s="1"/>
  <c r="CS31" i="35"/>
  <c r="CS30" i="20" s="1"/>
  <c r="CT31" i="35"/>
  <c r="CT30" i="20" s="1"/>
  <c r="CU31" i="35"/>
  <c r="CU30" i="20" s="1"/>
  <c r="CV31" i="35"/>
  <c r="CV30" i="20" s="1"/>
  <c r="CW31" i="35"/>
  <c r="CW30" i="20" s="1"/>
  <c r="B32" i="35"/>
  <c r="B31" i="20" s="1"/>
  <c r="C32" i="35"/>
  <c r="C31" i="20" s="1"/>
  <c r="D32" i="35"/>
  <c r="D31" i="20" s="1"/>
  <c r="E32" i="35"/>
  <c r="E31" i="20" s="1"/>
  <c r="F32" i="35"/>
  <c r="F31" i="20" s="1"/>
  <c r="G32" i="35"/>
  <c r="G31" i="20" s="1"/>
  <c r="H32" i="35"/>
  <c r="H31" i="20" s="1"/>
  <c r="I32" i="35"/>
  <c r="I31" i="20" s="1"/>
  <c r="J32" i="35"/>
  <c r="J31" i="20" s="1"/>
  <c r="K32" i="35"/>
  <c r="K31" i="20" s="1"/>
  <c r="L32" i="35"/>
  <c r="L31" i="20" s="1"/>
  <c r="M32" i="35"/>
  <c r="M31" i="20" s="1"/>
  <c r="N32" i="35"/>
  <c r="N31" i="20" s="1"/>
  <c r="O32" i="35"/>
  <c r="O31" i="20" s="1"/>
  <c r="P32" i="35"/>
  <c r="P31" i="20" s="1"/>
  <c r="Q32" i="35"/>
  <c r="Q31" i="20" s="1"/>
  <c r="R32" i="35"/>
  <c r="R31" i="20" s="1"/>
  <c r="S32" i="35"/>
  <c r="S31" i="20" s="1"/>
  <c r="T32" i="35"/>
  <c r="T31" i="20" s="1"/>
  <c r="U32" i="35"/>
  <c r="U31" i="20" s="1"/>
  <c r="V32" i="35"/>
  <c r="V31" i="20" s="1"/>
  <c r="W32" i="35"/>
  <c r="W31" i="20" s="1"/>
  <c r="X32" i="35"/>
  <c r="X31" i="20" s="1"/>
  <c r="Y32" i="35"/>
  <c r="Y31" i="20" s="1"/>
  <c r="Z32" i="35"/>
  <c r="Z31" i="20" s="1"/>
  <c r="AA32" i="35"/>
  <c r="AA31" i="20" s="1"/>
  <c r="AB32" i="35"/>
  <c r="AB31" i="20" s="1"/>
  <c r="AC32" i="35"/>
  <c r="AC31" i="20" s="1"/>
  <c r="AD32" i="35"/>
  <c r="AD31" i="20" s="1"/>
  <c r="AE32" i="35"/>
  <c r="AE31" i="20" s="1"/>
  <c r="AF32" i="35"/>
  <c r="AF31" i="20" s="1"/>
  <c r="AG32" i="35"/>
  <c r="AG31" i="20" s="1"/>
  <c r="AH32" i="35"/>
  <c r="AH31" i="20" s="1"/>
  <c r="AI32" i="35"/>
  <c r="AI31" i="20" s="1"/>
  <c r="AJ32" i="35"/>
  <c r="AJ31" i="20" s="1"/>
  <c r="AK32" i="35"/>
  <c r="AK31" i="20" s="1"/>
  <c r="AL32" i="35"/>
  <c r="AL31" i="20" s="1"/>
  <c r="AM32" i="35"/>
  <c r="AM31" i="20" s="1"/>
  <c r="AN32" i="35"/>
  <c r="AN31" i="20" s="1"/>
  <c r="AO32" i="35"/>
  <c r="AO31" i="20" s="1"/>
  <c r="AP32" i="35"/>
  <c r="AP31" i="20" s="1"/>
  <c r="AQ32" i="35"/>
  <c r="AQ31" i="20" s="1"/>
  <c r="AR32" i="35"/>
  <c r="AR31" i="20" s="1"/>
  <c r="AS32" i="35"/>
  <c r="AS31" i="20" s="1"/>
  <c r="AT32" i="35"/>
  <c r="AT31" i="20" s="1"/>
  <c r="AU32" i="35"/>
  <c r="AU31" i="20" s="1"/>
  <c r="AV32" i="35"/>
  <c r="AV31" i="20" s="1"/>
  <c r="AW32" i="35"/>
  <c r="AW31" i="20" s="1"/>
  <c r="AX32" i="35"/>
  <c r="AX31" i="20" s="1"/>
  <c r="AY32" i="35"/>
  <c r="AY31" i="20" s="1"/>
  <c r="AZ32" i="35"/>
  <c r="AZ31" i="20" s="1"/>
  <c r="BA32" i="35"/>
  <c r="BA31" i="20" s="1"/>
  <c r="BB32" i="35"/>
  <c r="BB31" i="20" s="1"/>
  <c r="BC32" i="35"/>
  <c r="BC31" i="20" s="1"/>
  <c r="BD32" i="35"/>
  <c r="BD31" i="20" s="1"/>
  <c r="BE32" i="35"/>
  <c r="BE31" i="20" s="1"/>
  <c r="BF32" i="35"/>
  <c r="BF31" i="20" s="1"/>
  <c r="BG32" i="35"/>
  <c r="BG31" i="20" s="1"/>
  <c r="BH32" i="35"/>
  <c r="BH31" i="20" s="1"/>
  <c r="BI32" i="35"/>
  <c r="BI31" i="20" s="1"/>
  <c r="BJ32" i="35"/>
  <c r="BJ31" i="20" s="1"/>
  <c r="BK32" i="35"/>
  <c r="BK31" i="20" s="1"/>
  <c r="BL32" i="35"/>
  <c r="BL31" i="20" s="1"/>
  <c r="BM32" i="35"/>
  <c r="BM31" i="20" s="1"/>
  <c r="BN32" i="35"/>
  <c r="BN31" i="20" s="1"/>
  <c r="BO32" i="35"/>
  <c r="BO31" i="20" s="1"/>
  <c r="BP32" i="35"/>
  <c r="BP31" i="20" s="1"/>
  <c r="BQ32" i="35"/>
  <c r="BQ31" i="20" s="1"/>
  <c r="BR32" i="35"/>
  <c r="BR31" i="20" s="1"/>
  <c r="BS32" i="35"/>
  <c r="BS31" i="20" s="1"/>
  <c r="BT32" i="35"/>
  <c r="BT31" i="20" s="1"/>
  <c r="BU32" i="35"/>
  <c r="BU31" i="20" s="1"/>
  <c r="BV32" i="35"/>
  <c r="BV31" i="20" s="1"/>
  <c r="BW32" i="35"/>
  <c r="BW31" i="20" s="1"/>
  <c r="BX32" i="35"/>
  <c r="BX31" i="20" s="1"/>
  <c r="BY32" i="35"/>
  <c r="BY31" i="20" s="1"/>
  <c r="BZ32" i="35"/>
  <c r="BZ31" i="20" s="1"/>
  <c r="CA32" i="35"/>
  <c r="CA31" i="20" s="1"/>
  <c r="CB32" i="35"/>
  <c r="CB31" i="20" s="1"/>
  <c r="CC32" i="35"/>
  <c r="CC31" i="20" s="1"/>
  <c r="CD32" i="35"/>
  <c r="CD31" i="20" s="1"/>
  <c r="CE32" i="35"/>
  <c r="CE31" i="20" s="1"/>
  <c r="CF32" i="35"/>
  <c r="CF31" i="20" s="1"/>
  <c r="CG32" i="35"/>
  <c r="CG31" i="20" s="1"/>
  <c r="CH32" i="35"/>
  <c r="CH31" i="20" s="1"/>
  <c r="CI32" i="35"/>
  <c r="CI31" i="20" s="1"/>
  <c r="CJ32" i="35"/>
  <c r="CJ31" i="20" s="1"/>
  <c r="CK32" i="35"/>
  <c r="CK31" i="20" s="1"/>
  <c r="CL32" i="35"/>
  <c r="CL31" i="20" s="1"/>
  <c r="CM32" i="35"/>
  <c r="CM31" i="20" s="1"/>
  <c r="CN32" i="35"/>
  <c r="CN31" i="20" s="1"/>
  <c r="CO32" i="35"/>
  <c r="CO31" i="20" s="1"/>
  <c r="CP32" i="35"/>
  <c r="CP31" i="20" s="1"/>
  <c r="CQ32" i="35"/>
  <c r="CQ31" i="20" s="1"/>
  <c r="CR32" i="35"/>
  <c r="CR31" i="20" s="1"/>
  <c r="CS32" i="35"/>
  <c r="CS31" i="20" s="1"/>
  <c r="CT32" i="35"/>
  <c r="CT31" i="20" s="1"/>
  <c r="CU32" i="35"/>
  <c r="CU31" i="20" s="1"/>
  <c r="CV32" i="35"/>
  <c r="CV31" i="20" s="1"/>
  <c r="CW32" i="35"/>
  <c r="CW31" i="20" s="1"/>
  <c r="B33" i="35"/>
  <c r="B32" i="20" s="1"/>
  <c r="C33" i="35"/>
  <c r="C32" i="20" s="1"/>
  <c r="D33" i="35"/>
  <c r="D32" i="20" s="1"/>
  <c r="E33" i="35"/>
  <c r="E32" i="20" s="1"/>
  <c r="F33" i="35"/>
  <c r="F32" i="20" s="1"/>
  <c r="G33" i="35"/>
  <c r="G32" i="20" s="1"/>
  <c r="H33" i="35"/>
  <c r="H32" i="20" s="1"/>
  <c r="I33" i="35"/>
  <c r="I32" i="20" s="1"/>
  <c r="J33" i="35"/>
  <c r="J32" i="20" s="1"/>
  <c r="K33" i="35"/>
  <c r="K32" i="20" s="1"/>
  <c r="L33" i="35"/>
  <c r="L32" i="20" s="1"/>
  <c r="M33" i="35"/>
  <c r="M32" i="20" s="1"/>
  <c r="N33" i="35"/>
  <c r="N32" i="20" s="1"/>
  <c r="O33" i="35"/>
  <c r="O32" i="20" s="1"/>
  <c r="P33" i="35"/>
  <c r="P32" i="20" s="1"/>
  <c r="Q33" i="35"/>
  <c r="Q32" i="20" s="1"/>
  <c r="R33" i="35"/>
  <c r="R32" i="20" s="1"/>
  <c r="S33" i="35"/>
  <c r="S32" i="20" s="1"/>
  <c r="T33" i="35"/>
  <c r="T32" i="20" s="1"/>
  <c r="U33" i="35"/>
  <c r="U32" i="20" s="1"/>
  <c r="V33" i="35"/>
  <c r="V32" i="20" s="1"/>
  <c r="W33" i="35"/>
  <c r="W32" i="20" s="1"/>
  <c r="X33" i="35"/>
  <c r="X32" i="20" s="1"/>
  <c r="Y33" i="35"/>
  <c r="Y32" i="20" s="1"/>
  <c r="Z33" i="35"/>
  <c r="Z32" i="20" s="1"/>
  <c r="AA33" i="35"/>
  <c r="AA32" i="20" s="1"/>
  <c r="AB33" i="35"/>
  <c r="AB32" i="20" s="1"/>
  <c r="AC33" i="35"/>
  <c r="AC32" i="20" s="1"/>
  <c r="AD33" i="35"/>
  <c r="AD32" i="20" s="1"/>
  <c r="AE33" i="35"/>
  <c r="AE32" i="20" s="1"/>
  <c r="AF33" i="35"/>
  <c r="AF32" i="20" s="1"/>
  <c r="AG33" i="35"/>
  <c r="AG32" i="20" s="1"/>
  <c r="AH33" i="35"/>
  <c r="AH32" i="20" s="1"/>
  <c r="AI33" i="35"/>
  <c r="AI32" i="20" s="1"/>
  <c r="AJ33" i="35"/>
  <c r="AJ32" i="20" s="1"/>
  <c r="AK33" i="35"/>
  <c r="AK32" i="20" s="1"/>
  <c r="AL33" i="35"/>
  <c r="AL32" i="20" s="1"/>
  <c r="AM33" i="35"/>
  <c r="AM32" i="20" s="1"/>
  <c r="AN33" i="35"/>
  <c r="AN32" i="20" s="1"/>
  <c r="AO33" i="35"/>
  <c r="AO32" i="20" s="1"/>
  <c r="AP33" i="35"/>
  <c r="AP32" i="20" s="1"/>
  <c r="AQ33" i="35"/>
  <c r="AQ32" i="20" s="1"/>
  <c r="AR33" i="35"/>
  <c r="AR32" i="20" s="1"/>
  <c r="AS33" i="35"/>
  <c r="AS32" i="20" s="1"/>
  <c r="AT33" i="35"/>
  <c r="AT32" i="20" s="1"/>
  <c r="AU33" i="35"/>
  <c r="AU32" i="20" s="1"/>
  <c r="AV33" i="35"/>
  <c r="AV32" i="20" s="1"/>
  <c r="AW33" i="35"/>
  <c r="AW32" i="20" s="1"/>
  <c r="AX33" i="35"/>
  <c r="AX32" i="20" s="1"/>
  <c r="AY33" i="35"/>
  <c r="AY32" i="20" s="1"/>
  <c r="AZ33" i="35"/>
  <c r="AZ32" i="20" s="1"/>
  <c r="BA33" i="35"/>
  <c r="BA32" i="20" s="1"/>
  <c r="BB33" i="35"/>
  <c r="BB32" i="20" s="1"/>
  <c r="BC33" i="35"/>
  <c r="BC32" i="20" s="1"/>
  <c r="BD33" i="35"/>
  <c r="BD32" i="20" s="1"/>
  <c r="BE33" i="35"/>
  <c r="BE32" i="20" s="1"/>
  <c r="BF33" i="35"/>
  <c r="BF32" i="20" s="1"/>
  <c r="BG33" i="35"/>
  <c r="BG32" i="20" s="1"/>
  <c r="BH33" i="35"/>
  <c r="BH32" i="20" s="1"/>
  <c r="BI33" i="35"/>
  <c r="BI32" i="20" s="1"/>
  <c r="BJ33" i="35"/>
  <c r="BJ32" i="20" s="1"/>
  <c r="BK33" i="35"/>
  <c r="BK32" i="20" s="1"/>
  <c r="BL33" i="35"/>
  <c r="BL32" i="20" s="1"/>
  <c r="BM33" i="35"/>
  <c r="BM32" i="20" s="1"/>
  <c r="BN33" i="35"/>
  <c r="BN32" i="20" s="1"/>
  <c r="BO33" i="35"/>
  <c r="BO32" i="20" s="1"/>
  <c r="BP33" i="35"/>
  <c r="BP32" i="20" s="1"/>
  <c r="BQ33" i="35"/>
  <c r="BQ32" i="20" s="1"/>
  <c r="BR33" i="35"/>
  <c r="BR32" i="20" s="1"/>
  <c r="BS33" i="35"/>
  <c r="BS32" i="20" s="1"/>
  <c r="BT33" i="35"/>
  <c r="BT32" i="20" s="1"/>
  <c r="BU33" i="35"/>
  <c r="BU32" i="20" s="1"/>
  <c r="BV33" i="35"/>
  <c r="BV32" i="20" s="1"/>
  <c r="BW33" i="35"/>
  <c r="BW32" i="20" s="1"/>
  <c r="BX33" i="35"/>
  <c r="BX32" i="20" s="1"/>
  <c r="BY33" i="35"/>
  <c r="BY32" i="20" s="1"/>
  <c r="BZ33" i="35"/>
  <c r="BZ32" i="20" s="1"/>
  <c r="CA33" i="35"/>
  <c r="CA32" i="20" s="1"/>
  <c r="CB33" i="35"/>
  <c r="CB32" i="20" s="1"/>
  <c r="CC33" i="35"/>
  <c r="CC32" i="20" s="1"/>
  <c r="CD33" i="35"/>
  <c r="CD32" i="20" s="1"/>
  <c r="CE33" i="35"/>
  <c r="CE32" i="20" s="1"/>
  <c r="CF33" i="35"/>
  <c r="CF32" i="20" s="1"/>
  <c r="CG33" i="35"/>
  <c r="CG32" i="20" s="1"/>
  <c r="CH33" i="35"/>
  <c r="CH32" i="20" s="1"/>
  <c r="CI33" i="35"/>
  <c r="CI32" i="20" s="1"/>
  <c r="CJ33" i="35"/>
  <c r="CJ32" i="20" s="1"/>
  <c r="CK33" i="35"/>
  <c r="CK32" i="20" s="1"/>
  <c r="CL33" i="35"/>
  <c r="CL32" i="20" s="1"/>
  <c r="CM33" i="35"/>
  <c r="CM32" i="20" s="1"/>
  <c r="CN33" i="35"/>
  <c r="CN32" i="20" s="1"/>
  <c r="CO33" i="35"/>
  <c r="CO32" i="20" s="1"/>
  <c r="CP33" i="35"/>
  <c r="CP32" i="20" s="1"/>
  <c r="CQ33" i="35"/>
  <c r="CQ32" i="20" s="1"/>
  <c r="CR33" i="35"/>
  <c r="CR32" i="20" s="1"/>
  <c r="CS33" i="35"/>
  <c r="CS32" i="20" s="1"/>
  <c r="CT33" i="35"/>
  <c r="CT32" i="20" s="1"/>
  <c r="CU33" i="35"/>
  <c r="CU32" i="20" s="1"/>
  <c r="CV33" i="35"/>
  <c r="CV32" i="20" s="1"/>
  <c r="CW33" i="35"/>
  <c r="CW32" i="20" s="1"/>
  <c r="B34" i="35"/>
  <c r="B33" i="20" s="1"/>
  <c r="C34" i="35"/>
  <c r="C33" i="20" s="1"/>
  <c r="D34" i="35"/>
  <c r="D33" i="20" s="1"/>
  <c r="E34" i="35"/>
  <c r="E33" i="20" s="1"/>
  <c r="F34" i="35"/>
  <c r="F33" i="20" s="1"/>
  <c r="G34" i="35"/>
  <c r="G33" i="20" s="1"/>
  <c r="H34" i="35"/>
  <c r="H33" i="20" s="1"/>
  <c r="I34" i="35"/>
  <c r="I33" i="20" s="1"/>
  <c r="J34" i="35"/>
  <c r="J33" i="20" s="1"/>
  <c r="K34" i="35"/>
  <c r="K33" i="20" s="1"/>
  <c r="L34" i="35"/>
  <c r="L33" i="20" s="1"/>
  <c r="M34" i="35"/>
  <c r="M33" i="20" s="1"/>
  <c r="N34" i="35"/>
  <c r="N33" i="20" s="1"/>
  <c r="O34" i="35"/>
  <c r="O33" i="20" s="1"/>
  <c r="P34" i="35"/>
  <c r="P33" i="20" s="1"/>
  <c r="Q34" i="35"/>
  <c r="Q33" i="20" s="1"/>
  <c r="R34" i="35"/>
  <c r="R33" i="20" s="1"/>
  <c r="S34" i="35"/>
  <c r="S33" i="20" s="1"/>
  <c r="T34" i="35"/>
  <c r="T33" i="20" s="1"/>
  <c r="U34" i="35"/>
  <c r="U33" i="20" s="1"/>
  <c r="V34" i="35"/>
  <c r="V33" i="20" s="1"/>
  <c r="W34" i="35"/>
  <c r="W33" i="20" s="1"/>
  <c r="X34" i="35"/>
  <c r="X33" i="20" s="1"/>
  <c r="Y34" i="35"/>
  <c r="Y33" i="20" s="1"/>
  <c r="Z34" i="35"/>
  <c r="Z33" i="20" s="1"/>
  <c r="AA34" i="35"/>
  <c r="AA33" i="20" s="1"/>
  <c r="AB34" i="35"/>
  <c r="AB33" i="20" s="1"/>
  <c r="AC34" i="35"/>
  <c r="AC33" i="20" s="1"/>
  <c r="AD34" i="35"/>
  <c r="AD33" i="20" s="1"/>
  <c r="AE34" i="35"/>
  <c r="AE33" i="20" s="1"/>
  <c r="AF34" i="35"/>
  <c r="AF33" i="20" s="1"/>
  <c r="AG34" i="35"/>
  <c r="AG33" i="20" s="1"/>
  <c r="AH34" i="35"/>
  <c r="AH33" i="20" s="1"/>
  <c r="AI34" i="35"/>
  <c r="AI33" i="20" s="1"/>
  <c r="AJ34" i="35"/>
  <c r="AJ33" i="20" s="1"/>
  <c r="AK34" i="35"/>
  <c r="AK33" i="20" s="1"/>
  <c r="AL34" i="35"/>
  <c r="AL33" i="20" s="1"/>
  <c r="AM34" i="35"/>
  <c r="AM33" i="20" s="1"/>
  <c r="AN34" i="35"/>
  <c r="AN33" i="20" s="1"/>
  <c r="AO34" i="35"/>
  <c r="AO33" i="20" s="1"/>
  <c r="AP34" i="35"/>
  <c r="AP33" i="20" s="1"/>
  <c r="AQ34" i="35"/>
  <c r="AQ33" i="20" s="1"/>
  <c r="AR34" i="35"/>
  <c r="AR33" i="20" s="1"/>
  <c r="AS34" i="35"/>
  <c r="AS33" i="20" s="1"/>
  <c r="AT34" i="35"/>
  <c r="AT33" i="20" s="1"/>
  <c r="AU34" i="35"/>
  <c r="AU33" i="20" s="1"/>
  <c r="AV34" i="35"/>
  <c r="AV33" i="20" s="1"/>
  <c r="AW34" i="35"/>
  <c r="AW33" i="20" s="1"/>
  <c r="AX34" i="35"/>
  <c r="AX33" i="20" s="1"/>
  <c r="AY34" i="35"/>
  <c r="AY33" i="20" s="1"/>
  <c r="AZ34" i="35"/>
  <c r="AZ33" i="20" s="1"/>
  <c r="BA34" i="35"/>
  <c r="BA33" i="20" s="1"/>
  <c r="BB34" i="35"/>
  <c r="BB33" i="20" s="1"/>
  <c r="BC34" i="35"/>
  <c r="BC33" i="20" s="1"/>
  <c r="BD34" i="35"/>
  <c r="BD33" i="20" s="1"/>
  <c r="BE34" i="35"/>
  <c r="BE33" i="20" s="1"/>
  <c r="BF34" i="35"/>
  <c r="BF33" i="20" s="1"/>
  <c r="BG34" i="35"/>
  <c r="BG33" i="20" s="1"/>
  <c r="BH34" i="35"/>
  <c r="BH33" i="20" s="1"/>
  <c r="BI34" i="35"/>
  <c r="BI33" i="20" s="1"/>
  <c r="BJ34" i="35"/>
  <c r="BJ33" i="20" s="1"/>
  <c r="BK34" i="35"/>
  <c r="BK33" i="20" s="1"/>
  <c r="BL34" i="35"/>
  <c r="BL33" i="20" s="1"/>
  <c r="BM34" i="35"/>
  <c r="BM33" i="20" s="1"/>
  <c r="BN34" i="35"/>
  <c r="BN33" i="20" s="1"/>
  <c r="BO34" i="35"/>
  <c r="BO33" i="20" s="1"/>
  <c r="BP34" i="35"/>
  <c r="BP33" i="20" s="1"/>
  <c r="BQ34" i="35"/>
  <c r="BQ33" i="20" s="1"/>
  <c r="BR34" i="35"/>
  <c r="BR33" i="20" s="1"/>
  <c r="BS34" i="35"/>
  <c r="BS33" i="20" s="1"/>
  <c r="BT34" i="35"/>
  <c r="BT33" i="20" s="1"/>
  <c r="BU34" i="35"/>
  <c r="BU33" i="20" s="1"/>
  <c r="BV34" i="35"/>
  <c r="BV33" i="20" s="1"/>
  <c r="BW34" i="35"/>
  <c r="BW33" i="20" s="1"/>
  <c r="BX34" i="35"/>
  <c r="BX33" i="20" s="1"/>
  <c r="BY34" i="35"/>
  <c r="BY33" i="20" s="1"/>
  <c r="BZ34" i="35"/>
  <c r="BZ33" i="20" s="1"/>
  <c r="CA34" i="35"/>
  <c r="CA33" i="20" s="1"/>
  <c r="CB34" i="35"/>
  <c r="CB33" i="20" s="1"/>
  <c r="CC34" i="35"/>
  <c r="CC33" i="20" s="1"/>
  <c r="CD34" i="35"/>
  <c r="CD33" i="20" s="1"/>
  <c r="CE34" i="35"/>
  <c r="CE33" i="20" s="1"/>
  <c r="CF34" i="35"/>
  <c r="CF33" i="20" s="1"/>
  <c r="CG34" i="35"/>
  <c r="CG33" i="20" s="1"/>
  <c r="CH34" i="35"/>
  <c r="CH33" i="20" s="1"/>
  <c r="CI34" i="35"/>
  <c r="CI33" i="20" s="1"/>
  <c r="CJ34" i="35"/>
  <c r="CJ33" i="20" s="1"/>
  <c r="CK34" i="35"/>
  <c r="CK33" i="20" s="1"/>
  <c r="CL34" i="35"/>
  <c r="CL33" i="20" s="1"/>
  <c r="CM34" i="35"/>
  <c r="CM33" i="20" s="1"/>
  <c r="CN34" i="35"/>
  <c r="CN33" i="20" s="1"/>
  <c r="CO34" i="35"/>
  <c r="CO33" i="20" s="1"/>
  <c r="CP34" i="35"/>
  <c r="CP33" i="20" s="1"/>
  <c r="CQ34" i="35"/>
  <c r="CQ33" i="20" s="1"/>
  <c r="CR34" i="35"/>
  <c r="CR33" i="20" s="1"/>
  <c r="CS34" i="35"/>
  <c r="CS33" i="20" s="1"/>
  <c r="CT34" i="35"/>
  <c r="CT33" i="20" s="1"/>
  <c r="CU34" i="35"/>
  <c r="CU33" i="20" s="1"/>
  <c r="CV34" i="35"/>
  <c r="CV33" i="20" s="1"/>
  <c r="CW34" i="35"/>
  <c r="CW33" i="20" s="1"/>
  <c r="B35" i="35"/>
  <c r="B34" i="20" s="1"/>
  <c r="C35" i="35"/>
  <c r="C34" i="20" s="1"/>
  <c r="D35" i="35"/>
  <c r="D34" i="20" s="1"/>
  <c r="E35" i="35"/>
  <c r="E34" i="20" s="1"/>
  <c r="F35" i="35"/>
  <c r="F34" i="20" s="1"/>
  <c r="G35" i="35"/>
  <c r="G34" i="20" s="1"/>
  <c r="H35" i="35"/>
  <c r="H34" i="20" s="1"/>
  <c r="I35" i="35"/>
  <c r="I34" i="20" s="1"/>
  <c r="J35" i="35"/>
  <c r="J34" i="20" s="1"/>
  <c r="K35" i="35"/>
  <c r="K34" i="20" s="1"/>
  <c r="L35" i="35"/>
  <c r="L34" i="20" s="1"/>
  <c r="M35" i="35"/>
  <c r="M34" i="20" s="1"/>
  <c r="N35" i="35"/>
  <c r="N34" i="20" s="1"/>
  <c r="O35" i="35"/>
  <c r="O34" i="20" s="1"/>
  <c r="P35" i="35"/>
  <c r="P34" i="20" s="1"/>
  <c r="Q35" i="35"/>
  <c r="Q34" i="20" s="1"/>
  <c r="R35" i="35"/>
  <c r="R34" i="20" s="1"/>
  <c r="S35" i="35"/>
  <c r="S34" i="20" s="1"/>
  <c r="T35" i="35"/>
  <c r="T34" i="20" s="1"/>
  <c r="U35" i="35"/>
  <c r="U34" i="20" s="1"/>
  <c r="V35" i="35"/>
  <c r="V34" i="20" s="1"/>
  <c r="W35" i="35"/>
  <c r="W34" i="20" s="1"/>
  <c r="X35" i="35"/>
  <c r="X34" i="20" s="1"/>
  <c r="Y35" i="35"/>
  <c r="Y34" i="20" s="1"/>
  <c r="Z35" i="35"/>
  <c r="Z34" i="20" s="1"/>
  <c r="AA35" i="35"/>
  <c r="AA34" i="20" s="1"/>
  <c r="AB35" i="35"/>
  <c r="AB34" i="20" s="1"/>
  <c r="AC35" i="35"/>
  <c r="AC34" i="20" s="1"/>
  <c r="AD35" i="35"/>
  <c r="AD34" i="20" s="1"/>
  <c r="AE35" i="35"/>
  <c r="AE34" i="20" s="1"/>
  <c r="AF35" i="35"/>
  <c r="AF34" i="20" s="1"/>
  <c r="AG35" i="35"/>
  <c r="AG34" i="20" s="1"/>
  <c r="AH35" i="35"/>
  <c r="AH34" i="20" s="1"/>
  <c r="AI35" i="35"/>
  <c r="AI34" i="20" s="1"/>
  <c r="AJ35" i="35"/>
  <c r="AJ34" i="20" s="1"/>
  <c r="AK35" i="35"/>
  <c r="AK34" i="20" s="1"/>
  <c r="AL35" i="35"/>
  <c r="AL34" i="20" s="1"/>
  <c r="AM35" i="35"/>
  <c r="AM34" i="20" s="1"/>
  <c r="AN35" i="35"/>
  <c r="AN34" i="20" s="1"/>
  <c r="AO35" i="35"/>
  <c r="AO34" i="20" s="1"/>
  <c r="AP35" i="35"/>
  <c r="AP34" i="20" s="1"/>
  <c r="AQ35" i="35"/>
  <c r="AQ34" i="20" s="1"/>
  <c r="AR35" i="35"/>
  <c r="AR34" i="20" s="1"/>
  <c r="AS35" i="35"/>
  <c r="AS34" i="20" s="1"/>
  <c r="AT35" i="35"/>
  <c r="AT34" i="20" s="1"/>
  <c r="AU35" i="35"/>
  <c r="AU34" i="20" s="1"/>
  <c r="AV35" i="35"/>
  <c r="AV34" i="20" s="1"/>
  <c r="AW35" i="35"/>
  <c r="AW34" i="20" s="1"/>
  <c r="AX35" i="35"/>
  <c r="AX34" i="20" s="1"/>
  <c r="AY35" i="35"/>
  <c r="AY34" i="20" s="1"/>
  <c r="AZ35" i="35"/>
  <c r="AZ34" i="20" s="1"/>
  <c r="BA35" i="35"/>
  <c r="BA34" i="20" s="1"/>
  <c r="BB35" i="35"/>
  <c r="BB34" i="20" s="1"/>
  <c r="BC35" i="35"/>
  <c r="BC34" i="20" s="1"/>
  <c r="BD35" i="35"/>
  <c r="BD34" i="20" s="1"/>
  <c r="BE35" i="35"/>
  <c r="BE34" i="20" s="1"/>
  <c r="BF35" i="35"/>
  <c r="BF34" i="20" s="1"/>
  <c r="BG35" i="35"/>
  <c r="BG34" i="20" s="1"/>
  <c r="BH35" i="35"/>
  <c r="BH34" i="20" s="1"/>
  <c r="BI35" i="35"/>
  <c r="BI34" i="20" s="1"/>
  <c r="BJ35" i="35"/>
  <c r="BJ34" i="20" s="1"/>
  <c r="BK35" i="35"/>
  <c r="BK34" i="20" s="1"/>
  <c r="BL35" i="35"/>
  <c r="BL34" i="20" s="1"/>
  <c r="BM35" i="35"/>
  <c r="BM34" i="20" s="1"/>
  <c r="BN35" i="35"/>
  <c r="BN34" i="20" s="1"/>
  <c r="BO35" i="35"/>
  <c r="BO34" i="20" s="1"/>
  <c r="BP35" i="35"/>
  <c r="BP34" i="20" s="1"/>
  <c r="BQ35" i="35"/>
  <c r="BQ34" i="20" s="1"/>
  <c r="BR35" i="35"/>
  <c r="BR34" i="20" s="1"/>
  <c r="BS35" i="35"/>
  <c r="BS34" i="20" s="1"/>
  <c r="BT35" i="35"/>
  <c r="BT34" i="20" s="1"/>
  <c r="BU35" i="35"/>
  <c r="BU34" i="20" s="1"/>
  <c r="BV35" i="35"/>
  <c r="BV34" i="20" s="1"/>
  <c r="BW35" i="35"/>
  <c r="BW34" i="20" s="1"/>
  <c r="BX35" i="35"/>
  <c r="BX34" i="20" s="1"/>
  <c r="BY35" i="35"/>
  <c r="BY34" i="20" s="1"/>
  <c r="BZ35" i="35"/>
  <c r="BZ34" i="20" s="1"/>
  <c r="CA35" i="35"/>
  <c r="CA34" i="20" s="1"/>
  <c r="CB35" i="35"/>
  <c r="CB34" i="20" s="1"/>
  <c r="CC35" i="35"/>
  <c r="CC34" i="20" s="1"/>
  <c r="CD35" i="35"/>
  <c r="CD34" i="20" s="1"/>
  <c r="CE35" i="35"/>
  <c r="CE34" i="20" s="1"/>
  <c r="CF35" i="35"/>
  <c r="CF34" i="20" s="1"/>
  <c r="CG35" i="35"/>
  <c r="CG34" i="20" s="1"/>
  <c r="CH35" i="35"/>
  <c r="CH34" i="20" s="1"/>
  <c r="CI35" i="35"/>
  <c r="CI34" i="20" s="1"/>
  <c r="CJ35" i="35"/>
  <c r="CJ34" i="20" s="1"/>
  <c r="CK35" i="35"/>
  <c r="CK34" i="20" s="1"/>
  <c r="CL35" i="35"/>
  <c r="CL34" i="20" s="1"/>
  <c r="CM35" i="35"/>
  <c r="CM34" i="20" s="1"/>
  <c r="CN35" i="35"/>
  <c r="CN34" i="20" s="1"/>
  <c r="CO35" i="35"/>
  <c r="CO34" i="20" s="1"/>
  <c r="CP35" i="35"/>
  <c r="CP34" i="20" s="1"/>
  <c r="CQ35" i="35"/>
  <c r="CQ34" i="20" s="1"/>
  <c r="CR35" i="35"/>
  <c r="CR34" i="20" s="1"/>
  <c r="CS35" i="35"/>
  <c r="CS34" i="20" s="1"/>
  <c r="CT35" i="35"/>
  <c r="CT34" i="20" s="1"/>
  <c r="CU35" i="35"/>
  <c r="CU34" i="20" s="1"/>
  <c r="CV35" i="35"/>
  <c r="CV34" i="20" s="1"/>
  <c r="CW35" i="35"/>
  <c r="CW34" i="20" s="1"/>
  <c r="C2" i="35"/>
  <c r="D2" i="35"/>
  <c r="E2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S2" i="35"/>
  <c r="T2" i="35"/>
  <c r="U2" i="35"/>
  <c r="V2" i="35"/>
  <c r="W2" i="35"/>
  <c r="X2" i="35"/>
  <c r="Y2" i="35"/>
  <c r="Z2" i="35"/>
  <c r="AA2" i="35"/>
  <c r="AB2" i="35"/>
  <c r="AC2" i="35"/>
  <c r="AD2" i="35"/>
  <c r="AE2" i="35"/>
  <c r="AF2" i="35"/>
  <c r="AG2" i="35"/>
  <c r="AH2" i="35"/>
  <c r="AI2" i="35"/>
  <c r="AJ2" i="35"/>
  <c r="AK2" i="35"/>
  <c r="AL2" i="35"/>
  <c r="AM2" i="35"/>
  <c r="AN2" i="35"/>
  <c r="AO2" i="35"/>
  <c r="AP2" i="35"/>
  <c r="AQ2" i="35"/>
  <c r="AR2" i="35"/>
  <c r="AS2" i="35"/>
  <c r="AT2" i="35"/>
  <c r="AU2" i="35"/>
  <c r="AV2" i="35"/>
  <c r="AW2" i="35"/>
  <c r="AX2" i="35"/>
  <c r="AY2" i="35"/>
  <c r="AZ2" i="35"/>
  <c r="BA2" i="35"/>
  <c r="BB2" i="35"/>
  <c r="BC2" i="35"/>
  <c r="BD2" i="35"/>
  <c r="BE2" i="35"/>
  <c r="BF2" i="35"/>
  <c r="BG2" i="35"/>
  <c r="BH2" i="35"/>
  <c r="BI2" i="35"/>
  <c r="BJ2" i="35"/>
  <c r="BK2" i="35"/>
  <c r="BL2" i="35"/>
  <c r="BM2" i="35"/>
  <c r="BN2" i="35"/>
  <c r="BO2" i="35"/>
  <c r="BP2" i="35"/>
  <c r="BQ2" i="35"/>
  <c r="BR2" i="35"/>
  <c r="BS2" i="35"/>
  <c r="BT2" i="35"/>
  <c r="BU2" i="35"/>
  <c r="BV2" i="35"/>
  <c r="BW2" i="35"/>
  <c r="BX2" i="35"/>
  <c r="BY2" i="35"/>
  <c r="BZ2" i="35"/>
  <c r="CA2" i="35"/>
  <c r="CB2" i="35"/>
  <c r="CC2" i="35"/>
  <c r="CD2" i="35"/>
  <c r="CE2" i="35"/>
  <c r="CF2" i="35"/>
  <c r="CG2" i="35"/>
  <c r="CH2" i="35"/>
  <c r="CI2" i="35"/>
  <c r="CJ2" i="35"/>
  <c r="CK2" i="35"/>
  <c r="CL2" i="35"/>
  <c r="CM2" i="35"/>
  <c r="CN2" i="35"/>
  <c r="CO2" i="35"/>
  <c r="CP2" i="35"/>
  <c r="CQ2" i="35"/>
  <c r="CR2" i="35"/>
  <c r="CS2" i="35"/>
  <c r="CT2" i="35"/>
  <c r="CU2" i="35"/>
  <c r="CV2" i="35"/>
  <c r="CW2" i="35"/>
  <c r="B2" i="35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C37" i="13"/>
  <c r="P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A34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A33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A32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A31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A30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A29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A28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A27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A26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A25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A24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A23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A22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A21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A20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A19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A18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A17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A16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A15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A14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A13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A12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A11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A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A9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A8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A7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A6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A5" i="17"/>
  <c r="R4" i="17"/>
  <c r="Q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A4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A3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A2" i="17"/>
  <c r="T35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A34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A33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A32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A31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A30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A29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A28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A27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A26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A25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A24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A23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A22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A21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A20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A19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A18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A17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A16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A15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A14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A13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A12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A11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A10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A9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A8" i="13"/>
  <c r="R7" i="13"/>
  <c r="Q7" i="13"/>
  <c r="P7" i="13"/>
  <c r="O7" i="13"/>
  <c r="N7" i="13"/>
  <c r="M7" i="13"/>
  <c r="M35" i="13" s="1"/>
  <c r="L7" i="13"/>
  <c r="K7" i="13"/>
  <c r="J7" i="13"/>
  <c r="I7" i="13"/>
  <c r="H7" i="13"/>
  <c r="G7" i="13"/>
  <c r="F7" i="13"/>
  <c r="E7" i="13"/>
  <c r="E35" i="13" s="1"/>
  <c r="D7" i="13"/>
  <c r="C7" i="13"/>
  <c r="A7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A6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A5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A4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A3" i="13"/>
  <c r="R2" i="13"/>
  <c r="R35" i="13" s="1"/>
  <c r="Q2" i="13"/>
  <c r="P2" i="13"/>
  <c r="O2" i="13"/>
  <c r="N2" i="13"/>
  <c r="M2" i="13"/>
  <c r="L2" i="13"/>
  <c r="K2" i="13"/>
  <c r="J2" i="13"/>
  <c r="J35" i="13" s="1"/>
  <c r="I2" i="13"/>
  <c r="H2" i="13"/>
  <c r="G2" i="13"/>
  <c r="F2" i="13"/>
  <c r="E2" i="13"/>
  <c r="D2" i="13"/>
  <c r="C2" i="13"/>
  <c r="A2" i="13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D2" i="8"/>
  <c r="M15" i="1"/>
  <c r="M30" i="1"/>
  <c r="M31" i="1"/>
  <c r="M34" i="1"/>
  <c r="M55" i="1"/>
  <c r="M77" i="1"/>
  <c r="M86" i="1"/>
  <c r="M93" i="1"/>
  <c r="M95" i="1"/>
  <c r="M111" i="1"/>
  <c r="M119" i="1"/>
  <c r="M125" i="1"/>
  <c r="M141" i="1"/>
  <c r="M142" i="1"/>
  <c r="M143" i="1"/>
  <c r="M147" i="1"/>
  <c r="M151" i="1"/>
  <c r="M158" i="1"/>
  <c r="M166" i="1"/>
  <c r="M167" i="1"/>
  <c r="M175" i="1"/>
  <c r="M183" i="1"/>
  <c r="M189" i="1"/>
  <c r="M206" i="1"/>
  <c r="M213" i="1"/>
  <c r="M223" i="1"/>
  <c r="M229" i="1"/>
  <c r="M238" i="1"/>
  <c r="M239" i="1"/>
  <c r="M241" i="1"/>
  <c r="M247" i="1"/>
  <c r="M253" i="1"/>
  <c r="M257" i="1"/>
  <c r="M271" i="1"/>
  <c r="M277" i="1"/>
  <c r="M285" i="1"/>
  <c r="M286" i="1"/>
  <c r="M287" i="1"/>
  <c r="M295" i="1"/>
  <c r="M302" i="1"/>
  <c r="M305" i="1"/>
  <c r="M311" i="1"/>
  <c r="M333" i="1"/>
  <c r="M334" i="1"/>
  <c r="M335" i="1"/>
  <c r="M349" i="1"/>
  <c r="M350" i="1"/>
  <c r="M351" i="1"/>
  <c r="M357" i="1"/>
  <c r="M375" i="1"/>
  <c r="M381" i="1"/>
  <c r="M397" i="1"/>
  <c r="M398" i="1"/>
  <c r="M405" i="1"/>
  <c r="M421" i="1"/>
  <c r="M431" i="1"/>
  <c r="M433" i="1"/>
  <c r="M445" i="1"/>
  <c r="M478" i="1"/>
  <c r="M479" i="1"/>
  <c r="M481" i="1"/>
  <c r="M495" i="1"/>
  <c r="M503" i="1"/>
  <c r="M507" i="1"/>
  <c r="M527" i="1"/>
  <c r="M531" i="1"/>
  <c r="M543" i="1"/>
  <c r="M558" i="1"/>
  <c r="M559" i="1"/>
  <c r="M577" i="1"/>
  <c r="M579" i="1"/>
  <c r="M591" i="1"/>
  <c r="M605" i="1"/>
  <c r="M606" i="1"/>
  <c r="M607" i="1"/>
  <c r="M622" i="1"/>
  <c r="M634" i="1"/>
  <c r="M653" i="1"/>
  <c r="M654" i="1"/>
  <c r="M655" i="1"/>
  <c r="M670" i="1"/>
  <c r="M672" i="1"/>
  <c r="M673" i="1"/>
  <c r="M680" i="1"/>
  <c r="M687" i="1"/>
  <c r="M688" i="1"/>
  <c r="M694" i="1"/>
  <c r="M695" i="1"/>
  <c r="M696" i="1"/>
  <c r="M697" i="1"/>
  <c r="M709" i="1"/>
  <c r="M712" i="1"/>
  <c r="M717" i="1"/>
  <c r="M718" i="1"/>
  <c r="M720" i="1"/>
  <c r="M733" i="1"/>
  <c r="M734" i="1"/>
  <c r="M735" i="1"/>
  <c r="M736" i="1"/>
  <c r="M743" i="1"/>
  <c r="M744" i="1"/>
  <c r="M752" i="1"/>
  <c r="M753" i="1"/>
  <c r="M765" i="1"/>
  <c r="M766" i="1"/>
  <c r="M767" i="1"/>
  <c r="M768" i="1"/>
  <c r="M775" i="1"/>
  <c r="M776" i="1"/>
  <c r="M777" i="1"/>
  <c r="M783" i="1"/>
  <c r="M784" i="1"/>
  <c r="M798" i="1"/>
  <c r="M799" i="1"/>
  <c r="M800" i="1"/>
  <c r="M807" i="1"/>
  <c r="M808" i="1"/>
  <c r="M809" i="1"/>
  <c r="M814" i="1"/>
  <c r="M816" i="1"/>
  <c r="M829" i="1"/>
  <c r="M830" i="1"/>
  <c r="M831" i="1"/>
  <c r="M838" i="1"/>
  <c r="M839" i="1"/>
  <c r="M840" i="1"/>
  <c r="M846" i="1"/>
  <c r="M847" i="1"/>
  <c r="M848" i="1"/>
  <c r="M856" i="1"/>
  <c r="M862" i="1"/>
  <c r="M863" i="1"/>
  <c r="M869" i="1"/>
  <c r="M871" i="1"/>
  <c r="M872" i="1"/>
  <c r="M877" i="1"/>
  <c r="M878" i="1"/>
  <c r="M880" i="1"/>
  <c r="M887" i="1"/>
  <c r="M893" i="1"/>
  <c r="M902" i="1"/>
  <c r="M903" i="1"/>
  <c r="M904" i="1"/>
  <c r="M909" i="1"/>
  <c r="M910" i="1"/>
  <c r="M911" i="1"/>
  <c r="M912" i="1"/>
  <c r="M919" i="1"/>
  <c r="M920" i="1"/>
  <c r="M921" i="1"/>
  <c r="M933" i="1"/>
  <c r="M935" i="1"/>
  <c r="M936" i="1"/>
  <c r="M943" i="1"/>
  <c r="M944" i="1"/>
  <c r="M949" i="1"/>
  <c r="M951" i="1"/>
  <c r="M952" i="1"/>
  <c r="M953" i="1"/>
  <c r="M959" i="1"/>
  <c r="M960" i="1"/>
  <c r="M967" i="1"/>
  <c r="M968" i="1"/>
  <c r="M969" i="1"/>
  <c r="M976" i="1"/>
  <c r="M985" i="1"/>
  <c r="M989" i="1"/>
  <c r="M991" i="1"/>
  <c r="M999" i="1"/>
  <c r="M1000" i="1"/>
  <c r="M1005" i="1"/>
  <c r="M1007" i="1"/>
  <c r="M1008" i="1"/>
  <c r="M1015" i="1"/>
  <c r="M1016" i="1"/>
  <c r="M1021" i="1"/>
  <c r="M1022" i="1"/>
  <c r="M1023" i="1"/>
  <c r="M1024" i="1"/>
  <c r="M1030" i="1"/>
  <c r="M1031" i="1"/>
  <c r="M1032" i="1"/>
  <c r="M1037" i="1"/>
  <c r="M1039" i="1"/>
  <c r="M1040" i="1"/>
  <c r="M1045" i="1"/>
  <c r="M1046" i="1"/>
  <c r="M1047" i="1"/>
  <c r="M1048" i="1"/>
  <c r="M1055" i="1"/>
  <c r="M1056" i="1"/>
  <c r="M1057" i="1"/>
  <c r="M1061" i="1"/>
  <c r="M1062" i="1"/>
  <c r="M1063" i="1"/>
  <c r="M1064" i="1"/>
  <c r="M1069" i="1"/>
  <c r="M1070" i="1"/>
  <c r="M1071" i="1"/>
  <c r="M1072" i="1"/>
  <c r="M1073" i="1"/>
  <c r="M1079" i="1"/>
  <c r="M1080" i="1"/>
  <c r="M1085" i="1"/>
  <c r="M1086" i="1"/>
  <c r="M1087" i="1"/>
  <c r="M1088" i="1"/>
  <c r="M1094" i="1"/>
  <c r="M1095" i="1"/>
  <c r="M1096" i="1"/>
  <c r="M1101" i="1"/>
  <c r="M1103" i="1"/>
  <c r="M1104" i="1"/>
  <c r="M1109" i="1"/>
  <c r="M1110" i="1"/>
  <c r="M1111" i="1"/>
  <c r="M1112" i="1"/>
  <c r="M1119" i="1"/>
  <c r="M1120" i="1"/>
  <c r="M1121" i="1"/>
  <c r="M1125" i="1"/>
  <c r="M1126" i="1"/>
  <c r="M1127" i="1"/>
  <c r="M1128" i="1"/>
  <c r="M1133" i="1"/>
  <c r="M1134" i="1"/>
  <c r="M1135" i="1"/>
  <c r="M1136" i="1"/>
  <c r="M1137" i="1"/>
  <c r="M1143" i="1"/>
  <c r="M1144" i="1"/>
  <c r="M1149" i="1"/>
  <c r="M1150" i="1"/>
  <c r="M1151" i="1"/>
  <c r="M1152" i="1"/>
  <c r="M1158" i="1"/>
  <c r="M1159" i="1"/>
  <c r="M1160" i="1"/>
  <c r="M1165" i="1"/>
  <c r="M1167" i="1"/>
  <c r="M1168" i="1"/>
  <c r="M1173" i="1"/>
  <c r="M1174" i="1"/>
  <c r="M1175" i="1"/>
  <c r="M1176" i="1"/>
  <c r="M1183" i="1"/>
  <c r="M1184" i="1"/>
  <c r="M1185" i="1"/>
  <c r="M1189" i="1"/>
  <c r="M1190" i="1"/>
  <c r="M1191" i="1"/>
  <c r="M1192" i="1"/>
  <c r="M1197" i="1"/>
  <c r="M1198" i="1"/>
  <c r="M1199" i="1"/>
  <c r="M1200" i="1"/>
  <c r="M1201" i="1"/>
  <c r="M1207" i="1"/>
  <c r="M1208" i="1"/>
  <c r="M1213" i="1"/>
  <c r="M1214" i="1"/>
  <c r="M1215" i="1"/>
  <c r="M1216" i="1"/>
  <c r="M1222" i="1"/>
  <c r="M1223" i="1"/>
  <c r="M1224" i="1"/>
  <c r="M1229" i="1"/>
  <c r="M1231" i="1"/>
  <c r="M1232" i="1"/>
  <c r="M1237" i="1"/>
  <c r="M1238" i="1"/>
  <c r="M1239" i="1"/>
  <c r="M1240" i="1"/>
  <c r="M1247" i="1"/>
  <c r="M1248" i="1"/>
  <c r="M1249" i="1"/>
  <c r="M1253" i="1"/>
  <c r="M1254" i="1"/>
  <c r="M1255" i="1"/>
  <c r="M1256" i="1"/>
  <c r="M1261" i="1"/>
  <c r="M1262" i="1"/>
  <c r="M1263" i="1"/>
  <c r="M1264" i="1"/>
  <c r="M1270" i="1"/>
  <c r="M1271" i="1"/>
  <c r="M1272" i="1"/>
  <c r="M1274" i="1"/>
  <c r="M1279" i="1"/>
  <c r="M1280" i="1"/>
  <c r="M1285" i="1"/>
  <c r="M1286" i="1"/>
  <c r="M1287" i="1"/>
  <c r="M1288" i="1"/>
  <c r="M1293" i="1"/>
  <c r="M1294" i="1"/>
  <c r="M1295" i="1"/>
  <c r="M1296" i="1"/>
  <c r="M1302" i="1"/>
  <c r="M1303" i="1"/>
  <c r="M1304" i="1"/>
  <c r="M1306" i="1"/>
  <c r="M1311" i="1"/>
  <c r="M1312" i="1"/>
  <c r="M1317" i="1"/>
  <c r="M1318" i="1"/>
  <c r="M1319" i="1"/>
  <c r="M1320" i="1"/>
  <c r="M1325" i="1"/>
  <c r="M1326" i="1"/>
  <c r="M1327" i="1"/>
  <c r="M1328" i="1"/>
  <c r="M1334" i="1"/>
  <c r="M1335" i="1"/>
  <c r="M1336" i="1"/>
  <c r="M1338" i="1"/>
  <c r="M1343" i="1"/>
  <c r="M1344" i="1"/>
  <c r="M1349" i="1"/>
  <c r="M1350" i="1"/>
  <c r="M1351" i="1"/>
  <c r="M1352" i="1"/>
  <c r="M1357" i="1"/>
  <c r="M1358" i="1"/>
  <c r="M1359" i="1"/>
  <c r="M1360" i="1"/>
  <c r="M1366" i="1"/>
  <c r="M1367" i="1"/>
  <c r="M1368" i="1"/>
  <c r="M1370" i="1"/>
  <c r="M1375" i="1"/>
  <c r="M1376" i="1"/>
  <c r="M1381" i="1"/>
  <c r="M1382" i="1"/>
  <c r="M1383" i="1"/>
  <c r="M1384" i="1"/>
  <c r="M1389" i="1"/>
  <c r="M1390" i="1"/>
  <c r="M1391" i="1"/>
  <c r="M1392" i="1"/>
  <c r="M1398" i="1"/>
  <c r="M1399" i="1"/>
  <c r="M1400" i="1"/>
  <c r="M1402" i="1"/>
  <c r="M1407" i="1"/>
  <c r="M1408" i="1"/>
  <c r="M1413" i="1"/>
  <c r="M1414" i="1"/>
  <c r="M1415" i="1"/>
  <c r="M1416" i="1"/>
  <c r="M1421" i="1"/>
  <c r="M1422" i="1"/>
  <c r="M1423" i="1"/>
  <c r="M1424" i="1"/>
  <c r="M1430" i="1"/>
  <c r="M1431" i="1"/>
  <c r="M1432" i="1"/>
  <c r="M1433" i="1"/>
  <c r="M1434" i="1"/>
  <c r="M1439" i="1"/>
  <c r="M1440" i="1"/>
  <c r="M1445" i="1"/>
  <c r="M1446" i="1"/>
  <c r="M1447" i="1"/>
  <c r="M1448" i="1"/>
  <c r="M1453" i="1"/>
  <c r="M1454" i="1"/>
  <c r="M1455" i="1"/>
  <c r="M1456" i="1"/>
  <c r="M1462" i="1"/>
  <c r="M1463" i="1"/>
  <c r="M1464" i="1"/>
  <c r="M1465" i="1"/>
  <c r="M1466" i="1"/>
  <c r="M1471" i="1"/>
  <c r="M1472" i="1"/>
  <c r="M1477" i="1"/>
  <c r="M1478" i="1"/>
  <c r="M1479" i="1"/>
  <c r="M1480" i="1"/>
  <c r="M1485" i="1"/>
  <c r="M1486" i="1"/>
  <c r="M1487" i="1"/>
  <c r="M1488" i="1"/>
  <c r="M1494" i="1"/>
  <c r="M1495" i="1"/>
  <c r="M1496" i="1"/>
  <c r="M1497" i="1"/>
  <c r="M1498" i="1"/>
  <c r="M1503" i="1"/>
  <c r="M1504" i="1"/>
  <c r="M1509" i="1"/>
  <c r="M1510" i="1"/>
  <c r="M1511" i="1"/>
  <c r="M1512" i="1"/>
  <c r="M2" i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2" i="8"/>
  <c r="B3" i="1"/>
  <c r="M3" i="1" s="1"/>
  <c r="B4" i="1"/>
  <c r="M4" i="1" s="1"/>
  <c r="B5" i="1"/>
  <c r="M5" i="1" s="1"/>
  <c r="B6" i="1"/>
  <c r="M6" i="1" s="1"/>
  <c r="B7" i="1"/>
  <c r="M7" i="1" s="1"/>
  <c r="B8" i="1"/>
  <c r="M8" i="1" s="1"/>
  <c r="B9" i="1"/>
  <c r="M9" i="1" s="1"/>
  <c r="B10" i="1"/>
  <c r="M10" i="1" s="1"/>
  <c r="B11" i="1"/>
  <c r="M11" i="1" s="1"/>
  <c r="B12" i="1"/>
  <c r="M12" i="1" s="1"/>
  <c r="B13" i="1"/>
  <c r="M13" i="1" s="1"/>
  <c r="B14" i="1"/>
  <c r="M14" i="1" s="1"/>
  <c r="B15" i="1"/>
  <c r="B16" i="1"/>
  <c r="M16" i="1" s="1"/>
  <c r="B17" i="1"/>
  <c r="M17" i="1" s="1"/>
  <c r="B18" i="1"/>
  <c r="M18" i="1" s="1"/>
  <c r="B19" i="1"/>
  <c r="M19" i="1" s="1"/>
  <c r="B20" i="1"/>
  <c r="M20" i="1" s="1"/>
  <c r="B21" i="1"/>
  <c r="M21" i="1" s="1"/>
  <c r="B22" i="1"/>
  <c r="M22" i="1" s="1"/>
  <c r="B23" i="1"/>
  <c r="M23" i="1" s="1"/>
  <c r="B24" i="1"/>
  <c r="M24" i="1" s="1"/>
  <c r="B25" i="1"/>
  <c r="M25" i="1" s="1"/>
  <c r="B26" i="1"/>
  <c r="M26" i="1" s="1"/>
  <c r="B27" i="1"/>
  <c r="M27" i="1" s="1"/>
  <c r="B28" i="1"/>
  <c r="M28" i="1" s="1"/>
  <c r="B29" i="1"/>
  <c r="M29" i="1" s="1"/>
  <c r="B30" i="1"/>
  <c r="B31" i="1"/>
  <c r="B32" i="1"/>
  <c r="M32" i="1" s="1"/>
  <c r="B33" i="1"/>
  <c r="M33" i="1" s="1"/>
  <c r="B34" i="1"/>
  <c r="B35" i="1"/>
  <c r="M35" i="1" s="1"/>
  <c r="B36" i="1"/>
  <c r="M36" i="1" s="1"/>
  <c r="B37" i="1"/>
  <c r="M37" i="1" s="1"/>
  <c r="B38" i="1"/>
  <c r="M38" i="1" s="1"/>
  <c r="B39" i="1"/>
  <c r="M39" i="1" s="1"/>
  <c r="B40" i="1"/>
  <c r="M40" i="1" s="1"/>
  <c r="B41" i="1"/>
  <c r="M41" i="1" s="1"/>
  <c r="B42" i="1"/>
  <c r="M42" i="1" s="1"/>
  <c r="B43" i="1"/>
  <c r="M43" i="1" s="1"/>
  <c r="B44" i="1"/>
  <c r="M44" i="1" s="1"/>
  <c r="B45" i="1"/>
  <c r="M45" i="1" s="1"/>
  <c r="B46" i="1"/>
  <c r="M46" i="1" s="1"/>
  <c r="B47" i="1"/>
  <c r="M47" i="1" s="1"/>
  <c r="B48" i="1"/>
  <c r="M48" i="1" s="1"/>
  <c r="B49" i="1"/>
  <c r="M49" i="1" s="1"/>
  <c r="B50" i="1"/>
  <c r="M50" i="1" s="1"/>
  <c r="B51" i="1"/>
  <c r="M51" i="1" s="1"/>
  <c r="B52" i="1"/>
  <c r="M52" i="1" s="1"/>
  <c r="B53" i="1"/>
  <c r="M53" i="1" s="1"/>
  <c r="B54" i="1"/>
  <c r="M54" i="1" s="1"/>
  <c r="B55" i="1"/>
  <c r="B56" i="1"/>
  <c r="M56" i="1" s="1"/>
  <c r="B57" i="1"/>
  <c r="M57" i="1" s="1"/>
  <c r="B58" i="1"/>
  <c r="M58" i="1" s="1"/>
  <c r="B59" i="1"/>
  <c r="M59" i="1" s="1"/>
  <c r="B60" i="1"/>
  <c r="M60" i="1" s="1"/>
  <c r="B61" i="1"/>
  <c r="M61" i="1" s="1"/>
  <c r="B62" i="1"/>
  <c r="M62" i="1" s="1"/>
  <c r="B63" i="1"/>
  <c r="M63" i="1" s="1"/>
  <c r="B64" i="1"/>
  <c r="M64" i="1" s="1"/>
  <c r="B65" i="1"/>
  <c r="M65" i="1" s="1"/>
  <c r="B66" i="1"/>
  <c r="M66" i="1" s="1"/>
  <c r="B67" i="1"/>
  <c r="M67" i="1" s="1"/>
  <c r="B68" i="1"/>
  <c r="M68" i="1" s="1"/>
  <c r="B69" i="1"/>
  <c r="M69" i="1" s="1"/>
  <c r="B70" i="1"/>
  <c r="M70" i="1" s="1"/>
  <c r="B71" i="1"/>
  <c r="M71" i="1" s="1"/>
  <c r="B72" i="1"/>
  <c r="M72" i="1" s="1"/>
  <c r="B73" i="1"/>
  <c r="M73" i="1" s="1"/>
  <c r="B74" i="1"/>
  <c r="M74" i="1" s="1"/>
  <c r="B75" i="1"/>
  <c r="M75" i="1" s="1"/>
  <c r="B76" i="1"/>
  <c r="M76" i="1" s="1"/>
  <c r="B77" i="1"/>
  <c r="B78" i="1"/>
  <c r="M78" i="1" s="1"/>
  <c r="B79" i="1"/>
  <c r="M79" i="1" s="1"/>
  <c r="B80" i="1"/>
  <c r="M80" i="1" s="1"/>
  <c r="B81" i="1"/>
  <c r="M81" i="1" s="1"/>
  <c r="B82" i="1"/>
  <c r="M82" i="1" s="1"/>
  <c r="B83" i="1"/>
  <c r="M83" i="1" s="1"/>
  <c r="B84" i="1"/>
  <c r="M84" i="1" s="1"/>
  <c r="B85" i="1"/>
  <c r="M85" i="1" s="1"/>
  <c r="B86" i="1"/>
  <c r="B87" i="1"/>
  <c r="M87" i="1" s="1"/>
  <c r="B88" i="1"/>
  <c r="M88" i="1" s="1"/>
  <c r="B89" i="1"/>
  <c r="M89" i="1" s="1"/>
  <c r="B90" i="1"/>
  <c r="M90" i="1" s="1"/>
  <c r="B91" i="1"/>
  <c r="M91" i="1" s="1"/>
  <c r="B92" i="1"/>
  <c r="M92" i="1" s="1"/>
  <c r="B93" i="1"/>
  <c r="B94" i="1"/>
  <c r="M94" i="1" s="1"/>
  <c r="B95" i="1"/>
  <c r="B96" i="1"/>
  <c r="M96" i="1" s="1"/>
  <c r="B97" i="1"/>
  <c r="M97" i="1" s="1"/>
  <c r="B98" i="1"/>
  <c r="M98" i="1" s="1"/>
  <c r="B99" i="1"/>
  <c r="M99" i="1" s="1"/>
  <c r="B100" i="1"/>
  <c r="M100" i="1" s="1"/>
  <c r="B101" i="1"/>
  <c r="M101" i="1" s="1"/>
  <c r="B102" i="1"/>
  <c r="M102" i="1" s="1"/>
  <c r="B103" i="1"/>
  <c r="M103" i="1" s="1"/>
  <c r="B104" i="1"/>
  <c r="M104" i="1" s="1"/>
  <c r="B105" i="1"/>
  <c r="M105" i="1" s="1"/>
  <c r="B106" i="1"/>
  <c r="M106" i="1" s="1"/>
  <c r="B107" i="1"/>
  <c r="M107" i="1" s="1"/>
  <c r="B108" i="1"/>
  <c r="M108" i="1" s="1"/>
  <c r="B109" i="1"/>
  <c r="M109" i="1" s="1"/>
  <c r="B110" i="1"/>
  <c r="M110" i="1" s="1"/>
  <c r="B111" i="1"/>
  <c r="B112" i="1"/>
  <c r="M112" i="1" s="1"/>
  <c r="B113" i="1"/>
  <c r="M113" i="1" s="1"/>
  <c r="B114" i="1"/>
  <c r="M114" i="1" s="1"/>
  <c r="B115" i="1"/>
  <c r="M115" i="1" s="1"/>
  <c r="B116" i="1"/>
  <c r="M116" i="1" s="1"/>
  <c r="B117" i="1"/>
  <c r="M117" i="1" s="1"/>
  <c r="B118" i="1"/>
  <c r="M118" i="1" s="1"/>
  <c r="B119" i="1"/>
  <c r="B120" i="1"/>
  <c r="M120" i="1" s="1"/>
  <c r="B121" i="1"/>
  <c r="M121" i="1" s="1"/>
  <c r="B122" i="1"/>
  <c r="M122" i="1" s="1"/>
  <c r="B123" i="1"/>
  <c r="M123" i="1" s="1"/>
  <c r="B124" i="1"/>
  <c r="M124" i="1" s="1"/>
  <c r="B125" i="1"/>
  <c r="B126" i="1"/>
  <c r="M126" i="1" s="1"/>
  <c r="B127" i="1"/>
  <c r="M127" i="1" s="1"/>
  <c r="B128" i="1"/>
  <c r="M128" i="1" s="1"/>
  <c r="B129" i="1"/>
  <c r="M129" i="1" s="1"/>
  <c r="B130" i="1"/>
  <c r="M130" i="1" s="1"/>
  <c r="B131" i="1"/>
  <c r="M131" i="1" s="1"/>
  <c r="B132" i="1"/>
  <c r="M132" i="1" s="1"/>
  <c r="B133" i="1"/>
  <c r="M133" i="1" s="1"/>
  <c r="B134" i="1"/>
  <c r="M134" i="1" s="1"/>
  <c r="B135" i="1"/>
  <c r="M135" i="1" s="1"/>
  <c r="B136" i="1"/>
  <c r="M136" i="1" s="1"/>
  <c r="B137" i="1"/>
  <c r="M137" i="1" s="1"/>
  <c r="B138" i="1"/>
  <c r="M138" i="1" s="1"/>
  <c r="B139" i="1"/>
  <c r="M139" i="1" s="1"/>
  <c r="B140" i="1"/>
  <c r="M140" i="1" s="1"/>
  <c r="B141" i="1"/>
  <c r="B142" i="1"/>
  <c r="B143" i="1"/>
  <c r="B144" i="1"/>
  <c r="M144" i="1" s="1"/>
  <c r="B145" i="1"/>
  <c r="M145" i="1" s="1"/>
  <c r="B146" i="1"/>
  <c r="M146" i="1" s="1"/>
  <c r="B147" i="1"/>
  <c r="B148" i="1"/>
  <c r="M148" i="1" s="1"/>
  <c r="B149" i="1"/>
  <c r="M149" i="1" s="1"/>
  <c r="B150" i="1"/>
  <c r="M150" i="1" s="1"/>
  <c r="B151" i="1"/>
  <c r="B152" i="1"/>
  <c r="M152" i="1" s="1"/>
  <c r="B153" i="1"/>
  <c r="M153" i="1" s="1"/>
  <c r="B154" i="1"/>
  <c r="M154" i="1" s="1"/>
  <c r="B155" i="1"/>
  <c r="M155" i="1" s="1"/>
  <c r="B156" i="1"/>
  <c r="M156" i="1" s="1"/>
  <c r="B157" i="1"/>
  <c r="M157" i="1" s="1"/>
  <c r="B158" i="1"/>
  <c r="B159" i="1"/>
  <c r="M159" i="1" s="1"/>
  <c r="B160" i="1"/>
  <c r="M160" i="1" s="1"/>
  <c r="B161" i="1"/>
  <c r="M161" i="1" s="1"/>
  <c r="B162" i="1"/>
  <c r="M162" i="1" s="1"/>
  <c r="B163" i="1"/>
  <c r="M163" i="1" s="1"/>
  <c r="B164" i="1"/>
  <c r="M164" i="1" s="1"/>
  <c r="B165" i="1"/>
  <c r="M165" i="1" s="1"/>
  <c r="B166" i="1"/>
  <c r="B167" i="1"/>
  <c r="B168" i="1"/>
  <c r="M168" i="1" s="1"/>
  <c r="B169" i="1"/>
  <c r="M169" i="1" s="1"/>
  <c r="B170" i="1"/>
  <c r="M170" i="1" s="1"/>
  <c r="B171" i="1"/>
  <c r="M171" i="1" s="1"/>
  <c r="B172" i="1"/>
  <c r="M172" i="1" s="1"/>
  <c r="B173" i="1"/>
  <c r="M173" i="1" s="1"/>
  <c r="B174" i="1"/>
  <c r="M174" i="1" s="1"/>
  <c r="B175" i="1"/>
  <c r="B176" i="1"/>
  <c r="M176" i="1" s="1"/>
  <c r="B177" i="1"/>
  <c r="M177" i="1" s="1"/>
  <c r="B178" i="1"/>
  <c r="M178" i="1" s="1"/>
  <c r="B179" i="1"/>
  <c r="M179" i="1" s="1"/>
  <c r="B180" i="1"/>
  <c r="M180" i="1" s="1"/>
  <c r="B181" i="1"/>
  <c r="M181" i="1" s="1"/>
  <c r="B182" i="1"/>
  <c r="M182" i="1" s="1"/>
  <c r="B183" i="1"/>
  <c r="B184" i="1"/>
  <c r="M184" i="1" s="1"/>
  <c r="B185" i="1"/>
  <c r="M185" i="1" s="1"/>
  <c r="B186" i="1"/>
  <c r="M186" i="1" s="1"/>
  <c r="B187" i="1"/>
  <c r="M187" i="1" s="1"/>
  <c r="B188" i="1"/>
  <c r="M188" i="1" s="1"/>
  <c r="B189" i="1"/>
  <c r="B190" i="1"/>
  <c r="M190" i="1" s="1"/>
  <c r="B191" i="1"/>
  <c r="M191" i="1" s="1"/>
  <c r="B192" i="1"/>
  <c r="M192" i="1" s="1"/>
  <c r="B193" i="1"/>
  <c r="M193" i="1" s="1"/>
  <c r="B194" i="1"/>
  <c r="M194" i="1" s="1"/>
  <c r="B195" i="1"/>
  <c r="M195" i="1" s="1"/>
  <c r="B196" i="1"/>
  <c r="M196" i="1" s="1"/>
  <c r="B197" i="1"/>
  <c r="M197" i="1" s="1"/>
  <c r="B198" i="1"/>
  <c r="M198" i="1" s="1"/>
  <c r="B199" i="1"/>
  <c r="M199" i="1" s="1"/>
  <c r="B200" i="1"/>
  <c r="M200" i="1" s="1"/>
  <c r="B201" i="1"/>
  <c r="M201" i="1" s="1"/>
  <c r="B202" i="1"/>
  <c r="M202" i="1" s="1"/>
  <c r="B203" i="1"/>
  <c r="M203" i="1" s="1"/>
  <c r="B204" i="1"/>
  <c r="M204" i="1" s="1"/>
  <c r="B205" i="1"/>
  <c r="M205" i="1" s="1"/>
  <c r="B206" i="1"/>
  <c r="B207" i="1"/>
  <c r="M207" i="1" s="1"/>
  <c r="B208" i="1"/>
  <c r="M208" i="1" s="1"/>
  <c r="B209" i="1"/>
  <c r="M209" i="1" s="1"/>
  <c r="B210" i="1"/>
  <c r="M210" i="1" s="1"/>
  <c r="B211" i="1"/>
  <c r="M211" i="1" s="1"/>
  <c r="B212" i="1"/>
  <c r="M212" i="1" s="1"/>
  <c r="B213" i="1"/>
  <c r="B214" i="1"/>
  <c r="M214" i="1" s="1"/>
  <c r="B215" i="1"/>
  <c r="M215" i="1" s="1"/>
  <c r="B216" i="1"/>
  <c r="M216" i="1" s="1"/>
  <c r="B217" i="1"/>
  <c r="M217" i="1" s="1"/>
  <c r="B218" i="1"/>
  <c r="M218" i="1" s="1"/>
  <c r="B219" i="1"/>
  <c r="M219" i="1" s="1"/>
  <c r="B220" i="1"/>
  <c r="M220" i="1" s="1"/>
  <c r="B221" i="1"/>
  <c r="M221" i="1" s="1"/>
  <c r="B222" i="1"/>
  <c r="M222" i="1" s="1"/>
  <c r="B223" i="1"/>
  <c r="B224" i="1"/>
  <c r="M224" i="1" s="1"/>
  <c r="B225" i="1"/>
  <c r="M225" i="1" s="1"/>
  <c r="B226" i="1"/>
  <c r="M226" i="1" s="1"/>
  <c r="B227" i="1"/>
  <c r="M227" i="1" s="1"/>
  <c r="B228" i="1"/>
  <c r="M228" i="1" s="1"/>
  <c r="B229" i="1"/>
  <c r="B230" i="1"/>
  <c r="M230" i="1" s="1"/>
  <c r="B231" i="1"/>
  <c r="M231" i="1" s="1"/>
  <c r="B232" i="1"/>
  <c r="M232" i="1" s="1"/>
  <c r="B233" i="1"/>
  <c r="M233" i="1" s="1"/>
  <c r="B234" i="1"/>
  <c r="M234" i="1" s="1"/>
  <c r="B235" i="1"/>
  <c r="M235" i="1" s="1"/>
  <c r="B236" i="1"/>
  <c r="M236" i="1" s="1"/>
  <c r="B237" i="1"/>
  <c r="M237" i="1" s="1"/>
  <c r="B238" i="1"/>
  <c r="B239" i="1"/>
  <c r="B240" i="1"/>
  <c r="M240" i="1" s="1"/>
  <c r="B241" i="1"/>
  <c r="B242" i="1"/>
  <c r="M242" i="1" s="1"/>
  <c r="B243" i="1"/>
  <c r="M243" i="1" s="1"/>
  <c r="B244" i="1"/>
  <c r="M244" i="1" s="1"/>
  <c r="B245" i="1"/>
  <c r="M245" i="1" s="1"/>
  <c r="B246" i="1"/>
  <c r="M246" i="1" s="1"/>
  <c r="B247" i="1"/>
  <c r="B248" i="1"/>
  <c r="M248" i="1" s="1"/>
  <c r="B249" i="1"/>
  <c r="M249" i="1" s="1"/>
  <c r="B250" i="1"/>
  <c r="M250" i="1" s="1"/>
  <c r="B251" i="1"/>
  <c r="M251" i="1" s="1"/>
  <c r="B252" i="1"/>
  <c r="M252" i="1" s="1"/>
  <c r="B253" i="1"/>
  <c r="B254" i="1"/>
  <c r="M254" i="1" s="1"/>
  <c r="B255" i="1"/>
  <c r="M255" i="1" s="1"/>
  <c r="B256" i="1"/>
  <c r="M256" i="1" s="1"/>
  <c r="B257" i="1"/>
  <c r="B258" i="1"/>
  <c r="M258" i="1" s="1"/>
  <c r="B259" i="1"/>
  <c r="M259" i="1" s="1"/>
  <c r="B260" i="1"/>
  <c r="M260" i="1" s="1"/>
  <c r="B261" i="1"/>
  <c r="M261" i="1" s="1"/>
  <c r="B262" i="1"/>
  <c r="M262" i="1" s="1"/>
  <c r="B263" i="1"/>
  <c r="M263" i="1" s="1"/>
  <c r="B264" i="1"/>
  <c r="M264" i="1" s="1"/>
  <c r="B265" i="1"/>
  <c r="M265" i="1" s="1"/>
  <c r="B266" i="1"/>
  <c r="M266" i="1" s="1"/>
  <c r="B267" i="1"/>
  <c r="M267" i="1" s="1"/>
  <c r="B268" i="1"/>
  <c r="M268" i="1" s="1"/>
  <c r="B269" i="1"/>
  <c r="M269" i="1" s="1"/>
  <c r="B270" i="1"/>
  <c r="M270" i="1" s="1"/>
  <c r="B271" i="1"/>
  <c r="B272" i="1"/>
  <c r="M272" i="1" s="1"/>
  <c r="B273" i="1"/>
  <c r="M273" i="1" s="1"/>
  <c r="B274" i="1"/>
  <c r="M274" i="1" s="1"/>
  <c r="B275" i="1"/>
  <c r="M275" i="1" s="1"/>
  <c r="B276" i="1"/>
  <c r="M276" i="1" s="1"/>
  <c r="B277" i="1"/>
  <c r="B278" i="1"/>
  <c r="M278" i="1" s="1"/>
  <c r="B279" i="1"/>
  <c r="M279" i="1" s="1"/>
  <c r="B280" i="1"/>
  <c r="M280" i="1" s="1"/>
  <c r="B281" i="1"/>
  <c r="M281" i="1" s="1"/>
  <c r="B282" i="1"/>
  <c r="M282" i="1" s="1"/>
  <c r="B283" i="1"/>
  <c r="M283" i="1" s="1"/>
  <c r="B284" i="1"/>
  <c r="M284" i="1" s="1"/>
  <c r="B285" i="1"/>
  <c r="B286" i="1"/>
  <c r="B287" i="1"/>
  <c r="B288" i="1"/>
  <c r="M288" i="1" s="1"/>
  <c r="B289" i="1"/>
  <c r="M289" i="1" s="1"/>
  <c r="B290" i="1"/>
  <c r="M290" i="1" s="1"/>
  <c r="B291" i="1"/>
  <c r="M291" i="1" s="1"/>
  <c r="B292" i="1"/>
  <c r="M292" i="1" s="1"/>
  <c r="B293" i="1"/>
  <c r="M293" i="1" s="1"/>
  <c r="B294" i="1"/>
  <c r="M294" i="1" s="1"/>
  <c r="B295" i="1"/>
  <c r="B296" i="1"/>
  <c r="M296" i="1" s="1"/>
  <c r="B297" i="1"/>
  <c r="M297" i="1" s="1"/>
  <c r="B298" i="1"/>
  <c r="M298" i="1" s="1"/>
  <c r="B299" i="1"/>
  <c r="M299" i="1" s="1"/>
  <c r="B300" i="1"/>
  <c r="M300" i="1" s="1"/>
  <c r="B301" i="1"/>
  <c r="M301" i="1" s="1"/>
  <c r="B302" i="1"/>
  <c r="B303" i="1"/>
  <c r="M303" i="1" s="1"/>
  <c r="B304" i="1"/>
  <c r="M304" i="1" s="1"/>
  <c r="B305" i="1"/>
  <c r="B306" i="1"/>
  <c r="M306" i="1" s="1"/>
  <c r="B307" i="1"/>
  <c r="M307" i="1" s="1"/>
  <c r="B308" i="1"/>
  <c r="M308" i="1" s="1"/>
  <c r="B309" i="1"/>
  <c r="M309" i="1" s="1"/>
  <c r="B310" i="1"/>
  <c r="M310" i="1" s="1"/>
  <c r="B311" i="1"/>
  <c r="B312" i="1"/>
  <c r="M312" i="1" s="1"/>
  <c r="B313" i="1"/>
  <c r="M313" i="1" s="1"/>
  <c r="B314" i="1"/>
  <c r="M314" i="1" s="1"/>
  <c r="B315" i="1"/>
  <c r="M315" i="1" s="1"/>
  <c r="B316" i="1"/>
  <c r="M316" i="1" s="1"/>
  <c r="B317" i="1"/>
  <c r="M317" i="1" s="1"/>
  <c r="B318" i="1"/>
  <c r="M318" i="1" s="1"/>
  <c r="B319" i="1"/>
  <c r="M319" i="1" s="1"/>
  <c r="B320" i="1"/>
  <c r="M320" i="1" s="1"/>
  <c r="B321" i="1"/>
  <c r="M321" i="1" s="1"/>
  <c r="B322" i="1"/>
  <c r="M322" i="1" s="1"/>
  <c r="B323" i="1"/>
  <c r="M323" i="1" s="1"/>
  <c r="B324" i="1"/>
  <c r="M324" i="1" s="1"/>
  <c r="B325" i="1"/>
  <c r="M325" i="1" s="1"/>
  <c r="B326" i="1"/>
  <c r="M326" i="1" s="1"/>
  <c r="B327" i="1"/>
  <c r="M327" i="1" s="1"/>
  <c r="B328" i="1"/>
  <c r="M328" i="1" s="1"/>
  <c r="B329" i="1"/>
  <c r="M329" i="1" s="1"/>
  <c r="B330" i="1"/>
  <c r="M330" i="1" s="1"/>
  <c r="B331" i="1"/>
  <c r="M331" i="1" s="1"/>
  <c r="B332" i="1"/>
  <c r="M332" i="1" s="1"/>
  <c r="B333" i="1"/>
  <c r="B334" i="1"/>
  <c r="B335" i="1"/>
  <c r="B336" i="1"/>
  <c r="M336" i="1" s="1"/>
  <c r="B337" i="1"/>
  <c r="M337" i="1" s="1"/>
  <c r="B338" i="1"/>
  <c r="M338" i="1" s="1"/>
  <c r="B339" i="1"/>
  <c r="M339" i="1" s="1"/>
  <c r="B340" i="1"/>
  <c r="M340" i="1" s="1"/>
  <c r="B341" i="1"/>
  <c r="M341" i="1" s="1"/>
  <c r="B342" i="1"/>
  <c r="M342" i="1" s="1"/>
  <c r="B343" i="1"/>
  <c r="M343" i="1" s="1"/>
  <c r="B344" i="1"/>
  <c r="M344" i="1" s="1"/>
  <c r="B345" i="1"/>
  <c r="M345" i="1" s="1"/>
  <c r="B346" i="1"/>
  <c r="M346" i="1" s="1"/>
  <c r="B347" i="1"/>
  <c r="M347" i="1" s="1"/>
  <c r="B348" i="1"/>
  <c r="M348" i="1" s="1"/>
  <c r="B349" i="1"/>
  <c r="B350" i="1"/>
  <c r="B351" i="1"/>
  <c r="B352" i="1"/>
  <c r="M352" i="1" s="1"/>
  <c r="B353" i="1"/>
  <c r="M353" i="1" s="1"/>
  <c r="B354" i="1"/>
  <c r="M354" i="1" s="1"/>
  <c r="B355" i="1"/>
  <c r="M355" i="1" s="1"/>
  <c r="B356" i="1"/>
  <c r="M356" i="1" s="1"/>
  <c r="B357" i="1"/>
  <c r="B358" i="1"/>
  <c r="M358" i="1" s="1"/>
  <c r="B359" i="1"/>
  <c r="M359" i="1" s="1"/>
  <c r="B360" i="1"/>
  <c r="M360" i="1" s="1"/>
  <c r="B361" i="1"/>
  <c r="M361" i="1" s="1"/>
  <c r="B362" i="1"/>
  <c r="M362" i="1" s="1"/>
  <c r="B363" i="1"/>
  <c r="M363" i="1" s="1"/>
  <c r="B364" i="1"/>
  <c r="M364" i="1" s="1"/>
  <c r="B365" i="1"/>
  <c r="M365" i="1" s="1"/>
  <c r="B366" i="1"/>
  <c r="M366" i="1" s="1"/>
  <c r="B367" i="1"/>
  <c r="M367" i="1" s="1"/>
  <c r="B368" i="1"/>
  <c r="M368" i="1" s="1"/>
  <c r="B369" i="1"/>
  <c r="M369" i="1" s="1"/>
  <c r="B370" i="1"/>
  <c r="M370" i="1" s="1"/>
  <c r="B371" i="1"/>
  <c r="M371" i="1" s="1"/>
  <c r="B372" i="1"/>
  <c r="M372" i="1" s="1"/>
  <c r="B373" i="1"/>
  <c r="M373" i="1" s="1"/>
  <c r="B374" i="1"/>
  <c r="M374" i="1" s="1"/>
  <c r="B375" i="1"/>
  <c r="B376" i="1"/>
  <c r="M376" i="1" s="1"/>
  <c r="B377" i="1"/>
  <c r="M377" i="1" s="1"/>
  <c r="B378" i="1"/>
  <c r="M378" i="1" s="1"/>
  <c r="B379" i="1"/>
  <c r="M379" i="1" s="1"/>
  <c r="B380" i="1"/>
  <c r="M380" i="1" s="1"/>
  <c r="B381" i="1"/>
  <c r="B382" i="1"/>
  <c r="M382" i="1" s="1"/>
  <c r="B383" i="1"/>
  <c r="M383" i="1" s="1"/>
  <c r="B384" i="1"/>
  <c r="M384" i="1" s="1"/>
  <c r="B385" i="1"/>
  <c r="M385" i="1" s="1"/>
  <c r="B386" i="1"/>
  <c r="M386" i="1" s="1"/>
  <c r="B387" i="1"/>
  <c r="M387" i="1" s="1"/>
  <c r="B388" i="1"/>
  <c r="M388" i="1" s="1"/>
  <c r="B389" i="1"/>
  <c r="M389" i="1" s="1"/>
  <c r="B390" i="1"/>
  <c r="M390" i="1" s="1"/>
  <c r="B391" i="1"/>
  <c r="M391" i="1" s="1"/>
  <c r="B392" i="1"/>
  <c r="M392" i="1" s="1"/>
  <c r="B393" i="1"/>
  <c r="M393" i="1" s="1"/>
  <c r="B394" i="1"/>
  <c r="M394" i="1" s="1"/>
  <c r="B395" i="1"/>
  <c r="M395" i="1" s="1"/>
  <c r="B396" i="1"/>
  <c r="M396" i="1" s="1"/>
  <c r="B397" i="1"/>
  <c r="B398" i="1"/>
  <c r="B399" i="1"/>
  <c r="M399" i="1" s="1"/>
  <c r="B400" i="1"/>
  <c r="M400" i="1" s="1"/>
  <c r="B401" i="1"/>
  <c r="M401" i="1" s="1"/>
  <c r="B402" i="1"/>
  <c r="M402" i="1" s="1"/>
  <c r="B403" i="1"/>
  <c r="M403" i="1" s="1"/>
  <c r="B404" i="1"/>
  <c r="M404" i="1" s="1"/>
  <c r="B405" i="1"/>
  <c r="B406" i="1"/>
  <c r="M406" i="1" s="1"/>
  <c r="B407" i="1"/>
  <c r="M407" i="1" s="1"/>
  <c r="B408" i="1"/>
  <c r="M408" i="1" s="1"/>
  <c r="B409" i="1"/>
  <c r="M409" i="1" s="1"/>
  <c r="B410" i="1"/>
  <c r="M410" i="1" s="1"/>
  <c r="B411" i="1"/>
  <c r="M411" i="1" s="1"/>
  <c r="B412" i="1"/>
  <c r="M412" i="1" s="1"/>
  <c r="B413" i="1"/>
  <c r="M413" i="1" s="1"/>
  <c r="B414" i="1"/>
  <c r="M414" i="1" s="1"/>
  <c r="B415" i="1"/>
  <c r="M415" i="1" s="1"/>
  <c r="B416" i="1"/>
  <c r="M416" i="1" s="1"/>
  <c r="B417" i="1"/>
  <c r="M417" i="1" s="1"/>
  <c r="B418" i="1"/>
  <c r="M418" i="1" s="1"/>
  <c r="B419" i="1"/>
  <c r="M419" i="1" s="1"/>
  <c r="B420" i="1"/>
  <c r="M420" i="1" s="1"/>
  <c r="B421" i="1"/>
  <c r="B422" i="1"/>
  <c r="M422" i="1" s="1"/>
  <c r="B423" i="1"/>
  <c r="M423" i="1" s="1"/>
  <c r="B424" i="1"/>
  <c r="M424" i="1" s="1"/>
  <c r="B425" i="1"/>
  <c r="M425" i="1" s="1"/>
  <c r="B426" i="1"/>
  <c r="M426" i="1" s="1"/>
  <c r="B427" i="1"/>
  <c r="M427" i="1" s="1"/>
  <c r="B428" i="1"/>
  <c r="M428" i="1" s="1"/>
  <c r="B429" i="1"/>
  <c r="M429" i="1" s="1"/>
  <c r="B430" i="1"/>
  <c r="M430" i="1" s="1"/>
  <c r="B431" i="1"/>
  <c r="B432" i="1"/>
  <c r="M432" i="1" s="1"/>
  <c r="B433" i="1"/>
  <c r="B434" i="1"/>
  <c r="M434" i="1" s="1"/>
  <c r="B435" i="1"/>
  <c r="M435" i="1" s="1"/>
  <c r="B436" i="1"/>
  <c r="M436" i="1" s="1"/>
  <c r="B437" i="1"/>
  <c r="M437" i="1" s="1"/>
  <c r="B438" i="1"/>
  <c r="M438" i="1" s="1"/>
  <c r="B439" i="1"/>
  <c r="M439" i="1" s="1"/>
  <c r="B440" i="1"/>
  <c r="M440" i="1" s="1"/>
  <c r="B441" i="1"/>
  <c r="M441" i="1" s="1"/>
  <c r="B442" i="1"/>
  <c r="M442" i="1" s="1"/>
  <c r="B443" i="1"/>
  <c r="M443" i="1" s="1"/>
  <c r="B444" i="1"/>
  <c r="M444" i="1" s="1"/>
  <c r="B445" i="1"/>
  <c r="B446" i="1"/>
  <c r="M446" i="1" s="1"/>
  <c r="B447" i="1"/>
  <c r="M447" i="1" s="1"/>
  <c r="B448" i="1"/>
  <c r="M448" i="1" s="1"/>
  <c r="B449" i="1"/>
  <c r="M449" i="1" s="1"/>
  <c r="B450" i="1"/>
  <c r="M450" i="1" s="1"/>
  <c r="B451" i="1"/>
  <c r="M451" i="1" s="1"/>
  <c r="B452" i="1"/>
  <c r="M452" i="1" s="1"/>
  <c r="B453" i="1"/>
  <c r="M453" i="1" s="1"/>
  <c r="B454" i="1"/>
  <c r="M454" i="1" s="1"/>
  <c r="B455" i="1"/>
  <c r="M455" i="1" s="1"/>
  <c r="B456" i="1"/>
  <c r="M456" i="1" s="1"/>
  <c r="B457" i="1"/>
  <c r="M457" i="1" s="1"/>
  <c r="B458" i="1"/>
  <c r="M458" i="1" s="1"/>
  <c r="B459" i="1"/>
  <c r="M459" i="1" s="1"/>
  <c r="B460" i="1"/>
  <c r="M460" i="1" s="1"/>
  <c r="B461" i="1"/>
  <c r="M461" i="1" s="1"/>
  <c r="B462" i="1"/>
  <c r="M462" i="1" s="1"/>
  <c r="B463" i="1"/>
  <c r="M463" i="1" s="1"/>
  <c r="B464" i="1"/>
  <c r="M464" i="1" s="1"/>
  <c r="B465" i="1"/>
  <c r="M465" i="1" s="1"/>
  <c r="B466" i="1"/>
  <c r="M466" i="1" s="1"/>
  <c r="B467" i="1"/>
  <c r="M467" i="1" s="1"/>
  <c r="B468" i="1"/>
  <c r="M468" i="1" s="1"/>
  <c r="B469" i="1"/>
  <c r="M469" i="1" s="1"/>
  <c r="B470" i="1"/>
  <c r="M470" i="1" s="1"/>
  <c r="B471" i="1"/>
  <c r="M471" i="1" s="1"/>
  <c r="B472" i="1"/>
  <c r="M472" i="1" s="1"/>
  <c r="B473" i="1"/>
  <c r="M473" i="1" s="1"/>
  <c r="B474" i="1"/>
  <c r="M474" i="1" s="1"/>
  <c r="B475" i="1"/>
  <c r="M475" i="1" s="1"/>
  <c r="B476" i="1"/>
  <c r="M476" i="1" s="1"/>
  <c r="B477" i="1"/>
  <c r="M477" i="1" s="1"/>
  <c r="B478" i="1"/>
  <c r="B479" i="1"/>
  <c r="B480" i="1"/>
  <c r="M480" i="1" s="1"/>
  <c r="B481" i="1"/>
  <c r="B482" i="1"/>
  <c r="M482" i="1" s="1"/>
  <c r="B483" i="1"/>
  <c r="M483" i="1" s="1"/>
  <c r="B484" i="1"/>
  <c r="M484" i="1" s="1"/>
  <c r="B485" i="1"/>
  <c r="M485" i="1" s="1"/>
  <c r="B486" i="1"/>
  <c r="M486" i="1" s="1"/>
  <c r="B487" i="1"/>
  <c r="M487" i="1" s="1"/>
  <c r="B488" i="1"/>
  <c r="M488" i="1" s="1"/>
  <c r="B489" i="1"/>
  <c r="M489" i="1" s="1"/>
  <c r="B490" i="1"/>
  <c r="M490" i="1" s="1"/>
  <c r="B491" i="1"/>
  <c r="M491" i="1" s="1"/>
  <c r="B492" i="1"/>
  <c r="M492" i="1" s="1"/>
  <c r="B493" i="1"/>
  <c r="M493" i="1" s="1"/>
  <c r="B494" i="1"/>
  <c r="M494" i="1" s="1"/>
  <c r="B495" i="1"/>
  <c r="B496" i="1"/>
  <c r="M496" i="1" s="1"/>
  <c r="B497" i="1"/>
  <c r="M497" i="1" s="1"/>
  <c r="B498" i="1"/>
  <c r="M498" i="1" s="1"/>
  <c r="B499" i="1"/>
  <c r="M499" i="1" s="1"/>
  <c r="B500" i="1"/>
  <c r="M500" i="1" s="1"/>
  <c r="B501" i="1"/>
  <c r="M501" i="1" s="1"/>
  <c r="B502" i="1"/>
  <c r="M502" i="1" s="1"/>
  <c r="B503" i="1"/>
  <c r="B504" i="1"/>
  <c r="M504" i="1" s="1"/>
  <c r="B505" i="1"/>
  <c r="M505" i="1" s="1"/>
  <c r="B506" i="1"/>
  <c r="M506" i="1" s="1"/>
  <c r="B507" i="1"/>
  <c r="B508" i="1"/>
  <c r="M508" i="1" s="1"/>
  <c r="B509" i="1"/>
  <c r="M509" i="1" s="1"/>
  <c r="B510" i="1"/>
  <c r="M510" i="1" s="1"/>
  <c r="B511" i="1"/>
  <c r="M511" i="1" s="1"/>
  <c r="B512" i="1"/>
  <c r="M512" i="1" s="1"/>
  <c r="B513" i="1"/>
  <c r="M513" i="1" s="1"/>
  <c r="B514" i="1"/>
  <c r="M514" i="1" s="1"/>
  <c r="B515" i="1"/>
  <c r="M515" i="1" s="1"/>
  <c r="B516" i="1"/>
  <c r="M516" i="1" s="1"/>
  <c r="B517" i="1"/>
  <c r="M517" i="1" s="1"/>
  <c r="B518" i="1"/>
  <c r="M518" i="1" s="1"/>
  <c r="B519" i="1"/>
  <c r="M519" i="1" s="1"/>
  <c r="B520" i="1"/>
  <c r="M520" i="1" s="1"/>
  <c r="B521" i="1"/>
  <c r="M521" i="1" s="1"/>
  <c r="B522" i="1"/>
  <c r="M522" i="1" s="1"/>
  <c r="B523" i="1"/>
  <c r="M523" i="1" s="1"/>
  <c r="B524" i="1"/>
  <c r="M524" i="1" s="1"/>
  <c r="B525" i="1"/>
  <c r="M525" i="1" s="1"/>
  <c r="B526" i="1"/>
  <c r="M526" i="1" s="1"/>
  <c r="B527" i="1"/>
  <c r="B528" i="1"/>
  <c r="M528" i="1" s="1"/>
  <c r="B529" i="1"/>
  <c r="M529" i="1" s="1"/>
  <c r="B530" i="1"/>
  <c r="M530" i="1" s="1"/>
  <c r="B531" i="1"/>
  <c r="B532" i="1"/>
  <c r="M532" i="1" s="1"/>
  <c r="B533" i="1"/>
  <c r="M533" i="1" s="1"/>
  <c r="B534" i="1"/>
  <c r="M534" i="1" s="1"/>
  <c r="B535" i="1"/>
  <c r="M535" i="1" s="1"/>
  <c r="B536" i="1"/>
  <c r="M536" i="1" s="1"/>
  <c r="B537" i="1"/>
  <c r="M537" i="1" s="1"/>
  <c r="B538" i="1"/>
  <c r="M538" i="1" s="1"/>
  <c r="B539" i="1"/>
  <c r="M539" i="1" s="1"/>
  <c r="B540" i="1"/>
  <c r="M540" i="1" s="1"/>
  <c r="B541" i="1"/>
  <c r="M541" i="1" s="1"/>
  <c r="B542" i="1"/>
  <c r="M542" i="1" s="1"/>
  <c r="B543" i="1"/>
  <c r="B544" i="1"/>
  <c r="M544" i="1" s="1"/>
  <c r="B545" i="1"/>
  <c r="M545" i="1" s="1"/>
  <c r="B546" i="1"/>
  <c r="M546" i="1" s="1"/>
  <c r="B547" i="1"/>
  <c r="M547" i="1" s="1"/>
  <c r="B548" i="1"/>
  <c r="M548" i="1" s="1"/>
  <c r="B549" i="1"/>
  <c r="M549" i="1" s="1"/>
  <c r="B550" i="1"/>
  <c r="M550" i="1" s="1"/>
  <c r="B551" i="1"/>
  <c r="M551" i="1" s="1"/>
  <c r="B552" i="1"/>
  <c r="M552" i="1" s="1"/>
  <c r="B553" i="1"/>
  <c r="M553" i="1" s="1"/>
  <c r="B554" i="1"/>
  <c r="M554" i="1" s="1"/>
  <c r="B555" i="1"/>
  <c r="M555" i="1" s="1"/>
  <c r="B556" i="1"/>
  <c r="M556" i="1" s="1"/>
  <c r="B557" i="1"/>
  <c r="M557" i="1" s="1"/>
  <c r="B558" i="1"/>
  <c r="B559" i="1"/>
  <c r="B560" i="1"/>
  <c r="M560" i="1" s="1"/>
  <c r="B561" i="1"/>
  <c r="M561" i="1" s="1"/>
  <c r="B562" i="1"/>
  <c r="M562" i="1" s="1"/>
  <c r="B563" i="1"/>
  <c r="M563" i="1" s="1"/>
  <c r="B564" i="1"/>
  <c r="M564" i="1" s="1"/>
  <c r="B565" i="1"/>
  <c r="M565" i="1" s="1"/>
  <c r="B566" i="1"/>
  <c r="M566" i="1" s="1"/>
  <c r="B567" i="1"/>
  <c r="M567" i="1" s="1"/>
  <c r="B568" i="1"/>
  <c r="M568" i="1" s="1"/>
  <c r="B569" i="1"/>
  <c r="M569" i="1" s="1"/>
  <c r="B570" i="1"/>
  <c r="M570" i="1" s="1"/>
  <c r="B571" i="1"/>
  <c r="M571" i="1" s="1"/>
  <c r="B572" i="1"/>
  <c r="M572" i="1" s="1"/>
  <c r="B573" i="1"/>
  <c r="M573" i="1" s="1"/>
  <c r="B574" i="1"/>
  <c r="M574" i="1" s="1"/>
  <c r="B575" i="1"/>
  <c r="M575" i="1" s="1"/>
  <c r="B576" i="1"/>
  <c r="M576" i="1" s="1"/>
  <c r="B577" i="1"/>
  <c r="B578" i="1"/>
  <c r="M578" i="1" s="1"/>
  <c r="B579" i="1"/>
  <c r="B580" i="1"/>
  <c r="M580" i="1" s="1"/>
  <c r="B581" i="1"/>
  <c r="M581" i="1" s="1"/>
  <c r="B582" i="1"/>
  <c r="M582" i="1" s="1"/>
  <c r="B583" i="1"/>
  <c r="M583" i="1" s="1"/>
  <c r="B584" i="1"/>
  <c r="M584" i="1" s="1"/>
  <c r="B585" i="1"/>
  <c r="M585" i="1" s="1"/>
  <c r="B586" i="1"/>
  <c r="M586" i="1" s="1"/>
  <c r="B587" i="1"/>
  <c r="M587" i="1" s="1"/>
  <c r="B588" i="1"/>
  <c r="M588" i="1" s="1"/>
  <c r="B589" i="1"/>
  <c r="M589" i="1" s="1"/>
  <c r="B590" i="1"/>
  <c r="M590" i="1" s="1"/>
  <c r="B591" i="1"/>
  <c r="B592" i="1"/>
  <c r="M592" i="1" s="1"/>
  <c r="B593" i="1"/>
  <c r="M593" i="1" s="1"/>
  <c r="B594" i="1"/>
  <c r="M594" i="1" s="1"/>
  <c r="B595" i="1"/>
  <c r="M595" i="1" s="1"/>
  <c r="B596" i="1"/>
  <c r="M596" i="1" s="1"/>
  <c r="B597" i="1"/>
  <c r="M597" i="1" s="1"/>
  <c r="B598" i="1"/>
  <c r="M598" i="1" s="1"/>
  <c r="B599" i="1"/>
  <c r="M599" i="1" s="1"/>
  <c r="B600" i="1"/>
  <c r="M600" i="1" s="1"/>
  <c r="B601" i="1"/>
  <c r="M601" i="1" s="1"/>
  <c r="B602" i="1"/>
  <c r="M602" i="1" s="1"/>
  <c r="B603" i="1"/>
  <c r="M603" i="1" s="1"/>
  <c r="B604" i="1"/>
  <c r="M604" i="1" s="1"/>
  <c r="B605" i="1"/>
  <c r="B606" i="1"/>
  <c r="B607" i="1"/>
  <c r="B608" i="1"/>
  <c r="M608" i="1" s="1"/>
  <c r="B609" i="1"/>
  <c r="M609" i="1" s="1"/>
  <c r="B610" i="1"/>
  <c r="M610" i="1" s="1"/>
  <c r="B611" i="1"/>
  <c r="M611" i="1" s="1"/>
  <c r="B612" i="1"/>
  <c r="M612" i="1" s="1"/>
  <c r="B613" i="1"/>
  <c r="M613" i="1" s="1"/>
  <c r="B614" i="1"/>
  <c r="M614" i="1" s="1"/>
  <c r="B615" i="1"/>
  <c r="M615" i="1" s="1"/>
  <c r="B616" i="1"/>
  <c r="M616" i="1" s="1"/>
  <c r="B617" i="1"/>
  <c r="M617" i="1" s="1"/>
  <c r="B618" i="1"/>
  <c r="M618" i="1" s="1"/>
  <c r="B619" i="1"/>
  <c r="M619" i="1" s="1"/>
  <c r="B620" i="1"/>
  <c r="M620" i="1" s="1"/>
  <c r="B621" i="1"/>
  <c r="M621" i="1" s="1"/>
  <c r="B622" i="1"/>
  <c r="B623" i="1"/>
  <c r="M623" i="1" s="1"/>
  <c r="B624" i="1"/>
  <c r="M624" i="1" s="1"/>
  <c r="B625" i="1"/>
  <c r="M625" i="1" s="1"/>
  <c r="B626" i="1"/>
  <c r="M626" i="1" s="1"/>
  <c r="B627" i="1"/>
  <c r="M627" i="1" s="1"/>
  <c r="B628" i="1"/>
  <c r="M628" i="1" s="1"/>
  <c r="B629" i="1"/>
  <c r="M629" i="1" s="1"/>
  <c r="B630" i="1"/>
  <c r="M630" i="1" s="1"/>
  <c r="B631" i="1"/>
  <c r="M631" i="1" s="1"/>
  <c r="B632" i="1"/>
  <c r="M632" i="1" s="1"/>
  <c r="B633" i="1"/>
  <c r="M633" i="1" s="1"/>
  <c r="B634" i="1"/>
  <c r="B635" i="1"/>
  <c r="M635" i="1" s="1"/>
  <c r="B636" i="1"/>
  <c r="M636" i="1" s="1"/>
  <c r="B637" i="1"/>
  <c r="M637" i="1" s="1"/>
  <c r="B638" i="1"/>
  <c r="M638" i="1" s="1"/>
  <c r="B639" i="1"/>
  <c r="M639" i="1" s="1"/>
  <c r="B640" i="1"/>
  <c r="M640" i="1" s="1"/>
  <c r="B641" i="1"/>
  <c r="M641" i="1" s="1"/>
  <c r="B642" i="1"/>
  <c r="M642" i="1" s="1"/>
  <c r="B643" i="1"/>
  <c r="M643" i="1" s="1"/>
  <c r="B644" i="1"/>
  <c r="M644" i="1" s="1"/>
  <c r="B645" i="1"/>
  <c r="M645" i="1" s="1"/>
  <c r="B646" i="1"/>
  <c r="M646" i="1" s="1"/>
  <c r="B647" i="1"/>
  <c r="M647" i="1" s="1"/>
  <c r="B648" i="1"/>
  <c r="M648" i="1" s="1"/>
  <c r="B649" i="1"/>
  <c r="M649" i="1" s="1"/>
  <c r="B650" i="1"/>
  <c r="M650" i="1" s="1"/>
  <c r="B651" i="1"/>
  <c r="M651" i="1" s="1"/>
  <c r="B652" i="1"/>
  <c r="M652" i="1" s="1"/>
  <c r="B653" i="1"/>
  <c r="B654" i="1"/>
  <c r="B655" i="1"/>
  <c r="B656" i="1"/>
  <c r="M656" i="1" s="1"/>
  <c r="B657" i="1"/>
  <c r="M657" i="1" s="1"/>
  <c r="B658" i="1"/>
  <c r="M658" i="1" s="1"/>
  <c r="B659" i="1"/>
  <c r="M659" i="1" s="1"/>
  <c r="B660" i="1"/>
  <c r="M660" i="1" s="1"/>
  <c r="B661" i="1"/>
  <c r="M661" i="1" s="1"/>
  <c r="B662" i="1"/>
  <c r="M662" i="1" s="1"/>
  <c r="B663" i="1"/>
  <c r="M663" i="1" s="1"/>
  <c r="B664" i="1"/>
  <c r="M664" i="1" s="1"/>
  <c r="B665" i="1"/>
  <c r="M665" i="1" s="1"/>
  <c r="B666" i="1"/>
  <c r="M666" i="1" s="1"/>
  <c r="B667" i="1"/>
  <c r="M667" i="1" s="1"/>
  <c r="B668" i="1"/>
  <c r="M668" i="1" s="1"/>
  <c r="B669" i="1"/>
  <c r="M669" i="1" s="1"/>
  <c r="B670" i="1"/>
  <c r="B671" i="1"/>
  <c r="M671" i="1" s="1"/>
  <c r="B672" i="1"/>
  <c r="B673" i="1"/>
  <c r="B674" i="1"/>
  <c r="M674" i="1" s="1"/>
  <c r="B675" i="1"/>
  <c r="M675" i="1" s="1"/>
  <c r="B676" i="1"/>
  <c r="M676" i="1" s="1"/>
  <c r="B677" i="1"/>
  <c r="M677" i="1" s="1"/>
  <c r="B678" i="1"/>
  <c r="M678" i="1" s="1"/>
  <c r="B679" i="1"/>
  <c r="M679" i="1" s="1"/>
  <c r="B680" i="1"/>
  <c r="B681" i="1"/>
  <c r="M681" i="1" s="1"/>
  <c r="B682" i="1"/>
  <c r="M682" i="1" s="1"/>
  <c r="B683" i="1"/>
  <c r="M683" i="1" s="1"/>
  <c r="B684" i="1"/>
  <c r="M684" i="1" s="1"/>
  <c r="B685" i="1"/>
  <c r="M685" i="1" s="1"/>
  <c r="B686" i="1"/>
  <c r="M686" i="1" s="1"/>
  <c r="B687" i="1"/>
  <c r="B688" i="1"/>
  <c r="B689" i="1"/>
  <c r="M689" i="1" s="1"/>
  <c r="B690" i="1"/>
  <c r="M690" i="1" s="1"/>
  <c r="B691" i="1"/>
  <c r="M691" i="1" s="1"/>
  <c r="B692" i="1"/>
  <c r="M692" i="1" s="1"/>
  <c r="B693" i="1"/>
  <c r="M693" i="1" s="1"/>
  <c r="B694" i="1"/>
  <c r="B695" i="1"/>
  <c r="B696" i="1"/>
  <c r="B697" i="1"/>
  <c r="B698" i="1"/>
  <c r="M698" i="1" s="1"/>
  <c r="B699" i="1"/>
  <c r="M699" i="1" s="1"/>
  <c r="B700" i="1"/>
  <c r="M700" i="1" s="1"/>
  <c r="B701" i="1"/>
  <c r="M701" i="1" s="1"/>
  <c r="B702" i="1"/>
  <c r="M702" i="1" s="1"/>
  <c r="B703" i="1"/>
  <c r="M703" i="1" s="1"/>
  <c r="B704" i="1"/>
  <c r="M704" i="1" s="1"/>
  <c r="B705" i="1"/>
  <c r="M705" i="1" s="1"/>
  <c r="B706" i="1"/>
  <c r="M706" i="1" s="1"/>
  <c r="B707" i="1"/>
  <c r="M707" i="1" s="1"/>
  <c r="B708" i="1"/>
  <c r="M708" i="1" s="1"/>
  <c r="B709" i="1"/>
  <c r="B710" i="1"/>
  <c r="M710" i="1" s="1"/>
  <c r="B711" i="1"/>
  <c r="M711" i="1" s="1"/>
  <c r="B712" i="1"/>
  <c r="B713" i="1"/>
  <c r="M713" i="1" s="1"/>
  <c r="B714" i="1"/>
  <c r="M714" i="1" s="1"/>
  <c r="B715" i="1"/>
  <c r="M715" i="1" s="1"/>
  <c r="B716" i="1"/>
  <c r="M716" i="1" s="1"/>
  <c r="B717" i="1"/>
  <c r="B718" i="1"/>
  <c r="B719" i="1"/>
  <c r="M719" i="1" s="1"/>
  <c r="B720" i="1"/>
  <c r="B721" i="1"/>
  <c r="M721" i="1" s="1"/>
  <c r="B722" i="1"/>
  <c r="M722" i="1" s="1"/>
  <c r="B723" i="1"/>
  <c r="M723" i="1" s="1"/>
  <c r="B724" i="1"/>
  <c r="M724" i="1" s="1"/>
  <c r="B725" i="1"/>
  <c r="M725" i="1" s="1"/>
  <c r="B726" i="1"/>
  <c r="M726" i="1" s="1"/>
  <c r="B727" i="1"/>
  <c r="M727" i="1" s="1"/>
  <c r="B728" i="1"/>
  <c r="M728" i="1" s="1"/>
  <c r="B729" i="1"/>
  <c r="M729" i="1" s="1"/>
  <c r="B730" i="1"/>
  <c r="M730" i="1" s="1"/>
  <c r="B731" i="1"/>
  <c r="M731" i="1" s="1"/>
  <c r="B732" i="1"/>
  <c r="M732" i="1" s="1"/>
  <c r="B733" i="1"/>
  <c r="B734" i="1"/>
  <c r="B735" i="1"/>
  <c r="B736" i="1"/>
  <c r="B737" i="1"/>
  <c r="M737" i="1" s="1"/>
  <c r="B738" i="1"/>
  <c r="M738" i="1" s="1"/>
  <c r="B739" i="1"/>
  <c r="M739" i="1" s="1"/>
  <c r="B740" i="1"/>
  <c r="M740" i="1" s="1"/>
  <c r="B741" i="1"/>
  <c r="M741" i="1" s="1"/>
  <c r="B742" i="1"/>
  <c r="M742" i="1" s="1"/>
  <c r="B743" i="1"/>
  <c r="B744" i="1"/>
  <c r="B745" i="1"/>
  <c r="M745" i="1" s="1"/>
  <c r="B746" i="1"/>
  <c r="M746" i="1" s="1"/>
  <c r="B747" i="1"/>
  <c r="M747" i="1" s="1"/>
  <c r="B748" i="1"/>
  <c r="M748" i="1" s="1"/>
  <c r="B749" i="1"/>
  <c r="M749" i="1" s="1"/>
  <c r="B750" i="1"/>
  <c r="M750" i="1" s="1"/>
  <c r="B751" i="1"/>
  <c r="M751" i="1" s="1"/>
  <c r="B752" i="1"/>
  <c r="B753" i="1"/>
  <c r="B754" i="1"/>
  <c r="M754" i="1" s="1"/>
  <c r="B755" i="1"/>
  <c r="M755" i="1" s="1"/>
  <c r="B756" i="1"/>
  <c r="M756" i="1" s="1"/>
  <c r="B757" i="1"/>
  <c r="M757" i="1" s="1"/>
  <c r="B758" i="1"/>
  <c r="M758" i="1" s="1"/>
  <c r="B759" i="1"/>
  <c r="M759" i="1" s="1"/>
  <c r="B760" i="1"/>
  <c r="M760" i="1" s="1"/>
  <c r="B761" i="1"/>
  <c r="M761" i="1" s="1"/>
  <c r="B762" i="1"/>
  <c r="M762" i="1" s="1"/>
  <c r="B763" i="1"/>
  <c r="M763" i="1" s="1"/>
  <c r="B764" i="1"/>
  <c r="M764" i="1" s="1"/>
  <c r="B765" i="1"/>
  <c r="B766" i="1"/>
  <c r="B767" i="1"/>
  <c r="B768" i="1"/>
  <c r="B769" i="1"/>
  <c r="M769" i="1" s="1"/>
  <c r="B770" i="1"/>
  <c r="M770" i="1" s="1"/>
  <c r="B771" i="1"/>
  <c r="M771" i="1" s="1"/>
  <c r="B772" i="1"/>
  <c r="M772" i="1" s="1"/>
  <c r="B773" i="1"/>
  <c r="M773" i="1" s="1"/>
  <c r="B774" i="1"/>
  <c r="M774" i="1" s="1"/>
  <c r="B775" i="1"/>
  <c r="B776" i="1"/>
  <c r="B777" i="1"/>
  <c r="B778" i="1"/>
  <c r="M778" i="1" s="1"/>
  <c r="B779" i="1"/>
  <c r="M779" i="1" s="1"/>
  <c r="B780" i="1"/>
  <c r="M780" i="1" s="1"/>
  <c r="B781" i="1"/>
  <c r="M781" i="1" s="1"/>
  <c r="B782" i="1"/>
  <c r="M782" i="1" s="1"/>
  <c r="B783" i="1"/>
  <c r="B784" i="1"/>
  <c r="B785" i="1"/>
  <c r="M785" i="1" s="1"/>
  <c r="B786" i="1"/>
  <c r="M786" i="1" s="1"/>
  <c r="B787" i="1"/>
  <c r="M787" i="1" s="1"/>
  <c r="B788" i="1"/>
  <c r="M788" i="1" s="1"/>
  <c r="B789" i="1"/>
  <c r="M789" i="1" s="1"/>
  <c r="B790" i="1"/>
  <c r="M790" i="1" s="1"/>
  <c r="B791" i="1"/>
  <c r="M791" i="1" s="1"/>
  <c r="B792" i="1"/>
  <c r="M792" i="1" s="1"/>
  <c r="B793" i="1"/>
  <c r="M793" i="1" s="1"/>
  <c r="B794" i="1"/>
  <c r="M794" i="1" s="1"/>
  <c r="B795" i="1"/>
  <c r="M795" i="1" s="1"/>
  <c r="B796" i="1"/>
  <c r="M796" i="1" s="1"/>
  <c r="B797" i="1"/>
  <c r="M797" i="1" s="1"/>
  <c r="B798" i="1"/>
  <c r="B799" i="1"/>
  <c r="B800" i="1"/>
  <c r="B801" i="1"/>
  <c r="M801" i="1" s="1"/>
  <c r="B802" i="1"/>
  <c r="M802" i="1" s="1"/>
  <c r="B803" i="1"/>
  <c r="M803" i="1" s="1"/>
  <c r="B804" i="1"/>
  <c r="M804" i="1" s="1"/>
  <c r="B805" i="1"/>
  <c r="M805" i="1" s="1"/>
  <c r="B806" i="1"/>
  <c r="M806" i="1" s="1"/>
  <c r="B807" i="1"/>
  <c r="B808" i="1"/>
  <c r="B809" i="1"/>
  <c r="B810" i="1"/>
  <c r="M810" i="1" s="1"/>
  <c r="B811" i="1"/>
  <c r="M811" i="1" s="1"/>
  <c r="B812" i="1"/>
  <c r="M812" i="1" s="1"/>
  <c r="B813" i="1"/>
  <c r="M813" i="1" s="1"/>
  <c r="B814" i="1"/>
  <c r="B815" i="1"/>
  <c r="M815" i="1" s="1"/>
  <c r="B816" i="1"/>
  <c r="B817" i="1"/>
  <c r="M817" i="1" s="1"/>
  <c r="B818" i="1"/>
  <c r="M818" i="1" s="1"/>
  <c r="B819" i="1"/>
  <c r="M819" i="1" s="1"/>
  <c r="B820" i="1"/>
  <c r="M820" i="1" s="1"/>
  <c r="B821" i="1"/>
  <c r="M821" i="1" s="1"/>
  <c r="B822" i="1"/>
  <c r="M822" i="1" s="1"/>
  <c r="B823" i="1"/>
  <c r="M823" i="1" s="1"/>
  <c r="B824" i="1"/>
  <c r="M824" i="1" s="1"/>
  <c r="B825" i="1"/>
  <c r="M825" i="1" s="1"/>
  <c r="B826" i="1"/>
  <c r="M826" i="1" s="1"/>
  <c r="B827" i="1"/>
  <c r="M827" i="1" s="1"/>
  <c r="B828" i="1"/>
  <c r="M828" i="1" s="1"/>
  <c r="B829" i="1"/>
  <c r="B830" i="1"/>
  <c r="B831" i="1"/>
  <c r="B832" i="1"/>
  <c r="M832" i="1" s="1"/>
  <c r="B833" i="1"/>
  <c r="M833" i="1" s="1"/>
  <c r="B834" i="1"/>
  <c r="M834" i="1" s="1"/>
  <c r="B835" i="1"/>
  <c r="M835" i="1" s="1"/>
  <c r="B836" i="1"/>
  <c r="M836" i="1" s="1"/>
  <c r="B837" i="1"/>
  <c r="M837" i="1" s="1"/>
  <c r="B838" i="1"/>
  <c r="B839" i="1"/>
  <c r="B840" i="1"/>
  <c r="B841" i="1"/>
  <c r="M841" i="1" s="1"/>
  <c r="B842" i="1"/>
  <c r="M842" i="1" s="1"/>
  <c r="B843" i="1"/>
  <c r="M843" i="1" s="1"/>
  <c r="B844" i="1"/>
  <c r="M844" i="1" s="1"/>
  <c r="B845" i="1"/>
  <c r="M845" i="1" s="1"/>
  <c r="B846" i="1"/>
  <c r="B847" i="1"/>
  <c r="B848" i="1"/>
  <c r="B849" i="1"/>
  <c r="M849" i="1" s="1"/>
  <c r="B850" i="1"/>
  <c r="M850" i="1" s="1"/>
  <c r="B851" i="1"/>
  <c r="M851" i="1" s="1"/>
  <c r="B852" i="1"/>
  <c r="M852" i="1" s="1"/>
  <c r="B853" i="1"/>
  <c r="M853" i="1" s="1"/>
  <c r="B854" i="1"/>
  <c r="M854" i="1" s="1"/>
  <c r="B855" i="1"/>
  <c r="M855" i="1" s="1"/>
  <c r="B856" i="1"/>
  <c r="B857" i="1"/>
  <c r="M857" i="1" s="1"/>
  <c r="B858" i="1"/>
  <c r="M858" i="1" s="1"/>
  <c r="B859" i="1"/>
  <c r="M859" i="1" s="1"/>
  <c r="B860" i="1"/>
  <c r="M860" i="1" s="1"/>
  <c r="B861" i="1"/>
  <c r="M861" i="1" s="1"/>
  <c r="B862" i="1"/>
  <c r="B863" i="1"/>
  <c r="B864" i="1"/>
  <c r="M864" i="1" s="1"/>
  <c r="B865" i="1"/>
  <c r="M865" i="1" s="1"/>
  <c r="B866" i="1"/>
  <c r="M866" i="1" s="1"/>
  <c r="B867" i="1"/>
  <c r="M867" i="1" s="1"/>
  <c r="B868" i="1"/>
  <c r="M868" i="1" s="1"/>
  <c r="B869" i="1"/>
  <c r="B870" i="1"/>
  <c r="M870" i="1" s="1"/>
  <c r="B871" i="1"/>
  <c r="B872" i="1"/>
  <c r="B873" i="1"/>
  <c r="M873" i="1" s="1"/>
  <c r="B874" i="1"/>
  <c r="M874" i="1" s="1"/>
  <c r="B875" i="1"/>
  <c r="M875" i="1" s="1"/>
  <c r="B876" i="1"/>
  <c r="M876" i="1" s="1"/>
  <c r="B877" i="1"/>
  <c r="B878" i="1"/>
  <c r="B879" i="1"/>
  <c r="M879" i="1" s="1"/>
  <c r="B880" i="1"/>
  <c r="B881" i="1"/>
  <c r="M881" i="1" s="1"/>
  <c r="B882" i="1"/>
  <c r="M882" i="1" s="1"/>
  <c r="B883" i="1"/>
  <c r="M883" i="1" s="1"/>
  <c r="B884" i="1"/>
  <c r="M884" i="1" s="1"/>
  <c r="B885" i="1"/>
  <c r="M885" i="1" s="1"/>
  <c r="B886" i="1"/>
  <c r="M886" i="1" s="1"/>
  <c r="B887" i="1"/>
  <c r="B888" i="1"/>
  <c r="M888" i="1" s="1"/>
  <c r="B889" i="1"/>
  <c r="M889" i="1" s="1"/>
  <c r="B890" i="1"/>
  <c r="M890" i="1" s="1"/>
  <c r="B891" i="1"/>
  <c r="M891" i="1" s="1"/>
  <c r="B892" i="1"/>
  <c r="M892" i="1" s="1"/>
  <c r="B893" i="1"/>
  <c r="B894" i="1"/>
  <c r="M894" i="1" s="1"/>
  <c r="B895" i="1"/>
  <c r="M895" i="1" s="1"/>
  <c r="B896" i="1"/>
  <c r="M896" i="1" s="1"/>
  <c r="B897" i="1"/>
  <c r="M897" i="1" s="1"/>
  <c r="B898" i="1"/>
  <c r="M898" i="1" s="1"/>
  <c r="B899" i="1"/>
  <c r="M899" i="1" s="1"/>
  <c r="B900" i="1"/>
  <c r="M900" i="1" s="1"/>
  <c r="B901" i="1"/>
  <c r="M901" i="1" s="1"/>
  <c r="B902" i="1"/>
  <c r="B903" i="1"/>
  <c r="B904" i="1"/>
  <c r="B905" i="1"/>
  <c r="M905" i="1" s="1"/>
  <c r="B906" i="1"/>
  <c r="M906" i="1" s="1"/>
  <c r="B907" i="1"/>
  <c r="M907" i="1" s="1"/>
  <c r="B908" i="1"/>
  <c r="M908" i="1" s="1"/>
  <c r="B909" i="1"/>
  <c r="B910" i="1"/>
  <c r="B911" i="1"/>
  <c r="B912" i="1"/>
  <c r="B913" i="1"/>
  <c r="M913" i="1" s="1"/>
  <c r="B914" i="1"/>
  <c r="M914" i="1" s="1"/>
  <c r="B915" i="1"/>
  <c r="M915" i="1" s="1"/>
  <c r="B916" i="1"/>
  <c r="M916" i="1" s="1"/>
  <c r="B917" i="1"/>
  <c r="M917" i="1" s="1"/>
  <c r="B918" i="1"/>
  <c r="M918" i="1" s="1"/>
  <c r="B919" i="1"/>
  <c r="B920" i="1"/>
  <c r="B921" i="1"/>
  <c r="B922" i="1"/>
  <c r="M922" i="1" s="1"/>
  <c r="B923" i="1"/>
  <c r="M923" i="1" s="1"/>
  <c r="B924" i="1"/>
  <c r="M924" i="1" s="1"/>
  <c r="B925" i="1"/>
  <c r="M925" i="1" s="1"/>
  <c r="B926" i="1"/>
  <c r="M926" i="1" s="1"/>
  <c r="B927" i="1"/>
  <c r="M927" i="1" s="1"/>
  <c r="B928" i="1"/>
  <c r="M928" i="1" s="1"/>
  <c r="B929" i="1"/>
  <c r="M929" i="1" s="1"/>
  <c r="B930" i="1"/>
  <c r="M930" i="1" s="1"/>
  <c r="B931" i="1"/>
  <c r="M931" i="1" s="1"/>
  <c r="B932" i="1"/>
  <c r="M932" i="1" s="1"/>
  <c r="B933" i="1"/>
  <c r="B934" i="1"/>
  <c r="M934" i="1" s="1"/>
  <c r="B935" i="1"/>
  <c r="B936" i="1"/>
  <c r="B937" i="1"/>
  <c r="M937" i="1" s="1"/>
  <c r="B938" i="1"/>
  <c r="M938" i="1" s="1"/>
  <c r="B939" i="1"/>
  <c r="M939" i="1" s="1"/>
  <c r="B940" i="1"/>
  <c r="M940" i="1" s="1"/>
  <c r="B941" i="1"/>
  <c r="M941" i="1" s="1"/>
  <c r="B942" i="1"/>
  <c r="M942" i="1" s="1"/>
  <c r="B943" i="1"/>
  <c r="B944" i="1"/>
  <c r="B945" i="1"/>
  <c r="M945" i="1" s="1"/>
  <c r="B946" i="1"/>
  <c r="M946" i="1" s="1"/>
  <c r="B947" i="1"/>
  <c r="M947" i="1" s="1"/>
  <c r="B948" i="1"/>
  <c r="M948" i="1" s="1"/>
  <c r="B949" i="1"/>
  <c r="B950" i="1"/>
  <c r="M950" i="1" s="1"/>
  <c r="B951" i="1"/>
  <c r="B952" i="1"/>
  <c r="B953" i="1"/>
  <c r="B954" i="1"/>
  <c r="M954" i="1" s="1"/>
  <c r="B955" i="1"/>
  <c r="M955" i="1" s="1"/>
  <c r="B956" i="1"/>
  <c r="M956" i="1" s="1"/>
  <c r="B957" i="1"/>
  <c r="M957" i="1" s="1"/>
  <c r="B958" i="1"/>
  <c r="M958" i="1" s="1"/>
  <c r="B959" i="1"/>
  <c r="B960" i="1"/>
  <c r="B961" i="1"/>
  <c r="M961" i="1" s="1"/>
  <c r="B962" i="1"/>
  <c r="M962" i="1" s="1"/>
  <c r="B963" i="1"/>
  <c r="M963" i="1" s="1"/>
  <c r="B964" i="1"/>
  <c r="M964" i="1" s="1"/>
  <c r="B965" i="1"/>
  <c r="M965" i="1" s="1"/>
  <c r="B966" i="1"/>
  <c r="M966" i="1" s="1"/>
  <c r="B967" i="1"/>
  <c r="B968" i="1"/>
  <c r="B969" i="1"/>
  <c r="B970" i="1"/>
  <c r="M970" i="1" s="1"/>
  <c r="B971" i="1"/>
  <c r="M971" i="1" s="1"/>
  <c r="B972" i="1"/>
  <c r="M972" i="1" s="1"/>
  <c r="B973" i="1"/>
  <c r="M973" i="1" s="1"/>
  <c r="B974" i="1"/>
  <c r="M974" i="1" s="1"/>
  <c r="B975" i="1"/>
  <c r="M975" i="1" s="1"/>
  <c r="B976" i="1"/>
  <c r="B977" i="1"/>
  <c r="M977" i="1" s="1"/>
  <c r="B978" i="1"/>
  <c r="M978" i="1" s="1"/>
  <c r="B979" i="1"/>
  <c r="M979" i="1" s="1"/>
  <c r="B980" i="1"/>
  <c r="M980" i="1" s="1"/>
  <c r="B981" i="1"/>
  <c r="M981" i="1" s="1"/>
  <c r="B982" i="1"/>
  <c r="M982" i="1" s="1"/>
  <c r="B983" i="1"/>
  <c r="M983" i="1" s="1"/>
  <c r="B984" i="1"/>
  <c r="M984" i="1" s="1"/>
  <c r="B985" i="1"/>
  <c r="B986" i="1"/>
  <c r="M986" i="1" s="1"/>
  <c r="B987" i="1"/>
  <c r="M987" i="1" s="1"/>
  <c r="B988" i="1"/>
  <c r="M988" i="1" s="1"/>
  <c r="B989" i="1"/>
  <c r="B990" i="1"/>
  <c r="M990" i="1" s="1"/>
  <c r="B991" i="1"/>
  <c r="B992" i="1"/>
  <c r="M992" i="1" s="1"/>
  <c r="B993" i="1"/>
  <c r="M993" i="1" s="1"/>
  <c r="B994" i="1"/>
  <c r="M994" i="1" s="1"/>
  <c r="B995" i="1"/>
  <c r="M995" i="1" s="1"/>
  <c r="B996" i="1"/>
  <c r="M996" i="1" s="1"/>
  <c r="B997" i="1"/>
  <c r="M997" i="1" s="1"/>
  <c r="B998" i="1"/>
  <c r="M998" i="1" s="1"/>
  <c r="B999" i="1"/>
  <c r="B1000" i="1"/>
  <c r="B1001" i="1"/>
  <c r="M1001" i="1" s="1"/>
  <c r="B1002" i="1"/>
  <c r="M1002" i="1" s="1"/>
  <c r="B1003" i="1"/>
  <c r="M1003" i="1" s="1"/>
  <c r="B1004" i="1"/>
  <c r="M1004" i="1" s="1"/>
  <c r="B1005" i="1"/>
  <c r="B1006" i="1"/>
  <c r="M1006" i="1" s="1"/>
  <c r="B1007" i="1"/>
  <c r="B1008" i="1"/>
  <c r="B1009" i="1"/>
  <c r="M1009" i="1" s="1"/>
  <c r="B1010" i="1"/>
  <c r="M1010" i="1" s="1"/>
  <c r="B1011" i="1"/>
  <c r="M1011" i="1" s="1"/>
  <c r="B1012" i="1"/>
  <c r="M1012" i="1" s="1"/>
  <c r="B1013" i="1"/>
  <c r="M1013" i="1" s="1"/>
  <c r="B1014" i="1"/>
  <c r="M1014" i="1" s="1"/>
  <c r="B1015" i="1"/>
  <c r="B1016" i="1"/>
  <c r="B1017" i="1"/>
  <c r="M1017" i="1" s="1"/>
  <c r="B1018" i="1"/>
  <c r="M1018" i="1" s="1"/>
  <c r="B1019" i="1"/>
  <c r="M1019" i="1" s="1"/>
  <c r="B1020" i="1"/>
  <c r="M1020" i="1" s="1"/>
  <c r="B1021" i="1"/>
  <c r="B1022" i="1"/>
  <c r="B1023" i="1"/>
  <c r="B1024" i="1"/>
  <c r="B1025" i="1"/>
  <c r="M1025" i="1" s="1"/>
  <c r="B1026" i="1"/>
  <c r="M1026" i="1" s="1"/>
  <c r="B1027" i="1"/>
  <c r="M1027" i="1" s="1"/>
  <c r="B1028" i="1"/>
  <c r="M1028" i="1" s="1"/>
  <c r="B1029" i="1"/>
  <c r="M1029" i="1" s="1"/>
  <c r="B1030" i="1"/>
  <c r="B1031" i="1"/>
  <c r="B1032" i="1"/>
  <c r="B1033" i="1"/>
  <c r="M1033" i="1" s="1"/>
  <c r="B1034" i="1"/>
  <c r="M1034" i="1" s="1"/>
  <c r="B1035" i="1"/>
  <c r="M1035" i="1" s="1"/>
  <c r="B1036" i="1"/>
  <c r="M1036" i="1" s="1"/>
  <c r="B1037" i="1"/>
  <c r="B1038" i="1"/>
  <c r="M1038" i="1" s="1"/>
  <c r="B1039" i="1"/>
  <c r="B1040" i="1"/>
  <c r="B1041" i="1"/>
  <c r="M1041" i="1" s="1"/>
  <c r="B1042" i="1"/>
  <c r="M1042" i="1" s="1"/>
  <c r="B1043" i="1"/>
  <c r="M1043" i="1" s="1"/>
  <c r="B1044" i="1"/>
  <c r="M1044" i="1" s="1"/>
  <c r="B1045" i="1"/>
  <c r="B1046" i="1"/>
  <c r="B1047" i="1"/>
  <c r="B1048" i="1"/>
  <c r="B1049" i="1"/>
  <c r="M1049" i="1" s="1"/>
  <c r="B1050" i="1"/>
  <c r="M1050" i="1" s="1"/>
  <c r="B1051" i="1"/>
  <c r="M1051" i="1" s="1"/>
  <c r="B1052" i="1"/>
  <c r="M1052" i="1" s="1"/>
  <c r="B1053" i="1"/>
  <c r="M1053" i="1" s="1"/>
  <c r="B1054" i="1"/>
  <c r="M1054" i="1" s="1"/>
  <c r="B1055" i="1"/>
  <c r="B1056" i="1"/>
  <c r="B1057" i="1"/>
  <c r="B1058" i="1"/>
  <c r="M1058" i="1" s="1"/>
  <c r="B1059" i="1"/>
  <c r="M1059" i="1" s="1"/>
  <c r="B1060" i="1"/>
  <c r="M1060" i="1" s="1"/>
  <c r="B1061" i="1"/>
  <c r="B1062" i="1"/>
  <c r="B1063" i="1"/>
  <c r="B1064" i="1"/>
  <c r="B1065" i="1"/>
  <c r="M1065" i="1" s="1"/>
  <c r="B1066" i="1"/>
  <c r="M1066" i="1" s="1"/>
  <c r="B1067" i="1"/>
  <c r="M1067" i="1" s="1"/>
  <c r="B1068" i="1"/>
  <c r="M1068" i="1" s="1"/>
  <c r="B1069" i="1"/>
  <c r="B1070" i="1"/>
  <c r="B1071" i="1"/>
  <c r="B1072" i="1"/>
  <c r="B1073" i="1"/>
  <c r="B1074" i="1"/>
  <c r="M1074" i="1" s="1"/>
  <c r="B1075" i="1"/>
  <c r="M1075" i="1" s="1"/>
  <c r="B1076" i="1"/>
  <c r="M1076" i="1" s="1"/>
  <c r="B1077" i="1"/>
  <c r="M1077" i="1" s="1"/>
  <c r="B1078" i="1"/>
  <c r="M1078" i="1" s="1"/>
  <c r="B1079" i="1"/>
  <c r="B1080" i="1"/>
  <c r="B1081" i="1"/>
  <c r="M1081" i="1" s="1"/>
  <c r="B1082" i="1"/>
  <c r="M1082" i="1" s="1"/>
  <c r="B1083" i="1"/>
  <c r="M1083" i="1" s="1"/>
  <c r="B1084" i="1"/>
  <c r="M1084" i="1" s="1"/>
  <c r="B1085" i="1"/>
  <c r="B1086" i="1"/>
  <c r="B1087" i="1"/>
  <c r="B1088" i="1"/>
  <c r="B1089" i="1"/>
  <c r="M1089" i="1" s="1"/>
  <c r="B1090" i="1"/>
  <c r="M1090" i="1" s="1"/>
  <c r="B1091" i="1"/>
  <c r="M1091" i="1" s="1"/>
  <c r="B1092" i="1"/>
  <c r="M1092" i="1" s="1"/>
  <c r="B1093" i="1"/>
  <c r="M1093" i="1" s="1"/>
  <c r="B1094" i="1"/>
  <c r="B1095" i="1"/>
  <c r="B1096" i="1"/>
  <c r="B1097" i="1"/>
  <c r="M1097" i="1" s="1"/>
  <c r="B1098" i="1"/>
  <c r="M1098" i="1" s="1"/>
  <c r="B1099" i="1"/>
  <c r="M1099" i="1" s="1"/>
  <c r="B1100" i="1"/>
  <c r="M1100" i="1" s="1"/>
  <c r="B1101" i="1"/>
  <c r="B1102" i="1"/>
  <c r="M1102" i="1" s="1"/>
  <c r="B1103" i="1"/>
  <c r="B1104" i="1"/>
  <c r="B1105" i="1"/>
  <c r="M1105" i="1" s="1"/>
  <c r="B1106" i="1"/>
  <c r="M1106" i="1" s="1"/>
  <c r="B1107" i="1"/>
  <c r="M1107" i="1" s="1"/>
  <c r="B1108" i="1"/>
  <c r="M1108" i="1" s="1"/>
  <c r="B1109" i="1"/>
  <c r="B1110" i="1"/>
  <c r="B1111" i="1"/>
  <c r="B1112" i="1"/>
  <c r="B1113" i="1"/>
  <c r="M1113" i="1" s="1"/>
  <c r="B1114" i="1"/>
  <c r="M1114" i="1" s="1"/>
  <c r="B1115" i="1"/>
  <c r="M1115" i="1" s="1"/>
  <c r="B1116" i="1"/>
  <c r="M1116" i="1" s="1"/>
  <c r="B1117" i="1"/>
  <c r="M1117" i="1" s="1"/>
  <c r="B1118" i="1"/>
  <c r="M1118" i="1" s="1"/>
  <c r="B1119" i="1"/>
  <c r="B1120" i="1"/>
  <c r="B1121" i="1"/>
  <c r="B1122" i="1"/>
  <c r="M1122" i="1" s="1"/>
  <c r="B1123" i="1"/>
  <c r="M1123" i="1" s="1"/>
  <c r="B1124" i="1"/>
  <c r="M1124" i="1" s="1"/>
  <c r="B1125" i="1"/>
  <c r="B1126" i="1"/>
  <c r="B1127" i="1"/>
  <c r="B1128" i="1"/>
  <c r="B1129" i="1"/>
  <c r="M1129" i="1" s="1"/>
  <c r="B1130" i="1"/>
  <c r="M1130" i="1" s="1"/>
  <c r="B1131" i="1"/>
  <c r="M1131" i="1" s="1"/>
  <c r="B1132" i="1"/>
  <c r="M1132" i="1" s="1"/>
  <c r="B1133" i="1"/>
  <c r="B1134" i="1"/>
  <c r="B1135" i="1"/>
  <c r="B1136" i="1"/>
  <c r="B1137" i="1"/>
  <c r="B1138" i="1"/>
  <c r="M1138" i="1" s="1"/>
  <c r="B1139" i="1"/>
  <c r="M1139" i="1" s="1"/>
  <c r="B1140" i="1"/>
  <c r="M1140" i="1" s="1"/>
  <c r="B1141" i="1"/>
  <c r="M1141" i="1" s="1"/>
  <c r="B1142" i="1"/>
  <c r="M1142" i="1" s="1"/>
  <c r="B1143" i="1"/>
  <c r="B1144" i="1"/>
  <c r="B1145" i="1"/>
  <c r="M1145" i="1" s="1"/>
  <c r="B1146" i="1"/>
  <c r="M1146" i="1" s="1"/>
  <c r="B1147" i="1"/>
  <c r="M1147" i="1" s="1"/>
  <c r="B1148" i="1"/>
  <c r="M1148" i="1" s="1"/>
  <c r="B1149" i="1"/>
  <c r="B1150" i="1"/>
  <c r="B1151" i="1"/>
  <c r="B1152" i="1"/>
  <c r="B1153" i="1"/>
  <c r="M1153" i="1" s="1"/>
  <c r="B1154" i="1"/>
  <c r="M1154" i="1" s="1"/>
  <c r="B1155" i="1"/>
  <c r="M1155" i="1" s="1"/>
  <c r="B1156" i="1"/>
  <c r="M1156" i="1" s="1"/>
  <c r="B1157" i="1"/>
  <c r="M1157" i="1" s="1"/>
  <c r="B1158" i="1"/>
  <c r="B1159" i="1"/>
  <c r="B1160" i="1"/>
  <c r="B1161" i="1"/>
  <c r="M1161" i="1" s="1"/>
  <c r="B1162" i="1"/>
  <c r="M1162" i="1" s="1"/>
  <c r="B1163" i="1"/>
  <c r="M1163" i="1" s="1"/>
  <c r="B1164" i="1"/>
  <c r="M1164" i="1" s="1"/>
  <c r="B1165" i="1"/>
  <c r="B1166" i="1"/>
  <c r="M1166" i="1" s="1"/>
  <c r="B1167" i="1"/>
  <c r="B1168" i="1"/>
  <c r="B1169" i="1"/>
  <c r="M1169" i="1" s="1"/>
  <c r="B1170" i="1"/>
  <c r="M1170" i="1" s="1"/>
  <c r="B1171" i="1"/>
  <c r="M1171" i="1" s="1"/>
  <c r="B1172" i="1"/>
  <c r="M1172" i="1" s="1"/>
  <c r="B1173" i="1"/>
  <c r="B1174" i="1"/>
  <c r="B1175" i="1"/>
  <c r="B1176" i="1"/>
  <c r="B1177" i="1"/>
  <c r="M1177" i="1" s="1"/>
  <c r="B1178" i="1"/>
  <c r="M1178" i="1" s="1"/>
  <c r="B1179" i="1"/>
  <c r="M1179" i="1" s="1"/>
  <c r="B1180" i="1"/>
  <c r="M1180" i="1" s="1"/>
  <c r="B1181" i="1"/>
  <c r="M1181" i="1" s="1"/>
  <c r="B1182" i="1"/>
  <c r="M1182" i="1" s="1"/>
  <c r="B1183" i="1"/>
  <c r="B1184" i="1"/>
  <c r="B1185" i="1"/>
  <c r="B1186" i="1"/>
  <c r="M1186" i="1" s="1"/>
  <c r="B1187" i="1"/>
  <c r="M1187" i="1" s="1"/>
  <c r="B1188" i="1"/>
  <c r="M1188" i="1" s="1"/>
  <c r="B1189" i="1"/>
  <c r="B1190" i="1"/>
  <c r="B1191" i="1"/>
  <c r="B1192" i="1"/>
  <c r="B1193" i="1"/>
  <c r="M1193" i="1" s="1"/>
  <c r="B1194" i="1"/>
  <c r="M1194" i="1" s="1"/>
  <c r="B1195" i="1"/>
  <c r="M1195" i="1" s="1"/>
  <c r="B1196" i="1"/>
  <c r="M1196" i="1" s="1"/>
  <c r="B1197" i="1"/>
  <c r="B1198" i="1"/>
  <c r="B1199" i="1"/>
  <c r="B1200" i="1"/>
  <c r="B1201" i="1"/>
  <c r="B1202" i="1"/>
  <c r="M1202" i="1" s="1"/>
  <c r="B1203" i="1"/>
  <c r="M1203" i="1" s="1"/>
  <c r="B1204" i="1"/>
  <c r="M1204" i="1" s="1"/>
  <c r="B1205" i="1"/>
  <c r="M1205" i="1" s="1"/>
  <c r="B1206" i="1"/>
  <c r="M1206" i="1" s="1"/>
  <c r="B1207" i="1"/>
  <c r="B1208" i="1"/>
  <c r="B1209" i="1"/>
  <c r="M1209" i="1" s="1"/>
  <c r="B1210" i="1"/>
  <c r="M1210" i="1" s="1"/>
  <c r="B1211" i="1"/>
  <c r="M1211" i="1" s="1"/>
  <c r="B1212" i="1"/>
  <c r="M1212" i="1" s="1"/>
  <c r="B1213" i="1"/>
  <c r="B1214" i="1"/>
  <c r="B1215" i="1"/>
  <c r="B1216" i="1"/>
  <c r="B1217" i="1"/>
  <c r="M1217" i="1" s="1"/>
  <c r="B1218" i="1"/>
  <c r="M1218" i="1" s="1"/>
  <c r="B1219" i="1"/>
  <c r="M1219" i="1" s="1"/>
  <c r="B1220" i="1"/>
  <c r="M1220" i="1" s="1"/>
  <c r="B1221" i="1"/>
  <c r="M1221" i="1" s="1"/>
  <c r="B1222" i="1"/>
  <c r="B1223" i="1"/>
  <c r="B1224" i="1"/>
  <c r="B1225" i="1"/>
  <c r="M1225" i="1" s="1"/>
  <c r="B1226" i="1"/>
  <c r="M1226" i="1" s="1"/>
  <c r="B1227" i="1"/>
  <c r="M1227" i="1" s="1"/>
  <c r="B1228" i="1"/>
  <c r="M1228" i="1" s="1"/>
  <c r="B1229" i="1"/>
  <c r="B1230" i="1"/>
  <c r="M1230" i="1" s="1"/>
  <c r="B1231" i="1"/>
  <c r="B1232" i="1"/>
  <c r="B1233" i="1"/>
  <c r="M1233" i="1" s="1"/>
  <c r="B1234" i="1"/>
  <c r="M1234" i="1" s="1"/>
  <c r="B1235" i="1"/>
  <c r="M1235" i="1" s="1"/>
  <c r="B1236" i="1"/>
  <c r="M1236" i="1" s="1"/>
  <c r="B1237" i="1"/>
  <c r="B1238" i="1"/>
  <c r="B1239" i="1"/>
  <c r="B1240" i="1"/>
  <c r="B1241" i="1"/>
  <c r="M1241" i="1" s="1"/>
  <c r="B1242" i="1"/>
  <c r="M1242" i="1" s="1"/>
  <c r="B1243" i="1"/>
  <c r="M1243" i="1" s="1"/>
  <c r="B1244" i="1"/>
  <c r="M1244" i="1" s="1"/>
  <c r="B1245" i="1"/>
  <c r="M1245" i="1" s="1"/>
  <c r="B1246" i="1"/>
  <c r="M1246" i="1" s="1"/>
  <c r="B1247" i="1"/>
  <c r="B1248" i="1"/>
  <c r="B1249" i="1"/>
  <c r="B1250" i="1"/>
  <c r="M1250" i="1" s="1"/>
  <c r="B1251" i="1"/>
  <c r="M1251" i="1" s="1"/>
  <c r="B1252" i="1"/>
  <c r="M1252" i="1" s="1"/>
  <c r="B1253" i="1"/>
  <c r="B1254" i="1"/>
  <c r="B1255" i="1"/>
  <c r="B1256" i="1"/>
  <c r="B1257" i="1"/>
  <c r="M1257" i="1" s="1"/>
  <c r="B1258" i="1"/>
  <c r="M1258" i="1" s="1"/>
  <c r="B1259" i="1"/>
  <c r="M1259" i="1" s="1"/>
  <c r="B1260" i="1"/>
  <c r="M1260" i="1" s="1"/>
  <c r="B1261" i="1"/>
  <c r="B1262" i="1"/>
  <c r="B1263" i="1"/>
  <c r="B1264" i="1"/>
  <c r="B1265" i="1"/>
  <c r="M1265" i="1" s="1"/>
  <c r="B1266" i="1"/>
  <c r="M1266" i="1" s="1"/>
  <c r="B1267" i="1"/>
  <c r="M1267" i="1" s="1"/>
  <c r="B1268" i="1"/>
  <c r="M1268" i="1" s="1"/>
  <c r="B1269" i="1"/>
  <c r="M1269" i="1" s="1"/>
  <c r="B1270" i="1"/>
  <c r="B1271" i="1"/>
  <c r="B1272" i="1"/>
  <c r="B1273" i="1"/>
  <c r="M1273" i="1" s="1"/>
  <c r="B1274" i="1"/>
  <c r="B1275" i="1"/>
  <c r="M1275" i="1" s="1"/>
  <c r="B1276" i="1"/>
  <c r="M1276" i="1" s="1"/>
  <c r="B1277" i="1"/>
  <c r="M1277" i="1" s="1"/>
  <c r="B1278" i="1"/>
  <c r="M1278" i="1" s="1"/>
  <c r="B1279" i="1"/>
  <c r="B1280" i="1"/>
  <c r="B1281" i="1"/>
  <c r="M1281" i="1" s="1"/>
  <c r="B1282" i="1"/>
  <c r="M1282" i="1" s="1"/>
  <c r="B1283" i="1"/>
  <c r="M1283" i="1" s="1"/>
  <c r="B1284" i="1"/>
  <c r="M1284" i="1" s="1"/>
  <c r="B1285" i="1"/>
  <c r="B1286" i="1"/>
  <c r="B1287" i="1"/>
  <c r="B1288" i="1"/>
  <c r="B1289" i="1"/>
  <c r="M1289" i="1" s="1"/>
  <c r="B1290" i="1"/>
  <c r="M1290" i="1" s="1"/>
  <c r="B1291" i="1"/>
  <c r="M1291" i="1" s="1"/>
  <c r="B1292" i="1"/>
  <c r="M1292" i="1" s="1"/>
  <c r="B1293" i="1"/>
  <c r="B1294" i="1"/>
  <c r="B1295" i="1"/>
  <c r="B1296" i="1"/>
  <c r="B1297" i="1"/>
  <c r="M1297" i="1" s="1"/>
  <c r="B1298" i="1"/>
  <c r="M1298" i="1" s="1"/>
  <c r="B1299" i="1"/>
  <c r="M1299" i="1" s="1"/>
  <c r="B1300" i="1"/>
  <c r="M1300" i="1" s="1"/>
  <c r="B1301" i="1"/>
  <c r="M1301" i="1" s="1"/>
  <c r="B1302" i="1"/>
  <c r="B1303" i="1"/>
  <c r="B1304" i="1"/>
  <c r="B1305" i="1"/>
  <c r="M1305" i="1" s="1"/>
  <c r="B1306" i="1"/>
  <c r="B1307" i="1"/>
  <c r="M1307" i="1" s="1"/>
  <c r="B1308" i="1"/>
  <c r="M1308" i="1" s="1"/>
  <c r="B1309" i="1"/>
  <c r="M1309" i="1" s="1"/>
  <c r="B1310" i="1"/>
  <c r="M1310" i="1" s="1"/>
  <c r="B1311" i="1"/>
  <c r="B1312" i="1"/>
  <c r="B1313" i="1"/>
  <c r="M1313" i="1" s="1"/>
  <c r="B1314" i="1"/>
  <c r="M1314" i="1" s="1"/>
  <c r="B1315" i="1"/>
  <c r="M1315" i="1" s="1"/>
  <c r="B1316" i="1"/>
  <c r="M1316" i="1" s="1"/>
  <c r="B1317" i="1"/>
  <c r="B1318" i="1"/>
  <c r="B1319" i="1"/>
  <c r="B1320" i="1"/>
  <c r="B1321" i="1"/>
  <c r="M1321" i="1" s="1"/>
  <c r="B1322" i="1"/>
  <c r="M1322" i="1" s="1"/>
  <c r="B1323" i="1"/>
  <c r="M1323" i="1" s="1"/>
  <c r="B1324" i="1"/>
  <c r="M1324" i="1" s="1"/>
  <c r="B1325" i="1"/>
  <c r="B1326" i="1"/>
  <c r="B1327" i="1"/>
  <c r="B1328" i="1"/>
  <c r="B1329" i="1"/>
  <c r="M1329" i="1" s="1"/>
  <c r="B1330" i="1"/>
  <c r="M1330" i="1" s="1"/>
  <c r="B1331" i="1"/>
  <c r="M1331" i="1" s="1"/>
  <c r="B1332" i="1"/>
  <c r="M1332" i="1" s="1"/>
  <c r="B1333" i="1"/>
  <c r="M1333" i="1" s="1"/>
  <c r="B1334" i="1"/>
  <c r="B1335" i="1"/>
  <c r="B1336" i="1"/>
  <c r="B1337" i="1"/>
  <c r="M1337" i="1" s="1"/>
  <c r="B1338" i="1"/>
  <c r="B1339" i="1"/>
  <c r="M1339" i="1" s="1"/>
  <c r="B1340" i="1"/>
  <c r="M1340" i="1" s="1"/>
  <c r="B1341" i="1"/>
  <c r="M1341" i="1" s="1"/>
  <c r="B1342" i="1"/>
  <c r="M1342" i="1" s="1"/>
  <c r="B1343" i="1"/>
  <c r="B1344" i="1"/>
  <c r="B1345" i="1"/>
  <c r="M1345" i="1" s="1"/>
  <c r="B1346" i="1"/>
  <c r="M1346" i="1" s="1"/>
  <c r="B1347" i="1"/>
  <c r="M1347" i="1" s="1"/>
  <c r="B1348" i="1"/>
  <c r="M1348" i="1" s="1"/>
  <c r="B1349" i="1"/>
  <c r="B1350" i="1"/>
  <c r="B1351" i="1"/>
  <c r="B1352" i="1"/>
  <c r="B1353" i="1"/>
  <c r="M1353" i="1" s="1"/>
  <c r="B1354" i="1"/>
  <c r="M1354" i="1" s="1"/>
  <c r="B1355" i="1"/>
  <c r="M1355" i="1" s="1"/>
  <c r="B1356" i="1"/>
  <c r="M1356" i="1" s="1"/>
  <c r="B1357" i="1"/>
  <c r="B1358" i="1"/>
  <c r="B1359" i="1"/>
  <c r="B1360" i="1"/>
  <c r="B1361" i="1"/>
  <c r="M1361" i="1" s="1"/>
  <c r="B1362" i="1"/>
  <c r="M1362" i="1" s="1"/>
  <c r="B1363" i="1"/>
  <c r="M1363" i="1" s="1"/>
  <c r="B1364" i="1"/>
  <c r="M1364" i="1" s="1"/>
  <c r="B1365" i="1"/>
  <c r="M1365" i="1" s="1"/>
  <c r="B1366" i="1"/>
  <c r="B1367" i="1"/>
  <c r="B1368" i="1"/>
  <c r="B1369" i="1"/>
  <c r="M1369" i="1" s="1"/>
  <c r="B1370" i="1"/>
  <c r="B1371" i="1"/>
  <c r="M1371" i="1" s="1"/>
  <c r="B1372" i="1"/>
  <c r="M1372" i="1" s="1"/>
  <c r="B1373" i="1"/>
  <c r="M1373" i="1" s="1"/>
  <c r="B1374" i="1"/>
  <c r="M1374" i="1" s="1"/>
  <c r="B1375" i="1"/>
  <c r="B1376" i="1"/>
  <c r="B1377" i="1"/>
  <c r="M1377" i="1" s="1"/>
  <c r="B1378" i="1"/>
  <c r="M1378" i="1" s="1"/>
  <c r="B1379" i="1"/>
  <c r="M1379" i="1" s="1"/>
  <c r="B1380" i="1"/>
  <c r="M1380" i="1" s="1"/>
  <c r="B1381" i="1"/>
  <c r="B1382" i="1"/>
  <c r="B1383" i="1"/>
  <c r="B1384" i="1"/>
  <c r="B1385" i="1"/>
  <c r="M1385" i="1" s="1"/>
  <c r="B1386" i="1"/>
  <c r="M1386" i="1" s="1"/>
  <c r="B1387" i="1"/>
  <c r="M1387" i="1" s="1"/>
  <c r="B1388" i="1"/>
  <c r="M1388" i="1" s="1"/>
  <c r="B1389" i="1"/>
  <c r="B1390" i="1"/>
  <c r="B1391" i="1"/>
  <c r="B1392" i="1"/>
  <c r="B1393" i="1"/>
  <c r="M1393" i="1" s="1"/>
  <c r="B1394" i="1"/>
  <c r="M1394" i="1" s="1"/>
  <c r="B1395" i="1"/>
  <c r="M1395" i="1" s="1"/>
  <c r="B1396" i="1"/>
  <c r="M1396" i="1" s="1"/>
  <c r="B1397" i="1"/>
  <c r="M1397" i="1" s="1"/>
  <c r="B1398" i="1"/>
  <c r="B1399" i="1"/>
  <c r="B1400" i="1"/>
  <c r="B1401" i="1"/>
  <c r="M1401" i="1" s="1"/>
  <c r="B1402" i="1"/>
  <c r="B1403" i="1"/>
  <c r="M1403" i="1" s="1"/>
  <c r="B1404" i="1"/>
  <c r="M1404" i="1" s="1"/>
  <c r="B1405" i="1"/>
  <c r="M1405" i="1" s="1"/>
  <c r="B1406" i="1"/>
  <c r="M1406" i="1" s="1"/>
  <c r="B1407" i="1"/>
  <c r="B1408" i="1"/>
  <c r="B1409" i="1"/>
  <c r="M1409" i="1" s="1"/>
  <c r="B1410" i="1"/>
  <c r="M1410" i="1" s="1"/>
  <c r="B1411" i="1"/>
  <c r="M1411" i="1" s="1"/>
  <c r="B1412" i="1"/>
  <c r="M1412" i="1" s="1"/>
  <c r="B1413" i="1"/>
  <c r="B1414" i="1"/>
  <c r="B1415" i="1"/>
  <c r="B1416" i="1"/>
  <c r="B1417" i="1"/>
  <c r="M1417" i="1" s="1"/>
  <c r="B1418" i="1"/>
  <c r="M1418" i="1" s="1"/>
  <c r="B1419" i="1"/>
  <c r="M1419" i="1" s="1"/>
  <c r="B1420" i="1"/>
  <c r="M1420" i="1" s="1"/>
  <c r="B1421" i="1"/>
  <c r="B1422" i="1"/>
  <c r="B1423" i="1"/>
  <c r="B1424" i="1"/>
  <c r="B1425" i="1"/>
  <c r="M1425" i="1" s="1"/>
  <c r="B1426" i="1"/>
  <c r="M1426" i="1" s="1"/>
  <c r="B1427" i="1"/>
  <c r="M1427" i="1" s="1"/>
  <c r="B1428" i="1"/>
  <c r="M1428" i="1" s="1"/>
  <c r="B1429" i="1"/>
  <c r="M1429" i="1" s="1"/>
  <c r="B1430" i="1"/>
  <c r="B1431" i="1"/>
  <c r="B1432" i="1"/>
  <c r="B1433" i="1"/>
  <c r="B1434" i="1"/>
  <c r="B1435" i="1"/>
  <c r="M1435" i="1" s="1"/>
  <c r="B1436" i="1"/>
  <c r="M1436" i="1" s="1"/>
  <c r="B1437" i="1"/>
  <c r="M1437" i="1" s="1"/>
  <c r="B1438" i="1"/>
  <c r="M1438" i="1" s="1"/>
  <c r="B1439" i="1"/>
  <c r="B1440" i="1"/>
  <c r="B1441" i="1"/>
  <c r="M1441" i="1" s="1"/>
  <c r="B1442" i="1"/>
  <c r="M1442" i="1" s="1"/>
  <c r="B1443" i="1"/>
  <c r="M1443" i="1" s="1"/>
  <c r="B1444" i="1"/>
  <c r="M1444" i="1" s="1"/>
  <c r="B1445" i="1"/>
  <c r="B1446" i="1"/>
  <c r="B1447" i="1"/>
  <c r="B1448" i="1"/>
  <c r="B1449" i="1"/>
  <c r="M1449" i="1" s="1"/>
  <c r="B1450" i="1"/>
  <c r="M1450" i="1" s="1"/>
  <c r="B1451" i="1"/>
  <c r="M1451" i="1" s="1"/>
  <c r="B1452" i="1"/>
  <c r="M1452" i="1" s="1"/>
  <c r="B1453" i="1"/>
  <c r="B1454" i="1"/>
  <c r="B1455" i="1"/>
  <c r="B1456" i="1"/>
  <c r="B1457" i="1"/>
  <c r="M1457" i="1" s="1"/>
  <c r="B1458" i="1"/>
  <c r="M1458" i="1" s="1"/>
  <c r="B1459" i="1"/>
  <c r="M1459" i="1" s="1"/>
  <c r="B1460" i="1"/>
  <c r="M1460" i="1" s="1"/>
  <c r="B1461" i="1"/>
  <c r="M1461" i="1" s="1"/>
  <c r="B1462" i="1"/>
  <c r="B1463" i="1"/>
  <c r="B1464" i="1"/>
  <c r="B1465" i="1"/>
  <c r="B1466" i="1"/>
  <c r="B1467" i="1"/>
  <c r="M1467" i="1" s="1"/>
  <c r="B1468" i="1"/>
  <c r="M1468" i="1" s="1"/>
  <c r="B1469" i="1"/>
  <c r="M1469" i="1" s="1"/>
  <c r="B1470" i="1"/>
  <c r="M1470" i="1" s="1"/>
  <c r="B1471" i="1"/>
  <c r="B1472" i="1"/>
  <c r="B1473" i="1"/>
  <c r="M1473" i="1" s="1"/>
  <c r="B1474" i="1"/>
  <c r="M1474" i="1" s="1"/>
  <c r="B1475" i="1"/>
  <c r="M1475" i="1" s="1"/>
  <c r="B1476" i="1"/>
  <c r="M1476" i="1" s="1"/>
  <c r="B1477" i="1"/>
  <c r="B1478" i="1"/>
  <c r="B1479" i="1"/>
  <c r="B1480" i="1"/>
  <c r="B1481" i="1"/>
  <c r="M1481" i="1" s="1"/>
  <c r="B1482" i="1"/>
  <c r="M1482" i="1" s="1"/>
  <c r="B1483" i="1"/>
  <c r="M1483" i="1" s="1"/>
  <c r="B1484" i="1"/>
  <c r="M1484" i="1" s="1"/>
  <c r="B1485" i="1"/>
  <c r="B1486" i="1"/>
  <c r="B1487" i="1"/>
  <c r="B1488" i="1"/>
  <c r="B1489" i="1"/>
  <c r="M1489" i="1" s="1"/>
  <c r="B1490" i="1"/>
  <c r="M1490" i="1" s="1"/>
  <c r="B1491" i="1"/>
  <c r="M1491" i="1" s="1"/>
  <c r="B1492" i="1"/>
  <c r="M1492" i="1" s="1"/>
  <c r="B1493" i="1"/>
  <c r="M1493" i="1" s="1"/>
  <c r="B1494" i="1"/>
  <c r="B1495" i="1"/>
  <c r="B1496" i="1"/>
  <c r="B1497" i="1"/>
  <c r="B1498" i="1"/>
  <c r="B1499" i="1"/>
  <c r="M1499" i="1" s="1"/>
  <c r="B1500" i="1"/>
  <c r="M1500" i="1" s="1"/>
  <c r="B1501" i="1"/>
  <c r="M1501" i="1" s="1"/>
  <c r="B1502" i="1"/>
  <c r="M1502" i="1" s="1"/>
  <c r="B1503" i="1"/>
  <c r="B1504" i="1"/>
  <c r="B1505" i="1"/>
  <c r="M1505" i="1" s="1"/>
  <c r="B1506" i="1"/>
  <c r="M1506" i="1" s="1"/>
  <c r="B1507" i="1"/>
  <c r="M1507" i="1" s="1"/>
  <c r="B1508" i="1"/>
  <c r="M1508" i="1" s="1"/>
  <c r="B1509" i="1"/>
  <c r="B1510" i="1"/>
  <c r="B1511" i="1"/>
  <c r="B1512" i="1"/>
  <c r="B1513" i="1"/>
  <c r="M1513" i="1" s="1"/>
  <c r="B1514" i="1"/>
  <c r="M1514" i="1" s="1"/>
  <c r="B1515" i="1"/>
  <c r="M1515" i="1" s="1"/>
  <c r="B1516" i="1"/>
  <c r="M1516" i="1" s="1"/>
  <c r="B2" i="1"/>
  <c r="AH22" i="41" l="1"/>
  <c r="AH21" i="41"/>
  <c r="AH14" i="41"/>
  <c r="AH5" i="41"/>
  <c r="AH30" i="41"/>
  <c r="AH6" i="41"/>
  <c r="AH13" i="41"/>
  <c r="W23" i="41"/>
  <c r="AE15" i="41"/>
  <c r="AH10" i="41"/>
  <c r="X32" i="41"/>
  <c r="AH32" i="41" s="1"/>
  <c r="AF16" i="41"/>
  <c r="V7" i="41"/>
  <c r="Y33" i="41"/>
  <c r="AE32" i="41"/>
  <c r="Y25" i="41"/>
  <c r="AE24" i="41"/>
  <c r="W24" i="41"/>
  <c r="Y17" i="41"/>
  <c r="AH17" i="41" s="1"/>
  <c r="W16" i="41"/>
  <c r="AH16" i="41" s="1"/>
  <c r="Y9" i="41"/>
  <c r="AE8" i="41"/>
  <c r="W8" i="41"/>
  <c r="AH8" i="41"/>
  <c r="AH29" i="41"/>
  <c r="AE31" i="41"/>
  <c r="W15" i="41"/>
  <c r="AH26" i="41"/>
  <c r="AD23" i="41"/>
  <c r="AH25" i="41"/>
  <c r="AH9" i="41"/>
  <c r="Z34" i="41"/>
  <c r="Z26" i="41"/>
  <c r="Z18" i="41"/>
  <c r="Z10" i="41"/>
  <c r="Z2" i="41"/>
  <c r="AH2" i="41" s="1"/>
  <c r="AH31" i="41"/>
  <c r="AH23" i="41"/>
  <c r="AA31" i="41"/>
  <c r="AA27" i="41"/>
  <c r="AA23" i="41"/>
  <c r="AA19" i="41"/>
  <c r="AH19" i="41" s="1"/>
  <c r="AA15" i="41"/>
  <c r="AH15" i="41" s="1"/>
  <c r="AA11" i="41"/>
  <c r="AH11" i="41" s="1"/>
  <c r="AA7" i="41"/>
  <c r="AA3" i="41"/>
  <c r="AH3" i="41" s="1"/>
  <c r="V31" i="41"/>
  <c r="AD7" i="41"/>
  <c r="AH7" i="41" s="1"/>
  <c r="AH34" i="41"/>
  <c r="AH18" i="41"/>
  <c r="AB32" i="41"/>
  <c r="T32" i="41"/>
  <c r="AB28" i="41"/>
  <c r="T28" i="41"/>
  <c r="AH28" i="41" s="1"/>
  <c r="AB24" i="41"/>
  <c r="T24" i="41"/>
  <c r="AH24" i="41" s="1"/>
  <c r="AB20" i="41"/>
  <c r="T20" i="41"/>
  <c r="AH20" i="41" s="1"/>
  <c r="AB16" i="41"/>
  <c r="T16" i="41"/>
  <c r="AB12" i="41"/>
  <c r="T12" i="41"/>
  <c r="AH12" i="41" s="1"/>
  <c r="AB8" i="41"/>
  <c r="T8" i="41"/>
  <c r="AB4" i="41"/>
  <c r="T4" i="41"/>
  <c r="AH4" i="41" s="1"/>
  <c r="AH27" i="41"/>
  <c r="AH33" i="41"/>
  <c r="CG36" i="20"/>
  <c r="CO36" i="20"/>
  <c r="CW36" i="20"/>
  <c r="L36" i="20"/>
  <c r="S2" i="17" a="1"/>
  <c r="S2" i="17" s="1"/>
  <c r="S33" i="17" a="1"/>
  <c r="S33" i="17" s="1"/>
  <c r="CV36" i="20"/>
  <c r="CN36" i="20"/>
  <c r="CF36" i="20"/>
  <c r="BP36" i="20"/>
  <c r="BH36" i="20"/>
  <c r="AZ36" i="20"/>
  <c r="AR36" i="20"/>
  <c r="AJ36" i="20"/>
  <c r="AB36" i="20"/>
  <c r="T36" i="20"/>
  <c r="D36" i="20"/>
  <c r="BT36" i="20"/>
  <c r="AF36" i="20"/>
  <c r="BX36" i="20"/>
  <c r="CR36" i="20"/>
  <c r="CJ36" i="20"/>
  <c r="CB36" i="20"/>
  <c r="BL36" i="20"/>
  <c r="BD36" i="20"/>
  <c r="AV36" i="20"/>
  <c r="AN36" i="20"/>
  <c r="X36" i="20"/>
  <c r="P36" i="20"/>
  <c r="H36" i="20"/>
  <c r="CQ36" i="20"/>
  <c r="BK36" i="20"/>
  <c r="AE36" i="20"/>
  <c r="S17" i="17" a="1"/>
  <c r="S17" i="17" s="1"/>
  <c r="CH36" i="20"/>
  <c r="BJ36" i="20"/>
  <c r="AL36" i="20"/>
  <c r="AD36" i="20"/>
  <c r="N36" i="20"/>
  <c r="BY36" i="20"/>
  <c r="BQ36" i="20"/>
  <c r="BI36" i="20"/>
  <c r="BA36" i="20"/>
  <c r="AS36" i="20"/>
  <c r="AK36" i="20"/>
  <c r="AC36" i="20"/>
  <c r="U36" i="20"/>
  <c r="M36" i="20"/>
  <c r="E36" i="20"/>
  <c r="CI36" i="20"/>
  <c r="BC36" i="20"/>
  <c r="O36" i="20"/>
  <c r="S9" i="17" a="1"/>
  <c r="S9" i="17" s="1"/>
  <c r="BZ36" i="20"/>
  <c r="CT36" i="20"/>
  <c r="CL36" i="20"/>
  <c r="CD36" i="20"/>
  <c r="BV36" i="20"/>
  <c r="BN36" i="20"/>
  <c r="BF36" i="20"/>
  <c r="AX36" i="20"/>
  <c r="AP36" i="20"/>
  <c r="AH36" i="20"/>
  <c r="Z36" i="20"/>
  <c r="R36" i="20"/>
  <c r="J36" i="20"/>
  <c r="BS36" i="20"/>
  <c r="AM36" i="20"/>
  <c r="G36" i="20"/>
  <c r="CU36" i="20"/>
  <c r="BO36" i="20"/>
  <c r="AQ36" i="20"/>
  <c r="AA36" i="20"/>
  <c r="CP36" i="20"/>
  <c r="BR36" i="20"/>
  <c r="AT36" i="20"/>
  <c r="V36" i="20"/>
  <c r="F36" i="20"/>
  <c r="CS36" i="20"/>
  <c r="CK36" i="20"/>
  <c r="CC36" i="20"/>
  <c r="BU36" i="20"/>
  <c r="BM36" i="20"/>
  <c r="BE36" i="20"/>
  <c r="AW36" i="20"/>
  <c r="AO36" i="20"/>
  <c r="AG36" i="20"/>
  <c r="Y36" i="20"/>
  <c r="Q36" i="20"/>
  <c r="I36" i="20"/>
  <c r="CM36" i="20"/>
  <c r="BW36" i="20"/>
  <c r="AY36" i="20"/>
  <c r="S36" i="20"/>
  <c r="B36" i="20"/>
  <c r="C36" i="20"/>
  <c r="S25" i="17" a="1"/>
  <c r="S25" i="17" s="1"/>
  <c r="CA36" i="20"/>
  <c r="AU36" i="20"/>
  <c r="W36" i="20"/>
  <c r="CE36" i="20"/>
  <c r="BG36" i="20"/>
  <c r="AI36" i="20"/>
  <c r="K36" i="20"/>
  <c r="BB36" i="20"/>
  <c r="S29" i="17" a="1"/>
  <c r="S29" i="17" s="1"/>
  <c r="S24" i="17" a="1"/>
  <c r="S24" i="17" s="1"/>
  <c r="S5" i="17" a="1"/>
  <c r="S5" i="17" s="1"/>
  <c r="S26" i="17" a="1"/>
  <c r="S26" i="17" s="1"/>
  <c r="S20" i="17" a="1"/>
  <c r="S20" i="17" s="1"/>
  <c r="S18" i="17" a="1"/>
  <c r="S18" i="17" s="1"/>
  <c r="S14" i="17" a="1"/>
  <c r="S14" i="17" s="1"/>
  <c r="S12" i="17" a="1"/>
  <c r="S12" i="17" s="1"/>
  <c r="S10" i="17" a="1"/>
  <c r="S10" i="17" s="1"/>
  <c r="S6" i="17" a="1"/>
  <c r="S6" i="17" s="1"/>
  <c r="S4" i="17" a="1"/>
  <c r="S4" i="17" s="1"/>
  <c r="S21" i="17" a="1"/>
  <c r="S21" i="17" s="1"/>
  <c r="S13" i="17" a="1"/>
  <c r="S13" i="17" s="1"/>
  <c r="S34" i="17" a="1"/>
  <c r="S34" i="17" s="1"/>
  <c r="S30" i="17" a="1"/>
  <c r="S30" i="17" s="1"/>
  <c r="S28" i="17" a="1"/>
  <c r="S28" i="17" s="1"/>
  <c r="S22" i="17" a="1"/>
  <c r="S22" i="17" s="1"/>
  <c r="S32" i="17" a="1"/>
  <c r="S32" i="17" s="1"/>
  <c r="S8" i="17" a="1"/>
  <c r="S8" i="17" s="1"/>
  <c r="S16" i="17" a="1"/>
  <c r="S16" i="17" s="1"/>
  <c r="S31" i="17" a="1"/>
  <c r="S31" i="17" s="1"/>
  <c r="S27" i="17" a="1"/>
  <c r="S27" i="17" s="1"/>
  <c r="S23" i="17" a="1"/>
  <c r="S23" i="17" s="1"/>
  <c r="S19" i="17" a="1"/>
  <c r="S19" i="17" s="1"/>
  <c r="S15" i="17" a="1"/>
  <c r="S15" i="17" s="1"/>
  <c r="S11" i="17" a="1"/>
  <c r="S11" i="17" s="1"/>
  <c r="S7" i="17" a="1"/>
  <c r="S7" i="17" s="1"/>
  <c r="S3" i="17" a="1"/>
  <c r="S3" i="17" s="1"/>
  <c r="F35" i="13"/>
  <c r="N35" i="13"/>
  <c r="I35" i="13"/>
  <c r="Q35" i="13"/>
  <c r="G35" i="13"/>
  <c r="O35" i="13"/>
  <c r="H35" i="13"/>
  <c r="P35" i="13"/>
  <c r="C35" i="13"/>
  <c r="K35" i="13"/>
  <c r="D35" i="13"/>
  <c r="L35" i="13"/>
  <c r="S35" i="13"/>
  <c r="CX36" i="20" l="1" a="1"/>
  <c r="CX3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CA7D1-C08D-482D-B4C0-B03967E20375}" keepAlive="1" name="Query - output_predictions" description="Connection to the 'output_predictions' query in the workbook." type="5" refreshedVersion="8" background="1" saveData="1">
    <dbPr connection="Provider=Microsoft.Mashup.OleDb.1;Data Source=$Workbook$;Location=output_predictions;Extended Properties=&quot;&quot;" command="SELECT * FROM [output_predictions]"/>
  </connection>
  <connection id="2" xr16:uid="{DA9434D1-26D5-4DB7-A937-20C29E407D95}" keepAlive="1" name="Query - output_predictions (10)" description="Connection to the 'output_predictions (10)' query in the workbook." type="5" refreshedVersion="0" background="1">
    <dbPr connection="Provider=Microsoft.Mashup.OleDb.1;Data Source=$Workbook$;Location=&quot;output_predictions (10)&quot;;Extended Properties=&quot;&quot;" command="SELECT * FROM [output_predictions (10)]"/>
  </connection>
  <connection id="3" xr16:uid="{FF019FEF-0651-4EA6-AAD0-431849D0F357}" keepAlive="1" name="Query - output_predictions (11)" description="Connection to the 'output_predictions (11)' query in the workbook." type="5" refreshedVersion="0" background="1">
    <dbPr connection="Provider=Microsoft.Mashup.OleDb.1;Data Source=$Workbook$;Location=&quot;output_predictions (11)&quot;;Extended Properties=&quot;&quot;" command="SELECT * FROM [output_predictions (11)]"/>
  </connection>
  <connection id="4" xr16:uid="{CAFE844E-488E-4B17-A1BD-A9FE2424E68C}" keepAlive="1" name="Query - output_predictions (12)" description="Connection to the 'output_predictions (12)' query in the workbook." type="5" refreshedVersion="0" background="1">
    <dbPr connection="Provider=Microsoft.Mashup.OleDb.1;Data Source=$Workbook$;Location=&quot;output_predictions (12)&quot;;Extended Properties=&quot;&quot;" command="SELECT * FROM [output_predictions (12)]"/>
  </connection>
  <connection id="5" xr16:uid="{A60249CF-A14C-4781-9280-59C2EB4F5FF7}" keepAlive="1" name="Query - output_predictions (13)" description="Connection to the 'output_predictions (13)' query in the workbook." type="5" refreshedVersion="0" background="1">
    <dbPr connection="Provider=Microsoft.Mashup.OleDb.1;Data Source=$Workbook$;Location=&quot;output_predictions (13)&quot;;Extended Properties=&quot;&quot;" command="SELECT * FROM [output_predictions (13)]"/>
  </connection>
  <connection id="6" xr16:uid="{B3B9967A-3DCF-4F81-BD39-63904D1F8FC5}" keepAlive="1" name="Query - output_predictions (14)" description="Connection to the 'output_predictions (14)' query in the workbook." type="5" refreshedVersion="0" background="1">
    <dbPr connection="Provider=Microsoft.Mashup.OleDb.1;Data Source=$Workbook$;Location=&quot;output_predictions (14)&quot;;Extended Properties=&quot;&quot;" command="SELECT * FROM [output_predictions (14)]"/>
  </connection>
  <connection id="7" xr16:uid="{5E5C89B3-45B1-4564-9863-7D90BB26F428}" keepAlive="1" name="Query - output_predictions (15)" description="Connection to the 'output_predictions (15)' query in the workbook." type="5" refreshedVersion="8" background="1">
    <dbPr connection="Provider=Microsoft.Mashup.OleDb.1;Data Source=$Workbook$;Location=&quot;output_predictions (15)&quot;;Extended Properties=&quot;&quot;" command="SELECT * FROM [output_predictions (15)]"/>
  </connection>
  <connection id="8" xr16:uid="{F5D3550E-9145-4E49-B240-A31BFAC1CC3E}" keepAlive="1" name="Query - output_predictions (16)" description="Connection to the 'output_predictions (16)' query in the workbook." type="5" refreshedVersion="8" background="1">
    <dbPr connection="Provider=Microsoft.Mashup.OleDb.1;Data Source=$Workbook$;Location=&quot;output_predictions (16)&quot;;Extended Properties=&quot;&quot;" command="SELECT * FROM [output_predictions (16)]"/>
  </connection>
  <connection id="9" xr16:uid="{AE2964D1-734F-45CE-BFCF-DE5B514A6867}" keepAlive="1" name="Query - output_predictions (17)" description="Connection to the 'output_predictions (17)' query in the workbook." type="5" refreshedVersion="8" background="1" saveData="1">
    <dbPr connection="Provider=Microsoft.Mashup.OleDb.1;Data Source=$Workbook$;Location=&quot;output_predictions (17)&quot;;Extended Properties=&quot;&quot;" command="SELECT * FROM [output_predictions (17)]"/>
  </connection>
  <connection id="10" xr16:uid="{A30AA060-6526-418C-AEB3-8873CBF1DF54}" keepAlive="1" name="Query - output_predictions (18)" description="Connection to the 'output_predictions (18)' query in the workbook." type="5" refreshedVersion="8" background="1" saveData="1">
    <dbPr connection="Provider=Microsoft.Mashup.OleDb.1;Data Source=$Workbook$;Location=&quot;output_predictions (18)&quot;;Extended Properties=&quot;&quot;" command="SELECT * FROM [output_predictions (18)]"/>
  </connection>
  <connection id="11" xr16:uid="{8FDB7C2F-479C-4DDA-BC6A-D268DD330CB4}" keepAlive="1" name="Query - output_predictions (2)" description="Connection to the 'output_predictions (2)' query in the workbook." type="5" refreshedVersion="0" background="1" saveData="1">
    <dbPr connection="Provider=Microsoft.Mashup.OleDb.1;Data Source=$Workbook$;Location=&quot;output_predictions (2)&quot;;Extended Properties=&quot;&quot;" command="SELECT * FROM [output_predictions (2)]"/>
  </connection>
  <connection id="12" xr16:uid="{F4FA7125-62A3-45BF-8479-97D6A4B208E1}" keepAlive="1" name="Query - output_predictions (3)" description="Connection to the 'output_predictions (3)' query in the workbook." type="5" refreshedVersion="8" background="1" saveData="1">
    <dbPr connection="Provider=Microsoft.Mashup.OleDb.1;Data Source=$Workbook$;Location=&quot;output_predictions (3)&quot;;Extended Properties=&quot;&quot;" command="SELECT * FROM [output_predictions (3)]"/>
  </connection>
  <connection id="13" xr16:uid="{F7D3F342-4FDB-4FE1-AD16-F80486B60A42}" keepAlive="1" name="Query - output_predictions (4)" description="Connection to the 'output_predictions (4)' query in the workbook." type="5" refreshedVersion="0" background="1">
    <dbPr connection="Provider=Microsoft.Mashup.OleDb.1;Data Source=$Workbook$;Location=&quot;output_predictions (4)&quot;;Extended Properties=&quot;&quot;" command="SELECT * FROM [output_predictions (4)]"/>
  </connection>
  <connection id="14" xr16:uid="{E9A64269-1053-4B13-8FBD-38A50BF39C22}" keepAlive="1" name="Query - output_predictions (5)" description="Connection to the 'output_predictions (5)' query in the workbook." type="5" refreshedVersion="0" background="1">
    <dbPr connection="Provider=Microsoft.Mashup.OleDb.1;Data Source=$Workbook$;Location=&quot;output_predictions (5)&quot;;Extended Properties=&quot;&quot;" command="SELECT * FROM [output_predictions (5)]"/>
  </connection>
  <connection id="15" xr16:uid="{D3EB8CFB-9032-4576-A3F9-8E0CD6CE99CE}" keepAlive="1" name="Query - output_predictions (6)" description="Connection to the 'output_predictions (6)' query in the workbook." type="5" refreshedVersion="8" background="1" saveData="1">
    <dbPr connection="Provider=Microsoft.Mashup.OleDb.1;Data Source=$Workbook$;Location=&quot;output_predictions (6)&quot;;Extended Properties=&quot;&quot;" command="SELECT * FROM [output_predictions (6)]"/>
  </connection>
  <connection id="16" xr16:uid="{A27FCB90-8201-495E-97AC-FAE81EF766C1}" keepAlive="1" name="Query - output_predictions (7)" description="Connection to the 'output_predictions (7)' query in the workbook." type="5" refreshedVersion="0" background="1">
    <dbPr connection="Provider=Microsoft.Mashup.OleDb.1;Data Source=$Workbook$;Location=&quot;output_predictions (7)&quot;;Extended Properties=&quot;&quot;" command="SELECT * FROM [output_predictions (7)]"/>
  </connection>
  <connection id="17" xr16:uid="{676C853A-335C-4636-BB7F-D73D2D0D0CB7}" keepAlive="1" name="Query - output_predictions (8)" description="Connection to the 'output_predictions (8)' query in the workbook." type="5" refreshedVersion="0" background="1">
    <dbPr connection="Provider=Microsoft.Mashup.OleDb.1;Data Source=$Workbook$;Location=&quot;output_predictions (8)&quot;;Extended Properties=&quot;&quot;" command="SELECT * FROM [output_predictions (8)]"/>
  </connection>
  <connection id="18" xr16:uid="{BA753CA9-9286-4D84-BC4A-E72D7CCD66B1}" keepAlive="1" name="Query - output_predictions (9)" description="Connection to the 'output_predictions (9)' query in the workbook." type="5" refreshedVersion="0" background="1">
    <dbPr connection="Provider=Microsoft.Mashup.OleDb.1;Data Source=$Workbook$;Location=&quot;output_predictions (9)&quot;;Extended Properties=&quot;&quot;" command="SELECT * FROM [output_predictions (9)]"/>
  </connection>
  <connection id="19" xr16:uid="{A10EEA25-36B1-41CE-9A64-98DF4DFC27CB}" keepAlive="1" name="Query - SARIMA_predictions" description="Connection to the 'SARIMA_predictions' query in the workbook." type="5" refreshedVersion="8" background="1" saveData="1">
    <dbPr connection="Provider=Microsoft.Mashup.OleDb.1;Data Source=$Workbook$;Location=SARIMA_predictions;Extended Properties=&quot;&quot;" command="SELECT * FROM [SARIMA_predictions]"/>
  </connection>
  <connection id="20" xr16:uid="{85570E9A-A64D-4FAA-83D9-8984277180D5}" keepAlive="1" name="Query - SARIMA_predictions (2)" description="Connection to the 'SARIMA_predictions (2)' query in the workbook." type="5" refreshedVersion="8" background="1" saveData="1">
    <dbPr connection="Provider=Microsoft.Mashup.OleDb.1;Data Source=$Workbook$;Location=&quot;SARIMA_predictions (2)&quot;;Extended Properties=&quot;&quot;" command="SELECT * FROM [SARIMA_predictions (2)]"/>
  </connection>
  <connection id="21" xr16:uid="{3BAF9850-68F1-4CC1-BF59-50A4585AC163}" keepAlive="1" name="Query - SARIMA_predictions (3)" description="Connection to the 'SARIMA_predictions (3)' query in the workbook." type="5" refreshedVersion="8" background="1" saveData="1">
    <dbPr connection="Provider=Microsoft.Mashup.OleDb.1;Data Source=$Workbook$;Location=&quot;SARIMA_predictions (3)&quot;;Extended Properties=&quot;&quot;" command="SELECT * FROM [SARIMA_predictions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<sst xmlns="http://schemas.openxmlformats.org/spreadsheetml/2006/main" count="8674" uniqueCount="632">
  <si>
    <t>financial_year</t>
  </si>
  <si>
    <t>wpm_material_type</t>
  </si>
  <si>
    <t>wpm_material_name</t>
  </si>
  <si>
    <t>waste_stream</t>
  </si>
  <si>
    <t>recycled</t>
  </si>
  <si>
    <t>waste_to_energy</t>
  </si>
  <si>
    <t>export_interstate</t>
  </si>
  <si>
    <t>export_international</t>
  </si>
  <si>
    <t>disposal</t>
  </si>
  <si>
    <t>recovery_rate</t>
  </si>
  <si>
    <t>2005-2006</t>
  </si>
  <si>
    <t>Aggregate, masonry and soils</t>
  </si>
  <si>
    <t>Asphalt</t>
  </si>
  <si>
    <t>Commercial and Industrial</t>
  </si>
  <si>
    <t>Construction and Demolition</t>
  </si>
  <si>
    <t>Municipal Solid Waste</t>
  </si>
  <si>
    <t>Bricks</t>
  </si>
  <si>
    <t>Concrete</t>
  </si>
  <si>
    <t>Plaster</t>
  </si>
  <si>
    <t>Soil and natural materials</t>
  </si>
  <si>
    <t>Glass</t>
  </si>
  <si>
    <t>Container glass</t>
  </si>
  <si>
    <t>Other glass</t>
  </si>
  <si>
    <t>Metals</t>
  </si>
  <si>
    <t>Aluminium</t>
  </si>
  <si>
    <t>Ferrous</t>
  </si>
  <si>
    <t>Other metals</t>
  </si>
  <si>
    <t>Organics</t>
  </si>
  <si>
    <t>Food organics</t>
  </si>
  <si>
    <t>Garden organics</t>
  </si>
  <si>
    <t>Other organics</t>
  </si>
  <si>
    <t>Wood /timber</t>
  </si>
  <si>
    <t>Paper and cardboard</t>
  </si>
  <si>
    <t>Cardboard</t>
  </si>
  <si>
    <t>Newsprint and magazines</t>
  </si>
  <si>
    <t>Other paper</t>
  </si>
  <si>
    <t>Printing and writing paper</t>
  </si>
  <si>
    <t>Textiles</t>
  </si>
  <si>
    <t>Clothing</t>
  </si>
  <si>
    <t>Other textiles</t>
  </si>
  <si>
    <t>Tyres and rubber</t>
  </si>
  <si>
    <t>Other rubber</t>
  </si>
  <si>
    <t>Passenger tyres</t>
  </si>
  <si>
    <t>Truck tyres</t>
  </si>
  <si>
    <t>2006-2007</t>
  </si>
  <si>
    <t>Rubble</t>
  </si>
  <si>
    <t>Liquidpaperboard</t>
  </si>
  <si>
    <t>Offroad tyres</t>
  </si>
  <si>
    <t>2007-2008</t>
  </si>
  <si>
    <t>Plastic</t>
  </si>
  <si>
    <t>HDPE (2)</t>
  </si>
  <si>
    <t>LDPE (4)</t>
  </si>
  <si>
    <t>Other plastics (7)</t>
  </si>
  <si>
    <t>PET (1)</t>
  </si>
  <si>
    <t>PP (5)</t>
  </si>
  <si>
    <t>PS (6)</t>
  </si>
  <si>
    <t>PVC (3)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</si>
  <si>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</si>
  <si>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</si>
  <si>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</si>
  <si>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</si>
  <si>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</si>
  <si>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</si>
  <si>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</si>
  <si>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</si>
  <si>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</si>
  <si>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</si>
  <si>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</si>
  <si>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</si>
  <si>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</si>
  <si>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Row Labels</t>
  </si>
  <si>
    <t>Grand Total</t>
  </si>
  <si>
    <t>Column Labels</t>
  </si>
  <si>
    <t>Sum of recycled</t>
  </si>
  <si>
    <t>Sum of disposal</t>
  </si>
  <si>
    <t>Sum of recovery_rate</t>
  </si>
  <si>
    <t>financial year short</t>
  </si>
  <si>
    <t xml:space="preserve">Material </t>
  </si>
  <si>
    <t>image URL</t>
  </si>
  <si>
    <t>ANALASIS</t>
  </si>
  <si>
    <t>Joint</t>
  </si>
  <si>
    <t>2006Asphalt</t>
  </si>
  <si>
    <t>2006Bricks</t>
  </si>
  <si>
    <t>2006Concrete</t>
  </si>
  <si>
    <t>2006Plaster</t>
  </si>
  <si>
    <t>2006Soil and natural materials</t>
  </si>
  <si>
    <t>2006Container glass</t>
  </si>
  <si>
    <t>2006Other glass</t>
  </si>
  <si>
    <t>2006Aluminium</t>
  </si>
  <si>
    <t>2006Ferrous</t>
  </si>
  <si>
    <t>2006Other metals</t>
  </si>
  <si>
    <t>2006Food organics</t>
  </si>
  <si>
    <t>2006Garden organics</t>
  </si>
  <si>
    <t>2006Other organics</t>
  </si>
  <si>
    <t>2006Wood /timber</t>
  </si>
  <si>
    <t>2006Cardboard</t>
  </si>
  <si>
    <t>2006Newsprint and magazines</t>
  </si>
  <si>
    <t>2006Other paper</t>
  </si>
  <si>
    <t>2006Printing and writing paper</t>
  </si>
  <si>
    <t>2006Clothing</t>
  </si>
  <si>
    <t>2006Other textiles</t>
  </si>
  <si>
    <t>2006Other rubber</t>
  </si>
  <si>
    <t>2006Passenger tyres</t>
  </si>
  <si>
    <t>2006Truck tyres</t>
  </si>
  <si>
    <t>2007Asphalt</t>
  </si>
  <si>
    <t>2007Bricks</t>
  </si>
  <si>
    <t>2007Concrete</t>
  </si>
  <si>
    <t>2007Plaster</t>
  </si>
  <si>
    <t>2007Rubble</t>
  </si>
  <si>
    <t>2007Soil and natural materials</t>
  </si>
  <si>
    <t>2007Container glass</t>
  </si>
  <si>
    <t>2007Other glass</t>
  </si>
  <si>
    <t>2007Aluminium</t>
  </si>
  <si>
    <t>2007Ferrous</t>
  </si>
  <si>
    <t>2007Other metals</t>
  </si>
  <si>
    <t>2007Food organics</t>
  </si>
  <si>
    <t>2007Garden organics</t>
  </si>
  <si>
    <t>2007Other organics</t>
  </si>
  <si>
    <t>2007Wood /timber</t>
  </si>
  <si>
    <t>2007Cardboard</t>
  </si>
  <si>
    <t>2007Liquidpaperboard</t>
  </si>
  <si>
    <t>2007Newsprint and magazines</t>
  </si>
  <si>
    <t>2007Other paper</t>
  </si>
  <si>
    <t>2007Printing and writing paper</t>
  </si>
  <si>
    <t>2007Other textiles</t>
  </si>
  <si>
    <t>2007Offroad tyres</t>
  </si>
  <si>
    <t>2007Passenger tyres</t>
  </si>
  <si>
    <t>2007Truck tyres</t>
  </si>
  <si>
    <t>2008Asphalt</t>
  </si>
  <si>
    <t>2008Bricks</t>
  </si>
  <si>
    <t>2008Concrete</t>
  </si>
  <si>
    <t>2008Plaster</t>
  </si>
  <si>
    <t>2008Rubble</t>
  </si>
  <si>
    <t>2008Soil and natural materials</t>
  </si>
  <si>
    <t>2008Container glass</t>
  </si>
  <si>
    <t>2008Other glass</t>
  </si>
  <si>
    <t>2008Aluminium</t>
  </si>
  <si>
    <t>2008Ferrous</t>
  </si>
  <si>
    <t>2008Other metals</t>
  </si>
  <si>
    <t>2008Food organics</t>
  </si>
  <si>
    <t>2008Garden organics</t>
  </si>
  <si>
    <t>2008Other organics</t>
  </si>
  <si>
    <t>2008Wood /timber</t>
  </si>
  <si>
    <t>2008Cardboard</t>
  </si>
  <si>
    <t>2008Liquidpaperboard</t>
  </si>
  <si>
    <t>2008Newsprint and magazines</t>
  </si>
  <si>
    <t>2008Other paper</t>
  </si>
  <si>
    <t>2008Printing and writing paper</t>
  </si>
  <si>
    <t>2008HDPE (2)</t>
  </si>
  <si>
    <t>2008LDPE (4)</t>
  </si>
  <si>
    <t>2008Other plastics (7)</t>
  </si>
  <si>
    <t>2008PET (1)</t>
  </si>
  <si>
    <t>2008PP (5)</t>
  </si>
  <si>
    <t>2008PS (6)</t>
  </si>
  <si>
    <t>2008PVC (3)</t>
  </si>
  <si>
    <t>2008Clothing</t>
  </si>
  <si>
    <t>2008Other textiles</t>
  </si>
  <si>
    <t>2008Offroad tyres</t>
  </si>
  <si>
    <t>2008Other rubber</t>
  </si>
  <si>
    <t>2008Passenger tyres</t>
  </si>
  <si>
    <t>2008Truck tyres</t>
  </si>
  <si>
    <t>2009Asphalt</t>
  </si>
  <si>
    <t>2009Bricks</t>
  </si>
  <si>
    <t>2009Concrete</t>
  </si>
  <si>
    <t>2009Plaster</t>
  </si>
  <si>
    <t>2009Rubble</t>
  </si>
  <si>
    <t>2009Soil and natural materials</t>
  </si>
  <si>
    <t>2009Container glass</t>
  </si>
  <si>
    <t>2009Other glass</t>
  </si>
  <si>
    <t>2009Aluminium</t>
  </si>
  <si>
    <t>2009Ferrous</t>
  </si>
  <si>
    <t>2009Other metals</t>
  </si>
  <si>
    <t>2009Food organics</t>
  </si>
  <si>
    <t>2009Garden organics</t>
  </si>
  <si>
    <t>2009Other organics</t>
  </si>
  <si>
    <t>2009Wood /timber</t>
  </si>
  <si>
    <t>2009Cardboard</t>
  </si>
  <si>
    <t>2009Liquidpaperboard</t>
  </si>
  <si>
    <t>2009Newsprint and magazines</t>
  </si>
  <si>
    <t>2009Other paper</t>
  </si>
  <si>
    <t>2009Printing and writing paper</t>
  </si>
  <si>
    <t>2009HDPE (2)</t>
  </si>
  <si>
    <t>2009LDPE (4)</t>
  </si>
  <si>
    <t>2009Other plastics (7)</t>
  </si>
  <si>
    <t>2009PET (1)</t>
  </si>
  <si>
    <t>2009PP (5)</t>
  </si>
  <si>
    <t>2009PS (6)</t>
  </si>
  <si>
    <t>2009PVC (3)</t>
  </si>
  <si>
    <t>2009Clothing</t>
  </si>
  <si>
    <t>2009Other textiles</t>
  </si>
  <si>
    <t>2009Offroad tyres</t>
  </si>
  <si>
    <t>2009Other rubber</t>
  </si>
  <si>
    <t>2009Passenger tyres</t>
  </si>
  <si>
    <t>2009Truck tyres</t>
  </si>
  <si>
    <t>2010Asphalt</t>
  </si>
  <si>
    <t>2010Bricks</t>
  </si>
  <si>
    <t>2010Concrete</t>
  </si>
  <si>
    <t>2010Plaster</t>
  </si>
  <si>
    <t>2010Rubble</t>
  </si>
  <si>
    <t>2010Soil and natural materials</t>
  </si>
  <si>
    <t>2010Container glass</t>
  </si>
  <si>
    <t>2010Other glass</t>
  </si>
  <si>
    <t>2010Aluminium</t>
  </si>
  <si>
    <t>2010Ferrous</t>
  </si>
  <si>
    <t>2010Other metals</t>
  </si>
  <si>
    <t>2010Food organics</t>
  </si>
  <si>
    <t>2010Garden organics</t>
  </si>
  <si>
    <t>2010Other organics</t>
  </si>
  <si>
    <t>2010Wood /timber</t>
  </si>
  <si>
    <t>2010Cardboard</t>
  </si>
  <si>
    <t>2010Liquidpaperboard</t>
  </si>
  <si>
    <t>2010Newsprint and magazines</t>
  </si>
  <si>
    <t>2010Other paper</t>
  </si>
  <si>
    <t>2010Printing and writing paper</t>
  </si>
  <si>
    <t>2010HDPE (2)</t>
  </si>
  <si>
    <t>2010LDPE (4)</t>
  </si>
  <si>
    <t>2010Other plastics (7)</t>
  </si>
  <si>
    <t>2010PET (1)</t>
  </si>
  <si>
    <t>2010PP (5)</t>
  </si>
  <si>
    <t>2010PS (6)</t>
  </si>
  <si>
    <t>2010PVC (3)</t>
  </si>
  <si>
    <t>2010Clothing</t>
  </si>
  <si>
    <t>2010Other textiles</t>
  </si>
  <si>
    <t>2010Offroad tyres</t>
  </si>
  <si>
    <t>2010Other rubber</t>
  </si>
  <si>
    <t>2010Passenger tyres</t>
  </si>
  <si>
    <t>2010Truck tyres</t>
  </si>
  <si>
    <t>2011Asphalt</t>
  </si>
  <si>
    <t>2011Bricks</t>
  </si>
  <si>
    <t>2011Concrete</t>
  </si>
  <si>
    <t>2011Plaster</t>
  </si>
  <si>
    <t>2011Rubble</t>
  </si>
  <si>
    <t>2011Soil and natural materials</t>
  </si>
  <si>
    <t>2011Container glass</t>
  </si>
  <si>
    <t>2011Other glass</t>
  </si>
  <si>
    <t>2011Aluminium</t>
  </si>
  <si>
    <t>2011Ferrous</t>
  </si>
  <si>
    <t>2011Other metals</t>
  </si>
  <si>
    <t>2011Food organics</t>
  </si>
  <si>
    <t>2011Garden organics</t>
  </si>
  <si>
    <t>2011Other organics</t>
  </si>
  <si>
    <t>2011Wood /timber</t>
  </si>
  <si>
    <t>2011Cardboard</t>
  </si>
  <si>
    <t>2011Liquidpaperboard</t>
  </si>
  <si>
    <t>2011Newsprint and magazines</t>
  </si>
  <si>
    <t>2011Other paper</t>
  </si>
  <si>
    <t>2011Printing and writing paper</t>
  </si>
  <si>
    <t>2011HDPE (2)</t>
  </si>
  <si>
    <t>2011LDPE (4)</t>
  </si>
  <si>
    <t>2011Other plastics (7)</t>
  </si>
  <si>
    <t>2011PET (1)</t>
  </si>
  <si>
    <t>2011PP (5)</t>
  </si>
  <si>
    <t>2011PS (6)</t>
  </si>
  <si>
    <t>2011PVC (3)</t>
  </si>
  <si>
    <t>2011Clothing</t>
  </si>
  <si>
    <t>2011Other textiles</t>
  </si>
  <si>
    <t>2011Offroad tyres</t>
  </si>
  <si>
    <t>2011Other rubber</t>
  </si>
  <si>
    <t>2011Passenger tyres</t>
  </si>
  <si>
    <t>2011Truck tyres</t>
  </si>
  <si>
    <t>2012Asphalt</t>
  </si>
  <si>
    <t>2012Bricks</t>
  </si>
  <si>
    <t>2012Concrete</t>
  </si>
  <si>
    <t>2012Plaster</t>
  </si>
  <si>
    <t>2012Rubble</t>
  </si>
  <si>
    <t>2012Soil and natural materials</t>
  </si>
  <si>
    <t>2012Container glass</t>
  </si>
  <si>
    <t>2012Other glass</t>
  </si>
  <si>
    <t>2012Aluminium</t>
  </si>
  <si>
    <t>2012Ferrous</t>
  </si>
  <si>
    <t>2012Other metals</t>
  </si>
  <si>
    <t>2012Food organics</t>
  </si>
  <si>
    <t>2012Garden organics</t>
  </si>
  <si>
    <t>2012Other organics</t>
  </si>
  <si>
    <t>2012Wood /timber</t>
  </si>
  <si>
    <t>2012Cardboard</t>
  </si>
  <si>
    <t>2012Liquidpaperboard</t>
  </si>
  <si>
    <t>2012Newsprint and magazines</t>
  </si>
  <si>
    <t>2012Other paper</t>
  </si>
  <si>
    <t>2012Printing and writing paper</t>
  </si>
  <si>
    <t>2012HDPE (2)</t>
  </si>
  <si>
    <t>2012LDPE (4)</t>
  </si>
  <si>
    <t>2012Other plastics (7)</t>
  </si>
  <si>
    <t>2012PET (1)</t>
  </si>
  <si>
    <t>2012PP (5)</t>
  </si>
  <si>
    <t>2012PS (6)</t>
  </si>
  <si>
    <t>2012PVC (3)</t>
  </si>
  <si>
    <t>2012Clothing</t>
  </si>
  <si>
    <t>2012Other textiles</t>
  </si>
  <si>
    <t>2012Other rubber</t>
  </si>
  <si>
    <t>2012Passenger tyres</t>
  </si>
  <si>
    <t>2013Asphalt</t>
  </si>
  <si>
    <t>2013Bricks</t>
  </si>
  <si>
    <t>2013Concrete</t>
  </si>
  <si>
    <t>2013Plaster</t>
  </si>
  <si>
    <t>2013Rubble</t>
  </si>
  <si>
    <t>2013Soil and natural materials</t>
  </si>
  <si>
    <t>2013Container glass</t>
  </si>
  <si>
    <t>2013Other glass</t>
  </si>
  <si>
    <t>2013Aluminium</t>
  </si>
  <si>
    <t>2013Ferrous</t>
  </si>
  <si>
    <t>2013Other metals</t>
  </si>
  <si>
    <t>2013Food organics</t>
  </si>
  <si>
    <t>2013Garden organics</t>
  </si>
  <si>
    <t>2013Other organics</t>
  </si>
  <si>
    <t>2013Wood /timber</t>
  </si>
  <si>
    <t>2013Cardboard</t>
  </si>
  <si>
    <t>2013Liquidpaperboard</t>
  </si>
  <si>
    <t>2013Newsprint and magazines</t>
  </si>
  <si>
    <t>2013Other paper</t>
  </si>
  <si>
    <t>2013Printing and writing paper</t>
  </si>
  <si>
    <t>2013HDPE (2)</t>
  </si>
  <si>
    <t>2013LDPE (4)</t>
  </si>
  <si>
    <t>2013Other plastics (7)</t>
  </si>
  <si>
    <t>2013PET (1)</t>
  </si>
  <si>
    <t>2013PP (5)</t>
  </si>
  <si>
    <t>2013PS (6)</t>
  </si>
  <si>
    <t>2013PVC (3)</t>
  </si>
  <si>
    <t>2013Clothing</t>
  </si>
  <si>
    <t>2013Other textiles</t>
  </si>
  <si>
    <t>2013Other rubber</t>
  </si>
  <si>
    <t>2013Passenger tyres</t>
  </si>
  <si>
    <t>2014Asphalt</t>
  </si>
  <si>
    <t>2014Bricks</t>
  </si>
  <si>
    <t>2014Concrete</t>
  </si>
  <si>
    <t>2014Plaster</t>
  </si>
  <si>
    <t>2014Rubble</t>
  </si>
  <si>
    <t>2014Soil and natural materials</t>
  </si>
  <si>
    <t>2014Container glass</t>
  </si>
  <si>
    <t>2014Other glass</t>
  </si>
  <si>
    <t>2014Aluminium</t>
  </si>
  <si>
    <t>2014Ferrous</t>
  </si>
  <si>
    <t>2014Other metals</t>
  </si>
  <si>
    <t>2014Food organics</t>
  </si>
  <si>
    <t>2014Garden organics</t>
  </si>
  <si>
    <t>2014Other organics</t>
  </si>
  <si>
    <t>2014Wood /timber</t>
  </si>
  <si>
    <t>2014Cardboard</t>
  </si>
  <si>
    <t>2014Liquidpaperboard</t>
  </si>
  <si>
    <t>2014Newsprint and magazines</t>
  </si>
  <si>
    <t>2014Other paper</t>
  </si>
  <si>
    <t>2014Printing and writing paper</t>
  </si>
  <si>
    <t>2014HDPE (2)</t>
  </si>
  <si>
    <t>2014LDPE (4)</t>
  </si>
  <si>
    <t>2014Other plastics (7)</t>
  </si>
  <si>
    <t>2014PET (1)</t>
  </si>
  <si>
    <t>2014PP (5)</t>
  </si>
  <si>
    <t>2014PS (6)</t>
  </si>
  <si>
    <t>2014PVC (3)</t>
  </si>
  <si>
    <t>2014Clothing</t>
  </si>
  <si>
    <t>2014Other textiles</t>
  </si>
  <si>
    <t>2014Offroad tyres</t>
  </si>
  <si>
    <t>2014Other rubber</t>
  </si>
  <si>
    <t>2014Passenger tyres</t>
  </si>
  <si>
    <t>2014Truck tyres</t>
  </si>
  <si>
    <t>2015Asphalt</t>
  </si>
  <si>
    <t>2015Bricks</t>
  </si>
  <si>
    <t>2015Concrete</t>
  </si>
  <si>
    <t>2015Plaster</t>
  </si>
  <si>
    <t>2015Rubble</t>
  </si>
  <si>
    <t>2015Soil and natural materials</t>
  </si>
  <si>
    <t>2015Container glass</t>
  </si>
  <si>
    <t>2015Other glass</t>
  </si>
  <si>
    <t>2015Aluminium</t>
  </si>
  <si>
    <t>2015Ferrous</t>
  </si>
  <si>
    <t>2015Other metals</t>
  </si>
  <si>
    <t>2015Food organics</t>
  </si>
  <si>
    <t>2015Garden organics</t>
  </si>
  <si>
    <t>2015Other organics</t>
  </si>
  <si>
    <t>2015Wood /timber</t>
  </si>
  <si>
    <t>2015Cardboard</t>
  </si>
  <si>
    <t>2015Liquidpaperboard</t>
  </si>
  <si>
    <t>2015Newsprint and magazines</t>
  </si>
  <si>
    <t>2015Other paper</t>
  </si>
  <si>
    <t>2015Printing and writing paper</t>
  </si>
  <si>
    <t>2015HDPE (2)</t>
  </si>
  <si>
    <t>2015LDPE (4)</t>
  </si>
  <si>
    <t>2015Other plastics (7)</t>
  </si>
  <si>
    <t>2015PET (1)</t>
  </si>
  <si>
    <t>2015PP (5)</t>
  </si>
  <si>
    <t>2015PS (6)</t>
  </si>
  <si>
    <t>2015PVC (3)</t>
  </si>
  <si>
    <t>2015Clothing</t>
  </si>
  <si>
    <t>2015Other textiles</t>
  </si>
  <si>
    <t>2015Offroad tyres</t>
  </si>
  <si>
    <t>2015Other rubber</t>
  </si>
  <si>
    <t>2015Passenger tyres</t>
  </si>
  <si>
    <t>2015Truck tyres</t>
  </si>
  <si>
    <t>2016Asphalt</t>
  </si>
  <si>
    <t>2016Bricks</t>
  </si>
  <si>
    <t>2016Concrete</t>
  </si>
  <si>
    <t>2016Plaster</t>
  </si>
  <si>
    <t>2016Rubble</t>
  </si>
  <si>
    <t>2016Soil and natural materials</t>
  </si>
  <si>
    <t>2016Container glass</t>
  </si>
  <si>
    <t>2016Other glass</t>
  </si>
  <si>
    <t>2016Aluminium</t>
  </si>
  <si>
    <t>2016Ferrous</t>
  </si>
  <si>
    <t>2016Other metals</t>
  </si>
  <si>
    <t>2016Food organics</t>
  </si>
  <si>
    <t>2016Garden organics</t>
  </si>
  <si>
    <t>2016Other organics</t>
  </si>
  <si>
    <t>2016Wood /timber</t>
  </si>
  <si>
    <t>2016Cardboard</t>
  </si>
  <si>
    <t>2016Liquidpaperboard</t>
  </si>
  <si>
    <t>2016Newsprint and magazines</t>
  </si>
  <si>
    <t>2016Other paper</t>
  </si>
  <si>
    <t>2016Printing and writing paper</t>
  </si>
  <si>
    <t>2016HDPE (2)</t>
  </si>
  <si>
    <t>2016LDPE (4)</t>
  </si>
  <si>
    <t>2016Other plastics (7)</t>
  </si>
  <si>
    <t>2016PET (1)</t>
  </si>
  <si>
    <t>2016PP (5)</t>
  </si>
  <si>
    <t>2016PS (6)</t>
  </si>
  <si>
    <t>2016PVC (3)</t>
  </si>
  <si>
    <t>2016Clothing</t>
  </si>
  <si>
    <t>2016Other textiles</t>
  </si>
  <si>
    <t>2016Offroad tyres</t>
  </si>
  <si>
    <t>2016Other rubber</t>
  </si>
  <si>
    <t>2016Passenger tyres</t>
  </si>
  <si>
    <t>2016Truck tyres</t>
  </si>
  <si>
    <t>2017Asphalt</t>
  </si>
  <si>
    <t>2017Bricks</t>
  </si>
  <si>
    <t>2017Concrete</t>
  </si>
  <si>
    <t>2017Plaster</t>
  </si>
  <si>
    <t>2017Rubble</t>
  </si>
  <si>
    <t>2017Soil and natural materials</t>
  </si>
  <si>
    <t>2017Container glass</t>
  </si>
  <si>
    <t>2017Other glass</t>
  </si>
  <si>
    <t>2017Aluminium</t>
  </si>
  <si>
    <t>2017Ferrous</t>
  </si>
  <si>
    <t>2017Other metals</t>
  </si>
  <si>
    <t>2017Food organics</t>
  </si>
  <si>
    <t>2017Garden organics</t>
  </si>
  <si>
    <t>2017Other organics</t>
  </si>
  <si>
    <t>2017Wood /timber</t>
  </si>
  <si>
    <t>2017Cardboard</t>
  </si>
  <si>
    <t>2017Liquidpaperboard</t>
  </si>
  <si>
    <t>2017Newsprint and magazines</t>
  </si>
  <si>
    <t>2017Other paper</t>
  </si>
  <si>
    <t>2017Printing and writing paper</t>
  </si>
  <si>
    <t>2017HDPE (2)</t>
  </si>
  <si>
    <t>2017LDPE (4)</t>
  </si>
  <si>
    <t>2017Other plastics (7)</t>
  </si>
  <si>
    <t>2017PET (1)</t>
  </si>
  <si>
    <t>2017PP (5)</t>
  </si>
  <si>
    <t>2017PS (6)</t>
  </si>
  <si>
    <t>2017PVC (3)</t>
  </si>
  <si>
    <t>2017Clothing</t>
  </si>
  <si>
    <t>2017Other textiles</t>
  </si>
  <si>
    <t>2017Offroad tyres</t>
  </si>
  <si>
    <t>2017Other rubber</t>
  </si>
  <si>
    <t>2017Passenger tyres</t>
  </si>
  <si>
    <t>2017Truck tyres</t>
  </si>
  <si>
    <t>2018Asphalt</t>
  </si>
  <si>
    <t>2018Bricks</t>
  </si>
  <si>
    <t>2018Concrete</t>
  </si>
  <si>
    <t>2018Plaster</t>
  </si>
  <si>
    <t>2018Rubble</t>
  </si>
  <si>
    <t>2018Soil and natural materials</t>
  </si>
  <si>
    <t>2018Container glass</t>
  </si>
  <si>
    <t>2018Other glass</t>
  </si>
  <si>
    <t>2018Aluminium</t>
  </si>
  <si>
    <t>2018Ferrous</t>
  </si>
  <si>
    <t>2018Other metals</t>
  </si>
  <si>
    <t>2018Food organics</t>
  </si>
  <si>
    <t>2018Garden organics</t>
  </si>
  <si>
    <t>2018Other organics</t>
  </si>
  <si>
    <t>2018Wood /timber</t>
  </si>
  <si>
    <t>2018Cardboard</t>
  </si>
  <si>
    <t>2018Liquidpaperboard</t>
  </si>
  <si>
    <t>2018Newsprint and magazines</t>
  </si>
  <si>
    <t>2018Other paper</t>
  </si>
  <si>
    <t>2018Printing and writing paper</t>
  </si>
  <si>
    <t>2018HDPE (2)</t>
  </si>
  <si>
    <t>2018LDPE (4)</t>
  </si>
  <si>
    <t>2018Other plastics (7)</t>
  </si>
  <si>
    <t>2018PET (1)</t>
  </si>
  <si>
    <t>2018PP (5)</t>
  </si>
  <si>
    <t>2018PS (6)</t>
  </si>
  <si>
    <t>2018PVC (3)</t>
  </si>
  <si>
    <t>2018Clothing</t>
  </si>
  <si>
    <t>2018Other textiles</t>
  </si>
  <si>
    <t>2018Offroad tyres</t>
  </si>
  <si>
    <t>2018Other rubber</t>
  </si>
  <si>
    <t>2018Passenger tyres</t>
  </si>
  <si>
    <t>2018Truck tyres</t>
  </si>
  <si>
    <t>2019Asphalt</t>
  </si>
  <si>
    <t>2019Bricks</t>
  </si>
  <si>
    <t>2019Concrete</t>
  </si>
  <si>
    <t>2019Plaster</t>
  </si>
  <si>
    <t>2019Rubble</t>
  </si>
  <si>
    <t>2019Soil and natural materials</t>
  </si>
  <si>
    <t>2019Container glass</t>
  </si>
  <si>
    <t>2019Other glass</t>
  </si>
  <si>
    <t>2019Aluminium</t>
  </si>
  <si>
    <t>2019Ferrous</t>
  </si>
  <si>
    <t>2019Other metals</t>
  </si>
  <si>
    <t>2019Food organics</t>
  </si>
  <si>
    <t>2019Garden organics</t>
  </si>
  <si>
    <t>2019Other organics</t>
  </si>
  <si>
    <t>2019Wood /timber</t>
  </si>
  <si>
    <t>2019Cardboard</t>
  </si>
  <si>
    <t>2019Liquidpaperboard</t>
  </si>
  <si>
    <t>2019Newsprint and magazines</t>
  </si>
  <si>
    <t>2019Other paper</t>
  </si>
  <si>
    <t>2019Printing and writing paper</t>
  </si>
  <si>
    <t>2019HDPE (2)</t>
  </si>
  <si>
    <t>2019LDPE (4)</t>
  </si>
  <si>
    <t>2019Other plastics (7)</t>
  </si>
  <si>
    <t>2019PET (1)</t>
  </si>
  <si>
    <t>2019PP (5)</t>
  </si>
  <si>
    <t>2019PS (6)</t>
  </si>
  <si>
    <t>2019PVC (3)</t>
  </si>
  <si>
    <t>2019Clothing</t>
  </si>
  <si>
    <t>2019Other textiles</t>
  </si>
  <si>
    <t>2019Offroad tyres</t>
  </si>
  <si>
    <t>2019Other rubber</t>
  </si>
  <si>
    <t>2019Passenger tyres</t>
  </si>
  <si>
    <t>2019Truck tyres</t>
  </si>
  <si>
    <t>2020Asphalt</t>
  </si>
  <si>
    <t>2020Bricks</t>
  </si>
  <si>
    <t>2020Concrete</t>
  </si>
  <si>
    <t>2020Plaster</t>
  </si>
  <si>
    <t>2020Rubble</t>
  </si>
  <si>
    <t>2020Soil and natural materials</t>
  </si>
  <si>
    <t>2020Container glass</t>
  </si>
  <si>
    <t>2020Other glass</t>
  </si>
  <si>
    <t>2020Aluminium</t>
  </si>
  <si>
    <t>2020Ferrous</t>
  </si>
  <si>
    <t>2020Other metals</t>
  </si>
  <si>
    <t>2020Food organics</t>
  </si>
  <si>
    <t>2020Garden organics</t>
  </si>
  <si>
    <t>2020Other organics</t>
  </si>
  <si>
    <t>2020Wood /timber</t>
  </si>
  <si>
    <t>2020Cardboard</t>
  </si>
  <si>
    <t>2020Liquidpaperboard</t>
  </si>
  <si>
    <t>2020Newsprint and magazines</t>
  </si>
  <si>
    <t>2020Other paper</t>
  </si>
  <si>
    <t>2020Printing and writing paper</t>
  </si>
  <si>
    <t>2020HDPE (2)</t>
  </si>
  <si>
    <t>2020LDPE (4)</t>
  </si>
  <si>
    <t>2020Other plastics (7)</t>
  </si>
  <si>
    <t>2020PET (1)</t>
  </si>
  <si>
    <t>2020PP (5)</t>
  </si>
  <si>
    <t>2020PS (6)</t>
  </si>
  <si>
    <t>2020PVC (3)</t>
  </si>
  <si>
    <t>2020Clothing</t>
  </si>
  <si>
    <t>2020Other textiles</t>
  </si>
  <si>
    <t>2020Offroad tyres</t>
  </si>
  <si>
    <t>2020Other rubber</t>
  </si>
  <si>
    <t>2020Passenger tyres</t>
  </si>
  <si>
    <t>2020Truck tyres</t>
  </si>
  <si>
    <t>2021Asphalt</t>
  </si>
  <si>
    <t>2021Bricks</t>
  </si>
  <si>
    <t>2021Concrete</t>
  </si>
  <si>
    <t>2021Plaster</t>
  </si>
  <si>
    <t>2021Rubble</t>
  </si>
  <si>
    <t>2021Soil and natural materials</t>
  </si>
  <si>
    <t>2021Container glass</t>
  </si>
  <si>
    <t>2021Other glass</t>
  </si>
  <si>
    <t>2021Aluminium</t>
  </si>
  <si>
    <t>2021Ferrous</t>
  </si>
  <si>
    <t>2021Other metals</t>
  </si>
  <si>
    <t>2021Food organics</t>
  </si>
  <si>
    <t>2021Garden organics</t>
  </si>
  <si>
    <t>2021Other organics</t>
  </si>
  <si>
    <t>2021Wood /timber</t>
  </si>
  <si>
    <t>2021Cardboard</t>
  </si>
  <si>
    <t>2021Liquidpaperboard</t>
  </si>
  <si>
    <t>2021Newsprint and magazines</t>
  </si>
  <si>
    <t>2021Other paper</t>
  </si>
  <si>
    <t>2021Printing and writing paper</t>
  </si>
  <si>
    <t>2021HDPE (2)</t>
  </si>
  <si>
    <t>2021LDPE (4)</t>
  </si>
  <si>
    <t>2021Other plastics (7)</t>
  </si>
  <si>
    <t>2021PET (1)</t>
  </si>
  <si>
    <t>2021PP (5)</t>
  </si>
  <si>
    <t>2021PS (6)</t>
  </si>
  <si>
    <t>2021PVC (3)</t>
  </si>
  <si>
    <t>2021Clothing</t>
  </si>
  <si>
    <t>2021Other textiles</t>
  </si>
  <si>
    <t>2021Offroad tyres</t>
  </si>
  <si>
    <t>2021Other rubber</t>
  </si>
  <si>
    <t>2021Passenger tyres</t>
  </si>
  <si>
    <t>2021Truck tyres</t>
  </si>
  <si>
    <t>https://www.bing.com/images/search?view=detailV2&amp;ccid=TRqigE%2fi&amp;id=ED3D4D8F5D85C2084EC32F5FDF98C2256B19D606&amp;thid=OIP.TRqigE_i6wCYv9RN3T2wYQHaFG&amp;mediaurl=https%3a%2f%2fclipground.com%2fimages%2fasphalt-photo-clipart-9.jpg&amp;exph=620&amp;expw=900&amp;q=images+animated+asphalt&amp;simid=608002129370693902&amp;FORM=IRPRST&amp;ck=72EB4C9A57365595C83A223CBB7316D2&amp;selectedIndex=5</t>
  </si>
  <si>
    <t>https://www.bing.com/images/search?view=detailV2&amp;ccid=tLa4pxbZ&amp;id=C38EAD8029B737D606774137CDF67F40157D461E&amp;thid=OIP.tLa4pxbZRTpoaWGbvMTZUQHaG1&amp;mediaurl=https%3a%2f%2fmedia.istockphoto.com%2fvectors%2fbricks-stack-vector-id468492596%3fk%3d6%26m%3d468492596%26s%3d612x612%26w%3d0%26h%3dl3-Obc5IhMh1Jq59Pw6j68R30aAUA3CEPD7TMOln7ks%3d&amp;exph=565&amp;expw=612&amp;q=clipart+brick&amp;simid=608036265785107653&amp;FORM=IRPRST&amp;ck=3BDCCA387DB9E6CAC3D77D321148E7A6&amp;selectedIndex=2</t>
  </si>
  <si>
    <t>https://www.bing.com/images/search?view=detailV2&amp;ccid=baB8dnWP&amp;id=3F955A43F58235DAC0DAC662CE442D20D0B1E25B&amp;thid=OIP.baB8dnWP5UIn5MU4O9msNQHaHx&amp;mediaurl=https%3a%2f%2fclipground.com%2fimages%2fcement-clipart-2.jpg&amp;exph=420&amp;expw=400&amp;q=clipart+concrete&amp;simid=608018231230333717&amp;FORM=IRPRST&amp;ck=CDD59593CD4250D473FB58D97F9D3795&amp;selectedIndex=20</t>
  </si>
  <si>
    <t>https://www.bing.com/images/search?view=detailV2&amp;ccid=YcXNhjvZ&amp;id=FC1FB2F89A12B5FFA6B978B61F83F1E1E0F442C3&amp;thid=OIP.YcXNhjvZz2txGEbu3FlSEwHaEi&amp;mediaurl=https%3a%2f%2fmedia.istockphoto.com%2fillustrations%2fwall-plastering-illustration-id164395265%3fk%3d6%26m%3d164395265%26s%3d612x612%26w%3d0%26h%3d7bmE2wfdeqYGKtD4k3vOBfZlUo68wrk-cNWW-wc90Ek%3d&amp;exph=375&amp;expw=612&amp;q=Clip+Art+plaster+material&amp;simid=608053952458133034&amp;FORM=IRPRST&amp;ck=9DDDF7BB74D4B4AA53B541E067C19737&amp;selectedIndex=23</t>
  </si>
  <si>
    <t>https://www.bing.com/images/search?view=detailV2&amp;ccid=vWw1q2uW&amp;id=C4A22F86312A2ED9F88872C6DCB96F5824E27EB0&amp;thid=OIP.vWw1q2uWteAu___Y0DHaAAHaIq&amp;mediaurl=https%3a%2f%2fi.pinimg.com%2f736x%2fb5%2f05%2fc4%2fb505c46a1dd67d87cab6fe6ee7214e44--garden-clipart-garden-kids.jpg&amp;exph=715&amp;expw=611&amp;q=Clip+Art+soil&amp;simid=607993268887891302&amp;FORM=IRPRST&amp;ck=8B6A340148B7EC82BA5D0B5786F893E4&amp;selectedIndex=7</t>
  </si>
  <si>
    <t>https://www.bing.com/images/search?view=detailV2&amp;ccid=B14k1FwU&amp;id=5CC5E5F8D201BC31A8FDA9C08995C471732D2E7D&amp;thid=OIP.B14k1FwUhudnBHuuXheLRQHaHD&amp;mediaurl=https%3a%2f%2fwww.pngfind.com%2fpngs%2fm%2f111-1116074_jar-open-empty-clear-glass-container-clip-art.png&amp;exph=800&amp;expw=840&amp;q=Clip+Art+container+glass&amp;simid=608039903627147335&amp;FORM=IRPRST&amp;ck=291177AFF2B262BA0DB573CC7DCC04AC&amp;selectedIndex=0</t>
  </si>
  <si>
    <t>https://www.bing.com/images/search?view=detailV2&amp;ccid=kreSlaOT&amp;id=4265096C4A5094C26C1B40CDFD2D492E5115AB4F&amp;thid=OIP.kreSlaOTFu3hJ08i4D_RUwHaFN&amp;mediaurl=https%3a%2f%2fth.bing.com%2fth%2fid%2fR.92b79295a39316ede1274f22e03fd153%3frik%3dT6sVUS5JLf3NQA%26riu%3dhttp%253a%252f%252fclipart-library.com%252fnewhp%252f415-4158542_collection-of-broken-glass-shards-high-clipart.png%26ehk%3d4HQVujB4admlxwfPl5fqtR6mhxw7Gs1YQX84hBxRqW0%253d%26risl%3d%26pid%3dImgRaw%26r%3d0&amp;exph=619&amp;expw=880&amp;q=Clip+Art+broken+glass&amp;simid=607995193018573932&amp;FORM=IRPRST&amp;ck=8E867C7341A92D62BE916BCF8B767268&amp;selectedIndex=61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</si>
  <si>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</si>
  <si>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</si>
  <si>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</si>
  <si>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</si>
  <si>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</si>
  <si>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</si>
  <si>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</si>
  <si>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</si>
  <si>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</si>
  <si>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</si>
  <si>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</si>
  <si>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</si>
  <si>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</si>
  <si>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</si>
  <si>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</si>
  <si>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</si>
  <si>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</si>
  <si>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</si>
  <si>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source</t>
  </si>
  <si>
    <t>Victoria's waste projection model - Dataset - Victorian Government Data Directory</t>
  </si>
  <si>
    <t>Purpose</t>
  </si>
  <si>
    <t xml:space="preserve">Analysis and forecast of victorias waste recycled </t>
  </si>
  <si>
    <t xml:space="preserve">The total recycled seems to be continuously growing </t>
  </si>
  <si>
    <t>Best_Model</t>
  </si>
  <si>
    <t>RandomForestRegressor</t>
  </si>
  <si>
    <t>Lasso</t>
  </si>
  <si>
    <t>LinearRegression</t>
  </si>
  <si>
    <t>Year</t>
  </si>
  <si>
    <t>Prediction</t>
  </si>
  <si>
    <t>TOTAL PREDICTION</t>
  </si>
  <si>
    <t>sum</t>
  </si>
  <si>
    <t>Column</t>
  </si>
  <si>
    <t>GradientBoostingRegressor</t>
  </si>
  <si>
    <t>KNeighborsRegressor</t>
  </si>
  <si>
    <t>DecisionTreeRegressor</t>
  </si>
  <si>
    <t>SVR</t>
  </si>
  <si>
    <t xml:space="preserve">diff =&gt; </t>
  </si>
  <si>
    <t xml:space="preserve">average 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</si>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</sst>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/>
    <xf numFmtId="0" fontId="11" fillId="6" borderId="4" xfId="11"/>
    <xf numFmtId="0" fontId="16" fillId="0" borderId="0" xfId="0" applyFont="1"/>
    <xf numFmtId="0" fontId="13" fillId="33" borderId="0" xfId="0" applyFont="1" applyFill="1" applyAlignment="1">
      <alignment horizontal="center" vertical="top" textRotation="255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48293963255"/>
          <c:y val="0.17171296296296298"/>
          <c:w val="0.8268635170603674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DATA_YEARWISE!$C$1:$R$1</c:f>
              <c:strCach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</c:strCache>
            </c:strRef>
          </c:cat>
          <c:val>
            <c:numRef>
              <c:f>DATA_YEARWISE!$C$35:$R$35</c:f>
              <c:numCache>
                <c:formatCode>General</c:formatCode>
                <c:ptCount val="16"/>
                <c:pt idx="0">
                  <c:v>5190598</c:v>
                </c:pt>
                <c:pt idx="1">
                  <c:v>5646777</c:v>
                </c:pt>
                <c:pt idx="2">
                  <c:v>5489254.3600000003</c:v>
                </c:pt>
                <c:pt idx="3">
                  <c:v>5674356.5600000005</c:v>
                </c:pt>
                <c:pt idx="4">
                  <c:v>6539506.2400000002</c:v>
                </c:pt>
                <c:pt idx="5">
                  <c:v>6863820.2400000002</c:v>
                </c:pt>
                <c:pt idx="6">
                  <c:v>6784074.9840000011</c:v>
                </c:pt>
                <c:pt idx="7">
                  <c:v>6811239.2799999984</c:v>
                </c:pt>
                <c:pt idx="8">
                  <c:v>6297391.2895759987</c:v>
                </c:pt>
                <c:pt idx="9">
                  <c:v>6706644.3069980005</c:v>
                </c:pt>
                <c:pt idx="10">
                  <c:v>7156344.5175900003</c:v>
                </c:pt>
                <c:pt idx="11">
                  <c:v>7273033.2785980003</c:v>
                </c:pt>
                <c:pt idx="12">
                  <c:v>8522747.5811180007</c:v>
                </c:pt>
                <c:pt idx="13">
                  <c:v>9223206.1890779994</c:v>
                </c:pt>
                <c:pt idx="14">
                  <c:v>9764317.6421310008</c:v>
                </c:pt>
                <c:pt idx="15">
                  <c:v>10152584.194730001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7-496D-A2B7-8A91A96F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658720"/>
        <c:axId val="918481808"/>
      </c:lineChart>
      <c:catAx>
        <c:axId val="92265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81808"/>
        <c:crosses val="autoZero"/>
        <c:auto val="1"/>
        <c:lblAlgn val="ctr"/>
        <c:lblOffset val="100"/>
        <c:tickLblSkip val="3"/>
        <c:noMultiLvlLbl val="0"/>
      </c:catAx>
      <c:valAx>
        <c:axId val="9184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2005-2006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2912943</c:v>
                </c:pt>
                <c:pt idx="1">
                  <c:v>167617</c:v>
                </c:pt>
                <c:pt idx="2">
                  <c:v>843763</c:v>
                </c:pt>
                <c:pt idx="3">
                  <c:v>414687</c:v>
                </c:pt>
                <c:pt idx="4">
                  <c:v>819355</c:v>
                </c:pt>
                <c:pt idx="6">
                  <c:v>5900</c:v>
                </c:pt>
                <c:pt idx="7">
                  <c:v>26333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4-4A1B-9C58-3367E06947E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2006-2007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3170101</c:v>
                </c:pt>
                <c:pt idx="1">
                  <c:v>202013</c:v>
                </c:pt>
                <c:pt idx="2">
                  <c:v>1024315</c:v>
                </c:pt>
                <c:pt idx="3">
                  <c:v>567353</c:v>
                </c:pt>
                <c:pt idx="4">
                  <c:v>654642</c:v>
                </c:pt>
                <c:pt idx="6">
                  <c:v>2320</c:v>
                </c:pt>
                <c:pt idx="7">
                  <c:v>26033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74-4A1B-9C58-3367E06947E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2007-2008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3041553</c:v>
                </c:pt>
                <c:pt idx="1">
                  <c:v>173569</c:v>
                </c:pt>
                <c:pt idx="2">
                  <c:v>1059995.48</c:v>
                </c:pt>
                <c:pt idx="3">
                  <c:v>469193.9</c:v>
                </c:pt>
                <c:pt idx="4">
                  <c:v>719682.38</c:v>
                </c:pt>
                <c:pt idx="5">
                  <c:v>0</c:v>
                </c:pt>
                <c:pt idx="6">
                  <c:v>507.6</c:v>
                </c:pt>
                <c:pt idx="7">
                  <c:v>24753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74-4A1B-9C58-3367E06947E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2008-2009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3154676</c:v>
                </c:pt>
                <c:pt idx="1">
                  <c:v>185900</c:v>
                </c:pt>
                <c:pt idx="2">
                  <c:v>895750.08</c:v>
                </c:pt>
                <c:pt idx="3">
                  <c:v>541547.9</c:v>
                </c:pt>
                <c:pt idx="4">
                  <c:v>863720.98</c:v>
                </c:pt>
                <c:pt idx="5">
                  <c:v>0</c:v>
                </c:pt>
                <c:pt idx="6">
                  <c:v>1209.5999999999999</c:v>
                </c:pt>
                <c:pt idx="7">
                  <c:v>31552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74-4A1B-9C58-3367E06947E8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2009-2010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3823465</c:v>
                </c:pt>
                <c:pt idx="1">
                  <c:v>156117</c:v>
                </c:pt>
                <c:pt idx="2">
                  <c:v>1052436.32</c:v>
                </c:pt>
                <c:pt idx="3">
                  <c:v>666665.6</c:v>
                </c:pt>
                <c:pt idx="4">
                  <c:v>803893.91999999993</c:v>
                </c:pt>
                <c:pt idx="5">
                  <c:v>0</c:v>
                </c:pt>
                <c:pt idx="6">
                  <c:v>1178.4000000000001</c:v>
                </c:pt>
                <c:pt idx="7">
                  <c:v>35750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74-4A1B-9C58-3367E06947E8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2010-2011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4193827</c:v>
                </c:pt>
                <c:pt idx="1">
                  <c:v>195501</c:v>
                </c:pt>
                <c:pt idx="2">
                  <c:v>1020532.3200000001</c:v>
                </c:pt>
                <c:pt idx="3">
                  <c:v>578221.6</c:v>
                </c:pt>
                <c:pt idx="4">
                  <c:v>836737.91999999993</c:v>
                </c:pt>
                <c:pt idx="5">
                  <c:v>0</c:v>
                </c:pt>
                <c:pt idx="6">
                  <c:v>1178.4000000000001</c:v>
                </c:pt>
                <c:pt idx="7">
                  <c:v>37822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74-4A1B-9C58-3367E06947E8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2011-2012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3502009</c:v>
                </c:pt>
                <c:pt idx="1">
                  <c:v>195028</c:v>
                </c:pt>
                <c:pt idx="2">
                  <c:v>1053435.2</c:v>
                </c:pt>
                <c:pt idx="3">
                  <c:v>828022</c:v>
                </c:pt>
                <c:pt idx="4">
                  <c:v>1019300.2</c:v>
                </c:pt>
                <c:pt idx="5">
                  <c:v>149455.58400000003</c:v>
                </c:pt>
                <c:pt idx="6">
                  <c:v>1184</c:v>
                </c:pt>
                <c:pt idx="7">
                  <c:v>35641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74-4A1B-9C58-3367E06947E8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2012-2013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Sheet1!$I$5:$I$13</c:f>
              <c:numCache>
                <c:formatCode>General</c:formatCode>
                <c:ptCount val="8"/>
                <c:pt idx="0">
                  <c:v>3985220</c:v>
                </c:pt>
                <c:pt idx="1">
                  <c:v>166994</c:v>
                </c:pt>
                <c:pt idx="2">
                  <c:v>980111.44</c:v>
                </c:pt>
                <c:pt idx="3">
                  <c:v>701281.7</c:v>
                </c:pt>
                <c:pt idx="4">
                  <c:v>783643.14</c:v>
                </c:pt>
                <c:pt idx="5">
                  <c:v>152000.20000000007</c:v>
                </c:pt>
                <c:pt idx="6">
                  <c:v>822.8</c:v>
                </c:pt>
                <c:pt idx="7">
                  <c:v>41166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74-4A1B-9C58-3367E06947E8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2013-2014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Sheet1!$J$5:$J$13</c:f>
              <c:numCache>
                <c:formatCode>General</c:formatCode>
                <c:ptCount val="8"/>
                <c:pt idx="0">
                  <c:v>3573635</c:v>
                </c:pt>
                <c:pt idx="1">
                  <c:v>163757</c:v>
                </c:pt>
                <c:pt idx="2">
                  <c:v>1014043.44</c:v>
                </c:pt>
                <c:pt idx="3">
                  <c:v>684484.7</c:v>
                </c:pt>
                <c:pt idx="4">
                  <c:v>767920.14</c:v>
                </c:pt>
                <c:pt idx="5">
                  <c:v>64103.209576000001</c:v>
                </c:pt>
                <c:pt idx="6">
                  <c:v>1742.8</c:v>
                </c:pt>
                <c:pt idx="7">
                  <c:v>27705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74-4A1B-9C58-3367E06947E8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2014-2015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Sheet1!$K$5:$K$13</c:f>
              <c:numCache>
                <c:formatCode>General</c:formatCode>
                <c:ptCount val="8"/>
                <c:pt idx="0">
                  <c:v>3859648</c:v>
                </c:pt>
                <c:pt idx="1">
                  <c:v>196250</c:v>
                </c:pt>
                <c:pt idx="2">
                  <c:v>928629.98</c:v>
                </c:pt>
                <c:pt idx="3">
                  <c:v>767352.65</c:v>
                </c:pt>
                <c:pt idx="4">
                  <c:v>877456.13</c:v>
                </c:pt>
                <c:pt idx="5">
                  <c:v>48310.946997999999</c:v>
                </c:pt>
                <c:pt idx="6">
                  <c:v>302.60000000000002</c:v>
                </c:pt>
                <c:pt idx="7">
                  <c:v>28694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74-4A1B-9C58-3367E06947E8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2015-2016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Sheet1!$L$5:$L$13</c:f>
              <c:numCache>
                <c:formatCode>General</c:formatCode>
                <c:ptCount val="8"/>
                <c:pt idx="0">
                  <c:v>4146830</c:v>
                </c:pt>
                <c:pt idx="1">
                  <c:v>181754</c:v>
                </c:pt>
                <c:pt idx="2">
                  <c:v>1066443.08</c:v>
                </c:pt>
                <c:pt idx="3">
                  <c:v>818001.4</c:v>
                </c:pt>
                <c:pt idx="4">
                  <c:v>857383.48</c:v>
                </c:pt>
                <c:pt idx="5">
                  <c:v>43335.957589999998</c:v>
                </c:pt>
                <c:pt idx="6">
                  <c:v>369.6</c:v>
                </c:pt>
                <c:pt idx="7">
                  <c:v>42227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74-4A1B-9C58-3367E06947E8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2016-2017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Sheet1!$M$5:$M$13</c:f>
              <c:numCache>
                <c:formatCode>General</c:formatCode>
                <c:ptCount val="8"/>
                <c:pt idx="0">
                  <c:v>4079926</c:v>
                </c:pt>
                <c:pt idx="1">
                  <c:v>142554</c:v>
                </c:pt>
                <c:pt idx="2">
                  <c:v>1274911.52</c:v>
                </c:pt>
                <c:pt idx="3">
                  <c:v>877482.6</c:v>
                </c:pt>
                <c:pt idx="4">
                  <c:v>784945.12</c:v>
                </c:pt>
                <c:pt idx="5">
                  <c:v>73101.63859800002</c:v>
                </c:pt>
                <c:pt idx="6">
                  <c:v>682.4</c:v>
                </c:pt>
                <c:pt idx="7">
                  <c:v>39430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74-4A1B-9C58-3367E06947E8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2017-2018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Sheet1!$N$5:$N$13</c:f>
              <c:numCache>
                <c:formatCode>General</c:formatCode>
                <c:ptCount val="8"/>
                <c:pt idx="0">
                  <c:v>5507209</c:v>
                </c:pt>
                <c:pt idx="1">
                  <c:v>218376</c:v>
                </c:pt>
                <c:pt idx="2">
                  <c:v>966433</c:v>
                </c:pt>
                <c:pt idx="3">
                  <c:v>887551</c:v>
                </c:pt>
                <c:pt idx="4">
                  <c:v>848728</c:v>
                </c:pt>
                <c:pt idx="5">
                  <c:v>52280.581118000009</c:v>
                </c:pt>
                <c:pt idx="6">
                  <c:v>0</c:v>
                </c:pt>
                <c:pt idx="7">
                  <c:v>42170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74-4A1B-9C58-3367E06947E8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Sheet1!$O$5:$O$13</c:f>
              <c:numCache>
                <c:formatCode>General</c:formatCode>
                <c:ptCount val="8"/>
                <c:pt idx="0">
                  <c:v>6315368</c:v>
                </c:pt>
                <c:pt idx="1">
                  <c:v>180268</c:v>
                </c:pt>
                <c:pt idx="2">
                  <c:v>985817</c:v>
                </c:pt>
                <c:pt idx="3">
                  <c:v>877216</c:v>
                </c:pt>
                <c:pt idx="4">
                  <c:v>765409</c:v>
                </c:pt>
                <c:pt idx="5">
                  <c:v>68588.189078000025</c:v>
                </c:pt>
                <c:pt idx="6">
                  <c:v>500</c:v>
                </c:pt>
                <c:pt idx="7">
                  <c:v>30040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74-4A1B-9C58-3367E06947E8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Sheet1!$P$5:$P$13</c:f>
              <c:numCache>
                <c:formatCode>General</c:formatCode>
                <c:ptCount val="8"/>
                <c:pt idx="0">
                  <c:v>6538689</c:v>
                </c:pt>
                <c:pt idx="1">
                  <c:v>296804</c:v>
                </c:pt>
                <c:pt idx="2">
                  <c:v>952139</c:v>
                </c:pt>
                <c:pt idx="3">
                  <c:v>1125234.8</c:v>
                </c:pt>
                <c:pt idx="4">
                  <c:v>699152</c:v>
                </c:pt>
                <c:pt idx="5">
                  <c:v>87740.842130999998</c:v>
                </c:pt>
                <c:pt idx="6">
                  <c:v>32000</c:v>
                </c:pt>
                <c:pt idx="7">
                  <c:v>32558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74-4A1B-9C58-3367E06947E8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Sheet1!$A$5:$A$13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Sheet1!$Q$5:$Q$13</c:f>
              <c:numCache>
                <c:formatCode>General</c:formatCode>
                <c:ptCount val="8"/>
                <c:pt idx="0">
                  <c:v>6582220</c:v>
                </c:pt>
                <c:pt idx="1">
                  <c:v>334640</c:v>
                </c:pt>
                <c:pt idx="2">
                  <c:v>962754</c:v>
                </c:pt>
                <c:pt idx="3">
                  <c:v>1491555.1839999999</c:v>
                </c:pt>
                <c:pt idx="4">
                  <c:v>617546</c:v>
                </c:pt>
                <c:pt idx="5">
                  <c:v>87684.01072999998</c:v>
                </c:pt>
                <c:pt idx="6">
                  <c:v>33184</c:v>
                </c:pt>
                <c:pt idx="7">
                  <c:v>43001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74-4A1B-9C58-3367E0694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262464"/>
        <c:axId val="1086945136"/>
      </c:barChart>
      <c:catAx>
        <c:axId val="117426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45136"/>
        <c:crosses val="autoZero"/>
        <c:auto val="1"/>
        <c:lblAlgn val="ctr"/>
        <c:lblOffset val="100"/>
        <c:noMultiLvlLbl val="0"/>
      </c:catAx>
      <c:valAx>
        <c:axId val="10869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'recovery_rate' by 'wpm_material_type' and 'waste_stream'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Commercial and Industrial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Suggestion2!$B$4:$B$12</c:f>
              <c:numCache>
                <c:formatCode>General</c:formatCode>
                <c:ptCount val="8"/>
                <c:pt idx="0">
                  <c:v>33.586247000000014</c:v>
                </c:pt>
                <c:pt idx="1">
                  <c:v>12.819052999999998</c:v>
                </c:pt>
                <c:pt idx="2">
                  <c:v>40.886833000000003</c:v>
                </c:pt>
                <c:pt idx="3">
                  <c:v>28.020916999999997</c:v>
                </c:pt>
                <c:pt idx="4">
                  <c:v>44.74249300000001</c:v>
                </c:pt>
                <c:pt idx="5">
                  <c:v>12.482426999999998</c:v>
                </c:pt>
                <c:pt idx="6">
                  <c:v>2.6605579999999995</c:v>
                </c:pt>
                <c:pt idx="7">
                  <c:v>48.539614999999998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6-4919-9466-9595AA4C21BB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Construction and Demolition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Suggestion2!$C$4:$C$12</c:f>
              <c:numCache>
                <c:formatCode>General</c:formatCode>
                <c:ptCount val="8"/>
                <c:pt idx="0">
                  <c:v>76.686082999999954</c:v>
                </c:pt>
                <c:pt idx="1">
                  <c:v>5.8382240000000003</c:v>
                </c:pt>
                <c:pt idx="2">
                  <c:v>35.197117999999989</c:v>
                </c:pt>
                <c:pt idx="3">
                  <c:v>15.466920000000002</c:v>
                </c:pt>
                <c:pt idx="4">
                  <c:v>21.393243999999996</c:v>
                </c:pt>
                <c:pt idx="5">
                  <c:v>9.8662600000000005</c:v>
                </c:pt>
                <c:pt idx="6">
                  <c:v>4.37E-4</c:v>
                </c:pt>
                <c:pt idx="7">
                  <c:v>11.564311999999999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6-4919-9466-9595AA4C21BB}"/>
            </c:ext>
          </c:extLst>
        </c:ser>
        <c:ser>
          <c:idx val="2"/>
          <c:order val="2"/>
          <c:tx>
            <c:strRef>
              <c:f>Suggestion2!$D$2:$D$3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Suggestion2!$A$4:$A$12</c:f>
              <c:strCache>
                <c:ptCount val="8"/>
                <c:pt idx="0">
                  <c:v>Aggregate, masonry and soils</c:v>
                </c:pt>
                <c:pt idx="1">
                  <c:v>Glass</c:v>
                </c:pt>
                <c:pt idx="2">
                  <c:v>Metals</c:v>
                </c:pt>
                <c:pt idx="3">
                  <c:v>Organics</c:v>
                </c:pt>
                <c:pt idx="4">
                  <c:v>Paper and cardboard</c:v>
                </c:pt>
                <c:pt idx="5">
                  <c:v>Plastic</c:v>
                </c:pt>
                <c:pt idx="6">
                  <c:v>Textiles</c:v>
                </c:pt>
                <c:pt idx="7">
                  <c:v>Tyres and rubber</c:v>
                </c:pt>
              </c:strCache>
            </c:strRef>
          </c:cat>
          <c:val>
            <c:numRef>
              <c:f>Suggestion2!$D$4:$D$12</c:f>
              <c:numCache>
                <c:formatCode>General</c:formatCode>
                <c:ptCount val="8"/>
                <c:pt idx="0">
                  <c:v>36.482859000000019</c:v>
                </c:pt>
                <c:pt idx="1">
                  <c:v>14.242709999999999</c:v>
                </c:pt>
                <c:pt idx="2">
                  <c:v>34.730308999999998</c:v>
                </c:pt>
                <c:pt idx="3">
                  <c:v>26.538671999999988</c:v>
                </c:pt>
                <c:pt idx="4">
                  <c:v>33.936316000000005</c:v>
                </c:pt>
                <c:pt idx="5">
                  <c:v>15.136761999999996</c:v>
                </c:pt>
                <c:pt idx="6">
                  <c:v>2.3319169999999994</c:v>
                </c:pt>
                <c:pt idx="7">
                  <c:v>35.790553000000003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6-4919-9466-9595AA4C2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858335616"/>
        <c:axId val="853118176"/>
      </c:barChart>
      <c:catAx>
        <c:axId val="85833561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118176"/>
        <c:crosses val="autoZero"/>
        <c:auto val="1"/>
        <c:lblAlgn val="ctr"/>
        <c:lblOffset val="100"/>
        <c:noMultiLvlLbl val="0"/>
      </c:catAx>
      <c:valAx>
        <c:axId val="8531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recovery_rate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3561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'wpm_material_name': </a:t>
            </a:r>
            <a:r>
              <a:rPr lang="en-US">
                <a:solidFill>
                  <a:srgbClr val="DD5A13"/>
                </a:solidFill>
              </a:rPr>
              <a:t>Concrete</a:t>
            </a:r>
            <a:r>
              <a:rPr lang="en-US"/>
              <a:t> has noticeably higher 'recycled'.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Suggestion3!$A$3:$A$36</c:f>
              <c:strCache>
                <c:ptCount val="33"/>
                <c:pt idx="0">
                  <c:v>Concrete</c:v>
                </c:pt>
                <c:pt idx="1">
                  <c:v>Ferrous</c:v>
                </c:pt>
                <c:pt idx="2">
                  <c:v>Soil and natural materials</c:v>
                </c:pt>
                <c:pt idx="3">
                  <c:v>Bricks</c:v>
                </c:pt>
                <c:pt idx="4">
                  <c:v>Garden organics</c:v>
                </c:pt>
                <c:pt idx="5">
                  <c:v>Cardboard</c:v>
                </c:pt>
                <c:pt idx="6">
                  <c:v>Asphalt</c:v>
                </c:pt>
                <c:pt idx="7">
                  <c:v>Rubble</c:v>
                </c:pt>
                <c:pt idx="8">
                  <c:v>Other paper</c:v>
                </c:pt>
                <c:pt idx="9">
                  <c:v>Other metals</c:v>
                </c:pt>
                <c:pt idx="10">
                  <c:v>Container glass</c:v>
                </c:pt>
                <c:pt idx="11">
                  <c:v>Wood /timber</c:v>
                </c:pt>
                <c:pt idx="12">
                  <c:v>Other organics</c:v>
                </c:pt>
                <c:pt idx="13">
                  <c:v>Newsprint and magazines</c:v>
                </c:pt>
                <c:pt idx="14">
                  <c:v>Printing and writing paper</c:v>
                </c:pt>
                <c:pt idx="15">
                  <c:v>Food organics</c:v>
                </c:pt>
                <c:pt idx="16">
                  <c:v>Plaster</c:v>
                </c:pt>
                <c:pt idx="17">
                  <c:v>Aluminium</c:v>
                </c:pt>
                <c:pt idx="18">
                  <c:v>Passenger tyres</c:v>
                </c:pt>
                <c:pt idx="19">
                  <c:v>LDPE (4)</c:v>
                </c:pt>
                <c:pt idx="20">
                  <c:v>PP (5)</c:v>
                </c:pt>
                <c:pt idx="21">
                  <c:v>HDPE (2)</c:v>
                </c:pt>
                <c:pt idx="22">
                  <c:v>Other glass</c:v>
                </c:pt>
                <c:pt idx="23">
                  <c:v>Truck tyres</c:v>
                </c:pt>
                <c:pt idx="24">
                  <c:v>PET (1)</c:v>
                </c:pt>
                <c:pt idx="25">
                  <c:v>Offroad tyres</c:v>
                </c:pt>
                <c:pt idx="26">
                  <c:v>Other textiles</c:v>
                </c:pt>
                <c:pt idx="27">
                  <c:v>Other plastics (7)</c:v>
                </c:pt>
                <c:pt idx="28">
                  <c:v>PS (6)</c:v>
                </c:pt>
                <c:pt idx="29">
                  <c:v>Liquidpaperboard</c:v>
                </c:pt>
                <c:pt idx="30">
                  <c:v>Other rubber</c:v>
                </c:pt>
                <c:pt idx="31">
                  <c:v>PVC (3)</c:v>
                </c:pt>
                <c:pt idx="32">
                  <c:v>Clothing</c:v>
                </c:pt>
              </c:strCache>
            </c:strRef>
          </c:cat>
          <c:val>
            <c:numRef>
              <c:f>Suggestion3!$B$3:$B$36</c:f>
              <c:numCache>
                <c:formatCode>General</c:formatCode>
                <c:ptCount val="33"/>
                <c:pt idx="0">
                  <c:v>34815984</c:v>
                </c:pt>
                <c:pt idx="1">
                  <c:v>12379601.860000001</c:v>
                </c:pt>
                <c:pt idx="2">
                  <c:v>12312183</c:v>
                </c:pt>
                <c:pt idx="3">
                  <c:v>8726048</c:v>
                </c:pt>
                <c:pt idx="4">
                  <c:v>6996821.1199999982</c:v>
                </c:pt>
                <c:pt idx="5">
                  <c:v>6526862.4100000001</c:v>
                </c:pt>
                <c:pt idx="6">
                  <c:v>6257544</c:v>
                </c:pt>
                <c:pt idx="7">
                  <c:v>5748680</c:v>
                </c:pt>
                <c:pt idx="8">
                  <c:v>3709092</c:v>
                </c:pt>
                <c:pt idx="9">
                  <c:v>3317072</c:v>
                </c:pt>
                <c:pt idx="10">
                  <c:v>2990672</c:v>
                </c:pt>
                <c:pt idx="11">
                  <c:v>2669393.0499999998</c:v>
                </c:pt>
                <c:pt idx="12">
                  <c:v>1882631</c:v>
                </c:pt>
                <c:pt idx="13">
                  <c:v>1249757</c:v>
                </c:pt>
                <c:pt idx="14">
                  <c:v>1191051</c:v>
                </c:pt>
                <c:pt idx="15">
                  <c:v>747005.86399999994</c:v>
                </c:pt>
                <c:pt idx="16">
                  <c:v>526880</c:v>
                </c:pt>
                <c:pt idx="17">
                  <c:v>384836</c:v>
                </c:pt>
                <c:pt idx="18">
                  <c:v>277244</c:v>
                </c:pt>
                <c:pt idx="19">
                  <c:v>251813.88952499998</c:v>
                </c:pt>
                <c:pt idx="20">
                  <c:v>180778.54244599998</c:v>
                </c:pt>
                <c:pt idx="21">
                  <c:v>177604.02675948496</c:v>
                </c:pt>
                <c:pt idx="22">
                  <c:v>166470</c:v>
                </c:pt>
                <c:pt idx="23">
                  <c:v>157909</c:v>
                </c:pt>
                <c:pt idx="24">
                  <c:v>82779.283634999985</c:v>
                </c:pt>
                <c:pt idx="25">
                  <c:v>82589</c:v>
                </c:pt>
                <c:pt idx="26">
                  <c:v>76832.2</c:v>
                </c:pt>
                <c:pt idx="27">
                  <c:v>65569.11243400001</c:v>
                </c:pt>
                <c:pt idx="28">
                  <c:v>46149.411133000001</c:v>
                </c:pt>
                <c:pt idx="29">
                  <c:v>42753</c:v>
                </c:pt>
                <c:pt idx="30">
                  <c:v>27133</c:v>
                </c:pt>
                <c:pt idx="31">
                  <c:v>21906.893886515089</c:v>
                </c:pt>
                <c:pt idx="32">
                  <c:v>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C-4C80-B271-48B965E84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47177520"/>
        <c:axId val="1012161840"/>
      </c:barChart>
      <c:catAx>
        <c:axId val="94717752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61840"/>
        <c:crosses val="autoZero"/>
        <c:auto val="1"/>
        <c:lblAlgn val="ctr"/>
        <c:lblOffset val="100"/>
        <c:noMultiLvlLbl val="0"/>
      </c:catAx>
      <c:valAx>
        <c:axId val="101216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recycled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77520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[wasteprojectionmodel_actuals_20230721.xlsx]Suggestion4!PivotTable5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'wpm_material_name': </a:t>
            </a:r>
            <a:r>
              <a:rPr lang="en-US">
                <a:solidFill>
                  <a:srgbClr val="DD5A13"/>
                </a:solidFill>
              </a:rPr>
              <a:t>Food organics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Soil and natural materials</a:t>
            </a:r>
            <a:r>
              <a:rPr lang="en-US"/>
              <a:t> have noticeably higher 'disposal'.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Suggestion4!$B$2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Suggestion4!$A$3:$A$36</c:f>
              <c:strCache>
                <c:ptCount val="33"/>
                <c:pt idx="0">
                  <c:v>Food organics</c:v>
                </c:pt>
                <c:pt idx="1">
                  <c:v>Soil and natural materials</c:v>
                </c:pt>
                <c:pt idx="2">
                  <c:v>Wood /timber</c:v>
                </c:pt>
                <c:pt idx="3">
                  <c:v>Other paper</c:v>
                </c:pt>
                <c:pt idx="4">
                  <c:v>Garden organics</c:v>
                </c:pt>
                <c:pt idx="5">
                  <c:v>Printing and writing paper</c:v>
                </c:pt>
                <c:pt idx="6">
                  <c:v>HDPE (2)</c:v>
                </c:pt>
                <c:pt idx="7">
                  <c:v>Other organics</c:v>
                </c:pt>
                <c:pt idx="8">
                  <c:v>Cardboard</c:v>
                </c:pt>
                <c:pt idx="9">
                  <c:v>Other plastics (7)</c:v>
                </c:pt>
                <c:pt idx="10">
                  <c:v>Ferrous</c:v>
                </c:pt>
                <c:pt idx="11">
                  <c:v>Clothing</c:v>
                </c:pt>
                <c:pt idx="12">
                  <c:v>Bricks</c:v>
                </c:pt>
                <c:pt idx="13">
                  <c:v>Other textiles</c:v>
                </c:pt>
                <c:pt idx="14">
                  <c:v>PP (5)</c:v>
                </c:pt>
                <c:pt idx="15">
                  <c:v>LDPE (4)</c:v>
                </c:pt>
                <c:pt idx="16">
                  <c:v>PET (1)</c:v>
                </c:pt>
                <c:pt idx="17">
                  <c:v>Container glass</c:v>
                </c:pt>
                <c:pt idx="18">
                  <c:v>Liquidpaperboard</c:v>
                </c:pt>
                <c:pt idx="19">
                  <c:v>Concrete</c:v>
                </c:pt>
                <c:pt idx="20">
                  <c:v>PVC (3)</c:v>
                </c:pt>
                <c:pt idx="21">
                  <c:v>Other glass</c:v>
                </c:pt>
                <c:pt idx="22">
                  <c:v>Aluminium</c:v>
                </c:pt>
                <c:pt idx="23">
                  <c:v>Plaster</c:v>
                </c:pt>
                <c:pt idx="24">
                  <c:v>Rubble</c:v>
                </c:pt>
                <c:pt idx="25">
                  <c:v>PS (6)</c:v>
                </c:pt>
                <c:pt idx="26">
                  <c:v>Other rubber</c:v>
                </c:pt>
                <c:pt idx="27">
                  <c:v>Asphalt</c:v>
                </c:pt>
                <c:pt idx="28">
                  <c:v>Passenger tyres</c:v>
                </c:pt>
                <c:pt idx="29">
                  <c:v>Offroad tyres</c:v>
                </c:pt>
                <c:pt idx="30">
                  <c:v>Truck tyres</c:v>
                </c:pt>
                <c:pt idx="31">
                  <c:v>Newsprint and magazines</c:v>
                </c:pt>
                <c:pt idx="32">
                  <c:v>Other metals</c:v>
                </c:pt>
              </c:strCache>
            </c:strRef>
          </c:cat>
          <c:val>
            <c:numRef>
              <c:f>Suggestion4!$B$3:$B$36</c:f>
              <c:numCache>
                <c:formatCode>General</c:formatCode>
                <c:ptCount val="33"/>
                <c:pt idx="0">
                  <c:v>12817085.720693002</c:v>
                </c:pt>
                <c:pt idx="1">
                  <c:v>11604724.871656997</c:v>
                </c:pt>
                <c:pt idx="2">
                  <c:v>5560268.1297050007</c:v>
                </c:pt>
                <c:pt idx="3">
                  <c:v>3112461.4789640005</c:v>
                </c:pt>
                <c:pt idx="4">
                  <c:v>2659630.2408110001</c:v>
                </c:pt>
                <c:pt idx="5">
                  <c:v>2462682.654544001</c:v>
                </c:pt>
                <c:pt idx="6">
                  <c:v>1904995.7753100002</c:v>
                </c:pt>
                <c:pt idx="7">
                  <c:v>1903018.7206669997</c:v>
                </c:pt>
                <c:pt idx="8">
                  <c:v>1777093.0774840002</c:v>
                </c:pt>
                <c:pt idx="9">
                  <c:v>1703389.974533</c:v>
                </c:pt>
                <c:pt idx="10">
                  <c:v>1568130.9984369997</c:v>
                </c:pt>
                <c:pt idx="11">
                  <c:v>1520040.2438319991</c:v>
                </c:pt>
                <c:pt idx="12">
                  <c:v>1477597.5082320001</c:v>
                </c:pt>
                <c:pt idx="13">
                  <c:v>1264347.4917090002</c:v>
                </c:pt>
                <c:pt idx="14">
                  <c:v>1230440.398539</c:v>
                </c:pt>
                <c:pt idx="15">
                  <c:v>1147129.3298810001</c:v>
                </c:pt>
                <c:pt idx="16">
                  <c:v>1031709.6576519998</c:v>
                </c:pt>
                <c:pt idx="17">
                  <c:v>980761.01669799967</c:v>
                </c:pt>
                <c:pt idx="18">
                  <c:v>838676.191857</c:v>
                </c:pt>
                <c:pt idx="19">
                  <c:v>825871.93177999975</c:v>
                </c:pt>
                <c:pt idx="20">
                  <c:v>807476.5115410001</c:v>
                </c:pt>
                <c:pt idx="21">
                  <c:v>798456.44028000021</c:v>
                </c:pt>
                <c:pt idx="22">
                  <c:v>610628.36816099996</c:v>
                </c:pt>
                <c:pt idx="23">
                  <c:v>599264.81946899998</c:v>
                </c:pt>
                <c:pt idx="24">
                  <c:v>382596.23896000005</c:v>
                </c:pt>
                <c:pt idx="25">
                  <c:v>320427.18712799996</c:v>
                </c:pt>
                <c:pt idx="26">
                  <c:v>161104.72603500009</c:v>
                </c:pt>
                <c:pt idx="27">
                  <c:v>70819.278411000007</c:v>
                </c:pt>
                <c:pt idx="28">
                  <c:v>15175.389913999998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4-41FB-A3F8-8C37CAA04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36869904"/>
        <c:axId val="611231232"/>
      </c:barChart>
      <c:catAx>
        <c:axId val="83686990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wpm_material_name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31232"/>
        <c:crosses val="autoZero"/>
        <c:auto val="1"/>
        <c:lblAlgn val="ctr"/>
        <c:lblOffset val="100"/>
        <c:noMultiLvlLbl val="0"/>
      </c:catAx>
      <c:valAx>
        <c:axId val="61123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disposal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69904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6F900-54C0-4244-91F5-9B462DA74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4761</xdr:rowOff>
    </xdr:from>
    <xdr:to>
      <xdr:col>9</xdr:col>
      <xdr:colOff>314325</xdr:colOff>
      <xdr:row>31</xdr:row>
      <xdr:rowOff>148555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47466-68A9-3022-AE16-DAA065855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 descr="Chart type: Clustered Bar. 'recovery_rate' by 'wpm_material_type' and 'waste_stream'&#10;&#10;Description automatically generated">
          <a:extLst>
            <a:ext uri="{FF2B5EF4-FFF2-40B4-BE49-F238E27FC236}">
              <a16:creationId xmlns:a16="http://schemas.microsoft.com/office/drawing/2014/main" id="{34DDC3AB-1F3F-C834-3E5B-AF47F2D65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wpm_material_name': Concrete has noticeably higher 'recycled'.&#10;&#10;Description automatically generated">
          <a:extLst>
            <a:ext uri="{FF2B5EF4-FFF2-40B4-BE49-F238E27FC236}">
              <a16:creationId xmlns:a16="http://schemas.microsoft.com/office/drawing/2014/main" id="{F4A080EF-CEBA-98DB-7D2B-7C6058578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Stacked Bar. 'wpm_material_name': Food organics and Soil and natural materials have noticeably higher 'disposal'.&#10;&#10;Description automatically generated">
          <a:extLst>
            <a:ext uri="{FF2B5EF4-FFF2-40B4-BE49-F238E27FC236}">
              <a16:creationId xmlns:a16="http://schemas.microsoft.com/office/drawing/2014/main" id="{50671648-B689-4146-B187-FD73475C4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61480" refreshedDate="45157.35527453704" createdVersion="8" refreshedVersion="8" minRefreshableVersion="3" recordCount="1515" xr:uid="{00000000-000A-0000-FFFF-FFFF1F000000}">
  <cacheSource type="worksheet">
    <worksheetSource ref="A1:K1516" sheet="wasteprojectionmodel_actuals_20"/>
  </cacheSource>
  <cacheFields count="10">
    <cacheField name="financial_year" numFmtId="0">
      <sharedItems count="16">
        <s v="2005-2006"/>
        <s v="2006-2007"/>
        <s v="2007-2008"/>
        <s v="2008-2009"/>
        <s v="2009-2010"/>
        <s v="2010-2011"/>
        <s v="2011-2012"/>
        <s v="2012-2013"/>
        <s v="2013-2014"/>
        <s v="2014-2015"/>
        <s v="2015-2016"/>
        <s v="2016-2017"/>
        <s v="2017-2018"/>
        <s v="2018-2019"/>
        <s v="2019-2020"/>
        <s v="2020-2021"/>
      </sharedItems>
    </cacheField>
    <cacheField name="wpm_material_type" numFmtId="0">
      <sharedItems count="8">
        <s v="Aggregate, masonry and soils"/>
        <s v="Glass"/>
        <s v="Metals"/>
        <s v="Organics"/>
        <s v="Paper and cardboard"/>
        <s v="Textiles"/>
        <s v="Tyres and rubber"/>
        <s v="Plastic"/>
      </sharedItems>
    </cacheField>
    <cacheField name="wpm_material_name" numFmtId="0">
      <sharedItems count="33">
        <s v="Asphalt"/>
        <s v="Bricks"/>
        <s v="Concrete"/>
        <s v="Plaster"/>
        <s v="Soil and natural materials"/>
        <s v="Container glass"/>
        <s v="Other glass"/>
        <s v="Aluminium"/>
        <s v="Ferrous"/>
        <s v="Other metals"/>
        <s v="Food organics"/>
        <s v="Garden organics"/>
        <s v="Other organics"/>
        <s v="Wood /timber"/>
        <s v="Cardboard"/>
        <s v="Newsprint and magazines"/>
        <s v="Other paper"/>
        <s v="Printing and writing paper"/>
        <s v="Clothing"/>
        <s v="Other textiles"/>
        <s v="Other rubber"/>
        <s v="Passenger tyres"/>
        <s v="Truck tyres"/>
        <s v="Rubble"/>
        <s v="Liquidpaperboard"/>
        <s v="Offroad tyres"/>
        <s v="HDPE (2)"/>
        <s v="LDPE (4)"/>
        <s v="Other plastics (7)"/>
        <s v="PET (1)"/>
        <s v="PP (5)"/>
        <s v="PS (6)"/>
        <s v="PVC (3)"/>
      </sharedItems>
    </cacheField>
    <cacheField name="waste_stream" numFmtId="0">
      <sharedItems count="3">
        <s v="Commercial and Industrial"/>
        <s v="Construction and Demolition"/>
        <s v="Municipal Solid Waste"/>
      </sharedItems>
    </cacheField>
    <cacheField name="recycled" numFmtId="0">
      <sharedItems containsSemiMixedTypes="0" containsString="0" containsNumber="1" minValue="0" maxValue="3148079"/>
    </cacheField>
    <cacheField name="waste_to_energy" numFmtId="0">
      <sharedItems containsSemiMixedTypes="0" containsString="0" containsNumber="1" minValue="0" maxValue="12274.8"/>
    </cacheField>
    <cacheField name="export_interstate" numFmtId="0">
      <sharedItems containsSemiMixedTypes="0" containsString="0" containsNumber="1" minValue="0" maxValue="50000"/>
    </cacheField>
    <cacheField name="export_international" numFmtId="0">
      <sharedItems containsSemiMixedTypes="0" containsString="0" containsNumber="1" minValue="0" maxValue="379497.81150000001"/>
    </cacheField>
    <cacheField name="disposal" numFmtId="0">
      <sharedItems containsSemiMixedTypes="0" containsString="0" containsNumber="1" minValue="0" maxValue="768606.42937200004"/>
    </cacheField>
    <cacheField name="recovery_rate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61480" refreshedDate="45157.380914351852" createdVersion="8" refreshedVersion="8" minRefreshableVersion="3" recordCount="1515" xr:uid="{00000000-000A-0000-FFFF-FFFF22000000}">
  <cacheSource type="worksheet">
    <worksheetSource ref="A1:B1516" sheet="Joint tables"/>
  </cacheSource>
  <cacheFields count="2">
    <cacheField name="recycled" numFmtId="0">
      <sharedItems containsSemiMixedTypes="0" containsString="0" containsNumber="1" minValue="0" maxValue="3148079"/>
    </cacheField>
    <cacheField name="Joint" numFmtId="0">
      <sharedItems count="505">
        <s v="2006Asphalt"/>
        <s v="2006Bricks"/>
        <s v="2006Concrete"/>
        <s v="2006Plaster"/>
        <s v="2006Soil and natural materials"/>
        <s v="2006Container glass"/>
        <s v="2006Other glass"/>
        <s v="2006Aluminium"/>
        <s v="2006Ferrous"/>
        <s v="2006Other metals"/>
        <s v="2006Food organics"/>
        <s v="2006Garden organics"/>
        <s v="2006Other organics"/>
        <s v="2006Wood /timber"/>
        <s v="2006Cardboard"/>
        <s v="2006Newsprint and magazines"/>
        <s v="2006Other paper"/>
        <s v="2006Printing and writing paper"/>
        <s v="2006Clothing"/>
        <s v="2006Other textiles"/>
        <s v="2006Other rubber"/>
        <s v="2006Passenger tyres"/>
        <s v="2006Truck tyres"/>
        <s v="2007Asphalt"/>
        <s v="2007Bricks"/>
        <s v="2007Concrete"/>
        <s v="2007Plaster"/>
        <s v="2007Rubble"/>
        <s v="2007Soil and natural materials"/>
        <s v="2007Container glass"/>
        <s v="2007Other glass"/>
        <s v="2007Aluminium"/>
        <s v="2007Ferrous"/>
        <s v="2007Other metals"/>
        <s v="2007Food organics"/>
        <s v="2007Garden organics"/>
        <s v="2007Other organics"/>
        <s v="2007Wood /timber"/>
        <s v="2007Cardboard"/>
        <s v="2007Liquidpaperboard"/>
        <s v="2007Newsprint and magazines"/>
        <s v="2007Other paper"/>
        <s v="2007Printing and writing paper"/>
        <s v="2007Other textiles"/>
        <s v="2007Offroad tyres"/>
        <s v="2007Passenger tyres"/>
        <s v="2007Truck tyres"/>
        <s v="2008Asphalt"/>
        <s v="2008Bricks"/>
        <s v="2008Concrete"/>
        <s v="2008Plaster"/>
        <s v="2008Rubble"/>
        <s v="2008Soil and natural materials"/>
        <s v="2008Container glass"/>
        <s v="2008Other glass"/>
        <s v="2008Aluminium"/>
        <s v="2008Ferrous"/>
        <s v="2008Other metals"/>
        <s v="2008Food organics"/>
        <s v="2008Garden organics"/>
        <s v="2008Other organics"/>
        <s v="2008Wood /timber"/>
        <s v="2008Cardboard"/>
        <s v="2008Liquidpaperboard"/>
        <s v="2008Newsprint and magazines"/>
        <s v="2008Other paper"/>
        <s v="2008Printing and writing paper"/>
        <s v="2008HDPE (2)"/>
        <s v="2008LDPE (4)"/>
        <s v="2008Other plastics (7)"/>
        <s v="2008PET (1)"/>
        <s v="2008PP (5)"/>
        <s v="2008PS (6)"/>
        <s v="2008PVC (3)"/>
        <s v="2008Clothing"/>
        <s v="2008Other textiles"/>
        <s v="2008Offroad tyres"/>
        <s v="2008Other rubber"/>
        <s v="2008Passenger tyres"/>
        <s v="2008Truck tyres"/>
        <s v="2009Asphalt"/>
        <s v="2009Bricks"/>
        <s v="2009Concrete"/>
        <s v="2009Plaster"/>
        <s v="2009Rubble"/>
        <s v="2009Soil and natural materials"/>
        <s v="2009Container glass"/>
        <s v="2009Other glass"/>
        <s v="2009Aluminium"/>
        <s v="2009Ferrous"/>
        <s v="2009Other metals"/>
        <s v="2009Food organics"/>
        <s v="2009Garden organics"/>
        <s v="2009Other organics"/>
        <s v="2009Wood /timber"/>
        <s v="2009Cardboard"/>
        <s v="2009Liquidpaperboard"/>
        <s v="2009Newsprint and magazines"/>
        <s v="2009Other paper"/>
        <s v="2009Printing and writing paper"/>
        <s v="2009HDPE (2)"/>
        <s v="2009LDPE (4)"/>
        <s v="2009Other plastics (7)"/>
        <s v="2009PET (1)"/>
        <s v="2009PP (5)"/>
        <s v="2009PS (6)"/>
        <s v="2009PVC (3)"/>
        <s v="2009Clothing"/>
        <s v="2009Other textiles"/>
        <s v="2009Offroad tyres"/>
        <s v="2009Other rubber"/>
        <s v="2009Passenger tyres"/>
        <s v="2009Truck tyres"/>
        <s v="2010Asphalt"/>
        <s v="2010Bricks"/>
        <s v="2010Concrete"/>
        <s v="2010Plaster"/>
        <s v="2010Rubble"/>
        <s v="2010Soil and natural materials"/>
        <s v="2010Container glass"/>
        <s v="2010Other glass"/>
        <s v="2010Aluminium"/>
        <s v="2010Ferrous"/>
        <s v="2010Other metals"/>
        <s v="2010Food organics"/>
        <s v="2010Garden organics"/>
        <s v="2010Other organics"/>
        <s v="2010Wood /timber"/>
        <s v="2010Cardboard"/>
        <s v="2010Liquidpaperboard"/>
        <s v="2010Newsprint and magazines"/>
        <s v="2010Other paper"/>
        <s v="2010Printing and writing paper"/>
        <s v="2010HDPE (2)"/>
        <s v="2010LDPE (4)"/>
        <s v="2010Other plastics (7)"/>
        <s v="2010PET (1)"/>
        <s v="2010PP (5)"/>
        <s v="2010PS (6)"/>
        <s v="2010PVC (3)"/>
        <s v="2010Clothing"/>
        <s v="2010Other textiles"/>
        <s v="2010Offroad tyres"/>
        <s v="2010Other rubber"/>
        <s v="2010Passenger tyres"/>
        <s v="2010Truck tyres"/>
        <s v="2011Asphalt"/>
        <s v="2011Bricks"/>
        <s v="2011Concrete"/>
        <s v="2011Plaster"/>
        <s v="2011Rubble"/>
        <s v="2011Soil and natural materials"/>
        <s v="2011Container glass"/>
        <s v="2011Other glass"/>
        <s v="2011Aluminium"/>
        <s v="2011Ferrous"/>
        <s v="2011Other metals"/>
        <s v="2011Food organics"/>
        <s v="2011Garden organics"/>
        <s v="2011Other organics"/>
        <s v="2011Wood /timber"/>
        <s v="2011Cardboard"/>
        <s v="2011Liquidpaperboard"/>
        <s v="2011Newsprint and magazines"/>
        <s v="2011Other paper"/>
        <s v="2011Printing and writing paper"/>
        <s v="2011HDPE (2)"/>
        <s v="2011LDPE (4)"/>
        <s v="2011Other plastics (7)"/>
        <s v="2011PET (1)"/>
        <s v="2011PP (5)"/>
        <s v="2011PS (6)"/>
        <s v="2011PVC (3)"/>
        <s v="2011Clothing"/>
        <s v="2011Other textiles"/>
        <s v="2011Offroad tyres"/>
        <s v="2011Other rubber"/>
        <s v="2011Passenger tyres"/>
        <s v="2011Truck tyres"/>
        <s v="2012Asphalt"/>
        <s v="2012Bricks"/>
        <s v="2012Concrete"/>
        <s v="2012Plaster"/>
        <s v="2012Rubble"/>
        <s v="2012Soil and natural materials"/>
        <s v="2012Container glass"/>
        <s v="2012Other glass"/>
        <s v="2012Aluminium"/>
        <s v="2012Ferrous"/>
        <s v="2012Other metals"/>
        <s v="2012Food organics"/>
        <s v="2012Garden organics"/>
        <s v="2012Other organics"/>
        <s v="2012Wood /timber"/>
        <s v="2012Cardboard"/>
        <s v="2012Liquidpaperboard"/>
        <s v="2012Newsprint and magazines"/>
        <s v="2012Other paper"/>
        <s v="2012Printing and writing paper"/>
        <s v="2012HDPE (2)"/>
        <s v="2012LDPE (4)"/>
        <s v="2012Other plastics (7)"/>
        <s v="2012PET (1)"/>
        <s v="2012PP (5)"/>
        <s v="2012PS (6)"/>
        <s v="2012PVC (3)"/>
        <s v="2012Clothing"/>
        <s v="2012Other textiles"/>
        <s v="2012Other rubber"/>
        <s v="2012Passenger tyres"/>
        <s v="2013Asphalt"/>
        <s v="2013Bricks"/>
        <s v="2013Concrete"/>
        <s v="2013Plaster"/>
        <s v="2013Rubble"/>
        <s v="2013Soil and natural materials"/>
        <s v="2013Container glass"/>
        <s v="2013Other glass"/>
        <s v="2013Aluminium"/>
        <s v="2013Ferrous"/>
        <s v="2013Other metals"/>
        <s v="2013Food organics"/>
        <s v="2013Garden organics"/>
        <s v="2013Other organics"/>
        <s v="2013Wood /timber"/>
        <s v="2013Cardboard"/>
        <s v="2013Liquidpaperboard"/>
        <s v="2013Newsprint and magazines"/>
        <s v="2013Other paper"/>
        <s v="2013Printing and writing paper"/>
        <s v="2013HDPE (2)"/>
        <s v="2013LDPE (4)"/>
        <s v="2013Other plastics (7)"/>
        <s v="2013PET (1)"/>
        <s v="2013PP (5)"/>
        <s v="2013PS (6)"/>
        <s v="2013PVC (3)"/>
        <s v="2013Clothing"/>
        <s v="2013Other textiles"/>
        <s v="2013Other rubber"/>
        <s v="2013Passenger tyres"/>
        <s v="2014Asphalt"/>
        <s v="2014Bricks"/>
        <s v="2014Concrete"/>
        <s v="2014Plaster"/>
        <s v="2014Rubble"/>
        <s v="2014Soil and natural materials"/>
        <s v="2014Container glass"/>
        <s v="2014Other glass"/>
        <s v="2014Aluminium"/>
        <s v="2014Ferrous"/>
        <s v="2014Other metals"/>
        <s v="2014Food organics"/>
        <s v="2014Garden organics"/>
        <s v="2014Other organics"/>
        <s v="2014Wood /timber"/>
        <s v="2014Cardboard"/>
        <s v="2014Liquidpaperboard"/>
        <s v="2014Newsprint and magazines"/>
        <s v="2014Other paper"/>
        <s v="2014Printing and writing paper"/>
        <s v="2014HDPE (2)"/>
        <s v="2014LDPE (4)"/>
        <s v="2014Other plastics (7)"/>
        <s v="2014PET (1)"/>
        <s v="2014PP (5)"/>
        <s v="2014PS (6)"/>
        <s v="2014PVC (3)"/>
        <s v="2014Clothing"/>
        <s v="2014Other textiles"/>
        <s v="2014Offroad tyres"/>
        <s v="2014Other rubber"/>
        <s v="2014Passenger tyres"/>
        <s v="2014Truck tyres"/>
        <s v="2015Asphalt"/>
        <s v="2015Bricks"/>
        <s v="2015Concrete"/>
        <s v="2015Plaster"/>
        <s v="2015Rubble"/>
        <s v="2015Soil and natural materials"/>
        <s v="2015Container glass"/>
        <s v="2015Other glass"/>
        <s v="2015Aluminium"/>
        <s v="2015Ferrous"/>
        <s v="2015Other metals"/>
        <s v="2015Food organics"/>
        <s v="2015Garden organics"/>
        <s v="2015Other organics"/>
        <s v="2015Wood /timber"/>
        <s v="2015Cardboard"/>
        <s v="2015Liquidpaperboard"/>
        <s v="2015Newsprint and magazines"/>
        <s v="2015Other paper"/>
        <s v="2015Printing and writing paper"/>
        <s v="2015HDPE (2)"/>
        <s v="2015LDPE (4)"/>
        <s v="2015Other plastics (7)"/>
        <s v="2015PET (1)"/>
        <s v="2015PP (5)"/>
        <s v="2015PS (6)"/>
        <s v="2015PVC (3)"/>
        <s v="2015Clothing"/>
        <s v="2015Other textiles"/>
        <s v="2015Offroad tyres"/>
        <s v="2015Other rubber"/>
        <s v="2015Passenger tyres"/>
        <s v="2015Truck tyres"/>
        <s v="2016Asphalt"/>
        <s v="2016Bricks"/>
        <s v="2016Concrete"/>
        <s v="2016Plaster"/>
        <s v="2016Rubble"/>
        <s v="2016Soil and natural materials"/>
        <s v="2016Container glass"/>
        <s v="2016Other glass"/>
        <s v="2016Aluminium"/>
        <s v="2016Ferrous"/>
        <s v="2016Other metals"/>
        <s v="2016Food organics"/>
        <s v="2016Garden organics"/>
        <s v="2016Other organics"/>
        <s v="2016Wood /timber"/>
        <s v="2016Cardboard"/>
        <s v="2016Liquidpaperboard"/>
        <s v="2016Newsprint and magazines"/>
        <s v="2016Other paper"/>
        <s v="2016Printing and writing paper"/>
        <s v="2016HDPE (2)"/>
        <s v="2016LDPE (4)"/>
        <s v="2016Other plastics (7)"/>
        <s v="2016PET (1)"/>
        <s v="2016PP (5)"/>
        <s v="2016PS (6)"/>
        <s v="2016PVC (3)"/>
        <s v="2016Clothing"/>
        <s v="2016Other textiles"/>
        <s v="2016Offroad tyres"/>
        <s v="2016Other rubber"/>
        <s v="2016Passenger tyres"/>
        <s v="2016Truck tyres"/>
        <s v="2017Asphalt"/>
        <s v="2017Bricks"/>
        <s v="2017Concrete"/>
        <s v="2017Plaster"/>
        <s v="2017Rubble"/>
        <s v="2017Soil and natural materials"/>
        <s v="2017Container glass"/>
        <s v="2017Other glass"/>
        <s v="2017Aluminium"/>
        <s v="2017Ferrous"/>
        <s v="2017Other metals"/>
        <s v="2017Food organics"/>
        <s v="2017Garden organics"/>
        <s v="2017Other organics"/>
        <s v="2017Wood /timber"/>
        <s v="2017Cardboard"/>
        <s v="2017Liquidpaperboard"/>
        <s v="2017Newsprint and magazines"/>
        <s v="2017Other paper"/>
        <s v="2017Printing and writing paper"/>
        <s v="2017HDPE (2)"/>
        <s v="2017LDPE (4)"/>
        <s v="2017Other plastics (7)"/>
        <s v="2017PET (1)"/>
        <s v="2017PP (5)"/>
        <s v="2017PS (6)"/>
        <s v="2017PVC (3)"/>
        <s v="2017Clothing"/>
        <s v="2017Other textiles"/>
        <s v="2017Offroad tyres"/>
        <s v="2017Other rubber"/>
        <s v="2017Passenger tyres"/>
        <s v="2017Truck tyres"/>
        <s v="2018Asphalt"/>
        <s v="2018Bricks"/>
        <s v="2018Concrete"/>
        <s v="2018Plaster"/>
        <s v="2018Rubble"/>
        <s v="2018Soil and natural materials"/>
        <s v="2018Container glass"/>
        <s v="2018Other glass"/>
        <s v="2018Aluminium"/>
        <s v="2018Ferrous"/>
        <s v="2018Other metals"/>
        <s v="2018Food organics"/>
        <s v="2018Garden organics"/>
        <s v="2018Other organics"/>
        <s v="2018Wood /timber"/>
        <s v="2018Cardboard"/>
        <s v="2018Liquidpaperboard"/>
        <s v="2018Newsprint and magazines"/>
        <s v="2018Other paper"/>
        <s v="2018Printing and writing paper"/>
        <s v="2018HDPE (2)"/>
        <s v="2018LDPE (4)"/>
        <s v="2018Other plastics (7)"/>
        <s v="2018PET (1)"/>
        <s v="2018PP (5)"/>
        <s v="2018PS (6)"/>
        <s v="2018PVC (3)"/>
        <s v="2018Clothing"/>
        <s v="2018Other textiles"/>
        <s v="2018Offroad tyres"/>
        <s v="2018Other rubber"/>
        <s v="2018Passenger tyres"/>
        <s v="2018Truck tyres"/>
        <s v="2019Asphalt"/>
        <s v="2019Bricks"/>
        <s v="2019Concrete"/>
        <s v="2019Plaster"/>
        <s v="2019Rubble"/>
        <s v="2019Soil and natural materials"/>
        <s v="2019Container glass"/>
        <s v="2019Other glass"/>
        <s v="2019Aluminium"/>
        <s v="2019Ferrous"/>
        <s v="2019Other metals"/>
        <s v="2019Food organics"/>
        <s v="2019Garden organics"/>
        <s v="2019Other organics"/>
        <s v="2019Wood /timber"/>
        <s v="2019Cardboard"/>
        <s v="2019Liquidpaperboard"/>
        <s v="2019Newsprint and magazines"/>
        <s v="2019Other paper"/>
        <s v="2019Printing and writing paper"/>
        <s v="2019HDPE (2)"/>
        <s v="2019LDPE (4)"/>
        <s v="2019Other plastics (7)"/>
        <s v="2019PET (1)"/>
        <s v="2019PP (5)"/>
        <s v="2019PS (6)"/>
        <s v="2019PVC (3)"/>
        <s v="2019Clothing"/>
        <s v="2019Other textiles"/>
        <s v="2019Offroad tyres"/>
        <s v="2019Other rubber"/>
        <s v="2019Passenger tyres"/>
        <s v="2019Truck tyres"/>
        <s v="2020Asphalt"/>
        <s v="2020Bricks"/>
        <s v="2020Concrete"/>
        <s v="2020Plaster"/>
        <s v="2020Rubble"/>
        <s v="2020Soil and natural materials"/>
        <s v="2020Container glass"/>
        <s v="2020Other glass"/>
        <s v="2020Aluminium"/>
        <s v="2020Ferrous"/>
        <s v="2020Other metals"/>
        <s v="2020Food organics"/>
        <s v="2020Garden organics"/>
        <s v="2020Other organics"/>
        <s v="2020Wood /timber"/>
        <s v="2020Cardboard"/>
        <s v="2020Liquidpaperboard"/>
        <s v="2020Newsprint and magazines"/>
        <s v="2020Other paper"/>
        <s v="2020Printing and writing paper"/>
        <s v="2020HDPE (2)"/>
        <s v="2020LDPE (4)"/>
        <s v="2020Other plastics (7)"/>
        <s v="2020PET (1)"/>
        <s v="2020PP (5)"/>
        <s v="2020PS (6)"/>
        <s v="2020PVC (3)"/>
        <s v="2020Clothing"/>
        <s v="2020Other textiles"/>
        <s v="2020Offroad tyres"/>
        <s v="2020Other rubber"/>
        <s v="2020Passenger tyres"/>
        <s v="2020Truck tyres"/>
        <s v="2021Asphalt"/>
        <s v="2021Bricks"/>
        <s v="2021Concrete"/>
        <s v="2021Plaster"/>
        <s v="2021Rubble"/>
        <s v="2021Soil and natural materials"/>
        <s v="2021Container glass"/>
        <s v="2021Other glass"/>
        <s v="2021Aluminium"/>
        <s v="2021Ferrous"/>
        <s v="2021Other metals"/>
        <s v="2021Food organics"/>
        <s v="2021Garden organics"/>
        <s v="2021Other organics"/>
        <s v="2021Wood /timber"/>
        <s v="2021Cardboard"/>
        <s v="2021Liquidpaperboard"/>
        <s v="2021Newsprint and magazines"/>
        <s v="2021Other paper"/>
        <s v="2021Printing and writing paper"/>
        <s v="2021HDPE (2)"/>
        <s v="2021LDPE (4)"/>
        <s v="2021Other plastics (7)"/>
        <s v="2021PET (1)"/>
        <s v="2021PP (5)"/>
        <s v="2021PS (6)"/>
        <s v="2021PVC (3)"/>
        <s v="2021Clothing"/>
        <s v="2021Other textiles"/>
        <s v="2021Offroad tyres"/>
        <s v="2021Other rubber"/>
        <s v="2021Passenger tyres"/>
        <s v="2021Truck tyr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5">
  <r>
    <x v="0"/>
    <x v="0"/>
    <x v="0"/>
    <x v="0"/>
    <n v="4115"/>
    <n v="0"/>
    <n v="0"/>
    <n v="0"/>
    <n v="0"/>
    <n v="1"/>
  </r>
  <r>
    <x v="0"/>
    <x v="0"/>
    <x v="0"/>
    <x v="1"/>
    <n v="134808"/>
    <n v="0"/>
    <n v="0"/>
    <n v="0"/>
    <n v="0"/>
    <n v="1"/>
  </r>
  <r>
    <x v="0"/>
    <x v="0"/>
    <x v="0"/>
    <x v="2"/>
    <n v="0"/>
    <n v="0"/>
    <n v="0"/>
    <n v="0"/>
    <n v="0"/>
    <m/>
  </r>
  <r>
    <x v="0"/>
    <x v="0"/>
    <x v="1"/>
    <x v="0"/>
    <n v="7996"/>
    <n v="0"/>
    <n v="0"/>
    <n v="0"/>
    <n v="0"/>
    <n v="1"/>
  </r>
  <r>
    <x v="0"/>
    <x v="0"/>
    <x v="1"/>
    <x v="1"/>
    <n v="367220"/>
    <n v="0"/>
    <n v="0"/>
    <n v="0"/>
    <n v="0"/>
    <n v="1"/>
  </r>
  <r>
    <x v="0"/>
    <x v="0"/>
    <x v="1"/>
    <x v="2"/>
    <n v="9998"/>
    <n v="0"/>
    <n v="0"/>
    <n v="0"/>
    <n v="0"/>
    <n v="1"/>
  </r>
  <r>
    <x v="0"/>
    <x v="0"/>
    <x v="2"/>
    <x v="0"/>
    <n v="49883"/>
    <n v="0"/>
    <n v="0"/>
    <n v="0"/>
    <n v="0"/>
    <n v="1"/>
  </r>
  <r>
    <x v="0"/>
    <x v="0"/>
    <x v="2"/>
    <x v="1"/>
    <n v="1666870"/>
    <n v="0"/>
    <n v="0"/>
    <n v="0"/>
    <n v="0"/>
    <n v="1"/>
  </r>
  <r>
    <x v="0"/>
    <x v="0"/>
    <x v="2"/>
    <x v="2"/>
    <n v="16752"/>
    <n v="0"/>
    <n v="0"/>
    <n v="0"/>
    <n v="0"/>
    <n v="1"/>
  </r>
  <r>
    <x v="0"/>
    <x v="0"/>
    <x v="3"/>
    <x v="0"/>
    <n v="9404"/>
    <n v="0"/>
    <n v="0"/>
    <n v="0"/>
    <n v="0"/>
    <n v="1"/>
  </r>
  <r>
    <x v="0"/>
    <x v="0"/>
    <x v="3"/>
    <x v="1"/>
    <n v="17882"/>
    <n v="0"/>
    <n v="0"/>
    <n v="0"/>
    <n v="0"/>
    <n v="1"/>
  </r>
  <r>
    <x v="0"/>
    <x v="0"/>
    <x v="3"/>
    <x v="2"/>
    <n v="4"/>
    <n v="0"/>
    <n v="0"/>
    <n v="0"/>
    <n v="0"/>
    <n v="1"/>
  </r>
  <r>
    <x v="0"/>
    <x v="0"/>
    <x v="4"/>
    <x v="0"/>
    <n v="11777"/>
    <n v="0"/>
    <n v="0"/>
    <n v="0"/>
    <n v="0"/>
    <n v="1"/>
  </r>
  <r>
    <x v="0"/>
    <x v="0"/>
    <x v="4"/>
    <x v="1"/>
    <n v="615758"/>
    <n v="0"/>
    <n v="0"/>
    <n v="0"/>
    <n v="0"/>
    <n v="1"/>
  </r>
  <r>
    <x v="0"/>
    <x v="0"/>
    <x v="4"/>
    <x v="2"/>
    <n v="476"/>
    <n v="0"/>
    <n v="0"/>
    <n v="0"/>
    <n v="0"/>
    <n v="1"/>
  </r>
  <r>
    <x v="0"/>
    <x v="1"/>
    <x v="5"/>
    <x v="0"/>
    <n v="44975"/>
    <n v="0"/>
    <n v="0"/>
    <n v="0"/>
    <n v="0"/>
    <n v="1"/>
  </r>
  <r>
    <x v="0"/>
    <x v="1"/>
    <x v="5"/>
    <x v="1"/>
    <n v="0"/>
    <n v="0"/>
    <n v="0"/>
    <n v="0"/>
    <n v="0"/>
    <m/>
  </r>
  <r>
    <x v="0"/>
    <x v="1"/>
    <x v="5"/>
    <x v="2"/>
    <n v="97642"/>
    <n v="0"/>
    <n v="0"/>
    <n v="0"/>
    <n v="0"/>
    <n v="1"/>
  </r>
  <r>
    <x v="0"/>
    <x v="1"/>
    <x v="6"/>
    <x v="0"/>
    <n v="25000"/>
    <n v="0"/>
    <n v="0"/>
    <n v="0"/>
    <n v="0"/>
    <n v="1"/>
  </r>
  <r>
    <x v="0"/>
    <x v="1"/>
    <x v="6"/>
    <x v="1"/>
    <n v="0"/>
    <n v="0"/>
    <n v="0"/>
    <n v="0"/>
    <n v="0"/>
    <m/>
  </r>
  <r>
    <x v="0"/>
    <x v="1"/>
    <x v="6"/>
    <x v="2"/>
    <n v="0"/>
    <n v="0"/>
    <n v="0"/>
    <n v="0"/>
    <n v="0"/>
    <m/>
  </r>
  <r>
    <x v="0"/>
    <x v="2"/>
    <x v="7"/>
    <x v="0"/>
    <n v="33885"/>
    <n v="0"/>
    <n v="0"/>
    <n v="0"/>
    <n v="0"/>
    <n v="1"/>
  </r>
  <r>
    <x v="0"/>
    <x v="2"/>
    <x v="7"/>
    <x v="1"/>
    <n v="2573"/>
    <n v="0"/>
    <n v="0"/>
    <n v="0"/>
    <n v="0"/>
    <n v="1"/>
  </r>
  <r>
    <x v="0"/>
    <x v="2"/>
    <x v="7"/>
    <x v="2"/>
    <n v="1491"/>
    <n v="0"/>
    <n v="0"/>
    <n v="0"/>
    <n v="0"/>
    <n v="1"/>
  </r>
  <r>
    <x v="0"/>
    <x v="2"/>
    <x v="8"/>
    <x v="0"/>
    <n v="554018"/>
    <n v="0"/>
    <n v="0"/>
    <n v="0"/>
    <n v="0"/>
    <n v="1"/>
  </r>
  <r>
    <x v="0"/>
    <x v="2"/>
    <x v="8"/>
    <x v="1"/>
    <n v="118552"/>
    <n v="0"/>
    <n v="0"/>
    <n v="0"/>
    <n v="0"/>
    <n v="1"/>
  </r>
  <r>
    <x v="0"/>
    <x v="2"/>
    <x v="8"/>
    <x v="2"/>
    <n v="112422"/>
    <n v="0"/>
    <n v="0"/>
    <n v="0"/>
    <n v="0"/>
    <n v="1"/>
  </r>
  <r>
    <x v="0"/>
    <x v="2"/>
    <x v="9"/>
    <x v="0"/>
    <n v="16361"/>
    <n v="0"/>
    <n v="0"/>
    <n v="0"/>
    <n v="0"/>
    <n v="1"/>
  </r>
  <r>
    <x v="0"/>
    <x v="2"/>
    <x v="9"/>
    <x v="1"/>
    <n v="2375"/>
    <n v="0"/>
    <n v="0"/>
    <n v="0"/>
    <n v="0"/>
    <n v="1"/>
  </r>
  <r>
    <x v="0"/>
    <x v="2"/>
    <x v="9"/>
    <x v="2"/>
    <n v="2086"/>
    <n v="0"/>
    <n v="0"/>
    <n v="0"/>
    <n v="0"/>
    <n v="1"/>
  </r>
  <r>
    <x v="0"/>
    <x v="3"/>
    <x v="10"/>
    <x v="0"/>
    <n v="22296"/>
    <n v="0"/>
    <n v="0"/>
    <n v="0"/>
    <n v="0"/>
    <n v="1"/>
  </r>
  <r>
    <x v="0"/>
    <x v="3"/>
    <x v="10"/>
    <x v="1"/>
    <n v="0"/>
    <n v="0"/>
    <n v="0"/>
    <n v="0"/>
    <n v="0"/>
    <m/>
  </r>
  <r>
    <x v="0"/>
    <x v="3"/>
    <x v="10"/>
    <x v="2"/>
    <n v="3500"/>
    <n v="0"/>
    <n v="0"/>
    <n v="0"/>
    <n v="0"/>
    <n v="1"/>
  </r>
  <r>
    <x v="0"/>
    <x v="3"/>
    <x v="11"/>
    <x v="0"/>
    <n v="37504"/>
    <n v="0"/>
    <n v="0"/>
    <n v="0"/>
    <n v="0"/>
    <n v="1"/>
  </r>
  <r>
    <x v="0"/>
    <x v="3"/>
    <x v="11"/>
    <x v="1"/>
    <n v="38833"/>
    <n v="0"/>
    <n v="0"/>
    <n v="0"/>
    <n v="0"/>
    <n v="1"/>
  </r>
  <r>
    <x v="0"/>
    <x v="3"/>
    <x v="11"/>
    <x v="2"/>
    <n v="199956"/>
    <n v="0"/>
    <n v="0"/>
    <n v="0"/>
    <n v="0"/>
    <n v="1"/>
  </r>
  <r>
    <x v="0"/>
    <x v="3"/>
    <x v="12"/>
    <x v="0"/>
    <n v="14339"/>
    <n v="0"/>
    <n v="0"/>
    <n v="0"/>
    <n v="0"/>
    <n v="1"/>
  </r>
  <r>
    <x v="0"/>
    <x v="3"/>
    <x v="12"/>
    <x v="1"/>
    <n v="13900"/>
    <n v="0"/>
    <n v="0"/>
    <n v="0"/>
    <n v="0"/>
    <n v="1"/>
  </r>
  <r>
    <x v="0"/>
    <x v="3"/>
    <x v="12"/>
    <x v="2"/>
    <n v="358"/>
    <n v="0"/>
    <n v="0"/>
    <n v="0"/>
    <n v="0"/>
    <n v="1"/>
  </r>
  <r>
    <x v="0"/>
    <x v="3"/>
    <x v="13"/>
    <x v="0"/>
    <n v="81481"/>
    <n v="0"/>
    <n v="0"/>
    <n v="0"/>
    <n v="0"/>
    <n v="1"/>
  </r>
  <r>
    <x v="0"/>
    <x v="3"/>
    <x v="13"/>
    <x v="1"/>
    <n v="1082"/>
    <n v="0"/>
    <n v="0"/>
    <n v="0"/>
    <n v="0"/>
    <n v="1"/>
  </r>
  <r>
    <x v="0"/>
    <x v="3"/>
    <x v="13"/>
    <x v="2"/>
    <n v="1438"/>
    <n v="0"/>
    <n v="0"/>
    <n v="0"/>
    <n v="0"/>
    <n v="1"/>
  </r>
  <r>
    <x v="0"/>
    <x v="4"/>
    <x v="14"/>
    <x v="0"/>
    <n v="347561"/>
    <n v="0"/>
    <n v="0"/>
    <n v="0"/>
    <n v="0"/>
    <n v="1"/>
  </r>
  <r>
    <x v="0"/>
    <x v="4"/>
    <x v="14"/>
    <x v="1"/>
    <n v="0"/>
    <n v="0"/>
    <n v="0"/>
    <n v="0"/>
    <n v="0"/>
    <m/>
  </r>
  <r>
    <x v="0"/>
    <x v="4"/>
    <x v="14"/>
    <x v="2"/>
    <n v="61253"/>
    <n v="0"/>
    <n v="0"/>
    <n v="0"/>
    <n v="0"/>
    <n v="1"/>
  </r>
  <r>
    <x v="0"/>
    <x v="4"/>
    <x v="15"/>
    <x v="0"/>
    <n v="62160"/>
    <n v="0"/>
    <n v="0"/>
    <n v="0"/>
    <n v="0"/>
    <n v="1"/>
  </r>
  <r>
    <x v="0"/>
    <x v="4"/>
    <x v="15"/>
    <x v="1"/>
    <n v="0"/>
    <n v="0"/>
    <n v="0"/>
    <n v="0"/>
    <n v="0"/>
    <m/>
  </r>
  <r>
    <x v="0"/>
    <x v="4"/>
    <x v="15"/>
    <x v="2"/>
    <n v="113451"/>
    <n v="0"/>
    <n v="0"/>
    <n v="0"/>
    <n v="0"/>
    <n v="1"/>
  </r>
  <r>
    <x v="0"/>
    <x v="4"/>
    <x v="16"/>
    <x v="0"/>
    <n v="0"/>
    <n v="0"/>
    <n v="0"/>
    <n v="0"/>
    <n v="0"/>
    <m/>
  </r>
  <r>
    <x v="0"/>
    <x v="4"/>
    <x v="16"/>
    <x v="1"/>
    <n v="0"/>
    <n v="0"/>
    <n v="0"/>
    <n v="0"/>
    <n v="0"/>
    <m/>
  </r>
  <r>
    <x v="0"/>
    <x v="4"/>
    <x v="16"/>
    <x v="2"/>
    <n v="10004"/>
    <n v="0"/>
    <n v="0"/>
    <n v="0"/>
    <n v="0"/>
    <n v="1"/>
  </r>
  <r>
    <x v="0"/>
    <x v="4"/>
    <x v="17"/>
    <x v="0"/>
    <n v="172506"/>
    <n v="0"/>
    <n v="0"/>
    <n v="0"/>
    <n v="0"/>
    <n v="1"/>
  </r>
  <r>
    <x v="0"/>
    <x v="4"/>
    <x v="17"/>
    <x v="1"/>
    <n v="0"/>
    <n v="0"/>
    <n v="0"/>
    <n v="0"/>
    <n v="0"/>
    <m/>
  </r>
  <r>
    <x v="0"/>
    <x v="4"/>
    <x v="17"/>
    <x v="2"/>
    <n v="52420"/>
    <n v="0"/>
    <n v="0"/>
    <n v="0"/>
    <n v="0"/>
    <n v="1"/>
  </r>
  <r>
    <x v="0"/>
    <x v="5"/>
    <x v="18"/>
    <x v="0"/>
    <n v="0"/>
    <n v="0"/>
    <n v="0"/>
    <n v="0"/>
    <n v="0"/>
    <m/>
  </r>
  <r>
    <x v="0"/>
    <x v="5"/>
    <x v="18"/>
    <x v="1"/>
    <n v="0"/>
    <n v="0"/>
    <n v="0"/>
    <n v="0"/>
    <n v="0"/>
    <m/>
  </r>
  <r>
    <x v="0"/>
    <x v="5"/>
    <x v="18"/>
    <x v="2"/>
    <n v="5000"/>
    <n v="0"/>
    <n v="0"/>
    <n v="0"/>
    <n v="0"/>
    <n v="1"/>
  </r>
  <r>
    <x v="0"/>
    <x v="5"/>
    <x v="19"/>
    <x v="0"/>
    <n v="900"/>
    <n v="0"/>
    <n v="0"/>
    <n v="0"/>
    <n v="0"/>
    <n v="1"/>
  </r>
  <r>
    <x v="0"/>
    <x v="5"/>
    <x v="19"/>
    <x v="1"/>
    <n v="0"/>
    <n v="0"/>
    <n v="0"/>
    <n v="0"/>
    <n v="0"/>
    <m/>
  </r>
  <r>
    <x v="0"/>
    <x v="5"/>
    <x v="19"/>
    <x v="2"/>
    <n v="0"/>
    <n v="0"/>
    <n v="0"/>
    <n v="0"/>
    <n v="0"/>
    <m/>
  </r>
  <r>
    <x v="0"/>
    <x v="6"/>
    <x v="20"/>
    <x v="0"/>
    <n v="2586"/>
    <n v="0"/>
    <n v="0"/>
    <n v="0"/>
    <n v="0"/>
    <n v="1"/>
  </r>
  <r>
    <x v="0"/>
    <x v="6"/>
    <x v="20"/>
    <x v="1"/>
    <n v="0"/>
    <n v="0"/>
    <n v="0"/>
    <n v="0"/>
    <n v="0"/>
    <m/>
  </r>
  <r>
    <x v="0"/>
    <x v="6"/>
    <x v="20"/>
    <x v="2"/>
    <n v="0"/>
    <n v="0"/>
    <n v="0"/>
    <n v="0"/>
    <n v="0"/>
    <m/>
  </r>
  <r>
    <x v="0"/>
    <x v="6"/>
    <x v="21"/>
    <x v="0"/>
    <n v="9770"/>
    <n v="0"/>
    <n v="0"/>
    <n v="0"/>
    <n v="0"/>
    <n v="1"/>
  </r>
  <r>
    <x v="0"/>
    <x v="6"/>
    <x v="21"/>
    <x v="1"/>
    <n v="0"/>
    <n v="0"/>
    <n v="0"/>
    <n v="0"/>
    <n v="0"/>
    <m/>
  </r>
  <r>
    <x v="0"/>
    <x v="6"/>
    <x v="21"/>
    <x v="2"/>
    <n v="200"/>
    <n v="0"/>
    <n v="0"/>
    <n v="0"/>
    <n v="0"/>
    <n v="1"/>
  </r>
  <r>
    <x v="0"/>
    <x v="6"/>
    <x v="22"/>
    <x v="0"/>
    <n v="13556"/>
    <n v="0"/>
    <n v="0"/>
    <n v="0"/>
    <n v="0"/>
    <n v="1"/>
  </r>
  <r>
    <x v="0"/>
    <x v="6"/>
    <x v="22"/>
    <x v="1"/>
    <n v="0"/>
    <n v="0"/>
    <n v="0"/>
    <n v="0"/>
    <n v="0"/>
    <m/>
  </r>
  <r>
    <x v="0"/>
    <x v="6"/>
    <x v="22"/>
    <x v="2"/>
    <n v="221"/>
    <n v="0"/>
    <n v="0"/>
    <n v="0"/>
    <n v="0"/>
    <n v="1"/>
  </r>
  <r>
    <x v="1"/>
    <x v="0"/>
    <x v="0"/>
    <x v="0"/>
    <n v="7615"/>
    <n v="0"/>
    <n v="0"/>
    <n v="0"/>
    <n v="0"/>
    <n v="1"/>
  </r>
  <r>
    <x v="1"/>
    <x v="0"/>
    <x v="0"/>
    <x v="1"/>
    <n v="117340"/>
    <n v="0"/>
    <n v="0"/>
    <n v="0"/>
    <n v="0"/>
    <n v="1"/>
  </r>
  <r>
    <x v="1"/>
    <x v="0"/>
    <x v="0"/>
    <x v="2"/>
    <n v="64565"/>
    <n v="0"/>
    <n v="0"/>
    <n v="0"/>
    <n v="0"/>
    <n v="1"/>
  </r>
  <r>
    <x v="1"/>
    <x v="0"/>
    <x v="1"/>
    <x v="0"/>
    <n v="37953"/>
    <n v="0"/>
    <n v="0"/>
    <n v="0"/>
    <n v="0"/>
    <n v="1"/>
  </r>
  <r>
    <x v="1"/>
    <x v="0"/>
    <x v="1"/>
    <x v="1"/>
    <n v="388800"/>
    <n v="0"/>
    <n v="0"/>
    <n v="0"/>
    <n v="0"/>
    <n v="1"/>
  </r>
  <r>
    <x v="1"/>
    <x v="0"/>
    <x v="1"/>
    <x v="2"/>
    <n v="11090"/>
    <n v="0"/>
    <n v="0"/>
    <n v="0"/>
    <n v="0"/>
    <n v="1"/>
  </r>
  <r>
    <x v="1"/>
    <x v="0"/>
    <x v="2"/>
    <x v="0"/>
    <n v="97963"/>
    <n v="0"/>
    <n v="0"/>
    <n v="0"/>
    <n v="0"/>
    <n v="1"/>
  </r>
  <r>
    <x v="1"/>
    <x v="0"/>
    <x v="2"/>
    <x v="1"/>
    <n v="1547857"/>
    <n v="0"/>
    <n v="0"/>
    <n v="0"/>
    <n v="0"/>
    <n v="1"/>
  </r>
  <r>
    <x v="1"/>
    <x v="0"/>
    <x v="2"/>
    <x v="2"/>
    <n v="49488"/>
    <n v="0"/>
    <n v="0"/>
    <n v="0"/>
    <n v="0"/>
    <n v="1"/>
  </r>
  <r>
    <x v="1"/>
    <x v="0"/>
    <x v="3"/>
    <x v="0"/>
    <n v="20592"/>
    <n v="0"/>
    <n v="0"/>
    <n v="0"/>
    <n v="0"/>
    <n v="1"/>
  </r>
  <r>
    <x v="1"/>
    <x v="0"/>
    <x v="3"/>
    <x v="1"/>
    <n v="0"/>
    <n v="0"/>
    <n v="0"/>
    <n v="0"/>
    <n v="0"/>
    <m/>
  </r>
  <r>
    <x v="1"/>
    <x v="0"/>
    <x v="3"/>
    <x v="2"/>
    <n v="1708"/>
    <n v="0"/>
    <n v="0"/>
    <n v="0"/>
    <n v="0"/>
    <n v="1"/>
  </r>
  <r>
    <x v="1"/>
    <x v="0"/>
    <x v="23"/>
    <x v="0"/>
    <n v="29325"/>
    <n v="0"/>
    <n v="0"/>
    <n v="0"/>
    <n v="0"/>
    <n v="1"/>
  </r>
  <r>
    <x v="1"/>
    <x v="0"/>
    <x v="23"/>
    <x v="1"/>
    <n v="44716"/>
    <n v="0"/>
    <n v="0"/>
    <n v="0"/>
    <n v="0"/>
    <n v="1"/>
  </r>
  <r>
    <x v="1"/>
    <x v="0"/>
    <x v="23"/>
    <x v="2"/>
    <n v="7392"/>
    <n v="0"/>
    <n v="0"/>
    <n v="0"/>
    <n v="0"/>
    <n v="1"/>
  </r>
  <r>
    <x v="1"/>
    <x v="0"/>
    <x v="4"/>
    <x v="0"/>
    <n v="64953"/>
    <n v="0"/>
    <n v="0"/>
    <n v="0"/>
    <n v="0"/>
    <n v="1"/>
  </r>
  <r>
    <x v="1"/>
    <x v="0"/>
    <x v="4"/>
    <x v="1"/>
    <n v="675967"/>
    <n v="0"/>
    <n v="0"/>
    <n v="0"/>
    <n v="0"/>
    <n v="1"/>
  </r>
  <r>
    <x v="1"/>
    <x v="0"/>
    <x v="4"/>
    <x v="2"/>
    <n v="2777"/>
    <n v="0"/>
    <n v="0"/>
    <n v="0"/>
    <n v="0"/>
    <n v="1"/>
  </r>
  <r>
    <x v="1"/>
    <x v="1"/>
    <x v="5"/>
    <x v="0"/>
    <n v="21769"/>
    <n v="0"/>
    <n v="0"/>
    <n v="0"/>
    <n v="0"/>
    <n v="1"/>
  </r>
  <r>
    <x v="1"/>
    <x v="1"/>
    <x v="5"/>
    <x v="1"/>
    <n v="5995"/>
    <n v="0"/>
    <n v="0"/>
    <n v="0"/>
    <n v="0"/>
    <n v="1"/>
  </r>
  <r>
    <x v="1"/>
    <x v="1"/>
    <x v="5"/>
    <x v="2"/>
    <n v="160191"/>
    <n v="0"/>
    <n v="0"/>
    <n v="0"/>
    <n v="0"/>
    <n v="1"/>
  </r>
  <r>
    <x v="1"/>
    <x v="1"/>
    <x v="6"/>
    <x v="0"/>
    <n v="13355"/>
    <n v="0"/>
    <n v="0"/>
    <n v="0"/>
    <n v="0"/>
    <n v="1"/>
  </r>
  <r>
    <x v="1"/>
    <x v="1"/>
    <x v="6"/>
    <x v="1"/>
    <n v="0"/>
    <n v="0"/>
    <n v="0"/>
    <n v="0"/>
    <n v="0"/>
    <m/>
  </r>
  <r>
    <x v="1"/>
    <x v="1"/>
    <x v="6"/>
    <x v="2"/>
    <n v="703"/>
    <n v="0"/>
    <n v="0"/>
    <n v="0"/>
    <n v="0"/>
    <n v="1"/>
  </r>
  <r>
    <x v="1"/>
    <x v="2"/>
    <x v="7"/>
    <x v="0"/>
    <n v="13614"/>
    <n v="0"/>
    <n v="0"/>
    <n v="0"/>
    <n v="0"/>
    <n v="1"/>
  </r>
  <r>
    <x v="1"/>
    <x v="2"/>
    <x v="7"/>
    <x v="1"/>
    <n v="475"/>
    <n v="0"/>
    <n v="0"/>
    <n v="0"/>
    <n v="0"/>
    <n v="1"/>
  </r>
  <r>
    <x v="1"/>
    <x v="2"/>
    <x v="7"/>
    <x v="2"/>
    <n v="7978"/>
    <n v="0"/>
    <n v="0"/>
    <n v="0"/>
    <n v="0"/>
    <n v="1"/>
  </r>
  <r>
    <x v="1"/>
    <x v="2"/>
    <x v="8"/>
    <x v="0"/>
    <n v="685788.8"/>
    <n v="0"/>
    <n v="0"/>
    <n v="0"/>
    <n v="0"/>
    <n v="1"/>
  </r>
  <r>
    <x v="1"/>
    <x v="2"/>
    <x v="8"/>
    <x v="1"/>
    <n v="102766"/>
    <n v="0"/>
    <n v="0"/>
    <n v="0"/>
    <n v="0"/>
    <n v="1"/>
  </r>
  <r>
    <x v="1"/>
    <x v="2"/>
    <x v="8"/>
    <x v="2"/>
    <n v="148842.20000000001"/>
    <n v="0"/>
    <n v="0"/>
    <n v="0"/>
    <n v="0"/>
    <n v="1"/>
  </r>
  <r>
    <x v="1"/>
    <x v="2"/>
    <x v="9"/>
    <x v="0"/>
    <n v="59578"/>
    <n v="0"/>
    <n v="0"/>
    <n v="0"/>
    <n v="0"/>
    <n v="1"/>
  </r>
  <r>
    <x v="1"/>
    <x v="2"/>
    <x v="9"/>
    <x v="1"/>
    <n v="1821"/>
    <n v="0"/>
    <n v="0"/>
    <n v="0"/>
    <n v="0"/>
    <n v="1"/>
  </r>
  <r>
    <x v="1"/>
    <x v="2"/>
    <x v="9"/>
    <x v="2"/>
    <n v="3452"/>
    <n v="0"/>
    <n v="0"/>
    <n v="0"/>
    <n v="0"/>
    <n v="1"/>
  </r>
  <r>
    <x v="1"/>
    <x v="3"/>
    <x v="10"/>
    <x v="0"/>
    <n v="48488"/>
    <n v="0"/>
    <n v="0"/>
    <n v="0"/>
    <n v="0"/>
    <n v="1"/>
  </r>
  <r>
    <x v="1"/>
    <x v="3"/>
    <x v="10"/>
    <x v="1"/>
    <n v="0"/>
    <n v="0"/>
    <n v="0"/>
    <n v="0"/>
    <n v="0"/>
    <m/>
  </r>
  <r>
    <x v="1"/>
    <x v="3"/>
    <x v="10"/>
    <x v="2"/>
    <n v="95"/>
    <n v="0"/>
    <n v="0"/>
    <n v="0"/>
    <n v="0"/>
    <n v="1"/>
  </r>
  <r>
    <x v="1"/>
    <x v="3"/>
    <x v="11"/>
    <x v="0"/>
    <n v="85463"/>
    <n v="0"/>
    <n v="0"/>
    <n v="0"/>
    <n v="0"/>
    <n v="1"/>
  </r>
  <r>
    <x v="1"/>
    <x v="3"/>
    <x v="11"/>
    <x v="1"/>
    <n v="4995"/>
    <n v="0"/>
    <n v="0"/>
    <n v="0"/>
    <n v="0"/>
    <n v="1"/>
  </r>
  <r>
    <x v="1"/>
    <x v="3"/>
    <x v="11"/>
    <x v="2"/>
    <n v="248900"/>
    <n v="0"/>
    <n v="0"/>
    <n v="0"/>
    <n v="0"/>
    <n v="1"/>
  </r>
  <r>
    <x v="1"/>
    <x v="3"/>
    <x v="12"/>
    <x v="0"/>
    <n v="0"/>
    <n v="0"/>
    <n v="0"/>
    <n v="0"/>
    <n v="0"/>
    <m/>
  </r>
  <r>
    <x v="1"/>
    <x v="3"/>
    <x v="12"/>
    <x v="1"/>
    <n v="0"/>
    <n v="0"/>
    <n v="0"/>
    <n v="0"/>
    <n v="0"/>
    <m/>
  </r>
  <r>
    <x v="1"/>
    <x v="3"/>
    <x v="12"/>
    <x v="2"/>
    <n v="0"/>
    <n v="0"/>
    <n v="0"/>
    <n v="0"/>
    <n v="0"/>
    <m/>
  </r>
  <r>
    <x v="1"/>
    <x v="3"/>
    <x v="13"/>
    <x v="0"/>
    <n v="151285.5"/>
    <n v="0"/>
    <n v="0"/>
    <n v="0"/>
    <n v="0"/>
    <n v="1"/>
  </r>
  <r>
    <x v="1"/>
    <x v="3"/>
    <x v="13"/>
    <x v="1"/>
    <n v="23090"/>
    <n v="0"/>
    <n v="0"/>
    <n v="0"/>
    <n v="0"/>
    <n v="1"/>
  </r>
  <r>
    <x v="1"/>
    <x v="3"/>
    <x v="13"/>
    <x v="2"/>
    <n v="5036.5"/>
    <n v="0"/>
    <n v="0"/>
    <n v="0"/>
    <n v="0"/>
    <n v="1"/>
  </r>
  <r>
    <x v="1"/>
    <x v="4"/>
    <x v="14"/>
    <x v="0"/>
    <n v="341888.3"/>
    <n v="0"/>
    <n v="0"/>
    <n v="0"/>
    <n v="0"/>
    <n v="1"/>
  </r>
  <r>
    <x v="1"/>
    <x v="4"/>
    <x v="14"/>
    <x v="1"/>
    <n v="1199"/>
    <n v="0"/>
    <n v="0"/>
    <n v="0"/>
    <n v="0"/>
    <n v="1"/>
  </r>
  <r>
    <x v="1"/>
    <x v="4"/>
    <x v="14"/>
    <x v="2"/>
    <n v="23831.7"/>
    <n v="0"/>
    <n v="0"/>
    <n v="0"/>
    <n v="0"/>
    <n v="1"/>
  </r>
  <r>
    <x v="1"/>
    <x v="4"/>
    <x v="24"/>
    <x v="0"/>
    <n v="1200"/>
    <n v="0"/>
    <n v="0"/>
    <n v="0"/>
    <n v="0"/>
    <n v="1"/>
  </r>
  <r>
    <x v="1"/>
    <x v="4"/>
    <x v="24"/>
    <x v="1"/>
    <n v="0"/>
    <n v="0"/>
    <n v="0"/>
    <n v="0"/>
    <n v="0"/>
    <m/>
  </r>
  <r>
    <x v="1"/>
    <x v="4"/>
    <x v="24"/>
    <x v="2"/>
    <n v="0"/>
    <n v="0"/>
    <n v="0"/>
    <n v="0"/>
    <n v="0"/>
    <m/>
  </r>
  <r>
    <x v="1"/>
    <x v="4"/>
    <x v="15"/>
    <x v="0"/>
    <n v="66259"/>
    <n v="0"/>
    <n v="0"/>
    <n v="0"/>
    <n v="0"/>
    <n v="1"/>
  </r>
  <r>
    <x v="1"/>
    <x v="4"/>
    <x v="15"/>
    <x v="1"/>
    <n v="5663"/>
    <n v="0"/>
    <n v="0"/>
    <n v="0"/>
    <n v="0"/>
    <n v="1"/>
  </r>
  <r>
    <x v="1"/>
    <x v="4"/>
    <x v="15"/>
    <x v="2"/>
    <n v="21879"/>
    <n v="0"/>
    <n v="0"/>
    <n v="0"/>
    <n v="0"/>
    <n v="1"/>
  </r>
  <r>
    <x v="1"/>
    <x v="4"/>
    <x v="16"/>
    <x v="0"/>
    <n v="700"/>
    <n v="0"/>
    <n v="0"/>
    <n v="0"/>
    <n v="0"/>
    <n v="1"/>
  </r>
  <r>
    <x v="1"/>
    <x v="4"/>
    <x v="16"/>
    <x v="1"/>
    <n v="288"/>
    <n v="0"/>
    <n v="0"/>
    <n v="0"/>
    <n v="0"/>
    <n v="1"/>
  </r>
  <r>
    <x v="1"/>
    <x v="4"/>
    <x v="16"/>
    <x v="2"/>
    <n v="135379"/>
    <n v="0"/>
    <n v="0"/>
    <n v="0"/>
    <n v="0"/>
    <n v="1"/>
  </r>
  <r>
    <x v="1"/>
    <x v="4"/>
    <x v="17"/>
    <x v="0"/>
    <n v="55806"/>
    <n v="0"/>
    <n v="0"/>
    <n v="0"/>
    <n v="0"/>
    <n v="1"/>
  </r>
  <r>
    <x v="1"/>
    <x v="4"/>
    <x v="17"/>
    <x v="1"/>
    <n v="397"/>
    <n v="0"/>
    <n v="0"/>
    <n v="0"/>
    <n v="0"/>
    <n v="1"/>
  </r>
  <r>
    <x v="1"/>
    <x v="4"/>
    <x v="17"/>
    <x v="2"/>
    <n v="152"/>
    <n v="0"/>
    <n v="0"/>
    <n v="0"/>
    <n v="0"/>
    <n v="1"/>
  </r>
  <r>
    <x v="1"/>
    <x v="5"/>
    <x v="19"/>
    <x v="0"/>
    <n v="126"/>
    <n v="0"/>
    <n v="0"/>
    <n v="0"/>
    <n v="0"/>
    <n v="1"/>
  </r>
  <r>
    <x v="1"/>
    <x v="5"/>
    <x v="19"/>
    <x v="1"/>
    <n v="0"/>
    <n v="0"/>
    <n v="0"/>
    <n v="0"/>
    <n v="0"/>
    <m/>
  </r>
  <r>
    <x v="1"/>
    <x v="5"/>
    <x v="19"/>
    <x v="2"/>
    <n v="2194"/>
    <n v="0"/>
    <n v="0"/>
    <n v="0"/>
    <n v="0"/>
    <n v="1"/>
  </r>
  <r>
    <x v="1"/>
    <x v="6"/>
    <x v="25"/>
    <x v="0"/>
    <n v="2630"/>
    <n v="0"/>
    <n v="0"/>
    <n v="0"/>
    <n v="0"/>
    <n v="1"/>
  </r>
  <r>
    <x v="1"/>
    <x v="6"/>
    <x v="25"/>
    <x v="1"/>
    <n v="0"/>
    <n v="0"/>
    <n v="0"/>
    <n v="0"/>
    <n v="0"/>
    <m/>
  </r>
  <r>
    <x v="1"/>
    <x v="6"/>
    <x v="25"/>
    <x v="2"/>
    <n v="138"/>
    <n v="0"/>
    <n v="0"/>
    <n v="0"/>
    <n v="0"/>
    <n v="1"/>
  </r>
  <r>
    <x v="1"/>
    <x v="6"/>
    <x v="21"/>
    <x v="0"/>
    <n v="13552"/>
    <n v="0"/>
    <n v="0"/>
    <n v="0"/>
    <n v="0"/>
    <n v="1"/>
  </r>
  <r>
    <x v="1"/>
    <x v="6"/>
    <x v="21"/>
    <x v="1"/>
    <n v="0"/>
    <n v="0"/>
    <n v="0"/>
    <n v="0"/>
    <n v="0"/>
    <m/>
  </r>
  <r>
    <x v="1"/>
    <x v="6"/>
    <x v="21"/>
    <x v="2"/>
    <n v="80"/>
    <n v="0"/>
    <n v="0"/>
    <n v="0"/>
    <n v="0"/>
    <n v="1"/>
  </r>
  <r>
    <x v="1"/>
    <x v="6"/>
    <x v="22"/>
    <x v="0"/>
    <n v="8851"/>
    <n v="0"/>
    <n v="0"/>
    <n v="0"/>
    <n v="0"/>
    <n v="1"/>
  </r>
  <r>
    <x v="1"/>
    <x v="6"/>
    <x v="22"/>
    <x v="1"/>
    <n v="0"/>
    <n v="0"/>
    <n v="0"/>
    <n v="0"/>
    <n v="0"/>
    <m/>
  </r>
  <r>
    <x v="1"/>
    <x v="6"/>
    <x v="22"/>
    <x v="2"/>
    <n v="782"/>
    <n v="0"/>
    <n v="0"/>
    <n v="0"/>
    <n v="0"/>
    <n v="1"/>
  </r>
  <r>
    <x v="2"/>
    <x v="0"/>
    <x v="0"/>
    <x v="0"/>
    <n v="5420"/>
    <n v="0"/>
    <n v="0"/>
    <n v="0"/>
    <n v="3927.8835119999999"/>
    <n v="0.57981000000000005"/>
  </r>
  <r>
    <x v="2"/>
    <x v="0"/>
    <x v="0"/>
    <x v="1"/>
    <n v="121042"/>
    <n v="0"/>
    <n v="0"/>
    <n v="0"/>
    <n v="975.33623599999999"/>
    <n v="0.99200600000000005"/>
  </r>
  <r>
    <x v="2"/>
    <x v="0"/>
    <x v="0"/>
    <x v="2"/>
    <n v="25503"/>
    <n v="0"/>
    <n v="0"/>
    <n v="0"/>
    <n v="770.32766100000003"/>
    <n v="0.97067999999999999"/>
  </r>
  <r>
    <x v="2"/>
    <x v="0"/>
    <x v="1"/>
    <x v="0"/>
    <n v="8781"/>
    <n v="0"/>
    <n v="0"/>
    <n v="0"/>
    <n v="33637.776913000002"/>
    <n v="0.207007"/>
  </r>
  <r>
    <x v="2"/>
    <x v="0"/>
    <x v="1"/>
    <x v="1"/>
    <n v="275940"/>
    <n v="0"/>
    <n v="0"/>
    <n v="0"/>
    <n v="27573.642037000001"/>
    <n v="0.90915100000000004"/>
  </r>
  <r>
    <x v="2"/>
    <x v="0"/>
    <x v="1"/>
    <x v="2"/>
    <n v="8407"/>
    <n v="0"/>
    <n v="0"/>
    <n v="0"/>
    <n v="50597.899364999997"/>
    <n v="0.14247899999999999"/>
  </r>
  <r>
    <x v="2"/>
    <x v="0"/>
    <x v="2"/>
    <x v="0"/>
    <n v="117809"/>
    <n v="0"/>
    <n v="0"/>
    <n v="0"/>
    <n v="39745.556997"/>
    <n v="0.74773400000000001"/>
  </r>
  <r>
    <x v="2"/>
    <x v="0"/>
    <x v="2"/>
    <x v="1"/>
    <n v="1491840"/>
    <n v="0"/>
    <n v="0"/>
    <n v="0"/>
    <n v="25082.375515"/>
    <n v="0.983464"/>
  </r>
  <r>
    <x v="2"/>
    <x v="0"/>
    <x v="2"/>
    <x v="2"/>
    <n v="107669"/>
    <n v="0"/>
    <n v="0"/>
    <n v="0"/>
    <n v="410.80205599999999"/>
    <n v="0.99619899999999995"/>
  </r>
  <r>
    <x v="2"/>
    <x v="0"/>
    <x v="3"/>
    <x v="0"/>
    <n v="32521"/>
    <n v="0"/>
    <n v="0"/>
    <n v="0"/>
    <n v="27745.002748999999"/>
    <n v="0.53962399999999999"/>
  </r>
  <r>
    <x v="2"/>
    <x v="0"/>
    <x v="3"/>
    <x v="1"/>
    <n v="179"/>
    <n v="0"/>
    <n v="0"/>
    <n v="0"/>
    <n v="14908.840881"/>
    <n v="1.1863E-2"/>
  </r>
  <r>
    <x v="2"/>
    <x v="0"/>
    <x v="3"/>
    <x v="2"/>
    <n v="775"/>
    <n v="0"/>
    <n v="0"/>
    <n v="0"/>
    <n v="4562.7671179999998"/>
    <n v="0.14519099999999999"/>
  </r>
  <r>
    <x v="2"/>
    <x v="0"/>
    <x v="23"/>
    <x v="0"/>
    <n v="14051"/>
    <n v="0"/>
    <n v="0"/>
    <n v="0"/>
    <n v="17550.586131"/>
    <n v="0.444629"/>
  </r>
  <r>
    <x v="2"/>
    <x v="0"/>
    <x v="23"/>
    <x v="1"/>
    <n v="83693"/>
    <n v="0"/>
    <n v="0"/>
    <n v="0"/>
    <n v="9490.6662479999995"/>
    <n v="0.89815"/>
  </r>
  <r>
    <x v="2"/>
    <x v="0"/>
    <x v="23"/>
    <x v="2"/>
    <n v="5130"/>
    <n v="0"/>
    <n v="0"/>
    <n v="0"/>
    <n v="3082.1069670000002"/>
    <n v="0.62468699999999999"/>
  </r>
  <r>
    <x v="2"/>
    <x v="0"/>
    <x v="4"/>
    <x v="0"/>
    <n v="100772"/>
    <n v="0"/>
    <n v="0"/>
    <n v="0"/>
    <n v="133488.42716799999"/>
    <n v="0.43017"/>
  </r>
  <r>
    <x v="2"/>
    <x v="0"/>
    <x v="4"/>
    <x v="1"/>
    <n v="628752"/>
    <n v="0"/>
    <n v="0"/>
    <n v="0"/>
    <n v="707105.73544099997"/>
    <n v="0.47067199999999998"/>
  </r>
  <r>
    <x v="2"/>
    <x v="0"/>
    <x v="4"/>
    <x v="2"/>
    <n v="13269"/>
    <n v="0"/>
    <n v="0"/>
    <n v="0"/>
    <n v="16060.744446999999"/>
    <n v="0.452407"/>
  </r>
  <r>
    <x v="2"/>
    <x v="1"/>
    <x v="5"/>
    <x v="0"/>
    <n v="6990"/>
    <n v="0"/>
    <n v="0"/>
    <n v="0"/>
    <n v="35025.181535000003"/>
    <n v="0.16636799999999999"/>
  </r>
  <r>
    <x v="2"/>
    <x v="1"/>
    <x v="5"/>
    <x v="1"/>
    <n v="0"/>
    <n v="0"/>
    <n v="0"/>
    <n v="0"/>
    <n v="655.86651300000005"/>
    <n v="0"/>
  </r>
  <r>
    <x v="2"/>
    <x v="1"/>
    <x v="5"/>
    <x v="2"/>
    <n v="155330"/>
    <n v="0"/>
    <n v="0"/>
    <n v="0"/>
    <n v="40382.404132000003"/>
    <n v="0.79366400000000004"/>
  </r>
  <r>
    <x v="2"/>
    <x v="1"/>
    <x v="6"/>
    <x v="0"/>
    <n v="11249"/>
    <n v="0"/>
    <n v="0"/>
    <n v="0"/>
    <n v="17190.268273000001"/>
    <n v="0.39554400000000001"/>
  </r>
  <r>
    <x v="2"/>
    <x v="1"/>
    <x v="6"/>
    <x v="1"/>
    <n v="0"/>
    <n v="0"/>
    <n v="0"/>
    <n v="0"/>
    <n v="3199.8617450000002"/>
    <n v="0"/>
  </r>
  <r>
    <x v="2"/>
    <x v="1"/>
    <x v="6"/>
    <x v="2"/>
    <n v="0"/>
    <n v="0"/>
    <n v="0"/>
    <n v="0"/>
    <n v="39988.057487999999"/>
    <n v="0"/>
  </r>
  <r>
    <x v="2"/>
    <x v="2"/>
    <x v="7"/>
    <x v="0"/>
    <n v="14395"/>
    <n v="0"/>
    <n v="0"/>
    <n v="0"/>
    <n v="21742.421674000001"/>
    <n v="0.39834000000000003"/>
  </r>
  <r>
    <x v="2"/>
    <x v="2"/>
    <x v="7"/>
    <x v="1"/>
    <n v="298"/>
    <n v="0"/>
    <n v="0"/>
    <n v="0"/>
    <n v="3780.0167240000001"/>
    <n v="7.3074E-2"/>
  </r>
  <r>
    <x v="2"/>
    <x v="2"/>
    <x v="7"/>
    <x v="2"/>
    <n v="1903"/>
    <n v="0"/>
    <n v="0"/>
    <n v="0"/>
    <n v="21799.925475"/>
    <n v="8.0284999999999995E-2"/>
  </r>
  <r>
    <x v="2"/>
    <x v="2"/>
    <x v="8"/>
    <x v="0"/>
    <n v="652398.28"/>
    <n v="0"/>
    <n v="0"/>
    <n v="0"/>
    <n v="70667.68462"/>
    <n v="0.90226600000000001"/>
  </r>
  <r>
    <x v="2"/>
    <x v="2"/>
    <x v="8"/>
    <x v="1"/>
    <n v="55888"/>
    <n v="0"/>
    <n v="0"/>
    <n v="0"/>
    <n v="16186.544032"/>
    <n v="0.77541899999999997"/>
  </r>
  <r>
    <x v="2"/>
    <x v="2"/>
    <x v="8"/>
    <x v="2"/>
    <n v="64686.2"/>
    <n v="0"/>
    <n v="0"/>
    <n v="0"/>
    <n v="36619.473596000003"/>
    <n v="0.63852399999999998"/>
  </r>
  <r>
    <x v="2"/>
    <x v="2"/>
    <x v="9"/>
    <x v="0"/>
    <n v="130945"/>
    <n v="0"/>
    <n v="0"/>
    <n v="0"/>
    <n v="0"/>
    <n v="1"/>
  </r>
  <r>
    <x v="2"/>
    <x v="2"/>
    <x v="9"/>
    <x v="1"/>
    <n v="103623"/>
    <n v="0"/>
    <n v="0"/>
    <n v="0"/>
    <n v="0"/>
    <n v="1"/>
  </r>
  <r>
    <x v="2"/>
    <x v="2"/>
    <x v="9"/>
    <x v="2"/>
    <n v="35859"/>
    <n v="0"/>
    <n v="0"/>
    <n v="0"/>
    <n v="0"/>
    <n v="1"/>
  </r>
  <r>
    <x v="2"/>
    <x v="3"/>
    <x v="10"/>
    <x v="0"/>
    <n v="24301"/>
    <n v="0"/>
    <n v="0"/>
    <n v="0"/>
    <n v="308592.22035000002"/>
    <n v="7.2998999999999994E-2"/>
  </r>
  <r>
    <x v="2"/>
    <x v="3"/>
    <x v="10"/>
    <x v="1"/>
    <n v="3484"/>
    <n v="0"/>
    <n v="0"/>
    <n v="0"/>
    <n v="2919.4572429999998"/>
    <n v="0.54408100000000004"/>
  </r>
  <r>
    <x v="2"/>
    <x v="3"/>
    <x v="10"/>
    <x v="2"/>
    <n v="1103"/>
    <n v="0"/>
    <n v="0"/>
    <n v="0"/>
    <n v="662478.65781899996"/>
    <n v="1.6620000000000001E-3"/>
  </r>
  <r>
    <x v="2"/>
    <x v="3"/>
    <x v="11"/>
    <x v="0"/>
    <n v="19074"/>
    <n v="0"/>
    <n v="0"/>
    <n v="0"/>
    <n v="77780.726775999996"/>
    <n v="0.196934"/>
  </r>
  <r>
    <x v="2"/>
    <x v="3"/>
    <x v="11"/>
    <x v="1"/>
    <n v="5223"/>
    <n v="0"/>
    <n v="0"/>
    <n v="0"/>
    <n v="21044.992558999998"/>
    <n v="0.19883500000000001"/>
  </r>
  <r>
    <x v="2"/>
    <x v="3"/>
    <x v="11"/>
    <x v="2"/>
    <n v="286762"/>
    <n v="0"/>
    <n v="0"/>
    <n v="0"/>
    <n v="104974.430008"/>
    <n v="0.73202699999999998"/>
  </r>
  <r>
    <x v="2"/>
    <x v="3"/>
    <x v="12"/>
    <x v="0"/>
    <n v="7917"/>
    <n v="0"/>
    <n v="0"/>
    <n v="0"/>
    <n v="38395.098970999999"/>
    <n v="0.17094799999999999"/>
  </r>
  <r>
    <x v="2"/>
    <x v="3"/>
    <x v="12"/>
    <x v="1"/>
    <n v="0"/>
    <n v="0"/>
    <n v="0"/>
    <n v="0"/>
    <n v="511.10915899999998"/>
    <n v="0"/>
  </r>
  <r>
    <x v="2"/>
    <x v="3"/>
    <x v="12"/>
    <x v="2"/>
    <n v="0"/>
    <n v="0"/>
    <n v="0"/>
    <n v="0"/>
    <n v="104706.550936"/>
    <n v="0"/>
  </r>
  <r>
    <x v="2"/>
    <x v="3"/>
    <x v="13"/>
    <x v="0"/>
    <n v="84728.4"/>
    <n v="0"/>
    <n v="0"/>
    <n v="0"/>
    <n v="299943.02004999999"/>
    <n v="0.22026100000000001"/>
  </r>
  <r>
    <x v="2"/>
    <x v="3"/>
    <x v="13"/>
    <x v="1"/>
    <n v="22288"/>
    <n v="0"/>
    <n v="0"/>
    <n v="0"/>
    <n v="114769.102539"/>
    <n v="0.16261800000000001"/>
  </r>
  <r>
    <x v="2"/>
    <x v="3"/>
    <x v="13"/>
    <x v="2"/>
    <n v="14313.5"/>
    <n v="0"/>
    <n v="0"/>
    <n v="0"/>
    <n v="29298.803915"/>
    <n v="0.32819799999999999"/>
  </r>
  <r>
    <x v="2"/>
    <x v="4"/>
    <x v="14"/>
    <x v="0"/>
    <n v="363046.68"/>
    <n v="0"/>
    <n v="0"/>
    <n v="0"/>
    <n v="100042.15289899999"/>
    <n v="0.78396699999999997"/>
  </r>
  <r>
    <x v="2"/>
    <x v="4"/>
    <x v="14"/>
    <x v="1"/>
    <n v="12516"/>
    <n v="0"/>
    <n v="0"/>
    <n v="0"/>
    <n v="4202.605587"/>
    <n v="0.74862700000000004"/>
  </r>
  <r>
    <x v="2"/>
    <x v="4"/>
    <x v="14"/>
    <x v="2"/>
    <n v="3983.7"/>
    <n v="0"/>
    <n v="0"/>
    <n v="0"/>
    <n v="38482.424617999997"/>
    <n v="9.3808000000000002E-2"/>
  </r>
  <r>
    <x v="2"/>
    <x v="4"/>
    <x v="24"/>
    <x v="0"/>
    <n v="1196"/>
    <n v="0"/>
    <n v="0"/>
    <n v="0"/>
    <n v="36137.202017000003"/>
    <n v="3.2035000000000001E-2"/>
  </r>
  <r>
    <x v="2"/>
    <x v="4"/>
    <x v="24"/>
    <x v="1"/>
    <n v="0"/>
    <n v="0"/>
    <n v="0"/>
    <n v="0"/>
    <n v="521.78504699999996"/>
    <n v="0"/>
  </r>
  <r>
    <x v="2"/>
    <x v="4"/>
    <x v="24"/>
    <x v="2"/>
    <n v="12"/>
    <n v="0"/>
    <n v="0"/>
    <n v="0"/>
    <n v="29218.660390000001"/>
    <n v="4.0999999999999999E-4"/>
  </r>
  <r>
    <x v="2"/>
    <x v="4"/>
    <x v="15"/>
    <x v="0"/>
    <n v="72077"/>
    <n v="0"/>
    <n v="0"/>
    <n v="0"/>
    <n v="0"/>
    <n v="1"/>
  </r>
  <r>
    <x v="2"/>
    <x v="4"/>
    <x v="15"/>
    <x v="1"/>
    <n v="5389"/>
    <n v="0"/>
    <n v="0"/>
    <n v="0"/>
    <n v="0"/>
    <n v="1"/>
  </r>
  <r>
    <x v="2"/>
    <x v="4"/>
    <x v="15"/>
    <x v="2"/>
    <n v="8316"/>
    <n v="0"/>
    <n v="0"/>
    <n v="0"/>
    <n v="0"/>
    <n v="1"/>
  </r>
  <r>
    <x v="2"/>
    <x v="4"/>
    <x v="16"/>
    <x v="0"/>
    <n v="6322"/>
    <n v="0"/>
    <n v="0"/>
    <n v="0"/>
    <n v="107880.868908"/>
    <n v="5.5357000000000003E-2"/>
  </r>
  <r>
    <x v="2"/>
    <x v="4"/>
    <x v="16"/>
    <x v="1"/>
    <n v="2469"/>
    <n v="0"/>
    <n v="0"/>
    <n v="0"/>
    <n v="1591.5620200000001"/>
    <n v="0.608043"/>
  </r>
  <r>
    <x v="2"/>
    <x v="4"/>
    <x v="16"/>
    <x v="2"/>
    <n v="155090"/>
    <n v="0"/>
    <n v="0"/>
    <n v="0"/>
    <n v="131479.27016399999"/>
    <n v="0.54119499999999998"/>
  </r>
  <r>
    <x v="2"/>
    <x v="4"/>
    <x v="17"/>
    <x v="0"/>
    <n v="88605"/>
    <n v="0"/>
    <n v="0"/>
    <n v="0"/>
    <n v="103720.19491000001"/>
    <n v="0.460704"/>
  </r>
  <r>
    <x v="2"/>
    <x v="4"/>
    <x v="17"/>
    <x v="1"/>
    <n v="501"/>
    <n v="0"/>
    <n v="0"/>
    <n v="0"/>
    <n v="1626.248683"/>
    <n v="0.235515"/>
  </r>
  <r>
    <x v="2"/>
    <x v="4"/>
    <x v="17"/>
    <x v="2"/>
    <n v="159"/>
    <n v="0"/>
    <n v="0"/>
    <n v="0"/>
    <n v="87773.117369"/>
    <n v="1.8079999999999999E-3"/>
  </r>
  <r>
    <x v="2"/>
    <x v="7"/>
    <x v="26"/>
    <x v="0"/>
    <n v="0"/>
    <n v="0"/>
    <n v="0"/>
    <n v="0"/>
    <n v="68769.566271999996"/>
    <n v="0"/>
  </r>
  <r>
    <x v="2"/>
    <x v="7"/>
    <x v="26"/>
    <x v="1"/>
    <n v="0"/>
    <n v="0"/>
    <n v="0"/>
    <n v="0"/>
    <n v="4253.570471"/>
    <n v="0"/>
  </r>
  <r>
    <x v="2"/>
    <x v="7"/>
    <x v="26"/>
    <x v="2"/>
    <n v="0"/>
    <n v="0"/>
    <n v="0"/>
    <n v="0"/>
    <n v="74795.770611999993"/>
    <n v="0"/>
  </r>
  <r>
    <x v="2"/>
    <x v="7"/>
    <x v="27"/>
    <x v="0"/>
    <n v="0"/>
    <n v="0"/>
    <n v="0"/>
    <n v="0"/>
    <n v="51505.240011000002"/>
    <n v="0"/>
  </r>
  <r>
    <x v="2"/>
    <x v="7"/>
    <x v="27"/>
    <x v="1"/>
    <n v="0"/>
    <n v="0"/>
    <n v="0"/>
    <n v="0"/>
    <n v="3185.7285120000001"/>
    <n v="0"/>
  </r>
  <r>
    <x v="2"/>
    <x v="7"/>
    <x v="27"/>
    <x v="2"/>
    <n v="0"/>
    <n v="0"/>
    <n v="0"/>
    <n v="0"/>
    <n v="35675.898426"/>
    <n v="0"/>
  </r>
  <r>
    <x v="2"/>
    <x v="7"/>
    <x v="28"/>
    <x v="0"/>
    <n v="0"/>
    <n v="0"/>
    <n v="0"/>
    <n v="0"/>
    <n v="38641.588027999998"/>
    <n v="0"/>
  </r>
  <r>
    <x v="2"/>
    <x v="7"/>
    <x v="28"/>
    <x v="1"/>
    <n v="0"/>
    <n v="0"/>
    <n v="0"/>
    <n v="0"/>
    <n v="2280.7192490000002"/>
    <n v="0"/>
  </r>
  <r>
    <x v="2"/>
    <x v="7"/>
    <x v="28"/>
    <x v="2"/>
    <n v="0"/>
    <n v="0"/>
    <n v="0"/>
    <n v="0"/>
    <n v="88206.618518999996"/>
    <n v="0"/>
  </r>
  <r>
    <x v="2"/>
    <x v="7"/>
    <x v="29"/>
    <x v="0"/>
    <n v="0"/>
    <n v="0"/>
    <n v="0"/>
    <n v="0"/>
    <n v="28486.138330000002"/>
    <n v="0"/>
  </r>
  <r>
    <x v="2"/>
    <x v="7"/>
    <x v="29"/>
    <x v="1"/>
    <n v="0"/>
    <n v="0"/>
    <n v="0"/>
    <n v="0"/>
    <n v="1761.9392330000001"/>
    <n v="0"/>
  </r>
  <r>
    <x v="2"/>
    <x v="7"/>
    <x v="29"/>
    <x v="2"/>
    <n v="0"/>
    <n v="0"/>
    <n v="0"/>
    <n v="0"/>
    <n v="49910.774460000001"/>
    <n v="0"/>
  </r>
  <r>
    <x v="2"/>
    <x v="7"/>
    <x v="30"/>
    <x v="0"/>
    <n v="0"/>
    <n v="0"/>
    <n v="0"/>
    <n v="0"/>
    <n v="55245.844034000002"/>
    <n v="0"/>
  </r>
  <r>
    <x v="2"/>
    <x v="7"/>
    <x v="30"/>
    <x v="1"/>
    <n v="0"/>
    <n v="0"/>
    <n v="0"/>
    <n v="0"/>
    <n v="3417.0942679999998"/>
    <n v="0"/>
  </r>
  <r>
    <x v="2"/>
    <x v="7"/>
    <x v="30"/>
    <x v="2"/>
    <n v="0"/>
    <n v="0"/>
    <n v="0"/>
    <n v="0"/>
    <n v="38266.885462999999"/>
    <n v="0"/>
  </r>
  <r>
    <x v="2"/>
    <x v="7"/>
    <x v="31"/>
    <x v="0"/>
    <n v="0"/>
    <n v="0"/>
    <n v="0"/>
    <n v="0"/>
    <n v="14386.938550999999"/>
    <n v="0"/>
  </r>
  <r>
    <x v="2"/>
    <x v="7"/>
    <x v="31"/>
    <x v="1"/>
    <n v="0"/>
    <n v="0"/>
    <n v="0"/>
    <n v="0"/>
    <n v="889.86829999999998"/>
    <n v="0"/>
  </r>
  <r>
    <x v="2"/>
    <x v="7"/>
    <x v="31"/>
    <x v="2"/>
    <n v="0"/>
    <n v="0"/>
    <n v="0"/>
    <n v="0"/>
    <n v="9965.3347570000005"/>
    <n v="0"/>
  </r>
  <r>
    <x v="2"/>
    <x v="7"/>
    <x v="32"/>
    <x v="0"/>
    <n v="0"/>
    <n v="0"/>
    <n v="0"/>
    <n v="0"/>
    <n v="36255.085146999998"/>
    <n v="0"/>
  </r>
  <r>
    <x v="2"/>
    <x v="7"/>
    <x v="32"/>
    <x v="1"/>
    <n v="0"/>
    <n v="0"/>
    <n v="0"/>
    <n v="0"/>
    <n v="2242.4681150000001"/>
    <n v="0"/>
  </r>
  <r>
    <x v="2"/>
    <x v="7"/>
    <x v="32"/>
    <x v="2"/>
    <n v="0"/>
    <n v="0"/>
    <n v="0"/>
    <n v="0"/>
    <n v="25112.643584000001"/>
    <n v="0"/>
  </r>
  <r>
    <x v="2"/>
    <x v="5"/>
    <x v="18"/>
    <x v="0"/>
    <n v="0"/>
    <n v="0"/>
    <n v="0"/>
    <n v="0"/>
    <n v="48279.749451000003"/>
    <n v="0"/>
  </r>
  <r>
    <x v="2"/>
    <x v="5"/>
    <x v="18"/>
    <x v="1"/>
    <n v="0"/>
    <n v="0"/>
    <n v="0"/>
    <n v="0"/>
    <n v="3602.6912779999998"/>
    <n v="0"/>
  </r>
  <r>
    <x v="2"/>
    <x v="5"/>
    <x v="18"/>
    <x v="2"/>
    <n v="0"/>
    <n v="0"/>
    <n v="0"/>
    <n v="0"/>
    <n v="65175.878481"/>
    <n v="0"/>
  </r>
  <r>
    <x v="2"/>
    <x v="5"/>
    <x v="19"/>
    <x v="0"/>
    <n v="93.6"/>
    <n v="0"/>
    <n v="0"/>
    <n v="0"/>
    <n v="74156.730463999993"/>
    <n v="1.2600000000000001E-3"/>
  </r>
  <r>
    <x v="2"/>
    <x v="5"/>
    <x v="19"/>
    <x v="1"/>
    <n v="0"/>
    <n v="0"/>
    <n v="0"/>
    <n v="0"/>
    <n v="6421.6883049999997"/>
    <n v="0"/>
  </r>
  <r>
    <x v="2"/>
    <x v="5"/>
    <x v="19"/>
    <x v="2"/>
    <n v="414"/>
    <n v="0"/>
    <n v="0"/>
    <n v="0"/>
    <n v="21341.994479000001"/>
    <n v="1.9029000000000001E-2"/>
  </r>
  <r>
    <x v="2"/>
    <x v="6"/>
    <x v="25"/>
    <x v="0"/>
    <n v="8700"/>
    <n v="0"/>
    <n v="0"/>
    <n v="0"/>
    <n v="0"/>
    <n v="1"/>
  </r>
  <r>
    <x v="2"/>
    <x v="6"/>
    <x v="25"/>
    <x v="1"/>
    <n v="100"/>
    <n v="0"/>
    <n v="0"/>
    <n v="0"/>
    <n v="0"/>
    <n v="1"/>
  </r>
  <r>
    <x v="2"/>
    <x v="6"/>
    <x v="25"/>
    <x v="2"/>
    <n v="967"/>
    <n v="0"/>
    <n v="0"/>
    <n v="0"/>
    <n v="0"/>
    <n v="1"/>
  </r>
  <r>
    <x v="2"/>
    <x v="6"/>
    <x v="20"/>
    <x v="0"/>
    <n v="0"/>
    <n v="0"/>
    <n v="0"/>
    <n v="0"/>
    <n v="10382.665403999999"/>
    <n v="0"/>
  </r>
  <r>
    <x v="2"/>
    <x v="6"/>
    <x v="20"/>
    <x v="1"/>
    <n v="0"/>
    <n v="0"/>
    <n v="0"/>
    <n v="0"/>
    <n v="174.42558299999999"/>
    <n v="0"/>
  </r>
  <r>
    <x v="2"/>
    <x v="6"/>
    <x v="20"/>
    <x v="2"/>
    <n v="0"/>
    <n v="0"/>
    <n v="0"/>
    <n v="0"/>
    <n v="2560.5633400000002"/>
    <n v="0"/>
  </r>
  <r>
    <x v="2"/>
    <x v="6"/>
    <x v="21"/>
    <x v="0"/>
    <n v="6560"/>
    <n v="0"/>
    <n v="0"/>
    <n v="0"/>
    <n v="1130.171409"/>
    <n v="0.85303600000000002"/>
  </r>
  <r>
    <x v="2"/>
    <x v="6"/>
    <x v="21"/>
    <x v="1"/>
    <n v="0"/>
    <n v="0"/>
    <n v="0"/>
    <n v="0"/>
    <n v="125.099349"/>
    <n v="0"/>
  </r>
  <r>
    <x v="2"/>
    <x v="6"/>
    <x v="21"/>
    <x v="2"/>
    <n v="338"/>
    <n v="0"/>
    <n v="0"/>
    <n v="0"/>
    <n v="0"/>
    <n v="1"/>
  </r>
  <r>
    <x v="2"/>
    <x v="6"/>
    <x v="22"/>
    <x v="0"/>
    <n v="7845"/>
    <n v="0"/>
    <n v="0"/>
    <n v="0"/>
    <n v="0"/>
    <n v="1"/>
  </r>
  <r>
    <x v="2"/>
    <x v="6"/>
    <x v="22"/>
    <x v="1"/>
    <n v="0"/>
    <n v="0"/>
    <n v="0"/>
    <n v="0"/>
    <n v="0"/>
    <m/>
  </r>
  <r>
    <x v="2"/>
    <x v="6"/>
    <x v="22"/>
    <x v="2"/>
    <n v="243"/>
    <n v="0"/>
    <n v="0"/>
    <n v="0"/>
    <n v="0"/>
    <n v="1"/>
  </r>
  <r>
    <x v="3"/>
    <x v="0"/>
    <x v="0"/>
    <x v="0"/>
    <n v="11747"/>
    <n v="0"/>
    <n v="0"/>
    <n v="0"/>
    <n v="3543.659169"/>
    <n v="0.76824599999999998"/>
  </r>
  <r>
    <x v="3"/>
    <x v="0"/>
    <x v="0"/>
    <x v="1"/>
    <n v="186424"/>
    <n v="0"/>
    <n v="0"/>
    <n v="0"/>
    <n v="879.92914900000005"/>
    <n v="0.99530200000000002"/>
  </r>
  <r>
    <x v="3"/>
    <x v="0"/>
    <x v="0"/>
    <x v="2"/>
    <n v="27631"/>
    <n v="0"/>
    <n v="0"/>
    <n v="0"/>
    <n v="763.08419200000003"/>
    <n v="0.97312500000000002"/>
  </r>
  <r>
    <x v="3"/>
    <x v="0"/>
    <x v="1"/>
    <x v="0"/>
    <n v="7557"/>
    <n v="0"/>
    <n v="0"/>
    <n v="0"/>
    <n v="30347.340042"/>
    <n v="0.19936999999999999"/>
  </r>
  <r>
    <x v="3"/>
    <x v="0"/>
    <x v="1"/>
    <x v="1"/>
    <n v="230685"/>
    <n v="0"/>
    <n v="0"/>
    <n v="0"/>
    <n v="24876.396951999999"/>
    <n v="0.90265899999999999"/>
  </r>
  <r>
    <x v="3"/>
    <x v="0"/>
    <x v="1"/>
    <x v="2"/>
    <n v="5374"/>
    <n v="0"/>
    <n v="0"/>
    <n v="0"/>
    <n v="50122.122194000003"/>
    <n v="9.6835000000000004E-2"/>
  </r>
  <r>
    <x v="3"/>
    <x v="0"/>
    <x v="2"/>
    <x v="0"/>
    <n v="76870"/>
    <n v="0"/>
    <n v="0"/>
    <n v="0"/>
    <n v="35857.658977999999"/>
    <n v="0.68190799999999996"/>
  </r>
  <r>
    <x v="3"/>
    <x v="0"/>
    <x v="2"/>
    <x v="1"/>
    <n v="1554870"/>
    <n v="0"/>
    <n v="0"/>
    <n v="0"/>
    <n v="22628.825346000001"/>
    <n v="0.98565499999999995"/>
  </r>
  <r>
    <x v="3"/>
    <x v="0"/>
    <x v="2"/>
    <x v="2"/>
    <n v="81091"/>
    <n v="0"/>
    <n v="0"/>
    <n v="0"/>
    <n v="406.93924299999998"/>
    <n v="0.99500599999999995"/>
  </r>
  <r>
    <x v="3"/>
    <x v="0"/>
    <x v="3"/>
    <x v="0"/>
    <n v="10824"/>
    <n v="0"/>
    <n v="0"/>
    <n v="0"/>
    <n v="25030.995212999998"/>
    <n v="0.30188199999999998"/>
  </r>
  <r>
    <x v="3"/>
    <x v="0"/>
    <x v="3"/>
    <x v="1"/>
    <n v="26403"/>
    <n v="0"/>
    <n v="0"/>
    <n v="0"/>
    <n v="13450.462705"/>
    <n v="0.66250200000000004"/>
  </r>
  <r>
    <x v="3"/>
    <x v="0"/>
    <x v="3"/>
    <x v="2"/>
    <n v="32"/>
    <n v="0"/>
    <n v="0"/>
    <n v="0"/>
    <n v="4519.8629570000003"/>
    <n v="7.0299999999999998E-3"/>
  </r>
  <r>
    <x v="3"/>
    <x v="0"/>
    <x v="23"/>
    <x v="0"/>
    <n v="2780"/>
    <n v="0"/>
    <n v="0"/>
    <n v="0"/>
    <n v="15833.793256000001"/>
    <n v="0.14935100000000001"/>
  </r>
  <r>
    <x v="3"/>
    <x v="0"/>
    <x v="23"/>
    <x v="1"/>
    <n v="106288"/>
    <n v="0"/>
    <n v="0"/>
    <n v="0"/>
    <n v="8562.2922290000006"/>
    <n v="0.92544800000000005"/>
  </r>
  <r>
    <x v="3"/>
    <x v="0"/>
    <x v="23"/>
    <x v="2"/>
    <n v="0"/>
    <n v="0"/>
    <n v="0"/>
    <n v="0"/>
    <n v="3053.125603"/>
    <n v="0"/>
  </r>
  <r>
    <x v="3"/>
    <x v="0"/>
    <x v="4"/>
    <x v="0"/>
    <n v="55981"/>
    <n v="0"/>
    <n v="0"/>
    <n v="0"/>
    <n v="120430.63075700001"/>
    <n v="0.31733099999999997"/>
  </r>
  <r>
    <x v="3"/>
    <x v="0"/>
    <x v="4"/>
    <x v="1"/>
    <n v="767912"/>
    <n v="0"/>
    <n v="0"/>
    <n v="0"/>
    <n v="637936.87241499999"/>
    <n v="0.54622599999999999"/>
  </r>
  <r>
    <x v="3"/>
    <x v="0"/>
    <x v="4"/>
    <x v="2"/>
    <n v="2207"/>
    <n v="0"/>
    <n v="0"/>
    <n v="0"/>
    <n v="15909.723641"/>
    <n v="0.121821"/>
  </r>
  <r>
    <x v="3"/>
    <x v="1"/>
    <x v="5"/>
    <x v="0"/>
    <n v="5306"/>
    <n v="0"/>
    <n v="0"/>
    <n v="0"/>
    <n v="31599.029175"/>
    <n v="0.14377400000000001"/>
  </r>
  <r>
    <x v="3"/>
    <x v="1"/>
    <x v="5"/>
    <x v="1"/>
    <n v="0"/>
    <n v="0"/>
    <n v="0"/>
    <n v="0"/>
    <n v="591.70985499999995"/>
    <n v="0"/>
  </r>
  <r>
    <x v="3"/>
    <x v="1"/>
    <x v="5"/>
    <x v="2"/>
    <n v="161343"/>
    <n v="0"/>
    <n v="0"/>
    <n v="0"/>
    <n v="40002.684297"/>
    <n v="0.80132300000000001"/>
  </r>
  <r>
    <x v="3"/>
    <x v="1"/>
    <x v="6"/>
    <x v="0"/>
    <n v="19251"/>
    <n v="0"/>
    <n v="0"/>
    <n v="0"/>
    <n v="15508.721578999999"/>
    <n v="0.55383000000000004"/>
  </r>
  <r>
    <x v="3"/>
    <x v="1"/>
    <x v="6"/>
    <x v="1"/>
    <n v="0"/>
    <n v="0"/>
    <n v="0"/>
    <n v="0"/>
    <n v="2886.8522640000001"/>
    <n v="0"/>
  </r>
  <r>
    <x v="3"/>
    <x v="1"/>
    <x v="6"/>
    <x v="2"/>
    <n v="0"/>
    <n v="0"/>
    <n v="0"/>
    <n v="0"/>
    <n v="39612.045735"/>
    <n v="0"/>
  </r>
  <r>
    <x v="3"/>
    <x v="2"/>
    <x v="7"/>
    <x v="0"/>
    <n v="14737"/>
    <n v="0"/>
    <n v="0"/>
    <n v="0"/>
    <n v="19615.584750999999"/>
    <n v="0.42899199999999998"/>
  </r>
  <r>
    <x v="3"/>
    <x v="2"/>
    <x v="7"/>
    <x v="1"/>
    <n v="946"/>
    <n v="0"/>
    <n v="0"/>
    <n v="0"/>
    <n v="3410.256664"/>
    <n v="0.21715799999999999"/>
  </r>
  <r>
    <x v="3"/>
    <x v="2"/>
    <x v="7"/>
    <x v="2"/>
    <n v="946"/>
    <n v="0"/>
    <n v="0"/>
    <n v="0"/>
    <n v="21594.938568000001"/>
    <n v="4.1967999999999998E-2"/>
  </r>
  <r>
    <x v="3"/>
    <x v="2"/>
    <x v="8"/>
    <x v="0"/>
    <n v="548741.19999999995"/>
    <n v="0"/>
    <n v="0"/>
    <n v="0"/>
    <n v="63754.993698999999"/>
    <n v="0.89590899999999996"/>
  </r>
  <r>
    <x v="3"/>
    <x v="2"/>
    <x v="8"/>
    <x v="1"/>
    <n v="107200"/>
    <n v="0"/>
    <n v="0"/>
    <n v="0"/>
    <n v="14603.181331"/>
    <n v="0.880108"/>
  </r>
  <r>
    <x v="3"/>
    <x v="2"/>
    <x v="8"/>
    <x v="2"/>
    <n v="170322.88"/>
    <n v="0"/>
    <n v="0"/>
    <n v="0"/>
    <n v="36275.136978000002"/>
    <n v="0.82441600000000004"/>
  </r>
  <r>
    <x v="3"/>
    <x v="2"/>
    <x v="9"/>
    <x v="0"/>
    <n v="37822"/>
    <n v="0"/>
    <n v="0"/>
    <n v="0"/>
    <n v="0"/>
    <n v="1"/>
  </r>
  <r>
    <x v="3"/>
    <x v="2"/>
    <x v="9"/>
    <x v="1"/>
    <n v="3286"/>
    <n v="0"/>
    <n v="0"/>
    <n v="0"/>
    <n v="0"/>
    <n v="1"/>
  </r>
  <r>
    <x v="3"/>
    <x v="2"/>
    <x v="9"/>
    <x v="2"/>
    <n v="11749"/>
    <n v="0"/>
    <n v="0"/>
    <n v="0"/>
    <n v="0"/>
    <n v="1"/>
  </r>
  <r>
    <x v="3"/>
    <x v="3"/>
    <x v="10"/>
    <x v="0"/>
    <n v="12546"/>
    <n v="0"/>
    <n v="0"/>
    <n v="0"/>
    <n v="278405.825373"/>
    <n v="4.3119999999999999E-2"/>
  </r>
  <r>
    <x v="3"/>
    <x v="3"/>
    <x v="10"/>
    <x v="1"/>
    <n v="0"/>
    <n v="0"/>
    <n v="0"/>
    <n v="0"/>
    <n v="2633.8768439999999"/>
    <n v="0"/>
  </r>
  <r>
    <x v="3"/>
    <x v="3"/>
    <x v="10"/>
    <x v="2"/>
    <n v="0"/>
    <n v="0"/>
    <n v="0"/>
    <n v="0"/>
    <n v="656249.30391699995"/>
    <n v="0"/>
  </r>
  <r>
    <x v="3"/>
    <x v="3"/>
    <x v="11"/>
    <x v="0"/>
    <n v="9175"/>
    <n v="0"/>
    <n v="0"/>
    <n v="0"/>
    <n v="70172.240284"/>
    <n v="0.11563"/>
  </r>
  <r>
    <x v="3"/>
    <x v="3"/>
    <x v="11"/>
    <x v="1"/>
    <n v="5588"/>
    <n v="0"/>
    <n v="0"/>
    <n v="0"/>
    <n v="18986.377935"/>
    <n v="0.22739100000000001"/>
  </r>
  <r>
    <x v="3"/>
    <x v="3"/>
    <x v="11"/>
    <x v="2"/>
    <n v="312070"/>
    <n v="0"/>
    <n v="0"/>
    <n v="0"/>
    <n v="103987.344813"/>
    <n v="0.75006399999999995"/>
  </r>
  <r>
    <x v="3"/>
    <x v="3"/>
    <x v="12"/>
    <x v="0"/>
    <n v="6536"/>
    <n v="0"/>
    <n v="0"/>
    <n v="0"/>
    <n v="34639.302336000001"/>
    <n v="0.15873499999999999"/>
  </r>
  <r>
    <x v="3"/>
    <x v="3"/>
    <x v="12"/>
    <x v="1"/>
    <n v="3000"/>
    <n v="0"/>
    <n v="0"/>
    <n v="0"/>
    <n v="461.11261999999999"/>
    <n v="0.86677300000000002"/>
  </r>
  <r>
    <x v="3"/>
    <x v="3"/>
    <x v="12"/>
    <x v="2"/>
    <n v="35088"/>
    <n v="0"/>
    <n v="0"/>
    <n v="0"/>
    <n v="103721.984635"/>
    <n v="0.25277699999999997"/>
  </r>
  <r>
    <x v="3"/>
    <x v="3"/>
    <x v="13"/>
    <x v="0"/>
    <n v="93001"/>
    <n v="0"/>
    <n v="0"/>
    <n v="0"/>
    <n v="270602.68715399998"/>
    <n v="0.25577499999999997"/>
  </r>
  <r>
    <x v="3"/>
    <x v="3"/>
    <x v="13"/>
    <x v="1"/>
    <n v="28621"/>
    <n v="0"/>
    <n v="0"/>
    <n v="0"/>
    <n v="103542.424637"/>
    <n v="0.216557"/>
  </r>
  <r>
    <x v="3"/>
    <x v="3"/>
    <x v="13"/>
    <x v="2"/>
    <n v="35922.9"/>
    <n v="0"/>
    <n v="0"/>
    <n v="0"/>
    <n v="29023.304295000002"/>
    <n v="0.55311699999999997"/>
  </r>
  <r>
    <x v="3"/>
    <x v="4"/>
    <x v="14"/>
    <x v="0"/>
    <n v="277129.2"/>
    <n v="0"/>
    <n v="0"/>
    <n v="0"/>
    <n v="90256.060631999993"/>
    <n v="0.754328"/>
  </r>
  <r>
    <x v="3"/>
    <x v="4"/>
    <x v="14"/>
    <x v="1"/>
    <n v="0"/>
    <n v="0"/>
    <n v="0"/>
    <n v="0"/>
    <n v="3791.5080170000001"/>
    <n v="0"/>
  </r>
  <r>
    <x v="3"/>
    <x v="4"/>
    <x v="14"/>
    <x v="2"/>
    <n v="172247.78"/>
    <n v="0"/>
    <n v="0"/>
    <n v="0"/>
    <n v="38120.570483000003"/>
    <n v="0.81879100000000005"/>
  </r>
  <r>
    <x v="3"/>
    <x v="4"/>
    <x v="24"/>
    <x v="0"/>
    <n v="37774"/>
    <n v="0"/>
    <n v="0"/>
    <n v="0"/>
    <n v="32602.272159"/>
    <n v="0.53674299999999997"/>
  </r>
  <r>
    <x v="3"/>
    <x v="4"/>
    <x v="24"/>
    <x v="1"/>
    <n v="0"/>
    <n v="0"/>
    <n v="0"/>
    <n v="0"/>
    <n v="470.74419599999999"/>
    <n v="0"/>
  </r>
  <r>
    <x v="3"/>
    <x v="4"/>
    <x v="24"/>
    <x v="2"/>
    <n v="2"/>
    <n v="0"/>
    <n v="0"/>
    <n v="0"/>
    <n v="28943.914368000002"/>
    <n v="6.8999999999999997E-5"/>
  </r>
  <r>
    <x v="3"/>
    <x v="4"/>
    <x v="15"/>
    <x v="0"/>
    <n v="333621"/>
    <n v="0"/>
    <n v="0"/>
    <n v="0"/>
    <n v="0"/>
    <n v="1"/>
  </r>
  <r>
    <x v="3"/>
    <x v="4"/>
    <x v="15"/>
    <x v="1"/>
    <n v="0"/>
    <n v="0"/>
    <n v="0"/>
    <n v="0"/>
    <n v="0"/>
    <m/>
  </r>
  <r>
    <x v="3"/>
    <x v="4"/>
    <x v="15"/>
    <x v="2"/>
    <n v="13404"/>
    <n v="0"/>
    <n v="0"/>
    <n v="0"/>
    <n v="0"/>
    <n v="1"/>
  </r>
  <r>
    <x v="3"/>
    <x v="4"/>
    <x v="16"/>
    <x v="0"/>
    <n v="1362"/>
    <n v="0"/>
    <n v="0"/>
    <n v="0"/>
    <n v="97327.995878999995"/>
    <n v="1.38E-2"/>
  </r>
  <r>
    <x v="3"/>
    <x v="4"/>
    <x v="16"/>
    <x v="1"/>
    <n v="0"/>
    <n v="0"/>
    <n v="0"/>
    <n v="0"/>
    <n v="1435.875918"/>
    <n v="0"/>
  </r>
  <r>
    <x v="3"/>
    <x v="4"/>
    <x v="16"/>
    <x v="2"/>
    <n v="24768"/>
    <n v="0"/>
    <n v="0"/>
    <n v="0"/>
    <n v="130242.957274"/>
    <n v="0.15978200000000001"/>
  </r>
  <r>
    <x v="3"/>
    <x v="4"/>
    <x v="17"/>
    <x v="0"/>
    <n v="2125"/>
    <n v="0"/>
    <n v="0"/>
    <n v="0"/>
    <n v="93574.317716000005"/>
    <n v="2.2204000000000002E-2"/>
  </r>
  <r>
    <x v="3"/>
    <x v="4"/>
    <x v="17"/>
    <x v="1"/>
    <n v="0"/>
    <n v="0"/>
    <n v="0"/>
    <n v="0"/>
    <n v="1467.169543"/>
    <n v="0"/>
  </r>
  <r>
    <x v="3"/>
    <x v="4"/>
    <x v="17"/>
    <x v="2"/>
    <n v="1288"/>
    <n v="0"/>
    <n v="0"/>
    <n v="0"/>
    <n v="86947.777858999994"/>
    <n v="1.4597000000000001E-2"/>
  </r>
  <r>
    <x v="3"/>
    <x v="7"/>
    <x v="26"/>
    <x v="0"/>
    <n v="0"/>
    <n v="0"/>
    <n v="0"/>
    <n v="0"/>
    <n v="62042.548696999998"/>
    <n v="0"/>
  </r>
  <r>
    <x v="3"/>
    <x v="7"/>
    <x v="26"/>
    <x v="1"/>
    <n v="0"/>
    <n v="0"/>
    <n v="0"/>
    <n v="0"/>
    <n v="3837.4875310000002"/>
    <n v="0"/>
  </r>
  <r>
    <x v="3"/>
    <x v="7"/>
    <x v="26"/>
    <x v="2"/>
    <n v="0"/>
    <n v="0"/>
    <n v="0"/>
    <n v="0"/>
    <n v="74092.458408000006"/>
    <n v="0"/>
  </r>
  <r>
    <x v="3"/>
    <x v="7"/>
    <x v="27"/>
    <x v="0"/>
    <n v="0"/>
    <n v="0"/>
    <n v="0"/>
    <n v="0"/>
    <n v="46467.013458000001"/>
    <n v="0"/>
  </r>
  <r>
    <x v="3"/>
    <x v="7"/>
    <x v="27"/>
    <x v="1"/>
    <n v="0"/>
    <n v="0"/>
    <n v="0"/>
    <n v="0"/>
    <n v="2874.1015400000001"/>
    <n v="0"/>
  </r>
  <r>
    <x v="3"/>
    <x v="7"/>
    <x v="27"/>
    <x v="2"/>
    <n v="0"/>
    <n v="0"/>
    <n v="0"/>
    <n v="0"/>
    <n v="35340.434342"/>
    <n v="0"/>
  </r>
  <r>
    <x v="3"/>
    <x v="7"/>
    <x v="28"/>
    <x v="0"/>
    <n v="0"/>
    <n v="0"/>
    <n v="0"/>
    <n v="0"/>
    <n v="34861.679910999999"/>
    <n v="0"/>
  </r>
  <r>
    <x v="3"/>
    <x v="7"/>
    <x v="28"/>
    <x v="1"/>
    <n v="0"/>
    <n v="0"/>
    <n v="0"/>
    <n v="0"/>
    <n v="2057.6200020000001"/>
    <n v="0"/>
  </r>
  <r>
    <x v="3"/>
    <x v="7"/>
    <x v="28"/>
    <x v="2"/>
    <n v="0"/>
    <n v="0"/>
    <n v="0"/>
    <n v="0"/>
    <n v="87377.202753000005"/>
    <n v="0"/>
  </r>
  <r>
    <x v="3"/>
    <x v="7"/>
    <x v="29"/>
    <x v="0"/>
    <n v="0"/>
    <n v="0"/>
    <n v="0"/>
    <n v="0"/>
    <n v="25699.633141999999"/>
    <n v="0"/>
  </r>
  <r>
    <x v="3"/>
    <x v="7"/>
    <x v="29"/>
    <x v="1"/>
    <n v="0"/>
    <n v="0"/>
    <n v="0"/>
    <n v="0"/>
    <n v="1589.5868849999999"/>
    <n v="0"/>
  </r>
  <r>
    <x v="3"/>
    <x v="7"/>
    <x v="29"/>
    <x v="2"/>
    <n v="0"/>
    <n v="0"/>
    <n v="0"/>
    <n v="0"/>
    <n v="49441.458393000001"/>
    <n v="0"/>
  </r>
  <r>
    <x v="3"/>
    <x v="7"/>
    <x v="30"/>
    <x v="0"/>
    <n v="0"/>
    <n v="0"/>
    <n v="0"/>
    <n v="0"/>
    <n v="49841.712760000002"/>
    <n v="0"/>
  </r>
  <r>
    <x v="3"/>
    <x v="7"/>
    <x v="30"/>
    <x v="1"/>
    <n v="0"/>
    <n v="0"/>
    <n v="0"/>
    <n v="0"/>
    <n v="3082.8351710000002"/>
    <n v="0"/>
  </r>
  <r>
    <x v="3"/>
    <x v="7"/>
    <x v="30"/>
    <x v="2"/>
    <n v="0"/>
    <n v="0"/>
    <n v="0"/>
    <n v="0"/>
    <n v="37907.058064999997"/>
    <n v="0"/>
  </r>
  <r>
    <x v="3"/>
    <x v="7"/>
    <x v="31"/>
    <x v="0"/>
    <n v="0"/>
    <n v="0"/>
    <n v="0"/>
    <n v="0"/>
    <n v="12979.612698999999"/>
    <n v="0"/>
  </r>
  <r>
    <x v="3"/>
    <x v="7"/>
    <x v="31"/>
    <x v="1"/>
    <n v="0"/>
    <n v="0"/>
    <n v="0"/>
    <n v="0"/>
    <n v="802.82165899999995"/>
    <n v="0"/>
  </r>
  <r>
    <x v="3"/>
    <x v="7"/>
    <x v="31"/>
    <x v="2"/>
    <n v="0"/>
    <n v="0"/>
    <n v="0"/>
    <n v="0"/>
    <n v="9871.6297059999997"/>
    <n v="0"/>
  </r>
  <r>
    <x v="3"/>
    <x v="7"/>
    <x v="32"/>
    <x v="0"/>
    <n v="0"/>
    <n v="0"/>
    <n v="0"/>
    <n v="0"/>
    <n v="32708.623998999999"/>
    <n v="0"/>
  </r>
  <r>
    <x v="3"/>
    <x v="7"/>
    <x v="32"/>
    <x v="1"/>
    <n v="0"/>
    <n v="0"/>
    <n v="0"/>
    <n v="0"/>
    <n v="2023.110582"/>
    <n v="0"/>
  </r>
  <r>
    <x v="3"/>
    <x v="7"/>
    <x v="32"/>
    <x v="2"/>
    <n v="0"/>
    <n v="0"/>
    <n v="0"/>
    <n v="0"/>
    <n v="24876.506855"/>
    <n v="0"/>
  </r>
  <r>
    <x v="3"/>
    <x v="5"/>
    <x v="18"/>
    <x v="0"/>
    <n v="0"/>
    <n v="0"/>
    <n v="0"/>
    <n v="0"/>
    <n v="43557.039382000003"/>
    <n v="0"/>
  </r>
  <r>
    <x v="3"/>
    <x v="5"/>
    <x v="18"/>
    <x v="1"/>
    <n v="0"/>
    <n v="0"/>
    <n v="0"/>
    <n v="0"/>
    <n v="3250.2771379999999"/>
    <n v="0"/>
  </r>
  <r>
    <x v="3"/>
    <x v="5"/>
    <x v="18"/>
    <x v="2"/>
    <n v="0"/>
    <n v="0"/>
    <n v="0"/>
    <n v="0"/>
    <n v="64563.023095999997"/>
    <n v="0"/>
  </r>
  <r>
    <x v="3"/>
    <x v="5"/>
    <x v="19"/>
    <x v="0"/>
    <n v="854"/>
    <n v="0"/>
    <n v="0"/>
    <n v="0"/>
    <n v="66902.742163999996"/>
    <n v="1.2603E-2"/>
  </r>
  <r>
    <x v="3"/>
    <x v="5"/>
    <x v="19"/>
    <x v="1"/>
    <n v="0"/>
    <n v="0"/>
    <n v="0"/>
    <n v="0"/>
    <n v="5793.5207529999998"/>
    <n v="0"/>
  </r>
  <r>
    <x v="3"/>
    <x v="5"/>
    <x v="19"/>
    <x v="2"/>
    <n v="355.6"/>
    <n v="0"/>
    <n v="0"/>
    <n v="0"/>
    <n v="21141.313543"/>
    <n v="1.6541E-2"/>
  </r>
  <r>
    <x v="3"/>
    <x v="6"/>
    <x v="25"/>
    <x v="0"/>
    <n v="8672"/>
    <n v="0"/>
    <n v="0"/>
    <n v="0"/>
    <n v="0"/>
    <n v="1"/>
  </r>
  <r>
    <x v="3"/>
    <x v="6"/>
    <x v="25"/>
    <x v="1"/>
    <n v="24"/>
    <n v="0"/>
    <n v="0"/>
    <n v="0"/>
    <n v="0"/>
    <n v="1"/>
  </r>
  <r>
    <x v="3"/>
    <x v="6"/>
    <x v="25"/>
    <x v="2"/>
    <n v="1028"/>
    <n v="0"/>
    <n v="0"/>
    <n v="0"/>
    <n v="0"/>
    <n v="1"/>
  </r>
  <r>
    <x v="3"/>
    <x v="6"/>
    <x v="20"/>
    <x v="0"/>
    <n v="0"/>
    <n v="0"/>
    <n v="0"/>
    <n v="0"/>
    <n v="9367.0363049999996"/>
    <n v="0"/>
  </r>
  <r>
    <x v="3"/>
    <x v="6"/>
    <x v="20"/>
    <x v="1"/>
    <n v="0"/>
    <n v="0"/>
    <n v="0"/>
    <n v="0"/>
    <n v="157.363327"/>
    <n v="0"/>
  </r>
  <r>
    <x v="3"/>
    <x v="6"/>
    <x v="20"/>
    <x v="2"/>
    <n v="0"/>
    <n v="0"/>
    <n v="0"/>
    <n v="0"/>
    <n v="2536.4861030000002"/>
    <n v="0"/>
  </r>
  <r>
    <x v="3"/>
    <x v="6"/>
    <x v="21"/>
    <x v="0"/>
    <n v="13687"/>
    <n v="0"/>
    <n v="0"/>
    <n v="0"/>
    <n v="1019.618394"/>
    <n v="0.93066899999999997"/>
  </r>
  <r>
    <x v="3"/>
    <x v="6"/>
    <x v="21"/>
    <x v="1"/>
    <n v="35"/>
    <n v="0"/>
    <n v="0"/>
    <n v="0"/>
    <n v="112.86216899999999"/>
    <n v="0.236706"/>
  </r>
  <r>
    <x v="3"/>
    <x v="6"/>
    <x v="21"/>
    <x v="2"/>
    <n v="198"/>
    <n v="0"/>
    <n v="0"/>
    <n v="0"/>
    <n v="0"/>
    <n v="1"/>
  </r>
  <r>
    <x v="3"/>
    <x v="6"/>
    <x v="22"/>
    <x v="0"/>
    <n v="7669"/>
    <n v="0"/>
    <n v="0"/>
    <n v="0"/>
    <n v="0"/>
    <n v="1"/>
  </r>
  <r>
    <x v="3"/>
    <x v="6"/>
    <x v="22"/>
    <x v="1"/>
    <n v="78"/>
    <n v="0"/>
    <n v="0"/>
    <n v="0"/>
    <n v="0"/>
    <n v="1"/>
  </r>
  <r>
    <x v="3"/>
    <x v="6"/>
    <x v="22"/>
    <x v="2"/>
    <n v="161"/>
    <n v="0"/>
    <n v="0"/>
    <n v="0"/>
    <n v="0"/>
    <n v="1"/>
  </r>
  <r>
    <x v="4"/>
    <x v="0"/>
    <x v="0"/>
    <x v="0"/>
    <n v="42840"/>
    <n v="0"/>
    <n v="0"/>
    <n v="0"/>
    <n v="3180.6407899999999"/>
    <n v="0.93088599999999999"/>
  </r>
  <r>
    <x v="4"/>
    <x v="0"/>
    <x v="0"/>
    <x v="1"/>
    <n v="141465"/>
    <n v="0"/>
    <n v="0"/>
    <n v="0"/>
    <n v="1022.078243"/>
    <n v="0.99282599999999999"/>
  </r>
  <r>
    <x v="4"/>
    <x v="0"/>
    <x v="0"/>
    <x v="2"/>
    <n v="12000"/>
    <n v="0"/>
    <n v="0"/>
    <n v="0"/>
    <n v="814.43805399999997"/>
    <n v="0.93644300000000003"/>
  </r>
  <r>
    <x v="4"/>
    <x v="0"/>
    <x v="1"/>
    <x v="0"/>
    <n v="44789"/>
    <n v="0"/>
    <n v="0"/>
    <n v="0"/>
    <n v="27238.507713999999"/>
    <n v="0.62183100000000002"/>
  </r>
  <r>
    <x v="4"/>
    <x v="0"/>
    <x v="1"/>
    <x v="1"/>
    <n v="469494"/>
    <n v="0"/>
    <n v="0"/>
    <n v="0"/>
    <n v="28895.081076999999"/>
    <n v="0.94202300000000005"/>
  </r>
  <r>
    <x v="4"/>
    <x v="0"/>
    <x v="1"/>
    <x v="2"/>
    <n v="4083"/>
    <n v="0"/>
    <n v="0"/>
    <n v="0"/>
    <n v="53495.229073000002"/>
    <n v="7.0912000000000003E-2"/>
  </r>
  <r>
    <x v="4"/>
    <x v="0"/>
    <x v="2"/>
    <x v="0"/>
    <n v="164578"/>
    <n v="0"/>
    <n v="0"/>
    <n v="0"/>
    <n v="32184.340351999999"/>
    <n v="0.83643000000000001"/>
  </r>
  <r>
    <x v="4"/>
    <x v="0"/>
    <x v="2"/>
    <x v="1"/>
    <n v="2086168"/>
    <n v="0"/>
    <n v="0"/>
    <n v="0"/>
    <n v="26284.423114000001"/>
    <n v="0.98755700000000002"/>
  </r>
  <r>
    <x v="4"/>
    <x v="0"/>
    <x v="2"/>
    <x v="2"/>
    <n v="188152"/>
    <n v="0"/>
    <n v="0"/>
    <n v="0"/>
    <n v="434.32534500000003"/>
    <n v="0.99769600000000003"/>
  </r>
  <r>
    <x v="4"/>
    <x v="0"/>
    <x v="3"/>
    <x v="0"/>
    <n v="5"/>
    <n v="0"/>
    <n v="0"/>
    <n v="0"/>
    <n v="22466.778150999999"/>
    <n v="2.22E-4"/>
  </r>
  <r>
    <x v="4"/>
    <x v="0"/>
    <x v="3"/>
    <x v="1"/>
    <n v="27200"/>
    <n v="0"/>
    <n v="0"/>
    <n v="0"/>
    <n v="15623.332073"/>
    <n v="0.63516700000000004"/>
  </r>
  <r>
    <x v="4"/>
    <x v="0"/>
    <x v="3"/>
    <x v="2"/>
    <n v="0"/>
    <n v="0"/>
    <n v="0"/>
    <n v="0"/>
    <n v="4824.0396389999996"/>
    <n v="0"/>
  </r>
  <r>
    <x v="4"/>
    <x v="0"/>
    <x v="23"/>
    <x v="0"/>
    <n v="0"/>
    <n v="0"/>
    <n v="0"/>
    <n v="0"/>
    <n v="14211.752963999999"/>
    <n v="0"/>
  </r>
  <r>
    <x v="4"/>
    <x v="0"/>
    <x v="23"/>
    <x v="1"/>
    <n v="81740"/>
    <n v="0"/>
    <n v="0"/>
    <n v="0"/>
    <n v="9945.4968750000007"/>
    <n v="0.89152500000000001"/>
  </r>
  <r>
    <x v="4"/>
    <x v="0"/>
    <x v="23"/>
    <x v="2"/>
    <n v="0"/>
    <n v="0"/>
    <n v="0"/>
    <n v="0"/>
    <n v="3258.594137"/>
    <n v="0"/>
  </r>
  <r>
    <x v="4"/>
    <x v="0"/>
    <x v="4"/>
    <x v="0"/>
    <n v="24000"/>
    <n v="0"/>
    <n v="0"/>
    <n v="0"/>
    <n v="108093.515293"/>
    <n v="0.18168899999999999"/>
  </r>
  <r>
    <x v="4"/>
    <x v="0"/>
    <x v="4"/>
    <x v="1"/>
    <n v="534951"/>
    <n v="0"/>
    <n v="0"/>
    <n v="0"/>
    <n v="740993.06605400005"/>
    <n v="0.41925800000000002"/>
  </r>
  <r>
    <x v="4"/>
    <x v="0"/>
    <x v="4"/>
    <x v="2"/>
    <n v="2000"/>
    <n v="0"/>
    <n v="0"/>
    <n v="0"/>
    <n v="16980.412509000002"/>
    <n v="0.10537100000000001"/>
  </r>
  <r>
    <x v="4"/>
    <x v="1"/>
    <x v="5"/>
    <x v="0"/>
    <n v="28301"/>
    <n v="0"/>
    <n v="0"/>
    <n v="0"/>
    <n v="28361.971717"/>
    <n v="0.49946099999999999"/>
  </r>
  <r>
    <x v="4"/>
    <x v="1"/>
    <x v="5"/>
    <x v="1"/>
    <n v="0"/>
    <n v="0"/>
    <n v="0"/>
    <n v="0"/>
    <n v="687.29825600000004"/>
    <n v="0"/>
  </r>
  <r>
    <x v="4"/>
    <x v="1"/>
    <x v="5"/>
    <x v="2"/>
    <n v="108748"/>
    <n v="0"/>
    <n v="0"/>
    <n v="0"/>
    <n v="42694.775607000003"/>
    <n v="0.71807900000000002"/>
  </r>
  <r>
    <x v="4"/>
    <x v="1"/>
    <x v="6"/>
    <x v="0"/>
    <n v="2950"/>
    <n v="0"/>
    <n v="0"/>
    <n v="0"/>
    <n v="13919.982173"/>
    <n v="0.17486599999999999"/>
  </r>
  <r>
    <x v="4"/>
    <x v="1"/>
    <x v="6"/>
    <x v="1"/>
    <n v="16118"/>
    <n v="0"/>
    <n v="0"/>
    <n v="0"/>
    <n v="3353.211898"/>
    <n v="0.82778600000000002"/>
  </r>
  <r>
    <x v="4"/>
    <x v="1"/>
    <x v="6"/>
    <x v="2"/>
    <n v="0"/>
    <n v="0"/>
    <n v="0"/>
    <n v="0"/>
    <n v="42277.847941"/>
    <n v="0"/>
  </r>
  <r>
    <x v="4"/>
    <x v="2"/>
    <x v="7"/>
    <x v="0"/>
    <n v="5046"/>
    <n v="0"/>
    <n v="0"/>
    <n v="0"/>
    <n v="17606.131405"/>
    <n v="0.22276000000000001"/>
  </r>
  <r>
    <x v="4"/>
    <x v="2"/>
    <x v="7"/>
    <x v="1"/>
    <n v="0"/>
    <n v="0"/>
    <n v="0"/>
    <n v="0"/>
    <n v="3961.1702220000002"/>
    <n v="0"/>
  </r>
  <r>
    <x v="4"/>
    <x v="2"/>
    <x v="7"/>
    <x v="2"/>
    <n v="454"/>
    <n v="0"/>
    <n v="0"/>
    <n v="0"/>
    <n v="23048.229702000001"/>
    <n v="1.9317000000000001E-2"/>
  </r>
  <r>
    <x v="4"/>
    <x v="2"/>
    <x v="8"/>
    <x v="0"/>
    <n v="631049"/>
    <n v="0"/>
    <n v="0"/>
    <n v="0"/>
    <n v="57223.825392999999"/>
    <n v="0.91685799999999995"/>
  </r>
  <r>
    <x v="4"/>
    <x v="2"/>
    <x v="8"/>
    <x v="1"/>
    <n v="55202"/>
    <n v="0"/>
    <n v="0"/>
    <n v="0"/>
    <n v="16962.267861"/>
    <n v="0.76494899999999999"/>
  </r>
  <r>
    <x v="4"/>
    <x v="2"/>
    <x v="8"/>
    <x v="2"/>
    <n v="255333.32"/>
    <n v="0"/>
    <n v="0"/>
    <n v="0"/>
    <n v="38716.372678"/>
    <n v="0.86833300000000002"/>
  </r>
  <r>
    <x v="4"/>
    <x v="2"/>
    <x v="9"/>
    <x v="0"/>
    <n v="41790"/>
    <n v="0"/>
    <n v="0"/>
    <n v="0"/>
    <n v="0"/>
    <n v="1"/>
  </r>
  <r>
    <x v="4"/>
    <x v="2"/>
    <x v="9"/>
    <x v="1"/>
    <n v="53891"/>
    <n v="0"/>
    <n v="0"/>
    <n v="0"/>
    <n v="0"/>
    <n v="1"/>
  </r>
  <r>
    <x v="4"/>
    <x v="2"/>
    <x v="9"/>
    <x v="2"/>
    <n v="9671"/>
    <n v="0"/>
    <n v="0"/>
    <n v="0"/>
    <n v="0"/>
    <n v="1"/>
  </r>
  <r>
    <x v="4"/>
    <x v="3"/>
    <x v="10"/>
    <x v="0"/>
    <n v="31971"/>
    <n v="0"/>
    <n v="0"/>
    <n v="0"/>
    <n v="249885.46645899999"/>
    <n v="0.11343"/>
  </r>
  <r>
    <x v="4"/>
    <x v="3"/>
    <x v="10"/>
    <x v="1"/>
    <n v="0"/>
    <n v="0"/>
    <n v="0"/>
    <n v="0"/>
    <n v="3059.3692930000002"/>
    <n v="0"/>
  </r>
  <r>
    <x v="4"/>
    <x v="3"/>
    <x v="10"/>
    <x v="2"/>
    <n v="0"/>
    <n v="0"/>
    <n v="0"/>
    <n v="0"/>
    <n v="700413.41637800005"/>
    <n v="0"/>
  </r>
  <r>
    <x v="4"/>
    <x v="3"/>
    <x v="11"/>
    <x v="0"/>
    <n v="43673"/>
    <n v="0"/>
    <n v="0"/>
    <n v="0"/>
    <n v="62983.678491999999"/>
    <n v="0.409472"/>
  </r>
  <r>
    <x v="4"/>
    <x v="3"/>
    <x v="11"/>
    <x v="1"/>
    <n v="12"/>
    <n v="0"/>
    <n v="0"/>
    <n v="0"/>
    <n v="22053.552643999999"/>
    <n v="5.4299999999999997E-4"/>
  </r>
  <r>
    <x v="4"/>
    <x v="3"/>
    <x v="11"/>
    <x v="2"/>
    <n v="340432"/>
    <n v="0"/>
    <n v="0"/>
    <n v="0"/>
    <n v="110985.460869"/>
    <n v="0.75414000000000003"/>
  </r>
  <r>
    <x v="4"/>
    <x v="3"/>
    <x v="12"/>
    <x v="0"/>
    <n v="52149"/>
    <n v="0"/>
    <n v="0"/>
    <n v="0"/>
    <n v="31090.794205999999"/>
    <n v="0.62649100000000002"/>
  </r>
  <r>
    <x v="4"/>
    <x v="3"/>
    <x v="12"/>
    <x v="1"/>
    <n v="0"/>
    <n v="0"/>
    <n v="0"/>
    <n v="0"/>
    <n v="535.60355000000004"/>
    <n v="0"/>
  </r>
  <r>
    <x v="4"/>
    <x v="3"/>
    <x v="12"/>
    <x v="2"/>
    <n v="35505"/>
    <n v="0"/>
    <n v="0"/>
    <n v="0"/>
    <n v="110702.24254399999"/>
    <n v="0.24284"/>
  </r>
  <r>
    <x v="4"/>
    <x v="3"/>
    <x v="13"/>
    <x v="0"/>
    <n v="72682"/>
    <n v="0"/>
    <n v="0"/>
    <n v="0"/>
    <n v="242881.69478600001"/>
    <n v="0.230324"/>
  </r>
  <r>
    <x v="4"/>
    <x v="3"/>
    <x v="13"/>
    <x v="1"/>
    <n v="59782"/>
    <n v="0"/>
    <n v="0"/>
    <n v="0"/>
    <n v="120269.29625299999"/>
    <n v="0.33202700000000002"/>
  </r>
  <r>
    <x v="4"/>
    <x v="3"/>
    <x v="13"/>
    <x v="2"/>
    <n v="30459.599999999999"/>
    <n v="0"/>
    <n v="0"/>
    <n v="0"/>
    <n v="30976.507851999999"/>
    <n v="0.49579299999999998"/>
  </r>
  <r>
    <x v="4"/>
    <x v="4"/>
    <x v="14"/>
    <x v="0"/>
    <n v="130996"/>
    <n v="0"/>
    <n v="0"/>
    <n v="0"/>
    <n v="81010.078655999998"/>
    <n v="0.61788699999999996"/>
  </r>
  <r>
    <x v="4"/>
    <x v="4"/>
    <x v="14"/>
    <x v="1"/>
    <n v="9"/>
    <n v="0"/>
    <n v="0"/>
    <n v="0"/>
    <n v="4404.0112300000001"/>
    <n v="2.039E-3"/>
  </r>
  <r>
    <x v="4"/>
    <x v="4"/>
    <x v="14"/>
    <x v="2"/>
    <n v="61298.92"/>
    <n v="0"/>
    <n v="0"/>
    <n v="0"/>
    <n v="40685.999733999997"/>
    <n v="0.60105799999999998"/>
  </r>
  <r>
    <x v="4"/>
    <x v="4"/>
    <x v="24"/>
    <x v="0"/>
    <n v="0"/>
    <n v="0"/>
    <n v="0"/>
    <n v="0"/>
    <n v="29262.44081"/>
    <n v="0"/>
  </r>
  <r>
    <x v="4"/>
    <x v="4"/>
    <x v="24"/>
    <x v="1"/>
    <n v="0"/>
    <n v="0"/>
    <n v="0"/>
    <n v="0"/>
    <n v="546.79106999999999"/>
    <n v="0"/>
  </r>
  <r>
    <x v="4"/>
    <x v="4"/>
    <x v="24"/>
    <x v="2"/>
    <n v="0"/>
    <n v="0"/>
    <n v="0"/>
    <n v="0"/>
    <n v="30891.775160000001"/>
    <n v="0"/>
  </r>
  <r>
    <x v="4"/>
    <x v="4"/>
    <x v="15"/>
    <x v="0"/>
    <n v="34702"/>
    <n v="0"/>
    <n v="0"/>
    <n v="0"/>
    <n v="0"/>
    <n v="1"/>
  </r>
  <r>
    <x v="4"/>
    <x v="4"/>
    <x v="15"/>
    <x v="1"/>
    <n v="0"/>
    <n v="0"/>
    <n v="0"/>
    <n v="0"/>
    <n v="0"/>
    <m/>
  </r>
  <r>
    <x v="4"/>
    <x v="4"/>
    <x v="15"/>
    <x v="2"/>
    <n v="30751"/>
    <n v="0"/>
    <n v="0"/>
    <n v="0"/>
    <n v="0"/>
    <n v="1"/>
  </r>
  <r>
    <x v="4"/>
    <x v="4"/>
    <x v="16"/>
    <x v="0"/>
    <n v="367602"/>
    <n v="0"/>
    <n v="0"/>
    <n v="0"/>
    <n v="87357.553014999998"/>
    <n v="0.80798800000000004"/>
  </r>
  <r>
    <x v="4"/>
    <x v="4"/>
    <x v="16"/>
    <x v="1"/>
    <n v="0"/>
    <n v="0"/>
    <n v="0"/>
    <n v="0"/>
    <n v="1667.8360279999999"/>
    <n v="0"/>
  </r>
  <r>
    <x v="4"/>
    <x v="4"/>
    <x v="16"/>
    <x v="2"/>
    <n v="177554"/>
    <n v="0"/>
    <n v="0"/>
    <n v="0"/>
    <n v="139008.01740899999"/>
    <n v="0.56088199999999999"/>
  </r>
  <r>
    <x v="4"/>
    <x v="4"/>
    <x v="17"/>
    <x v="0"/>
    <n v="0"/>
    <n v="0"/>
    <n v="0"/>
    <n v="0"/>
    <n v="83988.407928999994"/>
    <n v="0"/>
  </r>
  <r>
    <x v="4"/>
    <x v="4"/>
    <x v="17"/>
    <x v="1"/>
    <n v="0"/>
    <n v="0"/>
    <n v="0"/>
    <n v="0"/>
    <n v="1704.1850139999999"/>
    <n v="0"/>
  </r>
  <r>
    <x v="4"/>
    <x v="4"/>
    <x v="17"/>
    <x v="2"/>
    <n v="981"/>
    <n v="0"/>
    <n v="0"/>
    <n v="0"/>
    <n v="92799.169116000005"/>
    <n v="1.0460000000000001E-2"/>
  </r>
  <r>
    <x v="4"/>
    <x v="7"/>
    <x v="26"/>
    <x v="0"/>
    <n v="0"/>
    <n v="0"/>
    <n v="0"/>
    <n v="0"/>
    <n v="55686.806124000002"/>
    <n v="0"/>
  </r>
  <r>
    <x v="4"/>
    <x v="7"/>
    <x v="26"/>
    <x v="1"/>
    <n v="0"/>
    <n v="0"/>
    <n v="0"/>
    <n v="0"/>
    <n v="4457.4185539999999"/>
    <n v="0"/>
  </r>
  <r>
    <x v="4"/>
    <x v="7"/>
    <x v="26"/>
    <x v="2"/>
    <n v="0"/>
    <n v="0"/>
    <n v="0"/>
    <n v="0"/>
    <n v="79078.715377999994"/>
    <n v="0"/>
  </r>
  <r>
    <x v="4"/>
    <x v="7"/>
    <x v="27"/>
    <x v="0"/>
    <n v="0"/>
    <n v="0"/>
    <n v="0"/>
    <n v="0"/>
    <n v="41706.854796"/>
    <n v="0"/>
  </r>
  <r>
    <x v="4"/>
    <x v="7"/>
    <x v="27"/>
    <x v="1"/>
    <n v="0"/>
    <n v="0"/>
    <n v="0"/>
    <n v="0"/>
    <n v="3338.4013439999999"/>
    <n v="0"/>
  </r>
  <r>
    <x v="4"/>
    <x v="7"/>
    <x v="27"/>
    <x v="2"/>
    <n v="0"/>
    <n v="0"/>
    <n v="0"/>
    <n v="0"/>
    <n v="37718.766641000002"/>
    <n v="0"/>
  </r>
  <r>
    <x v="4"/>
    <x v="7"/>
    <x v="28"/>
    <x v="0"/>
    <n v="0"/>
    <n v="0"/>
    <n v="0"/>
    <n v="0"/>
    <n v="31290.391048000001"/>
    <n v="0"/>
  </r>
  <r>
    <x v="4"/>
    <x v="7"/>
    <x v="28"/>
    <x v="1"/>
    <n v="0"/>
    <n v="0"/>
    <n v="0"/>
    <n v="0"/>
    <n v="2390.0204229999999"/>
    <n v="0"/>
  </r>
  <r>
    <x v="4"/>
    <x v="7"/>
    <x v="28"/>
    <x v="2"/>
    <n v="0"/>
    <n v="0"/>
    <n v="0"/>
    <n v="0"/>
    <n v="93257.493346999996"/>
    <n v="0"/>
  </r>
  <r>
    <x v="4"/>
    <x v="7"/>
    <x v="29"/>
    <x v="0"/>
    <n v="0"/>
    <n v="0"/>
    <n v="0"/>
    <n v="0"/>
    <n v="23066.919690999999"/>
    <n v="0"/>
  </r>
  <r>
    <x v="4"/>
    <x v="7"/>
    <x v="29"/>
    <x v="1"/>
    <n v="0"/>
    <n v="0"/>
    <n v="0"/>
    <n v="0"/>
    <n v="1846.3783960000001"/>
    <n v="0"/>
  </r>
  <r>
    <x v="4"/>
    <x v="7"/>
    <x v="29"/>
    <x v="2"/>
    <n v="0"/>
    <n v="0"/>
    <n v="0"/>
    <n v="0"/>
    <n v="52768.758118999998"/>
    <n v="0"/>
  </r>
  <r>
    <x v="4"/>
    <x v="7"/>
    <x v="30"/>
    <x v="0"/>
    <n v="0"/>
    <n v="0"/>
    <n v="0"/>
    <n v="0"/>
    <n v="44735.844251000002"/>
    <n v="0"/>
  </r>
  <r>
    <x v="4"/>
    <x v="7"/>
    <x v="30"/>
    <x v="1"/>
    <n v="0"/>
    <n v="0"/>
    <n v="0"/>
    <n v="0"/>
    <n v="3580.8550730000002"/>
    <n v="0"/>
  </r>
  <r>
    <x v="4"/>
    <x v="7"/>
    <x v="30"/>
    <x v="2"/>
    <n v="0"/>
    <n v="0"/>
    <n v="0"/>
    <n v="0"/>
    <n v="40458.118409000002"/>
    <n v="0"/>
  </r>
  <r>
    <x v="4"/>
    <x v="7"/>
    <x v="31"/>
    <x v="0"/>
    <n v="0"/>
    <n v="0"/>
    <n v="0"/>
    <n v="0"/>
    <n v="11649.959441000001"/>
    <n v="0"/>
  </r>
  <r>
    <x v="4"/>
    <x v="7"/>
    <x v="31"/>
    <x v="1"/>
    <n v="0"/>
    <n v="0"/>
    <n v="0"/>
    <n v="0"/>
    <n v="932.51434200000006"/>
    <n v="0"/>
  </r>
  <r>
    <x v="4"/>
    <x v="7"/>
    <x v="31"/>
    <x v="2"/>
    <n v="0"/>
    <n v="0"/>
    <n v="0"/>
    <n v="0"/>
    <n v="10535.968336"/>
    <n v="0"/>
  </r>
  <r>
    <x v="4"/>
    <x v="7"/>
    <x v="32"/>
    <x v="0"/>
    <n v="0"/>
    <n v="0"/>
    <n v="0"/>
    <n v="0"/>
    <n v="29357.897788999999"/>
    <n v="0"/>
  </r>
  <r>
    <x v="4"/>
    <x v="7"/>
    <x v="32"/>
    <x v="1"/>
    <n v="0"/>
    <n v="0"/>
    <n v="0"/>
    <n v="0"/>
    <n v="2349.936142"/>
    <n v="0"/>
  </r>
  <r>
    <x v="4"/>
    <x v="7"/>
    <x v="32"/>
    <x v="2"/>
    <n v="0"/>
    <n v="0"/>
    <n v="0"/>
    <n v="0"/>
    <n v="26550.640206"/>
    <n v="0"/>
  </r>
  <r>
    <x v="4"/>
    <x v="5"/>
    <x v="18"/>
    <x v="0"/>
    <n v="0"/>
    <n v="0"/>
    <n v="0"/>
    <n v="0"/>
    <n v="39094.983335999998"/>
    <n v="0"/>
  </r>
  <r>
    <x v="4"/>
    <x v="5"/>
    <x v="18"/>
    <x v="1"/>
    <n v="0"/>
    <n v="0"/>
    <n v="0"/>
    <n v="0"/>
    <n v="3775.3466309999999"/>
    <n v="0"/>
  </r>
  <r>
    <x v="4"/>
    <x v="5"/>
    <x v="18"/>
    <x v="2"/>
    <n v="500"/>
    <n v="0"/>
    <n v="0"/>
    <n v="0"/>
    <n v="68907.970352999997"/>
    <n v="7.2030000000000002E-3"/>
  </r>
  <r>
    <x v="4"/>
    <x v="5"/>
    <x v="19"/>
    <x v="0"/>
    <n v="0"/>
    <n v="0"/>
    <n v="0"/>
    <n v="0"/>
    <n v="60049.113233999997"/>
    <n v="0"/>
  </r>
  <r>
    <x v="4"/>
    <x v="5"/>
    <x v="19"/>
    <x v="1"/>
    <n v="0"/>
    <n v="0"/>
    <n v="0"/>
    <n v="0"/>
    <n v="6729.441253"/>
    <n v="0"/>
  </r>
  <r>
    <x v="4"/>
    <x v="5"/>
    <x v="19"/>
    <x v="2"/>
    <n v="678.4"/>
    <n v="0"/>
    <n v="0"/>
    <n v="0"/>
    <n v="22564.076727"/>
    <n v="2.9187000000000001E-2"/>
  </r>
  <r>
    <x v="4"/>
    <x v="6"/>
    <x v="25"/>
    <x v="0"/>
    <n v="9105"/>
    <n v="0"/>
    <n v="0"/>
    <n v="0"/>
    <n v="0"/>
    <n v="1"/>
  </r>
  <r>
    <x v="4"/>
    <x v="6"/>
    <x v="25"/>
    <x v="1"/>
    <n v="3"/>
    <n v="0"/>
    <n v="0"/>
    <n v="0"/>
    <n v="0"/>
    <n v="1"/>
  </r>
  <r>
    <x v="4"/>
    <x v="6"/>
    <x v="25"/>
    <x v="2"/>
    <n v="962"/>
    <n v="0"/>
    <n v="0"/>
    <n v="0"/>
    <n v="0"/>
    <n v="1"/>
  </r>
  <r>
    <x v="4"/>
    <x v="6"/>
    <x v="20"/>
    <x v="0"/>
    <n v="0"/>
    <n v="0"/>
    <n v="0"/>
    <n v="0"/>
    <n v="8407.461421"/>
    <n v="0"/>
  </r>
  <r>
    <x v="4"/>
    <x v="6"/>
    <x v="20"/>
    <x v="1"/>
    <n v="0"/>
    <n v="0"/>
    <n v="0"/>
    <n v="0"/>
    <n v="182.78475299999999"/>
    <n v="0"/>
  </r>
  <r>
    <x v="4"/>
    <x v="6"/>
    <x v="20"/>
    <x v="2"/>
    <n v="0"/>
    <n v="0"/>
    <n v="0"/>
    <n v="0"/>
    <n v="2707.1859530000002"/>
    <n v="0"/>
  </r>
  <r>
    <x v="4"/>
    <x v="6"/>
    <x v="21"/>
    <x v="0"/>
    <n v="11546"/>
    <n v="0"/>
    <n v="0"/>
    <n v="0"/>
    <n v="915.16697799999997"/>
    <n v="0.92655799999999999"/>
  </r>
  <r>
    <x v="4"/>
    <x v="6"/>
    <x v="21"/>
    <x v="1"/>
    <n v="119"/>
    <n v="0"/>
    <n v="0"/>
    <n v="0"/>
    <n v="131.09460899999999"/>
    <n v="0.47581899999999999"/>
  </r>
  <r>
    <x v="4"/>
    <x v="6"/>
    <x v="21"/>
    <x v="2"/>
    <n v="481"/>
    <n v="0"/>
    <n v="0"/>
    <n v="0"/>
    <n v="0"/>
    <n v="1"/>
  </r>
  <r>
    <x v="4"/>
    <x v="6"/>
    <x v="22"/>
    <x v="0"/>
    <n v="11933"/>
    <n v="0"/>
    <n v="0"/>
    <n v="0"/>
    <n v="0"/>
    <n v="1"/>
  </r>
  <r>
    <x v="4"/>
    <x v="6"/>
    <x v="22"/>
    <x v="1"/>
    <n v="620"/>
    <n v="0"/>
    <n v="0"/>
    <n v="0"/>
    <n v="0"/>
    <n v="1"/>
  </r>
  <r>
    <x v="4"/>
    <x v="6"/>
    <x v="22"/>
    <x v="2"/>
    <n v="981"/>
    <n v="0"/>
    <n v="0"/>
    <n v="0"/>
    <n v="0"/>
    <n v="1"/>
  </r>
  <r>
    <x v="5"/>
    <x v="0"/>
    <x v="0"/>
    <x v="0"/>
    <n v="6007"/>
    <n v="0"/>
    <n v="0"/>
    <n v="0"/>
    <n v="3299.168471"/>
    <n v="0.64548499999999998"/>
  </r>
  <r>
    <x v="5"/>
    <x v="0"/>
    <x v="0"/>
    <x v="1"/>
    <n v="214077"/>
    <n v="0"/>
    <n v="0"/>
    <n v="0"/>
    <n v="1060.1663430000001"/>
    <n v="0.99507199999999996"/>
  </r>
  <r>
    <x v="5"/>
    <x v="0"/>
    <x v="0"/>
    <x v="2"/>
    <n v="3394"/>
    <n v="0"/>
    <n v="0"/>
    <n v="0"/>
    <n v="814.92722200000003"/>
    <n v="0.80638100000000001"/>
  </r>
  <r>
    <x v="5"/>
    <x v="0"/>
    <x v="1"/>
    <x v="0"/>
    <n v="5408"/>
    <n v="0"/>
    <n v="0"/>
    <n v="0"/>
    <n v="28253.560141000002"/>
    <n v="0.160658"/>
  </r>
  <r>
    <x v="5"/>
    <x v="0"/>
    <x v="1"/>
    <x v="1"/>
    <n v="489649"/>
    <n v="0"/>
    <n v="0"/>
    <n v="0"/>
    <n v="29971.866282999999"/>
    <n v="0.94231900000000002"/>
  </r>
  <r>
    <x v="5"/>
    <x v="0"/>
    <x v="1"/>
    <x v="2"/>
    <n v="2216"/>
    <n v="0"/>
    <n v="0"/>
    <n v="0"/>
    <n v="53527.359358000002"/>
    <n v="3.9752999999999997E-2"/>
  </r>
  <r>
    <x v="5"/>
    <x v="0"/>
    <x v="2"/>
    <x v="0"/>
    <n v="6414"/>
    <n v="0"/>
    <n v="0"/>
    <n v="0"/>
    <n v="33383.700944999997"/>
    <n v="0.161165"/>
  </r>
  <r>
    <x v="5"/>
    <x v="0"/>
    <x v="2"/>
    <x v="1"/>
    <n v="1996940"/>
    <n v="0"/>
    <n v="0"/>
    <n v="0"/>
    <n v="27263.921246999998"/>
    <n v="0.98653100000000005"/>
  </r>
  <r>
    <x v="5"/>
    <x v="0"/>
    <x v="2"/>
    <x v="2"/>
    <n v="171552"/>
    <n v="0"/>
    <n v="0"/>
    <n v="0"/>
    <n v="434.586209"/>
    <n v="0.99747300000000005"/>
  </r>
  <r>
    <x v="5"/>
    <x v="0"/>
    <x v="3"/>
    <x v="0"/>
    <n v="0"/>
    <n v="0"/>
    <n v="0"/>
    <n v="0"/>
    <n v="23304.010423"/>
    <n v="0"/>
  </r>
  <r>
    <x v="5"/>
    <x v="0"/>
    <x v="3"/>
    <x v="1"/>
    <n v="32000"/>
    <n v="0"/>
    <n v="0"/>
    <n v="0"/>
    <n v="16205.540955"/>
    <n v="0.66382399999999997"/>
  </r>
  <r>
    <x v="5"/>
    <x v="0"/>
    <x v="3"/>
    <x v="2"/>
    <n v="234"/>
    <n v="0"/>
    <n v="0"/>
    <n v="0"/>
    <n v="4826.9370520000002"/>
    <n v="4.6235999999999999E-2"/>
  </r>
  <r>
    <x v="5"/>
    <x v="0"/>
    <x v="23"/>
    <x v="0"/>
    <n v="0"/>
    <n v="0"/>
    <n v="0"/>
    <n v="0"/>
    <n v="14741.358861000001"/>
    <n v="0"/>
  </r>
  <r>
    <x v="5"/>
    <x v="0"/>
    <x v="23"/>
    <x v="1"/>
    <n v="167101"/>
    <n v="0"/>
    <n v="0"/>
    <n v="0"/>
    <n v="10316.119262"/>
    <n v="0.94185300000000005"/>
  </r>
  <r>
    <x v="5"/>
    <x v="0"/>
    <x v="23"/>
    <x v="2"/>
    <n v="0"/>
    <n v="0"/>
    <n v="0"/>
    <n v="0"/>
    <n v="3260.5513139999998"/>
    <n v="0"/>
  </r>
  <r>
    <x v="5"/>
    <x v="0"/>
    <x v="4"/>
    <x v="0"/>
    <n v="37674"/>
    <n v="0"/>
    <n v="0"/>
    <n v="0"/>
    <n v="112121.657588"/>
    <n v="0.251502"/>
  </r>
  <r>
    <x v="5"/>
    <x v="0"/>
    <x v="4"/>
    <x v="1"/>
    <n v="1060615"/>
    <n v="0"/>
    <n v="0"/>
    <n v="0"/>
    <n v="768606.42937200004"/>
    <n v="0.57981700000000003"/>
  </r>
  <r>
    <x v="5"/>
    <x v="0"/>
    <x v="4"/>
    <x v="2"/>
    <n v="546"/>
    <n v="0"/>
    <n v="0"/>
    <n v="0"/>
    <n v="16990.611278"/>
    <n v="3.1133999999999998E-2"/>
  </r>
  <r>
    <x v="5"/>
    <x v="1"/>
    <x v="5"/>
    <x v="0"/>
    <n v="63532"/>
    <n v="0"/>
    <n v="0"/>
    <n v="0"/>
    <n v="29418.890418999999"/>
    <n v="0.6835"/>
  </r>
  <r>
    <x v="5"/>
    <x v="1"/>
    <x v="5"/>
    <x v="1"/>
    <n v="0"/>
    <n v="0"/>
    <n v="0"/>
    <n v="0"/>
    <n v="712.910663"/>
    <n v="0"/>
  </r>
  <r>
    <x v="5"/>
    <x v="1"/>
    <x v="5"/>
    <x v="2"/>
    <n v="113422"/>
    <n v="0"/>
    <n v="0"/>
    <n v="0"/>
    <n v="42720.418927999999"/>
    <n v="0.72640000000000005"/>
  </r>
  <r>
    <x v="5"/>
    <x v="1"/>
    <x v="6"/>
    <x v="0"/>
    <n v="16029"/>
    <n v="0"/>
    <n v="0"/>
    <n v="0"/>
    <n v="14438.715131000001"/>
    <n v="0.52609700000000004"/>
  </r>
  <r>
    <x v="5"/>
    <x v="1"/>
    <x v="6"/>
    <x v="1"/>
    <n v="0"/>
    <n v="0"/>
    <n v="0"/>
    <n v="0"/>
    <n v="3478.1705010000001"/>
    <n v="0"/>
  </r>
  <r>
    <x v="5"/>
    <x v="1"/>
    <x v="6"/>
    <x v="2"/>
    <n v="2518"/>
    <n v="0"/>
    <n v="0"/>
    <n v="0"/>
    <n v="42303.240847000001"/>
    <n v="5.6177999999999999E-2"/>
  </r>
  <r>
    <x v="5"/>
    <x v="2"/>
    <x v="7"/>
    <x v="0"/>
    <n v="20451"/>
    <n v="0"/>
    <n v="0"/>
    <n v="0"/>
    <n v="18262.22999"/>
    <n v="0.52826899999999999"/>
  </r>
  <r>
    <x v="5"/>
    <x v="2"/>
    <x v="7"/>
    <x v="1"/>
    <n v="2500"/>
    <n v="0"/>
    <n v="0"/>
    <n v="0"/>
    <n v="4108.7846010000003"/>
    <n v="0.37828400000000001"/>
  </r>
  <r>
    <x v="5"/>
    <x v="2"/>
    <x v="7"/>
    <x v="2"/>
    <n v="6530"/>
    <n v="0"/>
    <n v="0"/>
    <n v="0"/>
    <n v="23062.072920999999"/>
    <n v="0.220667"/>
  </r>
  <r>
    <x v="5"/>
    <x v="2"/>
    <x v="8"/>
    <x v="0"/>
    <n v="712191"/>
    <n v="0"/>
    <n v="0"/>
    <n v="0"/>
    <n v="59356.291068999999"/>
    <n v="0.923068"/>
  </r>
  <r>
    <x v="5"/>
    <x v="2"/>
    <x v="8"/>
    <x v="1"/>
    <n v="55431"/>
    <n v="0"/>
    <n v="0"/>
    <n v="0"/>
    <n v="17594.372651000001"/>
    <n v="0.75906399999999996"/>
  </r>
  <r>
    <x v="5"/>
    <x v="2"/>
    <x v="8"/>
    <x v="2"/>
    <n v="152270.32"/>
    <n v="0"/>
    <n v="0"/>
    <n v="0"/>
    <n v="38739.626492000003"/>
    <n v="0.79718500000000003"/>
  </r>
  <r>
    <x v="5"/>
    <x v="2"/>
    <x v="9"/>
    <x v="0"/>
    <n v="50235"/>
    <n v="0"/>
    <n v="0"/>
    <n v="0"/>
    <n v="0"/>
    <n v="1"/>
  </r>
  <r>
    <x v="5"/>
    <x v="2"/>
    <x v="9"/>
    <x v="1"/>
    <n v="8042"/>
    <n v="0"/>
    <n v="0"/>
    <n v="0"/>
    <n v="0"/>
    <n v="1"/>
  </r>
  <r>
    <x v="5"/>
    <x v="2"/>
    <x v="9"/>
    <x v="2"/>
    <n v="12882"/>
    <n v="0"/>
    <n v="0"/>
    <n v="0"/>
    <n v="0"/>
    <n v="1"/>
  </r>
  <r>
    <x v="5"/>
    <x v="3"/>
    <x v="10"/>
    <x v="0"/>
    <n v="22368"/>
    <n v="0"/>
    <n v="0"/>
    <n v="0"/>
    <n v="259197.53493699999"/>
    <n v="7.9440999999999998E-2"/>
  </r>
  <r>
    <x v="5"/>
    <x v="3"/>
    <x v="10"/>
    <x v="1"/>
    <n v="0"/>
    <n v="0"/>
    <n v="0"/>
    <n v="0"/>
    <n v="3173.3777500000001"/>
    <n v="0"/>
  </r>
  <r>
    <x v="5"/>
    <x v="3"/>
    <x v="10"/>
    <x v="2"/>
    <n v="0"/>
    <n v="0"/>
    <n v="0"/>
    <n v="0"/>
    <n v="700834.09843599994"/>
    <n v="0"/>
  </r>
  <r>
    <x v="5"/>
    <x v="3"/>
    <x v="11"/>
    <x v="0"/>
    <n v="73275"/>
    <n v="0"/>
    <n v="0"/>
    <n v="0"/>
    <n v="65330.787091999999"/>
    <n v="0.52865700000000004"/>
  </r>
  <r>
    <x v="5"/>
    <x v="3"/>
    <x v="11"/>
    <x v="1"/>
    <n v="0"/>
    <n v="0"/>
    <n v="0"/>
    <n v="0"/>
    <n v="22875.385923000002"/>
    <n v="0"/>
  </r>
  <r>
    <x v="5"/>
    <x v="3"/>
    <x v="11"/>
    <x v="2"/>
    <n v="348527"/>
    <n v="0"/>
    <n v="0"/>
    <n v="0"/>
    <n v="111052.120918"/>
    <n v="0.75836099999999995"/>
  </r>
  <r>
    <x v="5"/>
    <x v="3"/>
    <x v="12"/>
    <x v="0"/>
    <n v="11451"/>
    <n v="0"/>
    <n v="0"/>
    <n v="0"/>
    <n v="32249.403421999999"/>
    <n v="0.26203399999999999"/>
  </r>
  <r>
    <x v="5"/>
    <x v="3"/>
    <x v="12"/>
    <x v="1"/>
    <n v="2763"/>
    <n v="0"/>
    <n v="0"/>
    <n v="0"/>
    <n v="555.56300299999998"/>
    <n v="0.83258900000000002"/>
  </r>
  <r>
    <x v="5"/>
    <x v="3"/>
    <x v="12"/>
    <x v="2"/>
    <n v="12879"/>
    <n v="0"/>
    <n v="0"/>
    <n v="0"/>
    <n v="110768.732485"/>
    <n v="0.104158"/>
  </r>
  <r>
    <x v="5"/>
    <x v="3"/>
    <x v="13"/>
    <x v="0"/>
    <n v="46037"/>
    <n v="0"/>
    <n v="0"/>
    <n v="0"/>
    <n v="251932.76528600001"/>
    <n v="0.154502"/>
  </r>
  <r>
    <x v="5"/>
    <x v="3"/>
    <x v="13"/>
    <x v="1"/>
    <n v="44652"/>
    <n v="0"/>
    <n v="0"/>
    <n v="0"/>
    <n v="124751.173245"/>
    <n v="0.26358399999999998"/>
  </r>
  <r>
    <x v="5"/>
    <x v="3"/>
    <x v="13"/>
    <x v="2"/>
    <n v="16269.6"/>
    <n v="0"/>
    <n v="0"/>
    <n v="0"/>
    <n v="30995.112949999999"/>
    <n v="0.34422199999999997"/>
  </r>
  <r>
    <x v="5"/>
    <x v="4"/>
    <x v="14"/>
    <x v="0"/>
    <n v="183892"/>
    <n v="0"/>
    <n v="0"/>
    <n v="0"/>
    <n v="84028.947302999994"/>
    <n v="0.68636600000000003"/>
  </r>
  <r>
    <x v="5"/>
    <x v="4"/>
    <x v="14"/>
    <x v="1"/>
    <n v="0"/>
    <n v="0"/>
    <n v="0"/>
    <n v="0"/>
    <n v="4568.1282350000001"/>
    <n v="0"/>
  </r>
  <r>
    <x v="5"/>
    <x v="4"/>
    <x v="14"/>
    <x v="2"/>
    <n v="27589.919999999998"/>
    <n v="0"/>
    <n v="0"/>
    <n v="0"/>
    <n v="40710.436545999997"/>
    <n v="0.403949"/>
  </r>
  <r>
    <x v="5"/>
    <x v="4"/>
    <x v="24"/>
    <x v="0"/>
    <n v="0"/>
    <n v="0"/>
    <n v="0"/>
    <n v="0"/>
    <n v="30352.915805000001"/>
    <n v="0"/>
  </r>
  <r>
    <x v="5"/>
    <x v="4"/>
    <x v="24"/>
    <x v="1"/>
    <n v="0"/>
    <n v="0"/>
    <n v="0"/>
    <n v="0"/>
    <n v="567.16742899999997"/>
    <n v="0"/>
  </r>
  <r>
    <x v="5"/>
    <x v="4"/>
    <x v="24"/>
    <x v="2"/>
    <n v="0"/>
    <n v="0"/>
    <n v="0"/>
    <n v="0"/>
    <n v="30910.329366999998"/>
    <n v="0"/>
  </r>
  <r>
    <x v="5"/>
    <x v="4"/>
    <x v="15"/>
    <x v="0"/>
    <n v="27000"/>
    <n v="0"/>
    <n v="0"/>
    <n v="0"/>
    <n v="0"/>
    <n v="1"/>
  </r>
  <r>
    <x v="5"/>
    <x v="4"/>
    <x v="15"/>
    <x v="1"/>
    <n v="0"/>
    <n v="0"/>
    <n v="0"/>
    <n v="0"/>
    <n v="0"/>
    <m/>
  </r>
  <r>
    <x v="5"/>
    <x v="4"/>
    <x v="15"/>
    <x v="2"/>
    <n v="0"/>
    <n v="0"/>
    <n v="0"/>
    <n v="0"/>
    <n v="0"/>
    <m/>
  </r>
  <r>
    <x v="5"/>
    <x v="4"/>
    <x v="16"/>
    <x v="0"/>
    <n v="402944"/>
    <n v="0"/>
    <n v="0"/>
    <n v="0"/>
    <n v="90612.962492000006"/>
    <n v="0.81640800000000002"/>
  </r>
  <r>
    <x v="5"/>
    <x v="4"/>
    <x v="16"/>
    <x v="1"/>
    <n v="0"/>
    <n v="0"/>
    <n v="0"/>
    <n v="0"/>
    <n v="1729.988515"/>
    <n v="0"/>
  </r>
  <r>
    <x v="5"/>
    <x v="4"/>
    <x v="16"/>
    <x v="2"/>
    <n v="187015"/>
    <n v="0"/>
    <n v="0"/>
    <n v="0"/>
    <n v="139091.508355"/>
    <n v="0.57347800000000004"/>
  </r>
  <r>
    <x v="5"/>
    <x v="4"/>
    <x v="17"/>
    <x v="0"/>
    <n v="0"/>
    <n v="0"/>
    <n v="0"/>
    <n v="0"/>
    <n v="87118.265046999994"/>
    <n v="0"/>
  </r>
  <r>
    <x v="5"/>
    <x v="4"/>
    <x v="17"/>
    <x v="1"/>
    <n v="0"/>
    <n v="0"/>
    <n v="0"/>
    <n v="0"/>
    <n v="1767.692059"/>
    <n v="0"/>
  </r>
  <r>
    <x v="5"/>
    <x v="4"/>
    <x v="17"/>
    <x v="2"/>
    <n v="8297"/>
    <n v="0"/>
    <n v="0"/>
    <n v="0"/>
    <n v="92854.90612"/>
    <n v="8.2025000000000001E-2"/>
  </r>
  <r>
    <x v="5"/>
    <x v="7"/>
    <x v="26"/>
    <x v="0"/>
    <n v="0"/>
    <n v="0"/>
    <n v="0"/>
    <n v="0"/>
    <n v="57761.994245000002"/>
    <n v="0"/>
  </r>
  <r>
    <x v="5"/>
    <x v="7"/>
    <x v="26"/>
    <x v="1"/>
    <n v="0"/>
    <n v="0"/>
    <n v="0"/>
    <n v="0"/>
    <n v="4623.5258009999998"/>
    <n v="0"/>
  </r>
  <r>
    <x v="5"/>
    <x v="7"/>
    <x v="26"/>
    <x v="2"/>
    <n v="0"/>
    <n v="0"/>
    <n v="0"/>
    <n v="0"/>
    <n v="79126.211607000005"/>
    <n v="0"/>
  </r>
  <r>
    <x v="5"/>
    <x v="7"/>
    <x v="27"/>
    <x v="0"/>
    <n v="0"/>
    <n v="0"/>
    <n v="0"/>
    <n v="0"/>
    <n v="43261.075189000003"/>
    <n v="0"/>
  </r>
  <r>
    <x v="5"/>
    <x v="7"/>
    <x v="27"/>
    <x v="1"/>
    <n v="0"/>
    <n v="0"/>
    <n v="0"/>
    <n v="0"/>
    <n v="3462.8080260000002"/>
    <n v="0"/>
  </r>
  <r>
    <x v="5"/>
    <x v="7"/>
    <x v="27"/>
    <x v="2"/>
    <n v="0"/>
    <n v="0"/>
    <n v="0"/>
    <n v="0"/>
    <n v="37741.421274"/>
    <n v="0"/>
  </r>
  <r>
    <x v="5"/>
    <x v="7"/>
    <x v="28"/>
    <x v="0"/>
    <n v="0"/>
    <n v="0"/>
    <n v="0"/>
    <n v="0"/>
    <n v="32456.438311000002"/>
    <n v="0"/>
  </r>
  <r>
    <x v="5"/>
    <x v="7"/>
    <x v="28"/>
    <x v="1"/>
    <n v="0"/>
    <n v="0"/>
    <n v="0"/>
    <n v="0"/>
    <n v="2479.0853619999998"/>
    <n v="0"/>
  </r>
  <r>
    <x v="5"/>
    <x v="7"/>
    <x v="28"/>
    <x v="2"/>
    <n v="0"/>
    <n v="0"/>
    <n v="0"/>
    <n v="0"/>
    <n v="93313.505627999999"/>
    <n v="0"/>
  </r>
  <r>
    <x v="5"/>
    <x v="7"/>
    <x v="29"/>
    <x v="0"/>
    <n v="0"/>
    <n v="0"/>
    <n v="0"/>
    <n v="0"/>
    <n v="23926.516446000001"/>
    <n v="0"/>
  </r>
  <r>
    <x v="5"/>
    <x v="7"/>
    <x v="29"/>
    <x v="1"/>
    <n v="0"/>
    <n v="0"/>
    <n v="0"/>
    <n v="0"/>
    <n v="1915.1843269999999"/>
    <n v="0"/>
  </r>
  <r>
    <x v="5"/>
    <x v="7"/>
    <x v="29"/>
    <x v="2"/>
    <n v="0"/>
    <n v="0"/>
    <n v="0"/>
    <n v="0"/>
    <n v="52800.452071"/>
    <n v="0"/>
  </r>
  <r>
    <x v="5"/>
    <x v="7"/>
    <x v="30"/>
    <x v="0"/>
    <n v="0"/>
    <n v="0"/>
    <n v="0"/>
    <n v="0"/>
    <n v="46402.940985000001"/>
    <n v="0"/>
  </r>
  <r>
    <x v="5"/>
    <x v="7"/>
    <x v="30"/>
    <x v="1"/>
    <n v="0"/>
    <n v="0"/>
    <n v="0"/>
    <n v="0"/>
    <n v="3714.296879"/>
    <n v="0"/>
  </r>
  <r>
    <x v="5"/>
    <x v="7"/>
    <x v="30"/>
    <x v="2"/>
    <n v="0"/>
    <n v="0"/>
    <n v="0"/>
    <n v="0"/>
    <n v="40482.418349"/>
    <n v="0"/>
  </r>
  <r>
    <x v="5"/>
    <x v="7"/>
    <x v="31"/>
    <x v="0"/>
    <n v="0"/>
    <n v="0"/>
    <n v="0"/>
    <n v="0"/>
    <n v="12084.099215"/>
    <n v="0"/>
  </r>
  <r>
    <x v="5"/>
    <x v="7"/>
    <x v="31"/>
    <x v="1"/>
    <n v="0"/>
    <n v="0"/>
    <n v="0"/>
    <n v="0"/>
    <n v="967.26481200000001"/>
    <n v="0"/>
  </r>
  <r>
    <x v="5"/>
    <x v="7"/>
    <x v="31"/>
    <x v="2"/>
    <n v="0"/>
    <n v="0"/>
    <n v="0"/>
    <n v="0"/>
    <n v="10542.296445"/>
    <n v="0"/>
  </r>
  <r>
    <x v="5"/>
    <x v="7"/>
    <x v="32"/>
    <x v="0"/>
    <n v="0"/>
    <n v="0"/>
    <n v="0"/>
    <n v="0"/>
    <n v="30451.93002"/>
    <n v="0"/>
  </r>
  <r>
    <x v="5"/>
    <x v="7"/>
    <x v="32"/>
    <x v="1"/>
    <n v="0"/>
    <n v="0"/>
    <n v="0"/>
    <n v="0"/>
    <n v="2437.5073259999999"/>
    <n v="0"/>
  </r>
  <r>
    <x v="5"/>
    <x v="7"/>
    <x v="32"/>
    <x v="2"/>
    <n v="0"/>
    <n v="0"/>
    <n v="0"/>
    <n v="0"/>
    <n v="26566.587041999999"/>
    <n v="0"/>
  </r>
  <r>
    <x v="5"/>
    <x v="5"/>
    <x v="18"/>
    <x v="0"/>
    <n v="0"/>
    <n v="0"/>
    <n v="0"/>
    <n v="0"/>
    <n v="40551.871434000001"/>
    <n v="0"/>
  </r>
  <r>
    <x v="5"/>
    <x v="5"/>
    <x v="18"/>
    <x v="1"/>
    <n v="0"/>
    <n v="0"/>
    <n v="0"/>
    <n v="0"/>
    <n v="3916.036231"/>
    <n v="0"/>
  </r>
  <r>
    <x v="5"/>
    <x v="5"/>
    <x v="18"/>
    <x v="2"/>
    <n v="500"/>
    <n v="0"/>
    <n v="0"/>
    <n v="0"/>
    <n v="68949.357833999995"/>
    <n v="7.1989999999999997E-3"/>
  </r>
  <r>
    <x v="5"/>
    <x v="5"/>
    <x v="19"/>
    <x v="0"/>
    <n v="0"/>
    <n v="0"/>
    <n v="0"/>
    <n v="0"/>
    <n v="62286.864242000003"/>
    <n v="0"/>
  </r>
  <r>
    <x v="5"/>
    <x v="5"/>
    <x v="19"/>
    <x v="1"/>
    <n v="0"/>
    <n v="0"/>
    <n v="0"/>
    <n v="0"/>
    <n v="6980.2162129999997"/>
    <n v="0"/>
  </r>
  <r>
    <x v="5"/>
    <x v="5"/>
    <x v="19"/>
    <x v="2"/>
    <n v="678.4"/>
    <n v="0"/>
    <n v="0"/>
    <n v="0"/>
    <n v="22577.629154999999"/>
    <n v="2.9170000000000001E-2"/>
  </r>
  <r>
    <x v="5"/>
    <x v="6"/>
    <x v="25"/>
    <x v="0"/>
    <n v="9338"/>
    <n v="0"/>
    <n v="0"/>
    <n v="0"/>
    <n v="0"/>
    <n v="1"/>
  </r>
  <r>
    <x v="5"/>
    <x v="6"/>
    <x v="25"/>
    <x v="1"/>
    <n v="5"/>
    <n v="0"/>
    <n v="0"/>
    <n v="0"/>
    <n v="0"/>
    <n v="1"/>
  </r>
  <r>
    <x v="5"/>
    <x v="6"/>
    <x v="25"/>
    <x v="2"/>
    <n v="977"/>
    <n v="0"/>
    <n v="0"/>
    <n v="0"/>
    <n v="0"/>
    <n v="1"/>
  </r>
  <r>
    <x v="5"/>
    <x v="6"/>
    <x v="20"/>
    <x v="0"/>
    <n v="0"/>
    <n v="0"/>
    <n v="0"/>
    <n v="0"/>
    <n v="8720.7683840000009"/>
    <n v="0"/>
  </r>
  <r>
    <x v="5"/>
    <x v="6"/>
    <x v="20"/>
    <x v="1"/>
    <n v="0"/>
    <n v="0"/>
    <n v="0"/>
    <n v="0"/>
    <n v="189.59629100000001"/>
    <n v="0"/>
  </r>
  <r>
    <x v="5"/>
    <x v="6"/>
    <x v="20"/>
    <x v="2"/>
    <n v="0"/>
    <n v="0"/>
    <n v="0"/>
    <n v="0"/>
    <n v="2708.8119419999998"/>
    <n v="0"/>
  </r>
  <r>
    <x v="5"/>
    <x v="6"/>
    <x v="21"/>
    <x v="0"/>
    <n v="12698"/>
    <n v="0"/>
    <n v="0"/>
    <n v="0"/>
    <n v="949.27099199999998"/>
    <n v="0.93044199999999999"/>
  </r>
  <r>
    <x v="5"/>
    <x v="6"/>
    <x v="21"/>
    <x v="1"/>
    <n v="135"/>
    <n v="0"/>
    <n v="0"/>
    <n v="0"/>
    <n v="135.979895"/>
    <n v="0.49819099999999999"/>
  </r>
  <r>
    <x v="5"/>
    <x v="6"/>
    <x v="21"/>
    <x v="2"/>
    <n v="663"/>
    <n v="0"/>
    <n v="0"/>
    <n v="0"/>
    <n v="0"/>
    <n v="1"/>
  </r>
  <r>
    <x v="5"/>
    <x v="6"/>
    <x v="22"/>
    <x v="0"/>
    <n v="13166"/>
    <n v="0"/>
    <n v="0"/>
    <n v="0"/>
    <n v="0"/>
    <n v="1"/>
  </r>
  <r>
    <x v="5"/>
    <x v="6"/>
    <x v="22"/>
    <x v="1"/>
    <n v="140"/>
    <n v="0"/>
    <n v="0"/>
    <n v="0"/>
    <n v="0"/>
    <n v="1"/>
  </r>
  <r>
    <x v="5"/>
    <x v="6"/>
    <x v="22"/>
    <x v="2"/>
    <n v="700"/>
    <n v="0"/>
    <n v="0"/>
    <n v="0"/>
    <n v="0"/>
    <n v="1"/>
  </r>
  <r>
    <x v="6"/>
    <x v="0"/>
    <x v="0"/>
    <x v="0"/>
    <n v="4790"/>
    <n v="0"/>
    <n v="0"/>
    <n v="0"/>
    <n v="3032.223528"/>
    <n v="0.61235700000000004"/>
  </r>
  <r>
    <x v="6"/>
    <x v="0"/>
    <x v="0"/>
    <x v="1"/>
    <n v="201431"/>
    <n v="0"/>
    <n v="0"/>
    <n v="0"/>
    <n v="974.38532099999998"/>
    <n v="0.99518499999999999"/>
  </r>
  <r>
    <x v="6"/>
    <x v="0"/>
    <x v="0"/>
    <x v="2"/>
    <n v="22695"/>
    <n v="0"/>
    <n v="0"/>
    <n v="0"/>
    <n v="771.71370400000001"/>
    <n v="0.96711400000000003"/>
  </r>
  <r>
    <x v="6"/>
    <x v="0"/>
    <x v="1"/>
    <x v="0"/>
    <n v="6128"/>
    <n v="0"/>
    <n v="0"/>
    <n v="0"/>
    <n v="25967.485608999999"/>
    <n v="0.19092999999999999"/>
  </r>
  <r>
    <x v="6"/>
    <x v="0"/>
    <x v="1"/>
    <x v="1"/>
    <n v="341469"/>
    <n v="0"/>
    <n v="0"/>
    <n v="0"/>
    <n v="27546.758798999999"/>
    <n v="0.92535000000000001"/>
  </r>
  <r>
    <x v="6"/>
    <x v="0"/>
    <x v="1"/>
    <x v="2"/>
    <n v="2625"/>
    <n v="0"/>
    <n v="0"/>
    <n v="0"/>
    <n v="50688.939643999998"/>
    <n v="4.9236000000000002E-2"/>
  </r>
  <r>
    <x v="6"/>
    <x v="0"/>
    <x v="2"/>
    <x v="0"/>
    <n v="7414"/>
    <n v="0"/>
    <n v="0"/>
    <n v="0"/>
    <n v="30682.532381000001"/>
    <n v="0.19461000000000001"/>
  </r>
  <r>
    <x v="6"/>
    <x v="0"/>
    <x v="2"/>
    <x v="1"/>
    <n v="1798046"/>
    <n v="0"/>
    <n v="0"/>
    <n v="0"/>
    <n v="25057.921165"/>
    <n v="0.98625499999999999"/>
  </r>
  <r>
    <x v="6"/>
    <x v="0"/>
    <x v="2"/>
    <x v="2"/>
    <n v="23413"/>
    <n v="0"/>
    <n v="0"/>
    <n v="0"/>
    <n v="411.54120799999998"/>
    <n v="0.98272599999999999"/>
  </r>
  <r>
    <x v="6"/>
    <x v="0"/>
    <x v="3"/>
    <x v="0"/>
    <n v="0"/>
    <n v="0"/>
    <n v="0"/>
    <n v="0"/>
    <n v="21418.417795000001"/>
    <n v="0"/>
  </r>
  <r>
    <x v="6"/>
    <x v="0"/>
    <x v="3"/>
    <x v="1"/>
    <n v="34000"/>
    <n v="0"/>
    <n v="0"/>
    <n v="0"/>
    <n v="14894.305335999999"/>
    <n v="0.69537700000000002"/>
  </r>
  <r>
    <x v="6"/>
    <x v="0"/>
    <x v="3"/>
    <x v="2"/>
    <n v="58"/>
    <n v="0"/>
    <n v="0"/>
    <n v="0"/>
    <n v="4570.976858"/>
    <n v="1.2529E-2"/>
  </r>
  <r>
    <x v="6"/>
    <x v="0"/>
    <x v="23"/>
    <x v="0"/>
    <n v="0"/>
    <n v="0"/>
    <n v="0"/>
    <n v="0"/>
    <n v="13548.594308"/>
    <n v="0"/>
  </r>
  <r>
    <x v="6"/>
    <x v="0"/>
    <x v="23"/>
    <x v="1"/>
    <n v="243419"/>
    <n v="0"/>
    <n v="0"/>
    <n v="0"/>
    <n v="9481.4132140000002"/>
    <n v="0.96250899999999995"/>
  </r>
  <r>
    <x v="6"/>
    <x v="0"/>
    <x v="23"/>
    <x v="2"/>
    <n v="0"/>
    <n v="0"/>
    <n v="0"/>
    <n v="0"/>
    <n v="3087.6525710000001"/>
    <n v="0"/>
  </r>
  <r>
    <x v="6"/>
    <x v="0"/>
    <x v="4"/>
    <x v="0"/>
    <n v="44041"/>
    <n v="0"/>
    <n v="0"/>
    <n v="0"/>
    <n v="103049.580847"/>
    <n v="0.29941400000000001"/>
  </r>
  <r>
    <x v="6"/>
    <x v="0"/>
    <x v="4"/>
    <x v="1"/>
    <n v="747359"/>
    <n v="0"/>
    <n v="0"/>
    <n v="0"/>
    <n v="706416.33460299997"/>
    <n v="0.51408100000000001"/>
  </r>
  <r>
    <x v="6"/>
    <x v="0"/>
    <x v="4"/>
    <x v="2"/>
    <n v="25121"/>
    <n v="0"/>
    <n v="0"/>
    <n v="0"/>
    <n v="16089.642379000001"/>
    <n v="0.60957499999999998"/>
  </r>
  <r>
    <x v="6"/>
    <x v="1"/>
    <x v="5"/>
    <x v="0"/>
    <n v="42359"/>
    <n v="0"/>
    <n v="0"/>
    <n v="0"/>
    <n v="27038.525756999999"/>
    <n v="0.61038099999999995"/>
  </r>
  <r>
    <x v="6"/>
    <x v="1"/>
    <x v="5"/>
    <x v="1"/>
    <n v="0"/>
    <n v="0"/>
    <n v="0"/>
    <n v="0"/>
    <n v="655.22706900000003"/>
    <n v="0"/>
  </r>
  <r>
    <x v="6"/>
    <x v="1"/>
    <x v="5"/>
    <x v="2"/>
    <n v="136249"/>
    <n v="0"/>
    <n v="0"/>
    <n v="0"/>
    <n v="40455.063776000003"/>
    <n v="0.77105699999999999"/>
  </r>
  <r>
    <x v="6"/>
    <x v="1"/>
    <x v="6"/>
    <x v="0"/>
    <n v="16420"/>
    <n v="0"/>
    <n v="0"/>
    <n v="0"/>
    <n v="13270.438328"/>
    <n v="0.55303899999999995"/>
  </r>
  <r>
    <x v="6"/>
    <x v="1"/>
    <x v="6"/>
    <x v="1"/>
    <n v="0"/>
    <n v="0"/>
    <n v="0"/>
    <n v="0"/>
    <n v="3196.7420029999998"/>
    <n v="0"/>
  </r>
  <r>
    <x v="6"/>
    <x v="1"/>
    <x v="6"/>
    <x v="2"/>
    <n v="0"/>
    <n v="0"/>
    <n v="0"/>
    <n v="0"/>
    <n v="40060.007589000001"/>
    <n v="0"/>
  </r>
  <r>
    <x v="6"/>
    <x v="2"/>
    <x v="7"/>
    <x v="0"/>
    <n v="4898"/>
    <n v="0"/>
    <n v="0"/>
    <n v="0"/>
    <n v="16784.581912000001"/>
    <n v="0.22589500000000001"/>
  </r>
  <r>
    <x v="6"/>
    <x v="2"/>
    <x v="7"/>
    <x v="1"/>
    <n v="0"/>
    <n v="0"/>
    <n v="0"/>
    <n v="0"/>
    <n v="3776.3313549999998"/>
    <n v="0"/>
  </r>
  <r>
    <x v="6"/>
    <x v="2"/>
    <x v="7"/>
    <x v="2"/>
    <n v="0"/>
    <n v="0"/>
    <n v="0"/>
    <n v="0"/>
    <n v="21839.149856"/>
    <n v="0"/>
  </r>
  <r>
    <x v="6"/>
    <x v="2"/>
    <x v="8"/>
    <x v="0"/>
    <n v="686444"/>
    <n v="0"/>
    <n v="0"/>
    <n v="0"/>
    <n v="54553.607634"/>
    <n v="0.92637800000000003"/>
  </r>
  <r>
    <x v="6"/>
    <x v="2"/>
    <x v="8"/>
    <x v="1"/>
    <n v="112735"/>
    <n v="0"/>
    <n v="0"/>
    <n v="0"/>
    <n v="16170.762776"/>
    <n v="0.87455300000000002"/>
  </r>
  <r>
    <x v="6"/>
    <x v="2"/>
    <x v="8"/>
    <x v="2"/>
    <n v="149734.20000000001"/>
    <n v="0"/>
    <n v="0"/>
    <n v="0"/>
    <n v="36685.362638999999"/>
    <n v="0.80320999999999998"/>
  </r>
  <r>
    <x v="6"/>
    <x v="2"/>
    <x v="9"/>
    <x v="0"/>
    <n v="78032"/>
    <n v="0"/>
    <n v="0"/>
    <n v="0"/>
    <n v="0"/>
    <n v="1"/>
  </r>
  <r>
    <x v="6"/>
    <x v="2"/>
    <x v="9"/>
    <x v="1"/>
    <n v="8321"/>
    <n v="0"/>
    <n v="0"/>
    <n v="0"/>
    <n v="0"/>
    <n v="1"/>
  </r>
  <r>
    <x v="6"/>
    <x v="2"/>
    <x v="9"/>
    <x v="2"/>
    <n v="13271"/>
    <n v="0"/>
    <n v="0"/>
    <n v="0"/>
    <n v="0"/>
    <n v="1"/>
  </r>
  <r>
    <x v="6"/>
    <x v="3"/>
    <x v="10"/>
    <x v="0"/>
    <n v="30696"/>
    <n v="0"/>
    <n v="0"/>
    <n v="0"/>
    <n v="238225.13782199999"/>
    <n v="0.114144"/>
  </r>
  <r>
    <x v="6"/>
    <x v="3"/>
    <x v="10"/>
    <x v="1"/>
    <n v="0"/>
    <n v="0"/>
    <n v="0"/>
    <n v="0"/>
    <n v="2916.6108859999999"/>
    <n v="0"/>
  </r>
  <r>
    <x v="6"/>
    <x v="3"/>
    <x v="10"/>
    <x v="2"/>
    <n v="0"/>
    <n v="0"/>
    <n v="0"/>
    <n v="0"/>
    <n v="663670.64884299994"/>
    <n v="0"/>
  </r>
  <r>
    <x v="6"/>
    <x v="3"/>
    <x v="11"/>
    <x v="0"/>
    <n v="39646"/>
    <n v="0"/>
    <n v="0"/>
    <n v="0"/>
    <n v="60044.690481999998"/>
    <n v="0.39768999999999999"/>
  </r>
  <r>
    <x v="6"/>
    <x v="3"/>
    <x v="11"/>
    <x v="1"/>
    <n v="3600"/>
    <n v="0"/>
    <n v="0"/>
    <n v="0"/>
    <n v="21024.474502000001"/>
    <n v="0.14619599999999999"/>
  </r>
  <r>
    <x v="6"/>
    <x v="3"/>
    <x v="11"/>
    <x v="2"/>
    <n v="456732"/>
    <n v="0"/>
    <n v="0"/>
    <n v="0"/>
    <n v="105163.309417"/>
    <n v="0.81284100000000004"/>
  </r>
  <r>
    <x v="6"/>
    <x v="3"/>
    <x v="12"/>
    <x v="0"/>
    <n v="114470"/>
    <n v="0"/>
    <n v="0"/>
    <n v="0"/>
    <n v="29640.014041999999"/>
    <n v="0.794323"/>
  </r>
  <r>
    <x v="6"/>
    <x v="3"/>
    <x v="12"/>
    <x v="1"/>
    <n v="11"/>
    <n v="0"/>
    <n v="0"/>
    <n v="0"/>
    <n v="510.61084699999998"/>
    <n v="2.1087999999999999E-2"/>
  </r>
  <r>
    <x v="6"/>
    <x v="3"/>
    <x v="12"/>
    <x v="2"/>
    <n v="70331"/>
    <n v="0"/>
    <n v="0"/>
    <n v="0"/>
    <n v="104894.94835399999"/>
    <n v="0.40137299999999998"/>
  </r>
  <r>
    <x v="6"/>
    <x v="3"/>
    <x v="13"/>
    <x v="0"/>
    <n v="76350"/>
    <n v="0"/>
    <n v="0"/>
    <n v="0"/>
    <n v="231548.18099200001"/>
    <n v="0.247971"/>
  </r>
  <r>
    <x v="6"/>
    <x v="3"/>
    <x v="13"/>
    <x v="1"/>
    <n v="15795"/>
    <n v="0"/>
    <n v="0"/>
    <n v="0"/>
    <n v="114657.207087"/>
    <n v="0.12107800000000001"/>
  </r>
  <r>
    <x v="6"/>
    <x v="3"/>
    <x v="13"/>
    <x v="2"/>
    <n v="20391"/>
    <n v="0"/>
    <n v="0"/>
    <n v="0"/>
    <n v="29351.520950999999"/>
    <n v="0.40993000000000002"/>
  </r>
  <r>
    <x v="6"/>
    <x v="4"/>
    <x v="14"/>
    <x v="0"/>
    <n v="254891"/>
    <n v="0"/>
    <n v="0"/>
    <n v="0"/>
    <n v="77229.930280999994"/>
    <n v="0.76746400000000004"/>
  </r>
  <r>
    <x v="6"/>
    <x v="4"/>
    <x v="14"/>
    <x v="1"/>
    <n v="0"/>
    <n v="0"/>
    <n v="0"/>
    <n v="0"/>
    <n v="4198.5082089999996"/>
    <n v="0"/>
  </r>
  <r>
    <x v="6"/>
    <x v="4"/>
    <x v="14"/>
    <x v="2"/>
    <n v="22771.200000000001"/>
    <n v="0"/>
    <n v="0"/>
    <n v="0"/>
    <n v="38551.665647000002"/>
    <n v="0.371332"/>
  </r>
  <r>
    <x v="6"/>
    <x v="4"/>
    <x v="24"/>
    <x v="0"/>
    <n v="0"/>
    <n v="0"/>
    <n v="0"/>
    <n v="0"/>
    <n v="27896.976537999999"/>
    <n v="0"/>
  </r>
  <r>
    <x v="6"/>
    <x v="4"/>
    <x v="24"/>
    <x v="1"/>
    <n v="0"/>
    <n v="0"/>
    <n v="0"/>
    <n v="0"/>
    <n v="521.27632700000004"/>
    <n v="0"/>
  </r>
  <r>
    <x v="6"/>
    <x v="4"/>
    <x v="24"/>
    <x v="2"/>
    <n v="0"/>
    <n v="0"/>
    <n v="0"/>
    <n v="0"/>
    <n v="29271.233225"/>
    <n v="0"/>
  </r>
  <r>
    <x v="6"/>
    <x v="4"/>
    <x v="15"/>
    <x v="0"/>
    <n v="0"/>
    <n v="0"/>
    <n v="0"/>
    <n v="0"/>
    <n v="0"/>
    <m/>
  </r>
  <r>
    <x v="6"/>
    <x v="4"/>
    <x v="15"/>
    <x v="1"/>
    <n v="0"/>
    <n v="0"/>
    <n v="0"/>
    <n v="0"/>
    <n v="0"/>
    <m/>
  </r>
  <r>
    <x v="6"/>
    <x v="4"/>
    <x v="15"/>
    <x v="2"/>
    <n v="9381"/>
    <n v="0"/>
    <n v="0"/>
    <n v="0"/>
    <n v="0"/>
    <n v="1"/>
  </r>
  <r>
    <x v="6"/>
    <x v="4"/>
    <x v="16"/>
    <x v="0"/>
    <n v="423298"/>
    <n v="0"/>
    <n v="0"/>
    <n v="0"/>
    <n v="83281.214397000003"/>
    <n v="0.83560000000000001"/>
  </r>
  <r>
    <x v="6"/>
    <x v="4"/>
    <x v="16"/>
    <x v="1"/>
    <n v="0"/>
    <n v="0"/>
    <n v="0"/>
    <n v="0"/>
    <n v="1590.0103079999999"/>
    <n v="0"/>
  </r>
  <r>
    <x v="6"/>
    <x v="4"/>
    <x v="16"/>
    <x v="2"/>
    <n v="259023"/>
    <n v="0"/>
    <n v="0"/>
    <n v="0"/>
    <n v="131715.839461"/>
    <n v="0.66290499999999997"/>
  </r>
  <r>
    <x v="6"/>
    <x v="4"/>
    <x v="17"/>
    <x v="0"/>
    <n v="49936"/>
    <n v="0"/>
    <n v="0"/>
    <n v="0"/>
    <n v="80069.282691"/>
    <n v="0.38410699999999998"/>
  </r>
  <r>
    <x v="6"/>
    <x v="4"/>
    <x v="17"/>
    <x v="1"/>
    <n v="0"/>
    <n v="0"/>
    <n v="0"/>
    <n v="0"/>
    <n v="1624.663153"/>
    <n v="0"/>
  </r>
  <r>
    <x v="6"/>
    <x v="4"/>
    <x v="17"/>
    <x v="2"/>
    <n v="0"/>
    <n v="0"/>
    <n v="0"/>
    <n v="0"/>
    <n v="87931.046635000006"/>
    <n v="0"/>
  </r>
  <r>
    <x v="6"/>
    <x v="7"/>
    <x v="26"/>
    <x v="0"/>
    <n v="9891.6599380890493"/>
    <n v="0"/>
    <n v="117.312672846948"/>
    <n v="0"/>
    <n v="53088.309823000003"/>
    <n v="0.15862699999999999"/>
  </r>
  <r>
    <x v="6"/>
    <x v="7"/>
    <x v="26"/>
    <x v="1"/>
    <n v="1535.9616598489499"/>
    <n v="0"/>
    <n v="18.2161304407038"/>
    <n v="0"/>
    <n v="4249.4234040000001"/>
    <n v="0.26779500000000001"/>
  </r>
  <r>
    <x v="6"/>
    <x v="7"/>
    <x v="26"/>
    <x v="2"/>
    <n v="32418.137287097401"/>
    <n v="0"/>
    <n v="384.47119671234799"/>
    <n v="0"/>
    <n v="74930.349870999999"/>
    <n v="0.30447999999999997"/>
  </r>
  <r>
    <x v="6"/>
    <x v="7"/>
    <x v="27"/>
    <x v="0"/>
    <n v="17572.002700035799"/>
    <n v="0"/>
    <n v="76.046062573678597"/>
    <n v="0"/>
    <n v="39760.700662000003"/>
    <n v="0.30741000000000002"/>
  </r>
  <r>
    <x v="6"/>
    <x v="7"/>
    <x v="27"/>
    <x v="1"/>
    <n v="77.535983468734798"/>
    <n v="0"/>
    <n v="0.33555118054717298"/>
    <n v="0"/>
    <n v="3182.62255"/>
    <n v="2.3883000000000001E-2"/>
  </r>
  <r>
    <x v="6"/>
    <x v="7"/>
    <x v="27"/>
    <x v="2"/>
    <n v="19321.743416495501"/>
    <n v="0"/>
    <n v="83.618386245774204"/>
    <n v="0"/>
    <n v="35740.089702999998"/>
    <n v="0.35189399999999998"/>
  </r>
  <r>
    <x v="6"/>
    <x v="7"/>
    <x v="28"/>
    <x v="0"/>
    <n v="7020.7803523205303"/>
    <n v="0"/>
    <n v="0"/>
    <n v="0"/>
    <n v="29830.297159000002"/>
    <n v="0.19051699999999999"/>
  </r>
  <r>
    <x v="6"/>
    <x v="7"/>
    <x v="28"/>
    <x v="1"/>
    <n v="18.607262562077299"/>
    <n v="0"/>
    <n v="0"/>
    <n v="0"/>
    <n v="2278.4956350000002"/>
    <n v="8.0999999999999996E-3"/>
  </r>
  <r>
    <x v="6"/>
    <x v="7"/>
    <x v="28"/>
    <x v="2"/>
    <n v="2307.6123851174002"/>
    <n v="0"/>
    <n v="0"/>
    <n v="0"/>
    <n v="88365.327778999999"/>
    <n v="2.5448999999999999E-2"/>
  </r>
  <r>
    <x v="6"/>
    <x v="7"/>
    <x v="29"/>
    <x v="0"/>
    <n v="2175.8436405387001"/>
    <n v="0"/>
    <n v="0"/>
    <n v="0"/>
    <n v="21990.555114999999"/>
    <n v="9.0035000000000004E-2"/>
  </r>
  <r>
    <x v="6"/>
    <x v="7"/>
    <x v="29"/>
    <x v="1"/>
    <n v="65.078745632351399"/>
    <n v="0"/>
    <n v="0"/>
    <n v="0"/>
    <n v="1760.2214100000001"/>
    <n v="3.5652999999999997E-2"/>
  </r>
  <r>
    <x v="6"/>
    <x v="7"/>
    <x v="29"/>
    <x v="2"/>
    <n v="25874.604813828901"/>
    <n v="0"/>
    <n v="0"/>
    <n v="0"/>
    <n v="50000.578400999999"/>
    <n v="0.34101500000000001"/>
  </r>
  <r>
    <x v="6"/>
    <x v="7"/>
    <x v="30"/>
    <x v="0"/>
    <n v="9230.5472360648291"/>
    <n v="0"/>
    <n v="82.024961002176894"/>
    <n v="0"/>
    <n v="42648.349313999999"/>
    <n v="0.17922199999999999"/>
  </r>
  <r>
    <x v="6"/>
    <x v="7"/>
    <x v="30"/>
    <x v="1"/>
    <n v="32.278986596432901"/>
    <n v="0"/>
    <n v="0.28683918180033702"/>
    <n v="0"/>
    <n v="3413.7627339999999"/>
    <n v="9.4490000000000008E-3"/>
  </r>
  <r>
    <x v="6"/>
    <x v="7"/>
    <x v="30"/>
    <x v="2"/>
    <n v="10993.184657338699"/>
    <n v="0"/>
    <n v="97.688199816022802"/>
    <n v="0"/>
    <n v="38335.738676000001"/>
    <n v="0.22439000000000001"/>
  </r>
  <r>
    <x v="6"/>
    <x v="7"/>
    <x v="31"/>
    <x v="0"/>
    <n v="2536.0148150168102"/>
    <n v="0"/>
    <n v="392.18605959913498"/>
    <n v="0"/>
    <n v="11106.340967"/>
    <n v="0.20864199999999999"/>
  </r>
  <r>
    <x v="6"/>
    <x v="7"/>
    <x v="31"/>
    <x v="1"/>
    <n v="802.86262221881395"/>
    <n v="0"/>
    <n v="123.053081695366"/>
    <n v="0"/>
    <n v="889.00071100000002"/>
    <n v="0.51016899999999998"/>
  </r>
  <r>
    <x v="6"/>
    <x v="7"/>
    <x v="31"/>
    <x v="2"/>
    <n v="2684.2382827643801"/>
    <n v="0"/>
    <n v="286.760858705499"/>
    <n v="0"/>
    <n v="9983.265281"/>
    <n v="0.22934499999999999"/>
  </r>
  <r>
    <x v="6"/>
    <x v="7"/>
    <x v="32"/>
    <x v="0"/>
    <n v="2874.41017784826"/>
    <n v="0"/>
    <n v="0"/>
    <n v="0"/>
    <n v="27987.979237"/>
    <n v="9.3135999999999997E-2"/>
  </r>
  <r>
    <x v="6"/>
    <x v="7"/>
    <x v="32"/>
    <x v="1"/>
    <n v="318.44582400532897"/>
    <n v="0"/>
    <n v="0"/>
    <n v="0"/>
    <n v="2240.281794"/>
    <n v="0.124454"/>
  </r>
  <r>
    <x v="6"/>
    <x v="7"/>
    <x v="32"/>
    <x v="2"/>
    <n v="1704.0332131110499"/>
    <n v="0"/>
    <n v="0"/>
    <n v="0"/>
    <n v="25157.828506000002"/>
    <n v="6.3436000000000006E-2"/>
  </r>
  <r>
    <x v="6"/>
    <x v="5"/>
    <x v="18"/>
    <x v="0"/>
    <n v="0"/>
    <n v="0"/>
    <n v="0"/>
    <n v="0"/>
    <n v="37270.706157000001"/>
    <n v="0"/>
  </r>
  <r>
    <x v="6"/>
    <x v="5"/>
    <x v="18"/>
    <x v="1"/>
    <n v="0"/>
    <n v="0"/>
    <n v="0"/>
    <n v="0"/>
    <n v="3599.178793"/>
    <n v="0"/>
  </r>
  <r>
    <x v="6"/>
    <x v="5"/>
    <x v="18"/>
    <x v="2"/>
    <n v="0"/>
    <n v="0"/>
    <n v="0"/>
    <n v="0"/>
    <n v="65293.148767999999"/>
    <n v="0"/>
  </r>
  <r>
    <x v="6"/>
    <x v="5"/>
    <x v="19"/>
    <x v="0"/>
    <n v="0"/>
    <n v="0"/>
    <n v="0"/>
    <n v="0"/>
    <n v="57247.059939999999"/>
    <n v="0"/>
  </r>
  <r>
    <x v="6"/>
    <x v="5"/>
    <x v="19"/>
    <x v="1"/>
    <n v="0"/>
    <n v="0"/>
    <n v="0"/>
    <n v="0"/>
    <n v="6415.4274059999998"/>
    <n v="0"/>
  </r>
  <r>
    <x v="6"/>
    <x v="5"/>
    <x v="19"/>
    <x v="2"/>
    <n v="1184"/>
    <n v="0"/>
    <n v="0"/>
    <n v="0"/>
    <n v="21380.394909999999"/>
    <n v="5.2471999999999998E-2"/>
  </r>
  <r>
    <x v="6"/>
    <x v="6"/>
    <x v="20"/>
    <x v="0"/>
    <n v="8783"/>
    <n v="0"/>
    <n v="0"/>
    <n v="0"/>
    <n v="8015.1466360000004"/>
    <n v="0.52285499999999996"/>
  </r>
  <r>
    <x v="6"/>
    <x v="6"/>
    <x v="20"/>
    <x v="1"/>
    <n v="0"/>
    <n v="0"/>
    <n v="0"/>
    <n v="0"/>
    <n v="174.25552500000001"/>
    <n v="0"/>
  </r>
  <r>
    <x v="6"/>
    <x v="6"/>
    <x v="20"/>
    <x v="2"/>
    <n v="0"/>
    <n v="0"/>
    <n v="0"/>
    <n v="0"/>
    <n v="2565.1705350000002"/>
    <n v="0"/>
  </r>
  <r>
    <x v="6"/>
    <x v="6"/>
    <x v="21"/>
    <x v="0"/>
    <n v="25247"/>
    <n v="0"/>
    <n v="0"/>
    <n v="0"/>
    <n v="872.46282299999996"/>
    <n v="0.96659700000000004"/>
  </r>
  <r>
    <x v="6"/>
    <x v="6"/>
    <x v="21"/>
    <x v="1"/>
    <n v="268"/>
    <n v="0"/>
    <n v="0"/>
    <n v="0"/>
    <n v="124.97738200000001"/>
    <n v="0.68197300000000005"/>
  </r>
  <r>
    <x v="6"/>
    <x v="6"/>
    <x v="21"/>
    <x v="2"/>
    <n v="1343"/>
    <n v="0"/>
    <n v="0"/>
    <n v="0"/>
    <n v="0"/>
    <n v="1"/>
  </r>
  <r>
    <x v="7"/>
    <x v="0"/>
    <x v="0"/>
    <x v="0"/>
    <n v="6290"/>
    <n v="0"/>
    <n v="0"/>
    <n v="0"/>
    <n v="2802.4421139999999"/>
    <n v="0.69178300000000004"/>
  </r>
  <r>
    <x v="7"/>
    <x v="0"/>
    <x v="0"/>
    <x v="1"/>
    <n v="249150"/>
    <n v="0"/>
    <n v="0"/>
    <n v="0"/>
    <n v="900.54655700000001"/>
    <n v="0.99639800000000001"/>
  </r>
  <r>
    <x v="7"/>
    <x v="0"/>
    <x v="0"/>
    <x v="2"/>
    <n v="2395"/>
    <n v="0"/>
    <n v="0"/>
    <n v="0"/>
    <n v="724.487619"/>
    <n v="0.76775400000000005"/>
  </r>
  <r>
    <x v="7"/>
    <x v="0"/>
    <x v="1"/>
    <x v="0"/>
    <n v="6208"/>
    <n v="0"/>
    <n v="0"/>
    <n v="0"/>
    <n v="23999.673705000001"/>
    <n v="0.20551"/>
  </r>
  <r>
    <x v="7"/>
    <x v="0"/>
    <x v="1"/>
    <x v="1"/>
    <n v="361430"/>
    <n v="0"/>
    <n v="0"/>
    <n v="0"/>
    <n v="25459.269824999999"/>
    <n v="0.93419399999999997"/>
  </r>
  <r>
    <x v="7"/>
    <x v="0"/>
    <x v="1"/>
    <x v="2"/>
    <n v="2083"/>
    <n v="0"/>
    <n v="0"/>
    <n v="0"/>
    <n v="47586.960068"/>
    <n v="4.1936000000000001E-2"/>
  </r>
  <r>
    <x v="7"/>
    <x v="0"/>
    <x v="2"/>
    <x v="0"/>
    <n v="8436"/>
    <n v="0"/>
    <n v="0"/>
    <n v="0"/>
    <n v="28357.414987"/>
    <n v="0.22928000000000001"/>
  </r>
  <r>
    <x v="7"/>
    <x v="0"/>
    <x v="2"/>
    <x v="1"/>
    <n v="1958709"/>
    <n v="0"/>
    <n v="0"/>
    <n v="0"/>
    <n v="23159.035908999998"/>
    <n v="0.98831400000000003"/>
  </r>
  <r>
    <x v="7"/>
    <x v="0"/>
    <x v="2"/>
    <x v="2"/>
    <n v="17528"/>
    <n v="0"/>
    <n v="0"/>
    <n v="0"/>
    <n v="386.35637600000001"/>
    <n v="0.978433"/>
  </r>
  <r>
    <x v="7"/>
    <x v="0"/>
    <x v="3"/>
    <x v="0"/>
    <n v="0"/>
    <n v="0"/>
    <n v="0"/>
    <n v="0"/>
    <n v="19795.333522000001"/>
    <n v="0"/>
  </r>
  <r>
    <x v="7"/>
    <x v="0"/>
    <x v="3"/>
    <x v="1"/>
    <n v="38838"/>
    <n v="0"/>
    <n v="0"/>
    <n v="0"/>
    <n v="13765.617260999999"/>
    <n v="0.73831400000000003"/>
  </r>
  <r>
    <x v="7"/>
    <x v="0"/>
    <x v="3"/>
    <x v="2"/>
    <n v="0"/>
    <n v="0"/>
    <n v="0"/>
    <n v="0"/>
    <n v="4291.249624"/>
    <n v="0"/>
  </r>
  <r>
    <x v="7"/>
    <x v="0"/>
    <x v="23"/>
    <x v="0"/>
    <n v="0"/>
    <n v="0"/>
    <n v="0"/>
    <n v="0"/>
    <n v="12521.883999"/>
    <n v="0"/>
  </r>
  <r>
    <x v="7"/>
    <x v="0"/>
    <x v="23"/>
    <x v="1"/>
    <n v="494574"/>
    <n v="0"/>
    <n v="0"/>
    <n v="0"/>
    <n v="8762.9132389999995"/>
    <n v="0.98258999999999996"/>
  </r>
  <r>
    <x v="7"/>
    <x v="0"/>
    <x v="23"/>
    <x v="2"/>
    <n v="0"/>
    <n v="0"/>
    <n v="0"/>
    <n v="0"/>
    <n v="2898.6994129999998"/>
    <n v="0"/>
  </r>
  <r>
    <x v="7"/>
    <x v="0"/>
    <x v="4"/>
    <x v="0"/>
    <n v="39027"/>
    <n v="0"/>
    <n v="0"/>
    <n v="0"/>
    <n v="95240.500100999998"/>
    <n v="0.29066599999999998"/>
  </r>
  <r>
    <x v="7"/>
    <x v="0"/>
    <x v="4"/>
    <x v="1"/>
    <n v="800006"/>
    <n v="0"/>
    <n v="0"/>
    <n v="0"/>
    <n v="652884.21781099995"/>
    <n v="0.55062999999999995"/>
  </r>
  <r>
    <x v="7"/>
    <x v="0"/>
    <x v="4"/>
    <x v="2"/>
    <n v="546"/>
    <n v="0"/>
    <n v="0"/>
    <n v="0"/>
    <n v="15105.014520999999"/>
    <n v="3.4884999999999999E-2"/>
  </r>
  <r>
    <x v="7"/>
    <x v="1"/>
    <x v="5"/>
    <x v="0"/>
    <n v="30207"/>
    <n v="0"/>
    <n v="0"/>
    <n v="0"/>
    <n v="24989.550601999999"/>
    <n v="0.54726200000000003"/>
  </r>
  <r>
    <x v="7"/>
    <x v="1"/>
    <x v="5"/>
    <x v="1"/>
    <n v="3195"/>
    <n v="0"/>
    <n v="0"/>
    <n v="0"/>
    <n v="605.57406600000002"/>
    <n v="0.84066200000000002"/>
  </r>
  <r>
    <x v="7"/>
    <x v="1"/>
    <x v="5"/>
    <x v="2"/>
    <n v="110078"/>
    <n v="0"/>
    <n v="0"/>
    <n v="0"/>
    <n v="37979.360349000002"/>
    <n v="0.74348199999999998"/>
  </r>
  <r>
    <x v="7"/>
    <x v="1"/>
    <x v="6"/>
    <x v="0"/>
    <n v="18214"/>
    <n v="0"/>
    <n v="0"/>
    <n v="0"/>
    <n v="12264.806635000001"/>
    <n v="0.59759499999999999"/>
  </r>
  <r>
    <x v="7"/>
    <x v="1"/>
    <x v="6"/>
    <x v="1"/>
    <n v="0"/>
    <n v="0"/>
    <n v="0"/>
    <n v="0"/>
    <n v="2954.4934050000002"/>
    <n v="0"/>
  </r>
  <r>
    <x v="7"/>
    <x v="1"/>
    <x v="6"/>
    <x v="2"/>
    <n v="5300"/>
    <n v="0"/>
    <n v="0"/>
    <n v="0"/>
    <n v="37608.480169000002"/>
    <n v="0.123518"/>
  </r>
  <r>
    <x v="7"/>
    <x v="2"/>
    <x v="7"/>
    <x v="0"/>
    <n v="26300"/>
    <n v="0"/>
    <n v="0"/>
    <n v="0"/>
    <n v="15512.648981"/>
    <n v="0.628996"/>
  </r>
  <r>
    <x v="7"/>
    <x v="2"/>
    <x v="7"/>
    <x v="1"/>
    <n v="0"/>
    <n v="0"/>
    <n v="0"/>
    <n v="0"/>
    <n v="3490.1615689999999"/>
    <n v="0"/>
  </r>
  <r>
    <x v="7"/>
    <x v="2"/>
    <x v="7"/>
    <x v="2"/>
    <n v="2500"/>
    <n v="0"/>
    <n v="0"/>
    <n v="0"/>
    <n v="20502.672957999999"/>
    <n v="0.108683"/>
  </r>
  <r>
    <x v="7"/>
    <x v="2"/>
    <x v="8"/>
    <x v="0"/>
    <n v="605968"/>
    <n v="0"/>
    <n v="0"/>
    <n v="0"/>
    <n v="50419.543978000002"/>
    <n v="0.92318599999999995"/>
  </r>
  <r>
    <x v="7"/>
    <x v="2"/>
    <x v="8"/>
    <x v="1"/>
    <n v="98946"/>
    <n v="0"/>
    <n v="0"/>
    <n v="0"/>
    <n v="14945.344961000001"/>
    <n v="0.86877499999999996"/>
  </r>
  <r>
    <x v="7"/>
    <x v="2"/>
    <x v="8"/>
    <x v="2"/>
    <n v="191190.44"/>
    <n v="0"/>
    <n v="0"/>
    <n v="0"/>
    <n v="34440.351271"/>
    <n v="0.84735899999999997"/>
  </r>
  <r>
    <x v="7"/>
    <x v="2"/>
    <x v="9"/>
    <x v="0"/>
    <n v="42961"/>
    <n v="0"/>
    <n v="0"/>
    <n v="0"/>
    <n v="0"/>
    <n v="1"/>
  </r>
  <r>
    <x v="7"/>
    <x v="2"/>
    <x v="9"/>
    <x v="1"/>
    <n v="4351"/>
    <n v="0"/>
    <n v="0"/>
    <n v="0"/>
    <n v="0"/>
    <n v="1"/>
  </r>
  <r>
    <x v="7"/>
    <x v="2"/>
    <x v="9"/>
    <x v="2"/>
    <n v="7895"/>
    <n v="0"/>
    <n v="0"/>
    <n v="0"/>
    <n v="0"/>
    <n v="1"/>
  </r>
  <r>
    <x v="7"/>
    <x v="3"/>
    <x v="10"/>
    <x v="0"/>
    <n v="42366"/>
    <n v="0"/>
    <n v="0"/>
    <n v="0"/>
    <n v="220172.47500000001"/>
    <n v="0.16137000000000001"/>
  </r>
  <r>
    <x v="7"/>
    <x v="3"/>
    <x v="10"/>
    <x v="1"/>
    <n v="0"/>
    <n v="0"/>
    <n v="0"/>
    <n v="0"/>
    <n v="2695.59058"/>
    <n v="0"/>
  </r>
  <r>
    <x v="7"/>
    <x v="3"/>
    <x v="10"/>
    <x v="2"/>
    <n v="0"/>
    <n v="0"/>
    <n v="0"/>
    <n v="0"/>
    <n v="623056.40809399995"/>
    <n v="0"/>
  </r>
  <r>
    <x v="7"/>
    <x v="3"/>
    <x v="11"/>
    <x v="0"/>
    <n v="19087"/>
    <n v="0"/>
    <n v="0"/>
    <n v="0"/>
    <n v="55494.513445999997"/>
    <n v="0.25592100000000001"/>
  </r>
  <r>
    <x v="7"/>
    <x v="3"/>
    <x v="11"/>
    <x v="1"/>
    <n v="4652"/>
    <n v="0"/>
    <n v="0"/>
    <n v="0"/>
    <n v="19431.243188"/>
    <n v="0.193163"/>
  </r>
  <r>
    <x v="7"/>
    <x v="3"/>
    <x v="11"/>
    <x v="2"/>
    <n v="378574"/>
    <n v="0"/>
    <n v="0"/>
    <n v="0"/>
    <n v="98727.695647"/>
    <n v="0.79315400000000003"/>
  </r>
  <r>
    <x v="7"/>
    <x v="3"/>
    <x v="12"/>
    <x v="0"/>
    <n v="114664"/>
    <n v="0"/>
    <n v="0"/>
    <n v="0"/>
    <n v="27393.898519999999"/>
    <n v="0.80716299999999996"/>
  </r>
  <r>
    <x v="7"/>
    <x v="3"/>
    <x v="12"/>
    <x v="1"/>
    <n v="0"/>
    <n v="0"/>
    <n v="0"/>
    <n v="0"/>
    <n v="471.91683899999998"/>
    <n v="0"/>
  </r>
  <r>
    <x v="7"/>
    <x v="3"/>
    <x v="12"/>
    <x v="2"/>
    <n v="12509"/>
    <n v="0"/>
    <n v="0"/>
    <n v="0"/>
    <n v="98475.757308999993"/>
    <n v="0.112709"/>
  </r>
  <r>
    <x v="7"/>
    <x v="3"/>
    <x v="13"/>
    <x v="0"/>
    <n v="87579"/>
    <n v="0"/>
    <n v="0"/>
    <n v="0"/>
    <n v="214001.49688799999"/>
    <n v="0.29039999999999999"/>
  </r>
  <r>
    <x v="7"/>
    <x v="3"/>
    <x v="13"/>
    <x v="1"/>
    <n v="23247"/>
    <n v="0"/>
    <n v="0"/>
    <n v="0"/>
    <n v="105968.50228"/>
    <n v="0.17990800000000001"/>
  </r>
  <r>
    <x v="7"/>
    <x v="3"/>
    <x v="13"/>
    <x v="2"/>
    <n v="18603.7"/>
    <n v="0"/>
    <n v="0"/>
    <n v="0"/>
    <n v="27555.314141999999"/>
    <n v="0.40303499999999998"/>
  </r>
  <r>
    <x v="7"/>
    <x v="4"/>
    <x v="14"/>
    <x v="0"/>
    <n v="485366"/>
    <n v="0"/>
    <n v="0"/>
    <n v="0"/>
    <n v="71377.458522000001"/>
    <n v="0.87179399999999996"/>
  </r>
  <r>
    <x v="7"/>
    <x v="4"/>
    <x v="14"/>
    <x v="1"/>
    <n v="0"/>
    <n v="0"/>
    <n v="0"/>
    <n v="0"/>
    <n v="3880.3459290000001"/>
    <n v="0"/>
  </r>
  <r>
    <x v="7"/>
    <x v="4"/>
    <x v="14"/>
    <x v="2"/>
    <n v="149927.14000000001"/>
    <n v="0"/>
    <n v="0"/>
    <n v="0"/>
    <n v="36192.443294999997"/>
    <n v="0.80554099999999995"/>
  </r>
  <r>
    <x v="7"/>
    <x v="4"/>
    <x v="24"/>
    <x v="0"/>
    <n v="0"/>
    <n v="0"/>
    <n v="0"/>
    <n v="0"/>
    <n v="25782.948120000001"/>
    <n v="0"/>
  </r>
  <r>
    <x v="7"/>
    <x v="4"/>
    <x v="24"/>
    <x v="1"/>
    <n v="0"/>
    <n v="0"/>
    <n v="0"/>
    <n v="0"/>
    <n v="481.77409"/>
    <n v="0"/>
  </r>
  <r>
    <x v="7"/>
    <x v="4"/>
    <x v="24"/>
    <x v="2"/>
    <n v="0"/>
    <n v="0"/>
    <n v="0"/>
    <n v="0"/>
    <n v="27479.939734"/>
    <n v="0"/>
  </r>
  <r>
    <x v="7"/>
    <x v="4"/>
    <x v="15"/>
    <x v="0"/>
    <n v="0"/>
    <n v="0"/>
    <n v="0"/>
    <n v="0"/>
    <n v="0"/>
    <m/>
  </r>
  <r>
    <x v="7"/>
    <x v="4"/>
    <x v="15"/>
    <x v="1"/>
    <n v="0"/>
    <n v="0"/>
    <n v="0"/>
    <n v="0"/>
    <n v="0"/>
    <m/>
  </r>
  <r>
    <x v="7"/>
    <x v="4"/>
    <x v="15"/>
    <x v="2"/>
    <n v="31040"/>
    <n v="0"/>
    <n v="0"/>
    <n v="0"/>
    <n v="0"/>
    <n v="1"/>
  </r>
  <r>
    <x v="7"/>
    <x v="4"/>
    <x v="16"/>
    <x v="0"/>
    <n v="33641"/>
    <n v="0"/>
    <n v="0"/>
    <n v="0"/>
    <n v="76970.177297000002"/>
    <n v="0.30413699999999999"/>
  </r>
  <r>
    <x v="7"/>
    <x v="4"/>
    <x v="16"/>
    <x v="1"/>
    <n v="0"/>
    <n v="0"/>
    <n v="0"/>
    <n v="0"/>
    <n v="1469.5195819999999"/>
    <n v="0"/>
  </r>
  <r>
    <x v="7"/>
    <x v="4"/>
    <x v="16"/>
    <x v="2"/>
    <n v="51076"/>
    <n v="0"/>
    <n v="0"/>
    <n v="0"/>
    <n v="123655.306991"/>
    <n v="0.29231099999999999"/>
  </r>
  <r>
    <x v="7"/>
    <x v="4"/>
    <x v="17"/>
    <x v="0"/>
    <n v="32415"/>
    <n v="0"/>
    <n v="0"/>
    <n v="0"/>
    <n v="74001.645262000005"/>
    <n v="0.30460399999999999"/>
  </r>
  <r>
    <x v="7"/>
    <x v="4"/>
    <x v="17"/>
    <x v="1"/>
    <n v="0"/>
    <n v="0"/>
    <n v="0"/>
    <n v="0"/>
    <n v="1501.5464400000001"/>
    <n v="0"/>
  </r>
  <r>
    <x v="7"/>
    <x v="4"/>
    <x v="17"/>
    <x v="2"/>
    <n v="178"/>
    <n v="0"/>
    <n v="0"/>
    <n v="0"/>
    <n v="82549.984954"/>
    <n v="2.1510000000000001E-3"/>
  </r>
  <r>
    <x v="7"/>
    <x v="7"/>
    <x v="26"/>
    <x v="0"/>
    <n v="9858.8088938676992"/>
    <n v="0"/>
    <n v="303.88494293238199"/>
    <n v="0"/>
    <n v="49065.286201000003"/>
    <n v="0.17158599999999999"/>
  </r>
  <r>
    <x v="7"/>
    <x v="7"/>
    <x v="26"/>
    <x v="1"/>
    <n v="1530.8606004993701"/>
    <n v="0"/>
    <n v="47.1867840454386"/>
    <n v="0"/>
    <n v="3927.4027780000001"/>
    <n v="0.28663300000000003"/>
  </r>
  <r>
    <x v="7"/>
    <x v="7"/>
    <x v="26"/>
    <x v="2"/>
    <n v="32310.473895082501"/>
    <n v="0"/>
    <n v="995.92827302217904"/>
    <n v="0"/>
    <n v="70344.883761999998"/>
    <n v="0.32133099999999998"/>
  </r>
  <r>
    <x v="7"/>
    <x v="7"/>
    <x v="27"/>
    <x v="0"/>
    <n v="17782.060651207201"/>
    <n v="0"/>
    <n v="221.00886935475299"/>
    <n v="0"/>
    <n v="36747.641128000003"/>
    <n v="0.328818"/>
  </r>
  <r>
    <x v="7"/>
    <x v="7"/>
    <x v="27"/>
    <x v="1"/>
    <n v="78.462858458884298"/>
    <n v="0"/>
    <n v="0.97519561846522096"/>
    <n v="0"/>
    <n v="2941.443921"/>
    <n v="2.6296E-2"/>
  </r>
  <r>
    <x v="7"/>
    <x v="7"/>
    <x v="27"/>
    <x v="2"/>
    <n v="19552.717990333898"/>
    <n v="0"/>
    <n v="243.01593502678099"/>
    <n v="0"/>
    <n v="33552.925618000001"/>
    <n v="0.37106299999999998"/>
  </r>
  <r>
    <x v="7"/>
    <x v="7"/>
    <x v="28"/>
    <x v="0"/>
    <n v="6516.5033426383497"/>
    <n v="0"/>
    <n v="0"/>
    <n v="0"/>
    <n v="27569.762011999999"/>
    <n v="0.19117600000000001"/>
  </r>
  <r>
    <x v="7"/>
    <x v="7"/>
    <x v="28"/>
    <x v="1"/>
    <n v="19.225795714667601"/>
    <n v="0"/>
    <n v="0"/>
    <n v="0"/>
    <n v="2105.8316009999999"/>
    <n v="9.0469999999999995E-3"/>
  </r>
  <r>
    <x v="7"/>
    <x v="7"/>
    <x v="28"/>
    <x v="2"/>
    <n v="2384.3208616469901"/>
    <n v="0"/>
    <n v="0"/>
    <n v="0"/>
    <n v="82957.689664000005"/>
    <n v="2.7938000000000001E-2"/>
  </r>
  <r>
    <x v="7"/>
    <x v="7"/>
    <x v="29"/>
    <x v="0"/>
    <n v="2178.2366444556001"/>
    <n v="0"/>
    <n v="0"/>
    <n v="0"/>
    <n v="20324.114366999998"/>
    <n v="9.6799999999999997E-2"/>
  </r>
  <r>
    <x v="7"/>
    <x v="7"/>
    <x v="29"/>
    <x v="1"/>
    <n v="65.1503195682279"/>
    <n v="0"/>
    <n v="0"/>
    <n v="0"/>
    <n v="1626.8321129999999"/>
    <n v="3.8504999999999998E-2"/>
  </r>
  <r>
    <x v="7"/>
    <x v="7"/>
    <x v="29"/>
    <x v="2"/>
    <n v="25903.061835976201"/>
    <n v="0"/>
    <n v="0"/>
    <n v="0"/>
    <n v="46940.724042000002"/>
    <n v="0.355597"/>
  </r>
  <r>
    <x v="7"/>
    <x v="7"/>
    <x v="30"/>
    <x v="0"/>
    <n v="10843.9707638201"/>
    <n v="0"/>
    <n v="187.290327621637"/>
    <n v="0"/>
    <n v="39416.464226999997"/>
    <n v="0.218667"/>
  </r>
  <r>
    <x v="7"/>
    <x v="7"/>
    <x v="30"/>
    <x v="1"/>
    <n v="37.921087231950999"/>
    <n v="0"/>
    <n v="0.65494946511077001"/>
    <n v="0"/>
    <n v="3155.0683410000001"/>
    <n v="1.2078999999999999E-2"/>
  </r>
  <r>
    <x v="7"/>
    <x v="7"/>
    <x v="30"/>
    <x v="2"/>
    <n v="12914.702668948001"/>
    <n v="0"/>
    <n v="223.05472291325199"/>
    <n v="0"/>
    <n v="35989.730273000001"/>
    <n v="0.26742100000000002"/>
  </r>
  <r>
    <x v="7"/>
    <x v="7"/>
    <x v="31"/>
    <x v="0"/>
    <n v="2382.6041651176802"/>
    <n v="0"/>
    <n v="169.51598160254801"/>
    <n v="0"/>
    <n v="10264.704226"/>
    <n v="0.19912199999999999"/>
  </r>
  <r>
    <x v="7"/>
    <x v="7"/>
    <x v="31"/>
    <x v="1"/>
    <n v="758.43724599781399"/>
    <n v="0"/>
    <n v="53.276158713253601"/>
    <n v="0"/>
    <n v="821.63238100000001"/>
    <n v="0.49696299999999999"/>
  </r>
  <r>
    <x v="7"/>
    <x v="7"/>
    <x v="31"/>
    <x v="2"/>
    <n v="3002.1434688845002"/>
    <n v="0"/>
    <n v="134.20785968419801"/>
    <n v="0"/>
    <n v="9372.3255919999992"/>
    <n v="0.25073400000000001"/>
  </r>
  <r>
    <x v="7"/>
    <x v="7"/>
    <x v="32"/>
    <x v="0"/>
    <n v="2277.8246150873101"/>
    <n v="0"/>
    <n v="0"/>
    <n v="0"/>
    <n v="25867.054649000002"/>
    <n v="8.0932000000000004E-2"/>
  </r>
  <r>
    <x v="7"/>
    <x v="7"/>
    <x v="32"/>
    <x v="1"/>
    <n v="252.352201533775"/>
    <n v="0"/>
    <n v="0"/>
    <n v="0"/>
    <n v="2070.5135989999999"/>
    <n v="0.108638"/>
  </r>
  <r>
    <x v="7"/>
    <x v="7"/>
    <x v="32"/>
    <x v="2"/>
    <n v="1350.3600939293599"/>
    <n v="0"/>
    <n v="0"/>
    <n v="0"/>
    <n v="23618.260491000001"/>
    <n v="5.4081999999999998E-2"/>
  </r>
  <r>
    <x v="7"/>
    <x v="5"/>
    <x v="18"/>
    <x v="0"/>
    <n v="0"/>
    <n v="0"/>
    <n v="0"/>
    <n v="0"/>
    <n v="34446.338008999999"/>
    <n v="0"/>
  </r>
  <r>
    <x v="7"/>
    <x v="5"/>
    <x v="18"/>
    <x v="1"/>
    <n v="0"/>
    <n v="0"/>
    <n v="0"/>
    <n v="0"/>
    <n v="3326.4335999999998"/>
    <n v="0"/>
  </r>
  <r>
    <x v="7"/>
    <x v="5"/>
    <x v="18"/>
    <x v="2"/>
    <n v="0"/>
    <n v="0"/>
    <n v="0"/>
    <n v="0"/>
    <n v="61297.444471000003"/>
    <n v="0"/>
  </r>
  <r>
    <x v="7"/>
    <x v="5"/>
    <x v="19"/>
    <x v="0"/>
    <n v="320"/>
    <n v="0"/>
    <n v="0"/>
    <n v="0"/>
    <n v="52908.886897999997"/>
    <n v="6.0109999999999999E-3"/>
  </r>
  <r>
    <x v="7"/>
    <x v="5"/>
    <x v="19"/>
    <x v="1"/>
    <n v="0"/>
    <n v="0"/>
    <n v="0"/>
    <n v="0"/>
    <n v="5929.2673430000004"/>
    <n v="0"/>
  </r>
  <r>
    <x v="7"/>
    <x v="5"/>
    <x v="19"/>
    <x v="2"/>
    <n v="502.8"/>
    <n v="0"/>
    <n v="0"/>
    <n v="0"/>
    <n v="20071.992152999999"/>
    <n v="2.4437E-2"/>
  </r>
  <r>
    <x v="7"/>
    <x v="6"/>
    <x v="20"/>
    <x v="0"/>
    <n v="8046"/>
    <n v="0"/>
    <n v="0"/>
    <n v="0"/>
    <n v="7407.7601059999997"/>
    <n v="0.52064900000000003"/>
  </r>
  <r>
    <x v="7"/>
    <x v="6"/>
    <x v="20"/>
    <x v="1"/>
    <n v="0"/>
    <n v="0"/>
    <n v="0"/>
    <n v="0"/>
    <n v="161.05046899999999"/>
    <n v="0"/>
  </r>
  <r>
    <x v="7"/>
    <x v="6"/>
    <x v="20"/>
    <x v="2"/>
    <n v="0"/>
    <n v="0"/>
    <n v="0"/>
    <n v="0"/>
    <n v="2408.191386"/>
    <n v="0"/>
  </r>
  <r>
    <x v="7"/>
    <x v="6"/>
    <x v="21"/>
    <x v="0"/>
    <n v="32510"/>
    <n v="0"/>
    <n v="0"/>
    <n v="0"/>
    <n v="806.34772999999996"/>
    <n v="0.97579700000000003"/>
  </r>
  <r>
    <x v="7"/>
    <x v="6"/>
    <x v="21"/>
    <x v="1"/>
    <n v="0"/>
    <n v="0"/>
    <n v="0"/>
    <n v="0"/>
    <n v="115.50661599999999"/>
    <n v="0"/>
  </r>
  <r>
    <x v="7"/>
    <x v="6"/>
    <x v="21"/>
    <x v="2"/>
    <n v="610"/>
    <n v="0"/>
    <n v="0"/>
    <n v="0"/>
    <n v="0"/>
    <n v="1"/>
  </r>
  <r>
    <x v="8"/>
    <x v="0"/>
    <x v="0"/>
    <x v="0"/>
    <n v="5426"/>
    <n v="0"/>
    <n v="0"/>
    <n v="0"/>
    <n v="2744.068757"/>
    <n v="0.66413100000000003"/>
  </r>
  <r>
    <x v="8"/>
    <x v="0"/>
    <x v="0"/>
    <x v="1"/>
    <n v="222884"/>
    <n v="0"/>
    <n v="0"/>
    <n v="0"/>
    <n v="881.78865800000005"/>
    <n v="0.99605900000000003"/>
  </r>
  <r>
    <x v="8"/>
    <x v="0"/>
    <x v="0"/>
    <x v="2"/>
    <n v="4896"/>
    <n v="0"/>
    <n v="0"/>
    <n v="0"/>
    <n v="757.36566400000004"/>
    <n v="0.86603200000000002"/>
  </r>
  <r>
    <x v="8"/>
    <x v="0"/>
    <x v="1"/>
    <x v="0"/>
    <n v="5863"/>
    <n v="0"/>
    <n v="0"/>
    <n v="0"/>
    <n v="23499.773452000001"/>
    <n v="0.19967399999999999"/>
  </r>
  <r>
    <x v="8"/>
    <x v="0"/>
    <x v="1"/>
    <x v="1"/>
    <n v="358949"/>
    <n v="0"/>
    <n v="0"/>
    <n v="0"/>
    <n v="24928.966971999998"/>
    <n v="0.93506"/>
  </r>
  <r>
    <x v="8"/>
    <x v="0"/>
    <x v="1"/>
    <x v="2"/>
    <n v="2161"/>
    <n v="0"/>
    <n v="0"/>
    <n v="0"/>
    <n v="49746.508651999997"/>
    <n v="4.1631000000000001E-2"/>
  </r>
  <r>
    <x v="8"/>
    <x v="0"/>
    <x v="2"/>
    <x v="0"/>
    <n v="9131"/>
    <n v="0"/>
    <n v="0"/>
    <n v="0"/>
    <n v="27766.745332999999"/>
    <n v="0.24746699999999999"/>
  </r>
  <r>
    <x v="8"/>
    <x v="0"/>
    <x v="2"/>
    <x v="1"/>
    <n v="1938259"/>
    <n v="0"/>
    <n v="0"/>
    <n v="0"/>
    <n v="22676.645687"/>
    <n v="0.98843499999999995"/>
  </r>
  <r>
    <x v="8"/>
    <x v="0"/>
    <x v="2"/>
    <x v="2"/>
    <n v="16844"/>
    <n v="0"/>
    <n v="0"/>
    <n v="0"/>
    <n v="403.88965300000001"/>
    <n v="0.97658299999999998"/>
  </r>
  <r>
    <x v="8"/>
    <x v="0"/>
    <x v="3"/>
    <x v="0"/>
    <n v="33144"/>
    <n v="0"/>
    <n v="0"/>
    <n v="0"/>
    <n v="19383.007406000001"/>
    <n v="0.63098900000000002"/>
  </r>
  <r>
    <x v="8"/>
    <x v="0"/>
    <x v="3"/>
    <x v="1"/>
    <n v="64"/>
    <n v="0"/>
    <n v="0"/>
    <n v="0"/>
    <n v="13478.886881"/>
    <n v="4.725E-3"/>
  </r>
  <r>
    <x v="8"/>
    <x v="0"/>
    <x v="3"/>
    <x v="2"/>
    <n v="0"/>
    <n v="0"/>
    <n v="0"/>
    <n v="0"/>
    <n v="4485.9912519999998"/>
    <n v="0"/>
  </r>
  <r>
    <x v="8"/>
    <x v="0"/>
    <x v="23"/>
    <x v="0"/>
    <n v="2649"/>
    <n v="0"/>
    <n v="0"/>
    <n v="0"/>
    <n v="12261.059912000001"/>
    <n v="0.17766499999999999"/>
  </r>
  <r>
    <x v="8"/>
    <x v="0"/>
    <x v="23"/>
    <x v="1"/>
    <n v="261802"/>
    <n v="0"/>
    <n v="0"/>
    <n v="0"/>
    <n v="8580.3864840000006"/>
    <n v="0.96826500000000004"/>
  </r>
  <r>
    <x v="8"/>
    <x v="0"/>
    <x v="23"/>
    <x v="2"/>
    <n v="475"/>
    <n v="0"/>
    <n v="0"/>
    <n v="0"/>
    <n v="3030.2455799999998"/>
    <n v="0.13551099999999999"/>
  </r>
  <r>
    <x v="8"/>
    <x v="0"/>
    <x v="4"/>
    <x v="0"/>
    <n v="50230"/>
    <n v="0"/>
    <n v="0"/>
    <n v="0"/>
    <n v="93256.691871999996"/>
    <n v="0.35006700000000002"/>
  </r>
  <r>
    <x v="8"/>
    <x v="0"/>
    <x v="4"/>
    <x v="1"/>
    <n v="660312"/>
    <n v="0"/>
    <n v="0"/>
    <n v="0"/>
    <n v="639284.99182800006"/>
    <n v="0.50808900000000001"/>
  </r>
  <r>
    <x v="8"/>
    <x v="0"/>
    <x v="4"/>
    <x v="2"/>
    <n v="546"/>
    <n v="0"/>
    <n v="0"/>
    <n v="0"/>
    <n v="15790.496692999999"/>
    <n v="3.3422E-2"/>
  </r>
  <r>
    <x v="8"/>
    <x v="1"/>
    <x v="5"/>
    <x v="0"/>
    <n v="37815"/>
    <n v="0"/>
    <n v="0"/>
    <n v="21.492090999999999"/>
    <n v="24469.031746000001"/>
    <n v="0.60727299999999995"/>
  </r>
  <r>
    <x v="8"/>
    <x v="1"/>
    <x v="5"/>
    <x v="1"/>
    <n v="2611"/>
    <n v="0"/>
    <n v="0"/>
    <n v="0.81521200000000005"/>
    <n v="592.960285"/>
    <n v="0.81497600000000003"/>
  </r>
  <r>
    <x v="8"/>
    <x v="1"/>
    <x v="5"/>
    <x v="2"/>
    <n v="108743"/>
    <n v="0"/>
    <n v="0"/>
    <n v="574.315697"/>
    <n v="39702.905490999998"/>
    <n v="0.73357300000000003"/>
  </r>
  <r>
    <x v="8"/>
    <x v="1"/>
    <x v="6"/>
    <x v="0"/>
    <n v="0"/>
    <n v="0"/>
    <n v="0"/>
    <n v="0"/>
    <n v="12009.33733"/>
    <n v="0"/>
  </r>
  <r>
    <x v="8"/>
    <x v="1"/>
    <x v="6"/>
    <x v="1"/>
    <n v="14588"/>
    <n v="0"/>
    <n v="0"/>
    <n v="0"/>
    <n v="2892.952902"/>
    <n v="0.83450800000000003"/>
  </r>
  <r>
    <x v="8"/>
    <x v="1"/>
    <x v="6"/>
    <x v="2"/>
    <n v="0"/>
    <n v="0"/>
    <n v="0"/>
    <n v="0"/>
    <n v="39315.194361000002"/>
    <n v="0"/>
  </r>
  <r>
    <x v="8"/>
    <x v="2"/>
    <x v="7"/>
    <x v="0"/>
    <n v="28735"/>
    <n v="0"/>
    <n v="0"/>
    <n v="47.119902000000003"/>
    <n v="15189.528872999999"/>
    <n v="0.65456000000000003"/>
  </r>
  <r>
    <x v="8"/>
    <x v="2"/>
    <x v="7"/>
    <x v="1"/>
    <n v="0"/>
    <n v="0"/>
    <n v="0"/>
    <n v="5.8698790000000001"/>
    <n v="3417.4633869999998"/>
    <n v="1.714E-3"/>
  </r>
  <r>
    <x v="8"/>
    <x v="2"/>
    <x v="7"/>
    <x v="2"/>
    <n v="0"/>
    <n v="0"/>
    <n v="0"/>
    <n v="19.677219000000001"/>
    <n v="21433.106804999999"/>
    <n v="9.1699999999999995E-4"/>
  </r>
  <r>
    <x v="8"/>
    <x v="2"/>
    <x v="8"/>
    <x v="0"/>
    <n v="637891"/>
    <n v="0"/>
    <n v="0"/>
    <n v="234233.795446"/>
    <n v="49369.332081"/>
    <n v="0.94642400000000004"/>
  </r>
  <r>
    <x v="8"/>
    <x v="2"/>
    <x v="8"/>
    <x v="1"/>
    <n v="56362"/>
    <n v="0"/>
    <n v="0"/>
    <n v="48408.596430999998"/>
    <n v="14634.041488000001"/>
    <n v="0.87744100000000003"/>
  </r>
  <r>
    <x v="8"/>
    <x v="2"/>
    <x v="8"/>
    <x v="2"/>
    <n v="224738.44"/>
    <n v="0"/>
    <n v="0"/>
    <n v="150154.87412399999"/>
    <n v="36003.292289999998"/>
    <n v="0.91237800000000002"/>
  </r>
  <r>
    <x v="8"/>
    <x v="2"/>
    <x v="9"/>
    <x v="0"/>
    <n v="48393"/>
    <n v="0"/>
    <n v="0"/>
    <n v="8408.9146679999994"/>
    <n v="0"/>
    <n v="1"/>
  </r>
  <r>
    <x v="8"/>
    <x v="2"/>
    <x v="9"/>
    <x v="1"/>
    <n v="5344"/>
    <n v="0"/>
    <n v="0"/>
    <n v="629.68721700000003"/>
    <n v="0"/>
    <n v="1"/>
  </r>
  <r>
    <x v="8"/>
    <x v="2"/>
    <x v="9"/>
    <x v="2"/>
    <n v="12580"/>
    <n v="0"/>
    <n v="0"/>
    <n v="1298.4981150000001"/>
    <n v="0"/>
    <n v="1"/>
  </r>
  <r>
    <x v="8"/>
    <x v="3"/>
    <x v="10"/>
    <x v="0"/>
    <n v="66890"/>
    <n v="0"/>
    <n v="0"/>
    <n v="5739.663219"/>
    <n v="215586.401143"/>
    <n v="0.25199700000000003"/>
  </r>
  <r>
    <x v="8"/>
    <x v="3"/>
    <x v="10"/>
    <x v="1"/>
    <n v="0"/>
    <n v="0"/>
    <n v="0"/>
    <n v="89.589419000000007"/>
    <n v="2639.4428819999998"/>
    <n v="3.2828000000000003E-2"/>
  </r>
  <r>
    <x v="8"/>
    <x v="3"/>
    <x v="10"/>
    <x v="2"/>
    <n v="0"/>
    <n v="0"/>
    <n v="0"/>
    <n v="5640.1003620000001"/>
    <n v="651331.393132"/>
    <n v="8.5850000000000006E-3"/>
  </r>
  <r>
    <x v="8"/>
    <x v="3"/>
    <x v="11"/>
    <x v="0"/>
    <n v="21949"/>
    <n v="0"/>
    <n v="0"/>
    <n v="0"/>
    <n v="54338.592674"/>
    <n v="0.287713"/>
  </r>
  <r>
    <x v="8"/>
    <x v="3"/>
    <x v="11"/>
    <x v="1"/>
    <n v="7253"/>
    <n v="0"/>
    <n v="0"/>
    <n v="0"/>
    <n v="19026.500877999999"/>
    <n v="0.27599400000000002"/>
  </r>
  <r>
    <x v="8"/>
    <x v="3"/>
    <x v="11"/>
    <x v="2"/>
    <n v="329680"/>
    <n v="0"/>
    <n v="0"/>
    <n v="0"/>
    <n v="103208.06705699999"/>
    <n v="0.76158199999999998"/>
  </r>
  <r>
    <x v="8"/>
    <x v="3"/>
    <x v="12"/>
    <x v="0"/>
    <n v="99407"/>
    <n v="0"/>
    <n v="0"/>
    <n v="47.068905000000001"/>
    <n v="26823.298395000002"/>
    <n v="0.78758399999999995"/>
  </r>
  <r>
    <x v="8"/>
    <x v="3"/>
    <x v="12"/>
    <x v="1"/>
    <n v="238"/>
    <n v="0"/>
    <n v="0"/>
    <n v="0"/>
    <n v="462.08706599999999"/>
    <n v="0.33995700000000001"/>
  </r>
  <r>
    <x v="8"/>
    <x v="3"/>
    <x v="12"/>
    <x v="2"/>
    <n v="41114"/>
    <n v="0"/>
    <n v="0"/>
    <n v="26.106095"/>
    <n v="102944.695479"/>
    <n v="0.28552699999999998"/>
  </r>
  <r>
    <x v="8"/>
    <x v="3"/>
    <x v="13"/>
    <x v="0"/>
    <n v="80529"/>
    <n v="0"/>
    <n v="0"/>
    <n v="4.4828409999999996"/>
    <n v="209543.961178"/>
    <n v="0.27762700000000001"/>
  </r>
  <r>
    <x v="8"/>
    <x v="3"/>
    <x v="13"/>
    <x v="1"/>
    <n v="19696"/>
    <n v="0"/>
    <n v="0"/>
    <n v="6.5186279999999996"/>
    <n v="103761.235556"/>
    <n v="0.159581"/>
  </r>
  <r>
    <x v="8"/>
    <x v="3"/>
    <x v="13"/>
    <x v="2"/>
    <n v="17728.7"/>
    <n v="0"/>
    <n v="0"/>
    <n v="0.99853099999999995"/>
    <n v="28805.804602"/>
    <n v="0.380992"/>
  </r>
  <r>
    <x v="8"/>
    <x v="4"/>
    <x v="14"/>
    <x v="0"/>
    <n v="551833"/>
    <n v="0"/>
    <n v="0"/>
    <n v="197037.2421"/>
    <n v="69890.704574000003"/>
    <n v="0.91463799999999995"/>
  </r>
  <r>
    <x v="8"/>
    <x v="4"/>
    <x v="14"/>
    <x v="1"/>
    <n v="0"/>
    <n v="0"/>
    <n v="0"/>
    <n v="10946.51345"/>
    <n v="3799.5204170000002"/>
    <n v="0.742336"/>
  </r>
  <r>
    <x v="8"/>
    <x v="4"/>
    <x v="14"/>
    <x v="2"/>
    <n v="69218.14"/>
    <n v="0"/>
    <n v="0"/>
    <n v="10946.51345"/>
    <n v="37834.896175000002"/>
    <n v="0.67936399999999997"/>
  </r>
  <r>
    <x v="8"/>
    <x v="4"/>
    <x v="24"/>
    <x v="0"/>
    <n v="0"/>
    <n v="0"/>
    <n v="0"/>
    <n v="0"/>
    <n v="25245.903222000001"/>
    <n v="0"/>
  </r>
  <r>
    <x v="8"/>
    <x v="4"/>
    <x v="24"/>
    <x v="1"/>
    <n v="0"/>
    <n v="0"/>
    <n v="0"/>
    <n v="0"/>
    <n v="471.73899599999999"/>
    <n v="0"/>
  </r>
  <r>
    <x v="8"/>
    <x v="4"/>
    <x v="24"/>
    <x v="2"/>
    <n v="0"/>
    <n v="0"/>
    <n v="0"/>
    <n v="0"/>
    <n v="28727.009622000001"/>
    <n v="0"/>
  </r>
  <r>
    <x v="8"/>
    <x v="4"/>
    <x v="15"/>
    <x v="0"/>
    <n v="8990"/>
    <n v="0"/>
    <n v="0"/>
    <n v="103377.0451"/>
    <n v="0"/>
    <n v="1"/>
  </r>
  <r>
    <x v="8"/>
    <x v="4"/>
    <x v="15"/>
    <x v="1"/>
    <n v="0"/>
    <n v="0"/>
    <n v="0"/>
    <n v="7384.0746499999996"/>
    <n v="0"/>
    <n v="1"/>
  </r>
  <r>
    <x v="8"/>
    <x v="4"/>
    <x v="15"/>
    <x v="2"/>
    <n v="14753"/>
    <n v="0"/>
    <n v="0"/>
    <n v="36920.373249999997"/>
    <n v="0"/>
    <n v="1"/>
  </r>
  <r>
    <x v="8"/>
    <x v="4"/>
    <x v="16"/>
    <x v="0"/>
    <n v="120600"/>
    <n v="0"/>
    <n v="0"/>
    <n v="141817.43445599999"/>
    <n v="75366.930034000005"/>
    <n v="0.77687799999999996"/>
  </r>
  <r>
    <x v="8"/>
    <x v="4"/>
    <x v="16"/>
    <x v="1"/>
    <n v="0"/>
    <n v="0"/>
    <n v="0"/>
    <n v="27.987279000000001"/>
    <n v="1438.9102820000001"/>
    <n v="1.9078999999999999E-2"/>
  </r>
  <r>
    <x v="8"/>
    <x v="4"/>
    <x v="16"/>
    <x v="2"/>
    <n v="2526"/>
    <n v="0"/>
    <n v="0"/>
    <n v="74198.327265"/>
    <n v="129266.92081900001"/>
    <n v="0.37246400000000002"/>
  </r>
  <r>
    <x v="8"/>
    <x v="4"/>
    <x v="17"/>
    <x v="0"/>
    <n v="0"/>
    <n v="0"/>
    <n v="0"/>
    <n v="0"/>
    <n v="72460.230920000002"/>
    <n v="0"/>
  </r>
  <r>
    <x v="8"/>
    <x v="4"/>
    <x v="17"/>
    <x v="1"/>
    <n v="0"/>
    <n v="0"/>
    <n v="0"/>
    <n v="0"/>
    <n v="1470.270037"/>
    <n v="0"/>
  </r>
  <r>
    <x v="8"/>
    <x v="4"/>
    <x v="17"/>
    <x v="2"/>
    <n v="0"/>
    <n v="0"/>
    <n v="0"/>
    <n v="0"/>
    <n v="86296.194059999994"/>
    <n v="0"/>
  </r>
  <r>
    <x v="8"/>
    <x v="7"/>
    <x v="26"/>
    <x v="0"/>
    <n v="4359.877606"/>
    <n v="0"/>
    <n v="275.51401248206997"/>
    <n v="5876.4598040000001"/>
    <n v="48043.282763000003"/>
    <n v="0.17952000000000001"/>
  </r>
  <r>
    <x v="8"/>
    <x v="7"/>
    <x v="26"/>
    <x v="1"/>
    <n v="615.48378200000002"/>
    <n v="0"/>
    <n v="42.781389834693002"/>
    <n v="973.99886300000003"/>
    <n v="3845.5970969999998"/>
    <n v="0.29797400000000002"/>
  </r>
  <r>
    <x v="8"/>
    <x v="7"/>
    <x v="26"/>
    <x v="2"/>
    <n v="7931.585658"/>
    <n v="0"/>
    <n v="902.94764853069501"/>
    <n v="25616.170084000001"/>
    <n v="73537.211951999998"/>
    <n v="0.319023"/>
  </r>
  <r>
    <x v="8"/>
    <x v="7"/>
    <x v="27"/>
    <x v="0"/>
    <n v="8164.0268880000003"/>
    <n v="0"/>
    <n v="194.961336663163"/>
    <n v="6691.0759500000004"/>
    <n v="35982.207590999999"/>
    <n v="0.29491200000000001"/>
  </r>
  <r>
    <x v="8"/>
    <x v="7"/>
    <x v="27"/>
    <x v="1"/>
    <n v="65.547736999999998"/>
    <n v="0"/>
    <n v="0.86026158967791799"/>
    <n v="0"/>
    <n v="2880.1752320000001"/>
    <n v="2.2537000000000001E-2"/>
  </r>
  <r>
    <x v="8"/>
    <x v="7"/>
    <x v="27"/>
    <x v="2"/>
    <n v="14103.948280000001"/>
    <n v="0"/>
    <n v="214.374706597044"/>
    <n v="2230.3586500000001"/>
    <n v="35075.594283999999"/>
    <n v="0.32056000000000001"/>
  </r>
  <r>
    <x v="8"/>
    <x v="7"/>
    <x v="28"/>
    <x v="0"/>
    <n v="4787.701196"/>
    <n v="0"/>
    <n v="0"/>
    <n v="1988.17985"/>
    <n v="26995.498746000001"/>
    <n v="0.20063900000000001"/>
  </r>
  <r>
    <x v="8"/>
    <x v="7"/>
    <x v="28"/>
    <x v="1"/>
    <n v="17.640771000000001"/>
    <n v="0"/>
    <n v="0"/>
    <n v="0"/>
    <n v="2061.968265"/>
    <n v="8.482E-3"/>
  </r>
  <r>
    <x v="8"/>
    <x v="7"/>
    <x v="28"/>
    <x v="2"/>
    <n v="2143.3225830000001"/>
    <n v="0"/>
    <n v="0"/>
    <n v="44.428600000000003"/>
    <n v="86722.400859999994"/>
    <n v="2.4605999999999999E-2"/>
  </r>
  <r>
    <x v="8"/>
    <x v="7"/>
    <x v="29"/>
    <x v="0"/>
    <n v="414.295661"/>
    <n v="0"/>
    <n v="2.2528184057362899"/>
    <n v="1844.9991950000001"/>
    <n v="19900.774031000001"/>
    <n v="0.102044"/>
  </r>
  <r>
    <x v="8"/>
    <x v="7"/>
    <x v="29"/>
    <x v="1"/>
    <n v="67.574742999999998"/>
    <n v="0"/>
    <n v="6.7381034763368E-2"/>
    <n v="0"/>
    <n v="1592.9460779999999"/>
    <n v="4.0732999999999998E-2"/>
  </r>
  <r>
    <x v="8"/>
    <x v="7"/>
    <x v="29"/>
    <x v="2"/>
    <n v="0"/>
    <n v="0"/>
    <n v="26.789970051025801"/>
    <n v="29888.986955"/>
    <n v="46048.945198000001"/>
    <n v="0.39381100000000002"/>
  </r>
  <r>
    <x v="8"/>
    <x v="7"/>
    <x v="30"/>
    <x v="0"/>
    <n v="6020.8830470000003"/>
    <n v="0"/>
    <n v="201.794858783075"/>
    <n v="6711.9732720000002"/>
    <n v="38595.440544999998"/>
    <n v="0.25101099999999998"/>
  </r>
  <r>
    <x v="8"/>
    <x v="7"/>
    <x v="30"/>
    <x v="1"/>
    <n v="44.526471999999998"/>
    <n v="0"/>
    <n v="0.70567143803110799"/>
    <n v="0"/>
    <n v="3089.3499689999999"/>
    <n v="1.443E-2"/>
  </r>
  <r>
    <x v="8"/>
    <x v="7"/>
    <x v="30"/>
    <x v="2"/>
    <n v="11881.786227000001"/>
    <n v="0"/>
    <n v="240.32899553739401"/>
    <n v="3282.4978780000001"/>
    <n v="37622.983813999999"/>
    <n v="0.29050100000000001"/>
  </r>
  <r>
    <x v="8"/>
    <x v="7"/>
    <x v="31"/>
    <x v="0"/>
    <n v="641.54224999999997"/>
    <n v="0"/>
    <n v="187.12034338006501"/>
    <n v="733.76147600000002"/>
    <n v="10050.895974999999"/>
    <n v="0.13453699999999999"/>
  </r>
  <r>
    <x v="8"/>
    <x v="7"/>
    <x v="31"/>
    <x v="1"/>
    <n v="164.39118999999999"/>
    <n v="0"/>
    <n v="58.7997384402276"/>
    <n v="279.52818100000002"/>
    <n v="804.51822100000004"/>
    <n v="0.38456600000000002"/>
  </r>
  <r>
    <x v="8"/>
    <x v="7"/>
    <x v="31"/>
    <x v="2"/>
    <n v="1220.6400799999999"/>
    <n v="0"/>
    <n v="147.07991817970699"/>
    <n v="1222.9357930000001"/>
    <n v="9797.6520349999992"/>
    <n v="0.209121"/>
  </r>
  <r>
    <x v="8"/>
    <x v="7"/>
    <x v="32"/>
    <x v="0"/>
    <n v="785.76704500000005"/>
    <n v="0"/>
    <n v="0"/>
    <n v="1294.9748999999999"/>
    <n v="25328.257859000001"/>
    <n v="7.5913999999999995E-2"/>
  </r>
  <r>
    <x v="8"/>
    <x v="7"/>
    <x v="32"/>
    <x v="1"/>
    <n v="86.632003999999995"/>
    <n v="0"/>
    <n v="0"/>
    <n v="143.8861"/>
    <n v="2027.3859179999999"/>
    <n v="0.102093"/>
  </r>
  <r>
    <x v="8"/>
    <x v="7"/>
    <x v="32"/>
    <x v="2"/>
    <n v="586.03635599999996"/>
    <n v="0"/>
    <n v="0"/>
    <n v="647.48744999999997"/>
    <n v="24690.083127999998"/>
    <n v="4.7583E-2"/>
  </r>
  <r>
    <x v="8"/>
    <x v="5"/>
    <x v="18"/>
    <x v="0"/>
    <n v="0"/>
    <n v="0"/>
    <n v="0"/>
    <n v="0"/>
    <n v="33728.839374000003"/>
    <n v="0"/>
  </r>
  <r>
    <x v="8"/>
    <x v="5"/>
    <x v="18"/>
    <x v="1"/>
    <n v="0"/>
    <n v="0"/>
    <n v="0"/>
    <n v="0"/>
    <n v="3257.1457829999999"/>
    <n v="0"/>
  </r>
  <r>
    <x v="8"/>
    <x v="5"/>
    <x v="18"/>
    <x v="2"/>
    <n v="0"/>
    <n v="0"/>
    <n v="0"/>
    <n v="0"/>
    <n v="64079.189916000003"/>
    <n v="0"/>
  </r>
  <r>
    <x v="8"/>
    <x v="5"/>
    <x v="19"/>
    <x v="0"/>
    <n v="0"/>
    <n v="0"/>
    <n v="0"/>
    <n v="791.042011"/>
    <n v="51806.823332"/>
    <n v="1.5039E-2"/>
  </r>
  <r>
    <x v="8"/>
    <x v="5"/>
    <x v="19"/>
    <x v="1"/>
    <n v="0"/>
    <n v="0"/>
    <n v="0"/>
    <n v="0"/>
    <n v="5805.7639040000004"/>
    <n v="0"/>
  </r>
  <r>
    <x v="8"/>
    <x v="5"/>
    <x v="19"/>
    <x v="2"/>
    <n v="1742.8"/>
    <n v="0"/>
    <n v="0"/>
    <n v="11.568989"/>
    <n v="20982.881233"/>
    <n v="7.7158000000000004E-2"/>
  </r>
  <r>
    <x v="8"/>
    <x v="6"/>
    <x v="25"/>
    <x v="0"/>
    <n v="0"/>
    <n v="0"/>
    <n v="0"/>
    <n v="4545.8549999999996"/>
    <n v="0"/>
    <n v="1"/>
  </r>
  <r>
    <x v="8"/>
    <x v="6"/>
    <x v="25"/>
    <x v="1"/>
    <n v="0"/>
    <n v="0"/>
    <n v="0"/>
    <n v="0"/>
    <n v="0"/>
    <m/>
  </r>
  <r>
    <x v="8"/>
    <x v="6"/>
    <x v="25"/>
    <x v="2"/>
    <n v="0"/>
    <n v="0"/>
    <n v="0"/>
    <n v="0"/>
    <n v="0"/>
    <m/>
  </r>
  <r>
    <x v="8"/>
    <x v="6"/>
    <x v="20"/>
    <x v="0"/>
    <n v="7718"/>
    <n v="0"/>
    <n v="0"/>
    <n v="24414.202679999999"/>
    <n v="7253.4604600000002"/>
    <n v="0.81583499999999998"/>
  </r>
  <r>
    <x v="8"/>
    <x v="6"/>
    <x v="20"/>
    <x v="1"/>
    <n v="0"/>
    <n v="0"/>
    <n v="0"/>
    <n v="0"/>
    <n v="157.695875"/>
    <n v="0"/>
  </r>
  <r>
    <x v="8"/>
    <x v="6"/>
    <x v="20"/>
    <x v="2"/>
    <n v="0"/>
    <n v="0"/>
    <n v="0"/>
    <n v="2953.63832"/>
    <n v="2517.4777589999999"/>
    <n v="0.53986000000000001"/>
  </r>
  <r>
    <x v="8"/>
    <x v="6"/>
    <x v="21"/>
    <x v="0"/>
    <n v="19698"/>
    <n v="0"/>
    <n v="0"/>
    <n v="14896.130062"/>
    <n v="789.55194200000005"/>
    <n v="0.97768500000000003"/>
  </r>
  <r>
    <x v="8"/>
    <x v="6"/>
    <x v="21"/>
    <x v="1"/>
    <n v="0"/>
    <n v="0"/>
    <n v="0"/>
    <n v="0"/>
    <n v="113.100675"/>
    <n v="0"/>
  </r>
  <r>
    <x v="8"/>
    <x v="6"/>
    <x v="21"/>
    <x v="2"/>
    <n v="289"/>
    <n v="0"/>
    <n v="0"/>
    <n v="3093.4619379999999"/>
    <n v="0"/>
    <n v="1"/>
  </r>
  <r>
    <x v="8"/>
    <x v="6"/>
    <x v="22"/>
    <x v="0"/>
    <n v="0"/>
    <n v="0"/>
    <n v="0"/>
    <n v="345.53199999999998"/>
    <n v="0"/>
    <n v="1"/>
  </r>
  <r>
    <x v="8"/>
    <x v="6"/>
    <x v="22"/>
    <x v="1"/>
    <n v="0"/>
    <n v="0"/>
    <n v="0"/>
    <n v="0"/>
    <n v="0"/>
    <m/>
  </r>
  <r>
    <x v="8"/>
    <x v="6"/>
    <x v="22"/>
    <x v="2"/>
    <n v="0"/>
    <n v="0"/>
    <n v="0"/>
    <n v="0"/>
    <n v="0"/>
    <m/>
  </r>
  <r>
    <x v="9"/>
    <x v="0"/>
    <x v="0"/>
    <x v="0"/>
    <n v="0"/>
    <n v="0"/>
    <n v="0"/>
    <n v="0"/>
    <n v="2808.354167"/>
    <n v="0"/>
  </r>
  <r>
    <x v="9"/>
    <x v="0"/>
    <x v="0"/>
    <x v="1"/>
    <n v="160128"/>
    <n v="0"/>
    <n v="0"/>
    <n v="0"/>
    <n v="902.44635700000003"/>
    <n v="0.99439500000000003"/>
  </r>
  <r>
    <x v="9"/>
    <x v="0"/>
    <x v="0"/>
    <x v="2"/>
    <n v="0"/>
    <n v="0"/>
    <n v="0"/>
    <n v="0"/>
    <n v="754.60883799999999"/>
    <n v="0"/>
  </r>
  <r>
    <x v="9"/>
    <x v="0"/>
    <x v="1"/>
    <x v="0"/>
    <n v="514"/>
    <n v="0"/>
    <n v="0"/>
    <n v="0"/>
    <n v="24050.303596000002"/>
    <n v="2.0924000000000002E-2"/>
  </r>
  <r>
    <x v="9"/>
    <x v="0"/>
    <x v="1"/>
    <x v="1"/>
    <n v="330211"/>
    <n v="0"/>
    <n v="0"/>
    <n v="0"/>
    <n v="25512.978890999999"/>
    <n v="0.92827800000000005"/>
  </r>
  <r>
    <x v="9"/>
    <x v="0"/>
    <x v="1"/>
    <x v="2"/>
    <n v="15"/>
    <n v="0"/>
    <n v="0"/>
    <n v="0"/>
    <n v="49565.430334999997"/>
    <n v="3.0200000000000002E-4"/>
  </r>
  <r>
    <x v="9"/>
    <x v="0"/>
    <x v="2"/>
    <x v="0"/>
    <n v="7212"/>
    <n v="0"/>
    <n v="0"/>
    <n v="0"/>
    <n v="28417.238001000002"/>
    <n v="0.20241799999999999"/>
  </r>
  <r>
    <x v="9"/>
    <x v="0"/>
    <x v="2"/>
    <x v="1"/>
    <n v="1729672"/>
    <n v="0"/>
    <n v="0"/>
    <n v="0"/>
    <n v="23207.892383999999"/>
    <n v="0.98675999999999997"/>
  </r>
  <r>
    <x v="9"/>
    <x v="0"/>
    <x v="2"/>
    <x v="2"/>
    <n v="1440"/>
    <n v="0"/>
    <n v="0"/>
    <n v="0"/>
    <n v="402.419487"/>
    <n v="0.78158000000000005"/>
  </r>
  <r>
    <x v="9"/>
    <x v="0"/>
    <x v="3"/>
    <x v="0"/>
    <n v="37971"/>
    <n v="0"/>
    <n v="0"/>
    <n v="0"/>
    <n v="19837.093905000002"/>
    <n v="0.65684500000000001"/>
  </r>
  <r>
    <x v="9"/>
    <x v="0"/>
    <x v="3"/>
    <x v="1"/>
    <n v="90"/>
    <n v="0"/>
    <n v="0"/>
    <n v="0"/>
    <n v="13794.657309"/>
    <n v="6.4809999999999998E-3"/>
  </r>
  <r>
    <x v="9"/>
    <x v="0"/>
    <x v="3"/>
    <x v="2"/>
    <n v="1"/>
    <n v="0"/>
    <n v="0"/>
    <n v="0"/>
    <n v="4469.6621510000004"/>
    <n v="2.23E-4"/>
  </r>
  <r>
    <x v="9"/>
    <x v="0"/>
    <x v="23"/>
    <x v="0"/>
    <n v="19115"/>
    <n v="0"/>
    <n v="0"/>
    <n v="0"/>
    <n v="12548.300259"/>
    <n v="0.60369499999999998"/>
  </r>
  <r>
    <x v="9"/>
    <x v="0"/>
    <x v="23"/>
    <x v="1"/>
    <n v="846006"/>
    <n v="0"/>
    <n v="0"/>
    <n v="0"/>
    <n v="8781.3995450000002"/>
    <n v="0.98972599999999999"/>
  </r>
  <r>
    <x v="9"/>
    <x v="0"/>
    <x v="23"/>
    <x v="2"/>
    <n v="36"/>
    <n v="0"/>
    <n v="0"/>
    <n v="0"/>
    <n v="3019.215424"/>
    <n v="1.1783E-2"/>
  </r>
  <r>
    <x v="9"/>
    <x v="0"/>
    <x v="4"/>
    <x v="0"/>
    <n v="13112"/>
    <n v="0"/>
    <n v="0"/>
    <n v="0"/>
    <n v="95441.420169999998"/>
    <n v="0.12078800000000001"/>
  </r>
  <r>
    <x v="9"/>
    <x v="0"/>
    <x v="4"/>
    <x v="1"/>
    <n v="714125"/>
    <n v="0"/>
    <n v="0"/>
    <n v="0"/>
    <n v="654261.54722399998"/>
    <n v="0.52187300000000003"/>
  </r>
  <r>
    <x v="9"/>
    <x v="0"/>
    <x v="4"/>
    <x v="2"/>
    <n v="0"/>
    <n v="0"/>
    <n v="0"/>
    <n v="0"/>
    <n v="15733.018959999999"/>
    <n v="0"/>
  </r>
  <r>
    <x v="9"/>
    <x v="1"/>
    <x v="5"/>
    <x v="0"/>
    <n v="30137"/>
    <n v="0"/>
    <n v="0"/>
    <n v="27.937560999999999"/>
    <n v="25042.268744000001"/>
    <n v="0.54639400000000005"/>
  </r>
  <r>
    <x v="9"/>
    <x v="1"/>
    <x v="5"/>
    <x v="1"/>
    <n v="185"/>
    <n v="0"/>
    <n v="0"/>
    <n v="1.059693"/>
    <n v="606.85158999999999"/>
    <n v="0.234653"/>
  </r>
  <r>
    <x v="9"/>
    <x v="1"/>
    <x v="5"/>
    <x v="2"/>
    <n v="165753"/>
    <n v="0"/>
    <n v="0"/>
    <n v="746.55274599999996"/>
    <n v="39558.386097000002"/>
    <n v="0.80802200000000002"/>
  </r>
  <r>
    <x v="9"/>
    <x v="1"/>
    <x v="6"/>
    <x v="0"/>
    <n v="175"/>
    <n v="0"/>
    <n v="0"/>
    <n v="0"/>
    <n v="12290.680562"/>
    <n v="1.4038E-2"/>
  </r>
  <r>
    <x v="9"/>
    <x v="1"/>
    <x v="6"/>
    <x v="1"/>
    <n v="0"/>
    <n v="0"/>
    <n v="0"/>
    <n v="0"/>
    <n v="2960.7262270000001"/>
    <n v="0"/>
  </r>
  <r>
    <x v="9"/>
    <x v="1"/>
    <x v="6"/>
    <x v="2"/>
    <n v="0"/>
    <n v="0"/>
    <n v="0"/>
    <n v="0"/>
    <n v="39172.086243999998"/>
    <n v="0"/>
  </r>
  <r>
    <x v="9"/>
    <x v="2"/>
    <x v="7"/>
    <x v="0"/>
    <n v="28730"/>
    <n v="0"/>
    <n v="0"/>
    <n v="486.57668200000001"/>
    <n v="15545.374581"/>
    <n v="0.65271000000000001"/>
  </r>
  <r>
    <x v="9"/>
    <x v="2"/>
    <x v="7"/>
    <x v="1"/>
    <n v="1"/>
    <n v="0"/>
    <n v="0"/>
    <n v="60.614432000000001"/>
    <n v="3497.5244400000001"/>
    <n v="1.7311E-2"/>
  </r>
  <r>
    <x v="9"/>
    <x v="2"/>
    <x v="7"/>
    <x v="2"/>
    <n v="0"/>
    <n v="0"/>
    <n v="0"/>
    <n v="203.19388599999999"/>
    <n v="21355.089854000002"/>
    <n v="9.4249999999999994E-3"/>
  </r>
  <r>
    <x v="9"/>
    <x v="2"/>
    <x v="8"/>
    <x v="0"/>
    <n v="423199"/>
    <n v="0"/>
    <n v="0"/>
    <n v="205881.51990799999"/>
    <n v="50525.909423999998"/>
    <n v="0.92565399999999998"/>
  </r>
  <r>
    <x v="9"/>
    <x v="2"/>
    <x v="8"/>
    <x v="1"/>
    <n v="128194.98"/>
    <n v="0"/>
    <n v="0"/>
    <n v="42549.092418"/>
    <n v="14976.873771"/>
    <n v="0.91935800000000001"/>
  </r>
  <r>
    <x v="9"/>
    <x v="2"/>
    <x v="8"/>
    <x v="2"/>
    <n v="101802"/>
    <n v="0"/>
    <n v="0"/>
    <n v="131979.732674"/>
    <n v="35872.239563000003"/>
    <n v="0.86696899999999999"/>
  </r>
  <r>
    <x v="9"/>
    <x v="2"/>
    <x v="9"/>
    <x v="0"/>
    <n v="51690"/>
    <n v="0"/>
    <n v="0"/>
    <n v="11357.633098"/>
    <n v="0"/>
    <n v="1"/>
  </r>
  <r>
    <x v="9"/>
    <x v="2"/>
    <x v="9"/>
    <x v="1"/>
    <n v="65012"/>
    <n v="0"/>
    <n v="0"/>
    <n v="850.49696100000006"/>
    <n v="0"/>
    <n v="1"/>
  </r>
  <r>
    <x v="9"/>
    <x v="2"/>
    <x v="9"/>
    <x v="2"/>
    <n v="130001"/>
    <n v="0"/>
    <n v="0"/>
    <n v="1753.836941"/>
    <n v="0"/>
    <n v="1"/>
  </r>
  <r>
    <x v="9"/>
    <x v="3"/>
    <x v="10"/>
    <x v="0"/>
    <n v="55662"/>
    <n v="0"/>
    <n v="0"/>
    <n v="6303.2478709999996"/>
    <n v="220636.95249500001"/>
    <n v="0.21926599999999999"/>
  </r>
  <r>
    <x v="9"/>
    <x v="3"/>
    <x v="10"/>
    <x v="1"/>
    <n v="0"/>
    <n v="0"/>
    <n v="0"/>
    <n v="98.386314999999996"/>
    <n v="2701.2772169999998"/>
    <n v="3.5142E-2"/>
  </r>
  <r>
    <x v="9"/>
    <x v="3"/>
    <x v="10"/>
    <x v="2"/>
    <n v="12756"/>
    <n v="0"/>
    <n v="0"/>
    <n v="6193.9088140000003"/>
    <n v="648960.53343099996"/>
    <n v="2.8371E-2"/>
  </r>
  <r>
    <x v="9"/>
    <x v="3"/>
    <x v="11"/>
    <x v="0"/>
    <n v="24199"/>
    <n v="0"/>
    <n v="0"/>
    <n v="0"/>
    <n v="55611.585084999999"/>
    <n v="0.303205"/>
  </r>
  <r>
    <x v="9"/>
    <x v="3"/>
    <x v="11"/>
    <x v="1"/>
    <n v="13612"/>
    <n v="0"/>
    <n v="0"/>
    <n v="0"/>
    <n v="19472.235484000001"/>
    <n v="0.41143400000000002"/>
  </r>
  <r>
    <x v="9"/>
    <x v="3"/>
    <x v="11"/>
    <x v="2"/>
    <n v="373405"/>
    <n v="0"/>
    <n v="0"/>
    <n v="0"/>
    <n v="102832.387566"/>
    <n v="0.78407300000000002"/>
  </r>
  <r>
    <x v="9"/>
    <x v="3"/>
    <x v="12"/>
    <x v="0"/>
    <n v="75438"/>
    <n v="0"/>
    <n v="0"/>
    <n v="44.086213000000001"/>
    <n v="27451.688892999999"/>
    <n v="0.73330700000000004"/>
  </r>
  <r>
    <x v="9"/>
    <x v="3"/>
    <x v="12"/>
    <x v="1"/>
    <n v="0"/>
    <n v="0"/>
    <n v="0"/>
    <n v="0"/>
    <n v="472.912398"/>
    <n v="0"/>
  </r>
  <r>
    <x v="9"/>
    <x v="3"/>
    <x v="12"/>
    <x v="2"/>
    <n v="18452"/>
    <n v="0"/>
    <n v="0"/>
    <n v="24.451786999999999"/>
    <n v="102569.974665"/>
    <n v="0.152639"/>
  </r>
  <r>
    <x v="9"/>
    <x v="3"/>
    <x v="13"/>
    <x v="0"/>
    <n v="138998.5"/>
    <n v="0"/>
    <n v="0"/>
    <n v="0"/>
    <n v="214452.95604399999"/>
    <n v="0.39326"/>
  </r>
  <r>
    <x v="9"/>
    <x v="3"/>
    <x v="13"/>
    <x v="1"/>
    <n v="36760.65"/>
    <n v="0"/>
    <n v="0"/>
    <n v="0"/>
    <n v="106192.054225"/>
    <n v="0.25715199999999999"/>
  </r>
  <r>
    <x v="9"/>
    <x v="3"/>
    <x v="13"/>
    <x v="2"/>
    <n v="18069.5"/>
    <n v="0"/>
    <n v="0"/>
    <n v="0"/>
    <n v="28700.950882000001"/>
    <n v="0.38634400000000002"/>
  </r>
  <r>
    <x v="9"/>
    <x v="4"/>
    <x v="14"/>
    <x v="0"/>
    <n v="208757.5"/>
    <n v="0"/>
    <n v="0"/>
    <n v="175574.196"/>
    <n v="71528.036940999998"/>
    <n v="0.84309199999999995"/>
  </r>
  <r>
    <x v="9"/>
    <x v="4"/>
    <x v="14"/>
    <x v="1"/>
    <n v="295.13"/>
    <n v="0"/>
    <n v="0"/>
    <n v="9754.1219999999994"/>
    <n v="3888.5319359999999"/>
    <n v="0.72100699999999995"/>
  </r>
  <r>
    <x v="9"/>
    <x v="4"/>
    <x v="14"/>
    <x v="2"/>
    <n v="1245.5"/>
    <n v="0"/>
    <n v="0"/>
    <n v="9754.1219999999994"/>
    <n v="37697.176373000002"/>
    <n v="0.225879"/>
  </r>
  <r>
    <x v="9"/>
    <x v="4"/>
    <x v="24"/>
    <x v="0"/>
    <n v="0"/>
    <n v="0"/>
    <n v="0"/>
    <n v="0"/>
    <n v="25837.34002"/>
    <n v="0"/>
  </r>
  <r>
    <x v="9"/>
    <x v="4"/>
    <x v="24"/>
    <x v="1"/>
    <n v="0"/>
    <n v="0"/>
    <n v="0"/>
    <n v="0"/>
    <n v="482.79044499999998"/>
    <n v="0"/>
  </r>
  <r>
    <x v="9"/>
    <x v="4"/>
    <x v="24"/>
    <x v="2"/>
    <n v="0"/>
    <n v="0"/>
    <n v="0"/>
    <n v="0"/>
    <n v="28622.442714000001"/>
    <n v="0"/>
  </r>
  <r>
    <x v="9"/>
    <x v="4"/>
    <x v="15"/>
    <x v="0"/>
    <n v="7939"/>
    <n v="0"/>
    <n v="0"/>
    <n v="100821.728"/>
    <n v="0"/>
    <n v="1"/>
  </r>
  <r>
    <x v="9"/>
    <x v="4"/>
    <x v="15"/>
    <x v="1"/>
    <n v="0"/>
    <n v="0"/>
    <n v="0"/>
    <n v="7201.5519999999997"/>
    <n v="0"/>
    <n v="1"/>
  </r>
  <r>
    <x v="9"/>
    <x v="4"/>
    <x v="15"/>
    <x v="2"/>
    <n v="0"/>
    <n v="0"/>
    <n v="0"/>
    <n v="36007.760000000002"/>
    <n v="0"/>
    <n v="1"/>
  </r>
  <r>
    <x v="9"/>
    <x v="4"/>
    <x v="16"/>
    <x v="0"/>
    <n v="421765"/>
    <n v="0"/>
    <n v="0"/>
    <n v="175785.545858"/>
    <n v="77132.554157000006"/>
    <n v="0.88567499999999999"/>
  </r>
  <r>
    <x v="9"/>
    <x v="4"/>
    <x v="16"/>
    <x v="1"/>
    <n v="0"/>
    <n v="0"/>
    <n v="0"/>
    <n v="34.690792000000002"/>
    <n v="1472.6196910000001"/>
    <n v="2.3015000000000001E-2"/>
  </r>
  <r>
    <x v="9"/>
    <x v="4"/>
    <x v="16"/>
    <x v="2"/>
    <n v="91014"/>
    <n v="0"/>
    <n v="0"/>
    <n v="91970.31035"/>
    <n v="128796.386562"/>
    <n v="0.58689999999999998"/>
  </r>
  <r>
    <x v="9"/>
    <x v="4"/>
    <x v="17"/>
    <x v="0"/>
    <n v="146440"/>
    <n v="0"/>
    <n v="0"/>
    <n v="0"/>
    <n v="74157.759684000004"/>
    <n v="0.66383199999999998"/>
  </r>
  <r>
    <x v="9"/>
    <x v="4"/>
    <x v="17"/>
    <x v="1"/>
    <n v="0"/>
    <n v="0"/>
    <n v="0"/>
    <n v="0"/>
    <n v="1504.714113"/>
    <n v="0"/>
  </r>
  <r>
    <x v="9"/>
    <x v="4"/>
    <x v="17"/>
    <x v="2"/>
    <n v="0"/>
    <n v="0"/>
    <n v="0"/>
    <n v="0"/>
    <n v="85982.074133999995"/>
    <n v="0"/>
  </r>
  <r>
    <x v="9"/>
    <x v="7"/>
    <x v="26"/>
    <x v="0"/>
    <n v="4099.9810180000004"/>
    <n v="0"/>
    <n v="385.55261133737298"/>
    <n v="7494.9323009999998"/>
    <n v="49168.794693999997"/>
    <n v="0.19592100000000001"/>
  </r>
  <r>
    <x v="9"/>
    <x v="7"/>
    <x v="26"/>
    <x v="1"/>
    <n v="558.186238"/>
    <n v="0"/>
    <n v="59.868013313774703"/>
    <n v="1242.2539730000001"/>
    <n v="3935.688056"/>
    <n v="0.32096400000000003"/>
  </r>
  <r>
    <x v="9"/>
    <x v="7"/>
    <x v="26"/>
    <x v="2"/>
    <n v="5328.9645819999996"/>
    <n v="0"/>
    <n v="1263.5793753488499"/>
    <n v="32671.279477"/>
    <n v="73269.534983999998"/>
    <n v="0.348908"/>
  </r>
  <r>
    <x v="9"/>
    <x v="7"/>
    <x v="27"/>
    <x v="0"/>
    <n v="4879.6971510000003"/>
    <n v="0"/>
    <n v="201.046777929163"/>
    <n v="8397.9174750000002"/>
    <n v="36825.164227000001"/>
    <n v="0.26794499999999999"/>
  </r>
  <r>
    <x v="9"/>
    <x v="7"/>
    <x v="27"/>
    <x v="1"/>
    <n v="58.587113000000002"/>
    <n v="0"/>
    <n v="0.88711343357158801"/>
    <n v="0"/>
    <n v="2947.649214"/>
    <n v="1.9776999999999999E-2"/>
  </r>
  <r>
    <x v="9"/>
    <x v="7"/>
    <x v="27"/>
    <x v="2"/>
    <n v="11800.433736000001"/>
    <n v="0"/>
    <n v="221.06610863726601"/>
    <n v="2799.3058249999999"/>
    <n v="34947.918398000002"/>
    <n v="0.29779299999999997"/>
  </r>
  <r>
    <x v="9"/>
    <x v="7"/>
    <x v="28"/>
    <x v="0"/>
    <n v="924.77488200000005"/>
    <n v="0"/>
    <n v="0"/>
    <n v="2624.4349099999999"/>
    <n v="27627.923389"/>
    <n v="0.11384"/>
  </r>
  <r>
    <x v="9"/>
    <x v="7"/>
    <x v="28"/>
    <x v="1"/>
    <n v="4.9096630000000001"/>
    <n v="0"/>
    <n v="0"/>
    <n v="0"/>
    <n v="2110.2740789999998"/>
    <n v="2.3210000000000001E-3"/>
  </r>
  <r>
    <x v="9"/>
    <x v="7"/>
    <x v="28"/>
    <x v="2"/>
    <n v="550.23395500000004"/>
    <n v="0"/>
    <n v="0"/>
    <n v="58.646590000000003"/>
    <n v="86406.729531999998"/>
    <n v="6.9969999999999997E-3"/>
  </r>
  <r>
    <x v="9"/>
    <x v="7"/>
    <x v="29"/>
    <x v="0"/>
    <n v="888.30023600000004"/>
    <n v="0"/>
    <n v="415.19410425603201"/>
    <n v="2267.0504070000002"/>
    <n v="20366.990270999999"/>
    <n v="0.14915999999999999"/>
  </r>
  <r>
    <x v="9"/>
    <x v="7"/>
    <x v="29"/>
    <x v="1"/>
    <n v="94.375467999999998"/>
    <n v="0"/>
    <n v="12.418314898877799"/>
    <n v="0"/>
    <n v="1630.2640899999999"/>
    <n v="6.1478999999999999E-2"/>
  </r>
  <r>
    <x v="9"/>
    <x v="7"/>
    <x v="29"/>
    <x v="2"/>
    <n v="796.44791599999996"/>
    <n v="0"/>
    <n v="4937.3875808450903"/>
    <n v="36726.216592999997"/>
    <n v="48892.326471"/>
    <n v="0.46479399999999998"/>
  </r>
  <r>
    <x v="9"/>
    <x v="7"/>
    <x v="30"/>
    <x v="0"/>
    <n v="5169.3187390000003"/>
    <n v="0"/>
    <n v="355.89719190389002"/>
    <n v="8276.4335570000003"/>
    <n v="39499.617495999999"/>
    <n v="0.258936"/>
  </r>
  <r>
    <x v="9"/>
    <x v="7"/>
    <x v="30"/>
    <x v="1"/>
    <n v="47.019449999999999"/>
    <n v="0"/>
    <n v="1.2445633388114601"/>
    <n v="0"/>
    <n v="3161.724295"/>
    <n v="1.5035E-2"/>
  </r>
  <r>
    <x v="9"/>
    <x v="7"/>
    <x v="30"/>
    <x v="2"/>
    <n v="11965.713651"/>
    <n v="0"/>
    <n v="423.85824475729902"/>
    <n v="4047.5988929999999"/>
    <n v="37486.035376"/>
    <n v="0.30482500000000001"/>
  </r>
  <r>
    <x v="9"/>
    <x v="7"/>
    <x v="31"/>
    <x v="0"/>
    <n v="102.37460900000001"/>
    <n v="0"/>
    <n v="128.380257646947"/>
    <n v="717.15687500000001"/>
    <n v="10286.358722000001"/>
    <n v="8.4376000000000007E-2"/>
  </r>
  <r>
    <x v="9"/>
    <x v="7"/>
    <x v="31"/>
    <x v="1"/>
    <n v="53.819124000000002"/>
    <n v="0"/>
    <n v="42.3455104398411"/>
    <n v="215.147063"/>
    <n v="823.36570300000005"/>
    <n v="0.27436100000000002"/>
  </r>
  <r>
    <x v="9"/>
    <x v="7"/>
    <x v="31"/>
    <x v="2"/>
    <n v="34.441256000000003"/>
    <n v="0"/>
    <n v="333.274231913211"/>
    <n v="1936.3235629999999"/>
    <n v="9761.9883800000007"/>
    <n v="0.19095200000000001"/>
  </r>
  <r>
    <x v="9"/>
    <x v="7"/>
    <x v="32"/>
    <x v="0"/>
    <n v="466.99282399999998"/>
    <n v="0"/>
    <n v="17.609609192694499"/>
    <n v="1705.7827239999999"/>
    <n v="25921.623981000001"/>
    <n v="7.7915999999999999E-2"/>
  </r>
  <r>
    <x v="9"/>
    <x v="7"/>
    <x v="32"/>
    <x v="1"/>
    <n v="51.182769999999998"/>
    <n v="0"/>
    <n v="1.9509068514282999"/>
    <n v="189.53141400000001"/>
    <n v="2074.88157"/>
    <n v="0.10470699999999999"/>
  </r>
  <r>
    <x v="9"/>
    <x v="7"/>
    <x v="32"/>
    <x v="2"/>
    <n v="435.19261699999998"/>
    <n v="0"/>
    <n v="10.439483955877201"/>
    <n v="852.89136199999996"/>
    <n v="24600.210715000001"/>
    <n v="5.0138000000000002E-2"/>
  </r>
  <r>
    <x v="9"/>
    <x v="5"/>
    <x v="18"/>
    <x v="0"/>
    <n v="0"/>
    <n v="0"/>
    <n v="0"/>
    <n v="0"/>
    <n v="34519.006260000002"/>
    <n v="0"/>
  </r>
  <r>
    <x v="9"/>
    <x v="5"/>
    <x v="18"/>
    <x v="1"/>
    <n v="0"/>
    <n v="0"/>
    <n v="0"/>
    <n v="0"/>
    <n v="3333.4510690000002"/>
    <n v="0"/>
  </r>
  <r>
    <x v="9"/>
    <x v="5"/>
    <x v="18"/>
    <x v="2"/>
    <n v="0"/>
    <n v="0"/>
    <n v="0"/>
    <n v="0"/>
    <n v="63845.940343000002"/>
    <n v="0"/>
  </r>
  <r>
    <x v="9"/>
    <x v="5"/>
    <x v="19"/>
    <x v="0"/>
    <n v="90"/>
    <n v="0"/>
    <n v="0"/>
    <n v="580.351361"/>
    <n v="53020.503879999997"/>
    <n v="1.2485E-2"/>
  </r>
  <r>
    <x v="9"/>
    <x v="5"/>
    <x v="19"/>
    <x v="1"/>
    <n v="2.6"/>
    <n v="0"/>
    <n v="0"/>
    <n v="0"/>
    <n v="5941.7757700000002"/>
    <n v="4.37E-4"/>
  </r>
  <r>
    <x v="9"/>
    <x v="5"/>
    <x v="19"/>
    <x v="2"/>
    <n v="210"/>
    <n v="0"/>
    <n v="0"/>
    <n v="8.4876389999999997"/>
    <n v="20906.503111999999"/>
    <n v="1.0342E-2"/>
  </r>
  <r>
    <x v="9"/>
    <x v="6"/>
    <x v="25"/>
    <x v="0"/>
    <n v="1721"/>
    <n v="0"/>
    <n v="0"/>
    <n v="4719.8289999999997"/>
    <n v="0"/>
    <n v="1"/>
  </r>
  <r>
    <x v="9"/>
    <x v="6"/>
    <x v="25"/>
    <x v="1"/>
    <n v="0"/>
    <n v="0"/>
    <n v="0"/>
    <n v="0"/>
    <n v="0"/>
    <m/>
  </r>
  <r>
    <x v="9"/>
    <x v="6"/>
    <x v="25"/>
    <x v="2"/>
    <n v="17"/>
    <n v="0"/>
    <n v="0"/>
    <n v="0"/>
    <n v="0"/>
    <n v="1"/>
  </r>
  <r>
    <x v="9"/>
    <x v="6"/>
    <x v="20"/>
    <x v="0"/>
    <n v="0"/>
    <n v="0"/>
    <n v="0"/>
    <n v="7260.432476"/>
    <n v="7423.3875719999996"/>
    <n v="0.49445099999999997"/>
  </r>
  <r>
    <x v="9"/>
    <x v="6"/>
    <x v="20"/>
    <x v="1"/>
    <n v="0"/>
    <n v="0"/>
    <n v="0"/>
    <n v="0"/>
    <n v="161.39022199999999"/>
    <n v="0"/>
  </r>
  <r>
    <x v="9"/>
    <x v="6"/>
    <x v="20"/>
    <x v="2"/>
    <n v="0"/>
    <n v="0"/>
    <n v="0"/>
    <n v="878.36952399999996"/>
    <n v="2508.314089"/>
    <n v="0.25935900000000001"/>
  </r>
  <r>
    <x v="9"/>
    <x v="6"/>
    <x v="21"/>
    <x v="0"/>
    <n v="13666"/>
    <n v="0"/>
    <n v="0"/>
    <n v="16464.233790999999"/>
    <n v="808.04880700000001"/>
    <n v="0.973881"/>
  </r>
  <r>
    <x v="9"/>
    <x v="6"/>
    <x v="21"/>
    <x v="1"/>
    <n v="0"/>
    <n v="0"/>
    <n v="0"/>
    <n v="0"/>
    <n v="115.75029000000001"/>
    <n v="0"/>
  </r>
  <r>
    <x v="9"/>
    <x v="6"/>
    <x v="21"/>
    <x v="2"/>
    <n v="138"/>
    <n v="0"/>
    <n v="0"/>
    <n v="3419.108209"/>
    <n v="0"/>
    <n v="1"/>
  </r>
  <r>
    <x v="9"/>
    <x v="6"/>
    <x v="22"/>
    <x v="0"/>
    <n v="13096"/>
    <n v="0"/>
    <n v="0"/>
    <n v="193.70699999999999"/>
    <n v="0"/>
    <n v="1"/>
  </r>
  <r>
    <x v="9"/>
    <x v="6"/>
    <x v="22"/>
    <x v="1"/>
    <n v="0"/>
    <n v="0"/>
    <n v="0"/>
    <n v="0"/>
    <n v="0"/>
    <m/>
  </r>
  <r>
    <x v="9"/>
    <x v="6"/>
    <x v="22"/>
    <x v="2"/>
    <n v="56"/>
    <n v="0"/>
    <n v="0"/>
    <n v="0"/>
    <n v="0"/>
    <n v="1"/>
  </r>
  <r>
    <x v="10"/>
    <x v="0"/>
    <x v="0"/>
    <x v="0"/>
    <n v="0"/>
    <n v="0"/>
    <n v="0"/>
    <n v="0"/>
    <n v="2965.6278849999999"/>
    <n v="0"/>
  </r>
  <r>
    <x v="10"/>
    <x v="0"/>
    <x v="0"/>
    <x v="1"/>
    <n v="618151"/>
    <n v="0"/>
    <n v="0"/>
    <n v="0"/>
    <n v="952.98524399999997"/>
    <n v="0.99846000000000001"/>
  </r>
  <r>
    <x v="10"/>
    <x v="0"/>
    <x v="0"/>
    <x v="2"/>
    <n v="8436"/>
    <n v="0"/>
    <n v="0"/>
    <n v="0"/>
    <n v="739.85778200000004"/>
    <n v="0.91936899999999999"/>
  </r>
  <r>
    <x v="10"/>
    <x v="0"/>
    <x v="1"/>
    <x v="0"/>
    <n v="0"/>
    <n v="0"/>
    <n v="0"/>
    <n v="0"/>
    <n v="25397.170991999999"/>
    <n v="0"/>
  </r>
  <r>
    <x v="10"/>
    <x v="0"/>
    <x v="1"/>
    <x v="1"/>
    <n v="424778"/>
    <n v="0"/>
    <n v="0"/>
    <n v="0"/>
    <n v="26941.759168"/>
    <n v="0.940357"/>
  </r>
  <r>
    <x v="10"/>
    <x v="0"/>
    <x v="1"/>
    <x v="2"/>
    <n v="2000"/>
    <n v="0"/>
    <n v="0"/>
    <n v="0"/>
    <n v="48596.527805999998"/>
    <n v="3.9528000000000001E-2"/>
  </r>
  <r>
    <x v="10"/>
    <x v="0"/>
    <x v="2"/>
    <x v="0"/>
    <n v="0"/>
    <n v="0"/>
    <n v="0"/>
    <n v="0"/>
    <n v="30008.662874000001"/>
    <n v="0"/>
  </r>
  <r>
    <x v="10"/>
    <x v="0"/>
    <x v="2"/>
    <x v="1"/>
    <n v="2340192"/>
    <n v="0"/>
    <n v="0"/>
    <n v="0"/>
    <n v="24507.582987000002"/>
    <n v="0.98963599999999996"/>
  </r>
  <r>
    <x v="10"/>
    <x v="0"/>
    <x v="2"/>
    <x v="2"/>
    <n v="33668"/>
    <n v="0"/>
    <n v="0"/>
    <n v="0"/>
    <n v="394.55301100000003"/>
    <n v="0.98841599999999996"/>
  </r>
  <r>
    <x v="10"/>
    <x v="0"/>
    <x v="3"/>
    <x v="0"/>
    <n v="82"/>
    <n v="0"/>
    <n v="0"/>
    <n v="0"/>
    <n v="20948.012730999999"/>
    <n v="3.8990000000000001E-3"/>
  </r>
  <r>
    <x v="10"/>
    <x v="0"/>
    <x v="3"/>
    <x v="1"/>
    <n v="36163"/>
    <n v="0"/>
    <n v="0"/>
    <n v="0"/>
    <n v="14567.187024000001"/>
    <n v="0.71284899999999995"/>
  </r>
  <r>
    <x v="10"/>
    <x v="0"/>
    <x v="3"/>
    <x v="2"/>
    <n v="623"/>
    <n v="0"/>
    <n v="0"/>
    <n v="0"/>
    <n v="4382.2894210000004"/>
    <n v="0.124468"/>
  </r>
  <r>
    <x v="10"/>
    <x v="0"/>
    <x v="23"/>
    <x v="0"/>
    <n v="2552"/>
    <n v="0"/>
    <n v="0"/>
    <n v="0"/>
    <n v="13251.031367"/>
    <n v="0.16148799999999999"/>
  </r>
  <r>
    <x v="10"/>
    <x v="0"/>
    <x v="23"/>
    <x v="1"/>
    <n v="579988"/>
    <n v="0"/>
    <n v="0"/>
    <n v="0"/>
    <n v="9273.1763210000008"/>
    <n v="0.984263"/>
  </r>
  <r>
    <x v="10"/>
    <x v="0"/>
    <x v="23"/>
    <x v="2"/>
    <n v="0"/>
    <n v="0"/>
    <n v="0"/>
    <n v="0"/>
    <n v="2960.1959529999999"/>
    <n v="0"/>
  </r>
  <r>
    <x v="10"/>
    <x v="0"/>
    <x v="4"/>
    <x v="0"/>
    <n v="10937"/>
    <n v="0"/>
    <n v="0"/>
    <n v="0"/>
    <n v="100786.339687"/>
    <n v="9.7892999999999994E-2"/>
  </r>
  <r>
    <x v="10"/>
    <x v="0"/>
    <x v="4"/>
    <x v="1"/>
    <n v="88460"/>
    <n v="0"/>
    <n v="0"/>
    <n v="0"/>
    <n v="690901.56480599998"/>
    <n v="0.11350300000000001"/>
  </r>
  <r>
    <x v="10"/>
    <x v="0"/>
    <x v="4"/>
    <x v="2"/>
    <n v="800"/>
    <n v="0"/>
    <n v="0"/>
    <n v="0"/>
    <n v="15425.4707"/>
    <n v="4.9305000000000002E-2"/>
  </r>
  <r>
    <x v="10"/>
    <x v="1"/>
    <x v="5"/>
    <x v="0"/>
    <n v="20140"/>
    <n v="0"/>
    <n v="0"/>
    <n v="114.02375600000001"/>
    <n v="26444.688267000001"/>
    <n v="0.43371599999999999"/>
  </r>
  <r>
    <x v="10"/>
    <x v="1"/>
    <x v="5"/>
    <x v="1"/>
    <n v="519"/>
    <n v="0"/>
    <n v="0"/>
    <n v="4.3250089999999997"/>
    <n v="640.83654999999999"/>
    <n v="0.44952900000000001"/>
  </r>
  <r>
    <x v="10"/>
    <x v="1"/>
    <x v="5"/>
    <x v="2"/>
    <n v="161095"/>
    <n v="0"/>
    <n v="0"/>
    <n v="3046.9642349999999"/>
    <n v="38785.100763000002"/>
    <n v="0.80887100000000001"/>
  </r>
  <r>
    <x v="10"/>
    <x v="1"/>
    <x v="6"/>
    <x v="0"/>
    <n v="0"/>
    <n v="0"/>
    <n v="0"/>
    <n v="0"/>
    <n v="12978.984428"/>
    <n v="0"/>
  </r>
  <r>
    <x v="10"/>
    <x v="1"/>
    <x v="6"/>
    <x v="1"/>
    <n v="0"/>
    <n v="0"/>
    <n v="0"/>
    <n v="0"/>
    <n v="3126.5330990000002"/>
    <n v="0"/>
  </r>
  <r>
    <x v="10"/>
    <x v="1"/>
    <x v="6"/>
    <x v="2"/>
    <n v="0"/>
    <n v="0"/>
    <n v="0"/>
    <n v="0"/>
    <n v="38406.352279999999"/>
    <n v="0"/>
  </r>
  <r>
    <x v="10"/>
    <x v="2"/>
    <x v="7"/>
    <x v="0"/>
    <n v="35080"/>
    <n v="0"/>
    <n v="0"/>
    <n v="15.562465"/>
    <n v="16415.948132000001"/>
    <n v="0.68131399999999998"/>
  </r>
  <r>
    <x v="10"/>
    <x v="2"/>
    <x v="7"/>
    <x v="1"/>
    <n v="0"/>
    <n v="0"/>
    <n v="0"/>
    <n v="1.9386669999999999"/>
    <n v="3693.3931360000001"/>
    <n v="5.2400000000000005E-4"/>
  </r>
  <r>
    <x v="10"/>
    <x v="2"/>
    <x v="7"/>
    <x v="2"/>
    <n v="1667"/>
    <n v="0"/>
    <n v="0"/>
    <n v="6.4988679999999999"/>
    <n v="20937.641636"/>
    <n v="7.4011999999999994E-2"/>
  </r>
  <r>
    <x v="10"/>
    <x v="2"/>
    <x v="8"/>
    <x v="0"/>
    <n v="174649.38"/>
    <n v="0"/>
    <n v="0"/>
    <n v="132580.682489"/>
    <n v="53355.466224999996"/>
    <n v="0.85203099999999998"/>
  </r>
  <r>
    <x v="10"/>
    <x v="2"/>
    <x v="8"/>
    <x v="1"/>
    <n v="88786"/>
    <n v="0"/>
    <n v="0"/>
    <n v="27400.165466999999"/>
    <n v="15815.610084"/>
    <n v="0.88018600000000002"/>
  </r>
  <r>
    <x v="10"/>
    <x v="2"/>
    <x v="8"/>
    <x v="2"/>
    <n v="126015.7"/>
    <n v="0"/>
    <n v="0"/>
    <n v="84990.450043999997"/>
    <n v="35171.010836000001"/>
    <n v="0.85713099999999998"/>
  </r>
  <r>
    <x v="10"/>
    <x v="2"/>
    <x v="9"/>
    <x v="0"/>
    <n v="438310"/>
    <n v="0"/>
    <n v="0"/>
    <n v="9075.5349549999992"/>
    <n v="0"/>
    <n v="1"/>
  </r>
  <r>
    <x v="10"/>
    <x v="2"/>
    <x v="9"/>
    <x v="1"/>
    <n v="65333"/>
    <n v="0"/>
    <n v="0"/>
    <n v="679.60593900000003"/>
    <n v="0"/>
    <n v="1"/>
  </r>
  <r>
    <x v="10"/>
    <x v="2"/>
    <x v="9"/>
    <x v="2"/>
    <n v="136602"/>
    <n v="0"/>
    <n v="0"/>
    <n v="1401.4371060000001"/>
    <n v="0"/>
    <n v="1"/>
  </r>
  <r>
    <x v="10"/>
    <x v="3"/>
    <x v="10"/>
    <x v="0"/>
    <n v="61120.24"/>
    <n v="0"/>
    <n v="0"/>
    <n v="6746.6145749999996"/>
    <n v="232993.084156"/>
    <n v="0.225576"/>
  </r>
  <r>
    <x v="10"/>
    <x v="3"/>
    <x v="10"/>
    <x v="1"/>
    <n v="0"/>
    <n v="0"/>
    <n v="0"/>
    <n v="105.30674999999999"/>
    <n v="2852.5544020000002"/>
    <n v="3.5602000000000002E-2"/>
  </r>
  <r>
    <x v="10"/>
    <x v="3"/>
    <x v="10"/>
    <x v="2"/>
    <n v="4852.2299999999996"/>
    <n v="0"/>
    <n v="0"/>
    <n v="6629.5846739999997"/>
    <n v="636274.68569900002"/>
    <n v="1.7725000000000001E-2"/>
  </r>
  <r>
    <x v="10"/>
    <x v="3"/>
    <x v="11"/>
    <x v="0"/>
    <n v="185594.76"/>
    <n v="0"/>
    <n v="0"/>
    <n v="0"/>
    <n v="58725.950379000002"/>
    <n v="0.75963499999999995"/>
  </r>
  <r>
    <x v="10"/>
    <x v="3"/>
    <x v="11"/>
    <x v="1"/>
    <n v="0"/>
    <n v="0"/>
    <n v="0"/>
    <n v="0"/>
    <n v="20562.721473000001"/>
    <n v="0"/>
  </r>
  <r>
    <x v="10"/>
    <x v="3"/>
    <x v="11"/>
    <x v="2"/>
    <n v="266803.77"/>
    <n v="0"/>
    <n v="0"/>
    <n v="0"/>
    <n v="100822.22524699999"/>
    <n v="0.72574700000000003"/>
  </r>
  <r>
    <x v="10"/>
    <x v="3"/>
    <x v="12"/>
    <x v="0"/>
    <n v="82941"/>
    <n v="0"/>
    <n v="0"/>
    <n v="11.054679999999999"/>
    <n v="28989.040992999999"/>
    <n v="0.74103300000000005"/>
  </r>
  <r>
    <x v="10"/>
    <x v="3"/>
    <x v="12"/>
    <x v="1"/>
    <n v="0"/>
    <n v="0"/>
    <n v="0"/>
    <n v="0"/>
    <n v="499.39648299999999"/>
    <n v="0"/>
  </r>
  <r>
    <x v="10"/>
    <x v="3"/>
    <x v="12"/>
    <x v="2"/>
    <n v="12979"/>
    <n v="0"/>
    <n v="0"/>
    <n v="6.1313199999999997"/>
    <n v="100564.941981"/>
    <n v="0.114355"/>
  </r>
  <r>
    <x v="10"/>
    <x v="3"/>
    <x v="13"/>
    <x v="0"/>
    <n v="109853.65"/>
    <n v="0"/>
    <n v="0"/>
    <n v="33.994875999999998"/>
    <n v="226462.77094399999"/>
    <n v="0.32670500000000002"/>
  </r>
  <r>
    <x v="10"/>
    <x v="3"/>
    <x v="13"/>
    <x v="1"/>
    <n v="70578"/>
    <n v="0"/>
    <n v="0"/>
    <n v="49.432929000000001"/>
    <n v="112139.031773"/>
    <n v="0.38643499999999997"/>
  </r>
  <r>
    <x v="10"/>
    <x v="3"/>
    <x v="13"/>
    <x v="2"/>
    <n v="23278.75"/>
    <n v="0"/>
    <n v="0"/>
    <n v="7.5721949999999998"/>
    <n v="28139.906142"/>
    <n v="0.45280999999999999"/>
  </r>
  <r>
    <x v="10"/>
    <x v="4"/>
    <x v="14"/>
    <x v="0"/>
    <n v="514547.53"/>
    <n v="0"/>
    <n v="0"/>
    <n v="202904.85329999999"/>
    <n v="75533.756890000004"/>
    <n v="0.90474699999999997"/>
  </r>
  <r>
    <x v="10"/>
    <x v="4"/>
    <x v="14"/>
    <x v="1"/>
    <n v="257"/>
    <n v="0"/>
    <n v="0"/>
    <n v="11272.49185"/>
    <n v="4106.2978730000004"/>
    <n v="0.73737799999999998"/>
  </r>
  <r>
    <x v="10"/>
    <x v="4"/>
    <x v="14"/>
    <x v="2"/>
    <n v="1158.95"/>
    <n v="0"/>
    <n v="0"/>
    <n v="11272.49185"/>
    <n v="36960.273872999998"/>
    <n v="0.25169000000000002"/>
  </r>
  <r>
    <x v="10"/>
    <x v="4"/>
    <x v="24"/>
    <x v="0"/>
    <n v="0"/>
    <n v="0"/>
    <n v="0"/>
    <n v="0"/>
    <n v="27284.285199999998"/>
    <n v="0"/>
  </r>
  <r>
    <x v="10"/>
    <x v="4"/>
    <x v="24"/>
    <x v="1"/>
    <n v="0"/>
    <n v="0"/>
    <n v="0"/>
    <n v="0"/>
    <n v="509.827721"/>
    <n v="0"/>
  </r>
  <r>
    <x v="10"/>
    <x v="4"/>
    <x v="24"/>
    <x v="2"/>
    <n v="0"/>
    <n v="0"/>
    <n v="0"/>
    <n v="0"/>
    <n v="28062.932648999998"/>
    <n v="0"/>
  </r>
  <r>
    <x v="10"/>
    <x v="4"/>
    <x v="15"/>
    <x v="0"/>
    <n v="30186"/>
    <n v="0"/>
    <n v="0"/>
    <n v="91863.134300000005"/>
    <n v="0"/>
    <n v="1"/>
  </r>
  <r>
    <x v="10"/>
    <x v="4"/>
    <x v="15"/>
    <x v="1"/>
    <n v="0"/>
    <n v="0"/>
    <n v="0"/>
    <n v="6561.6524499999996"/>
    <n v="0"/>
    <n v="1"/>
  </r>
  <r>
    <x v="10"/>
    <x v="4"/>
    <x v="15"/>
    <x v="2"/>
    <n v="0"/>
    <n v="0"/>
    <n v="0"/>
    <n v="32808.26225"/>
    <n v="0"/>
    <n v="1"/>
  </r>
  <r>
    <x v="10"/>
    <x v="4"/>
    <x v="16"/>
    <x v="0"/>
    <n v="11074"/>
    <n v="0"/>
    <n v="0"/>
    <n v="220504.05410099999"/>
    <n v="81452.138812999998"/>
    <n v="0.73979399999999995"/>
  </r>
  <r>
    <x v="10"/>
    <x v="4"/>
    <x v="16"/>
    <x v="1"/>
    <n v="0"/>
    <n v="0"/>
    <n v="0"/>
    <n v="43.515866000000003"/>
    <n v="1555.0894800000001"/>
    <n v="2.7220999999999999E-2"/>
  </r>
  <r>
    <x v="10"/>
    <x v="4"/>
    <x v="16"/>
    <x v="2"/>
    <n v="127137"/>
    <n v="0"/>
    <n v="0"/>
    <n v="115366.859033"/>
    <n v="126278.681302"/>
    <n v="0.65757900000000002"/>
  </r>
  <r>
    <x v="10"/>
    <x v="4"/>
    <x v="17"/>
    <x v="0"/>
    <n v="173023"/>
    <n v="0"/>
    <n v="0"/>
    <n v="0"/>
    <n v="78310.749616999994"/>
    <n v="0.688419"/>
  </r>
  <r>
    <x v="10"/>
    <x v="4"/>
    <x v="17"/>
    <x v="1"/>
    <n v="0"/>
    <n v="0"/>
    <n v="0"/>
    <n v="0"/>
    <n v="1588.981256"/>
    <n v="0"/>
  </r>
  <r>
    <x v="10"/>
    <x v="4"/>
    <x v="17"/>
    <x v="2"/>
    <n v="0"/>
    <n v="0"/>
    <n v="0"/>
    <n v="0"/>
    <n v="84301.300891000006"/>
    <n v="0"/>
  </r>
  <r>
    <x v="10"/>
    <x v="7"/>
    <x v="26"/>
    <x v="0"/>
    <n v="2609.8744489999999"/>
    <n v="0"/>
    <n v="434.16969018067499"/>
    <n v="7335.4973650000002"/>
    <n v="51922.350224000002"/>
    <n v="0.1666"/>
  </r>
  <r>
    <x v="10"/>
    <x v="7"/>
    <x v="26"/>
    <x v="1"/>
    <n v="546.17356299999994"/>
    <n v="0"/>
    <n v="67.417198140643293"/>
    <n v="1215.828293"/>
    <n v="4156.0948340000004"/>
    <n v="0.305641"/>
  </r>
  <r>
    <x v="10"/>
    <x v="7"/>
    <x v="26"/>
    <x v="2"/>
    <n v="4132.44373"/>
    <n v="0"/>
    <n v="1422.91311167868"/>
    <n v="31976.284092999998"/>
    <n v="71837.265813999998"/>
    <n v="0.343165"/>
  </r>
  <r>
    <x v="10"/>
    <x v="7"/>
    <x v="27"/>
    <x v="0"/>
    <n v="7073.7326979999998"/>
    <n v="0"/>
    <n v="360.03057749726003"/>
    <n v="8322.2212500000005"/>
    <n v="38887.450586999999"/>
    <n v="0.28834100000000001"/>
  </r>
  <r>
    <x v="10"/>
    <x v="7"/>
    <x v="27"/>
    <x v="1"/>
    <n v="24.128367000000001"/>
    <n v="0"/>
    <n v="1.58862512040302"/>
    <n v="0"/>
    <n v="3112.7237460000001"/>
    <n v="8.1939999999999999E-3"/>
  </r>
  <r>
    <x v="10"/>
    <x v="7"/>
    <x v="27"/>
    <x v="2"/>
    <n v="13509.352967999999"/>
    <n v="0"/>
    <n v="395.88079738233699"/>
    <n v="2774.07375"/>
    <n v="34264.758254"/>
    <n v="0.32740399999999997"/>
  </r>
  <r>
    <x v="10"/>
    <x v="7"/>
    <x v="28"/>
    <x v="0"/>
    <n v="0"/>
    <n v="0"/>
    <n v="20"/>
    <n v="2501.475555"/>
    <n v="28901.831163999999"/>
    <n v="8.0241999999999994E-2"/>
  </r>
  <r>
    <x v="10"/>
    <x v="7"/>
    <x v="28"/>
    <x v="1"/>
    <n v="0"/>
    <n v="0"/>
    <n v="0"/>
    <n v="0"/>
    <n v="2228.4538480000001"/>
    <n v="0"/>
  </r>
  <r>
    <x v="10"/>
    <x v="7"/>
    <x v="28"/>
    <x v="2"/>
    <n v="209.067565"/>
    <n v="0"/>
    <n v="0"/>
    <n v="55.898895000000003"/>
    <n v="84717.655144999997"/>
    <n v="3.117E-3"/>
  </r>
  <r>
    <x v="10"/>
    <x v="7"/>
    <x v="29"/>
    <x v="0"/>
    <n v="0"/>
    <n v="0"/>
    <n v="243.10412010135099"/>
    <n v="2283.9982650000002"/>
    <n v="20451.139963000001"/>
    <n v="0.10997800000000001"/>
  </r>
  <r>
    <x v="10"/>
    <x v="7"/>
    <x v="29"/>
    <x v="1"/>
    <n v="0"/>
    <n v="0"/>
    <n v="7.2711618148882504"/>
    <n v="0"/>
    <n v="1721.5622960000001"/>
    <n v="4.2050000000000004E-3"/>
  </r>
  <r>
    <x v="10"/>
    <x v="7"/>
    <x v="29"/>
    <x v="2"/>
    <n v="0"/>
    <n v="0"/>
    <n v="2890.9352303820501"/>
    <n v="37000.771885000002"/>
    <n v="44416.631275"/>
    <n v="0.47316399999999997"/>
  </r>
  <r>
    <x v="10"/>
    <x v="7"/>
    <x v="30"/>
    <x v="0"/>
    <n v="2245.7128349999998"/>
    <n v="0"/>
    <n v="435.18798753932703"/>
    <n v="8315.4646560000001"/>
    <n v="41711.678842000001"/>
    <n v="0.20862700000000001"/>
  </r>
  <r>
    <x v="10"/>
    <x v="7"/>
    <x v="30"/>
    <x v="1"/>
    <n v="0"/>
    <n v="0"/>
    <n v="1.5218412145517899"/>
    <n v="0"/>
    <n v="3338.7874820000002"/>
    <n v="4.55E-4"/>
  </r>
  <r>
    <x v="10"/>
    <x v="7"/>
    <x v="30"/>
    <x v="2"/>
    <n v="8067.693303"/>
    <n v="0"/>
    <n v="518.29017124612096"/>
    <n v="4066.6870939999999"/>
    <n v="36753.260249999999"/>
    <n v="0.25609599999999999"/>
  </r>
  <r>
    <x v="10"/>
    <x v="7"/>
    <x v="31"/>
    <x v="0"/>
    <n v="1643.4057459999999"/>
    <n v="0"/>
    <n v="118.591416838933"/>
    <n v="920.69888200000003"/>
    <n v="10862.416364000001"/>
    <n v="0.19805600000000001"/>
  </r>
  <r>
    <x v="10"/>
    <x v="7"/>
    <x v="31"/>
    <x v="1"/>
    <n v="525.84328800000003"/>
    <n v="0"/>
    <n v="38.094336027973"/>
    <n v="350.74243100000001"/>
    <n v="869.47590700000001"/>
    <n v="0.51266800000000001"/>
  </r>
  <r>
    <x v="10"/>
    <x v="7"/>
    <x v="31"/>
    <x v="2"/>
    <n v="2230.0978620000001"/>
    <n v="0"/>
    <n v="189.314247133094"/>
    <n v="1534.498137"/>
    <n v="9571.1615239999992"/>
    <n v="0.29233900000000002"/>
  </r>
  <r>
    <x v="10"/>
    <x v="7"/>
    <x v="32"/>
    <x v="0"/>
    <n v="261.21762200000001"/>
    <n v="0"/>
    <n v="0"/>
    <n v="1634.3748310000001"/>
    <n v="27373.289240999999"/>
    <n v="6.4764000000000002E-2"/>
  </r>
  <r>
    <x v="10"/>
    <x v="7"/>
    <x v="32"/>
    <x v="1"/>
    <n v="29.491963999999999"/>
    <n v="0"/>
    <n v="0"/>
    <n v="181.59720300000001"/>
    <n v="2191.0792839999999"/>
    <n v="8.7873999999999994E-2"/>
  </r>
  <r>
    <x v="10"/>
    <x v="7"/>
    <x v="32"/>
    <x v="2"/>
    <n v="227.72163"/>
    <n v="0"/>
    <n v="0"/>
    <n v="817.18741599999998"/>
    <n v="24119.32704"/>
    <n v="4.1522999999999997E-2"/>
  </r>
  <r>
    <x v="10"/>
    <x v="5"/>
    <x v="18"/>
    <x v="0"/>
    <n v="0"/>
    <n v="0"/>
    <n v="0"/>
    <n v="0"/>
    <n v="36452.142941999999"/>
    <n v="0"/>
  </r>
  <r>
    <x v="10"/>
    <x v="5"/>
    <x v="18"/>
    <x v="1"/>
    <n v="0"/>
    <n v="0"/>
    <n v="0"/>
    <n v="0"/>
    <n v="3520.1313140000002"/>
    <n v="0"/>
  </r>
  <r>
    <x v="10"/>
    <x v="5"/>
    <x v="18"/>
    <x v="2"/>
    <n v="0"/>
    <n v="0"/>
    <n v="0"/>
    <n v="0"/>
    <n v="62597.883126000001"/>
    <n v="0"/>
  </r>
  <r>
    <x v="10"/>
    <x v="5"/>
    <x v="19"/>
    <x v="0"/>
    <n v="50.6"/>
    <n v="0"/>
    <n v="0"/>
    <n v="164.036959"/>
    <n v="55989.763197"/>
    <n v="3.8180000000000002E-3"/>
  </r>
  <r>
    <x v="10"/>
    <x v="5"/>
    <x v="19"/>
    <x v="1"/>
    <n v="0"/>
    <n v="0"/>
    <n v="0"/>
    <n v="0"/>
    <n v="6274.5276640000002"/>
    <n v="0"/>
  </r>
  <r>
    <x v="10"/>
    <x v="5"/>
    <x v="19"/>
    <x v="2"/>
    <n v="319"/>
    <n v="0"/>
    <n v="0"/>
    <n v="2.399041"/>
    <n v="20497.823844999999"/>
    <n v="1.5436999999999999E-2"/>
  </r>
  <r>
    <x v="10"/>
    <x v="6"/>
    <x v="25"/>
    <x v="0"/>
    <n v="1947"/>
    <n v="0"/>
    <n v="0"/>
    <n v="5690.5439999999999"/>
    <n v="0"/>
    <n v="1"/>
  </r>
  <r>
    <x v="10"/>
    <x v="6"/>
    <x v="25"/>
    <x v="1"/>
    <n v="10"/>
    <n v="0"/>
    <n v="0"/>
    <n v="0"/>
    <n v="0"/>
    <n v="1"/>
  </r>
  <r>
    <x v="10"/>
    <x v="6"/>
    <x v="25"/>
    <x v="2"/>
    <n v="56"/>
    <n v="0"/>
    <n v="0"/>
    <n v="0"/>
    <n v="0"/>
    <n v="1"/>
  </r>
  <r>
    <x v="10"/>
    <x v="6"/>
    <x v="20"/>
    <x v="0"/>
    <n v="0"/>
    <n v="0"/>
    <n v="0"/>
    <n v="1590.8414720000001"/>
    <n v="7839.1128310000004"/>
    <n v="0.16869999999999999"/>
  </r>
  <r>
    <x v="10"/>
    <x v="6"/>
    <x v="20"/>
    <x v="1"/>
    <n v="0"/>
    <n v="0"/>
    <n v="0"/>
    <n v="0"/>
    <n v="170.42841300000001"/>
    <n v="0"/>
  </r>
  <r>
    <x v="10"/>
    <x v="6"/>
    <x v="20"/>
    <x v="2"/>
    <n v="0"/>
    <n v="0"/>
    <n v="0"/>
    <n v="192.46052800000001"/>
    <n v="2459.2816910000001"/>
    <n v="7.2578000000000004E-2"/>
  </r>
  <r>
    <x v="10"/>
    <x v="6"/>
    <x v="21"/>
    <x v="0"/>
    <n v="17306"/>
    <n v="0"/>
    <n v="0"/>
    <n v="12209.801729999999"/>
    <n v="853.30123300000002"/>
    <n v="0.97190200000000004"/>
  </r>
  <r>
    <x v="10"/>
    <x v="6"/>
    <x v="21"/>
    <x v="1"/>
    <n v="250"/>
    <n v="0"/>
    <n v="0"/>
    <n v="0"/>
    <n v="122.23254799999999"/>
    <n v="0.67162299999999997"/>
  </r>
  <r>
    <x v="10"/>
    <x v="6"/>
    <x v="21"/>
    <x v="2"/>
    <n v="1324"/>
    <n v="0"/>
    <n v="0"/>
    <n v="2535.5952699999998"/>
    <n v="0"/>
    <n v="1"/>
  </r>
  <r>
    <x v="10"/>
    <x v="6"/>
    <x v="22"/>
    <x v="0"/>
    <n v="20944"/>
    <n v="0"/>
    <n v="0"/>
    <n v="6.2750000000000004"/>
    <n v="0"/>
    <n v="1"/>
  </r>
  <r>
    <x v="10"/>
    <x v="6"/>
    <x v="22"/>
    <x v="1"/>
    <n v="140"/>
    <n v="0"/>
    <n v="0"/>
    <n v="0"/>
    <n v="0"/>
    <n v="1"/>
  </r>
  <r>
    <x v="10"/>
    <x v="6"/>
    <x v="22"/>
    <x v="2"/>
    <n v="250"/>
    <n v="0"/>
    <n v="0"/>
    <n v="0"/>
    <n v="0"/>
    <n v="1"/>
  </r>
  <r>
    <x v="11"/>
    <x v="0"/>
    <x v="0"/>
    <x v="0"/>
    <n v="0"/>
    <n v="0"/>
    <n v="0"/>
    <n v="0"/>
    <n v="2966.3159209999999"/>
    <n v="0"/>
  </r>
  <r>
    <x v="11"/>
    <x v="0"/>
    <x v="0"/>
    <x v="1"/>
    <n v="755452"/>
    <n v="0"/>
    <n v="0"/>
    <n v="0"/>
    <n v="953.20633999999995"/>
    <n v="0.99873900000000004"/>
  </r>
  <r>
    <x v="11"/>
    <x v="0"/>
    <x v="0"/>
    <x v="2"/>
    <n v="2000"/>
    <n v="0"/>
    <n v="0"/>
    <n v="0"/>
    <n v="765.34398499999998"/>
    <n v="0.72323700000000002"/>
  </r>
  <r>
    <x v="11"/>
    <x v="0"/>
    <x v="1"/>
    <x v="0"/>
    <n v="0"/>
    <n v="0"/>
    <n v="0"/>
    <n v="0"/>
    <n v="25403.063227999999"/>
    <n v="0"/>
  </r>
  <r>
    <x v="11"/>
    <x v="0"/>
    <x v="1"/>
    <x v="1"/>
    <n v="584157"/>
    <n v="0"/>
    <n v="0"/>
    <n v="0"/>
    <n v="26948.009753999999"/>
    <n v="0.95590200000000003"/>
  </r>
  <r>
    <x v="11"/>
    <x v="0"/>
    <x v="1"/>
    <x v="2"/>
    <n v="2000"/>
    <n v="0"/>
    <n v="0"/>
    <n v="0"/>
    <n v="50270.553505000003"/>
    <n v="3.8261999999999997E-2"/>
  </r>
  <r>
    <x v="11"/>
    <x v="0"/>
    <x v="2"/>
    <x v="0"/>
    <n v="5909"/>
    <n v="0"/>
    <n v="0"/>
    <n v="0"/>
    <n v="30015.624993000001"/>
    <n v="0.16448299999999999"/>
  </r>
  <r>
    <x v="11"/>
    <x v="0"/>
    <x v="2"/>
    <x v="1"/>
    <n v="2227056"/>
    <n v="0"/>
    <n v="0"/>
    <n v="0"/>
    <n v="24513.268835999999"/>
    <n v="0.98911199999999999"/>
  </r>
  <r>
    <x v="11"/>
    <x v="0"/>
    <x v="2"/>
    <x v="2"/>
    <n v="30000"/>
    <n v="0"/>
    <n v="0"/>
    <n v="0"/>
    <n v="408.14434999999997"/>
    <n v="0.98657700000000004"/>
  </r>
  <r>
    <x v="11"/>
    <x v="0"/>
    <x v="3"/>
    <x v="0"/>
    <n v="774"/>
    <n v="0"/>
    <n v="0"/>
    <n v="0"/>
    <n v="20952.872746000001"/>
    <n v="3.5624000000000003E-2"/>
  </r>
  <r>
    <x v="11"/>
    <x v="0"/>
    <x v="3"/>
    <x v="1"/>
    <n v="33750"/>
    <n v="0"/>
    <n v="0"/>
    <n v="0"/>
    <n v="14570.566664"/>
    <n v="0.69845999999999997"/>
  </r>
  <r>
    <x v="11"/>
    <x v="0"/>
    <x v="3"/>
    <x v="2"/>
    <n v="0"/>
    <n v="0"/>
    <n v="0"/>
    <n v="0"/>
    <n v="4533.2480480000004"/>
    <n v="0"/>
  </r>
  <r>
    <x v="11"/>
    <x v="0"/>
    <x v="23"/>
    <x v="0"/>
    <n v="7339"/>
    <n v="0"/>
    <n v="0"/>
    <n v="0"/>
    <n v="13254.105654000001"/>
    <n v="0.356381"/>
  </r>
  <r>
    <x v="11"/>
    <x v="0"/>
    <x v="23"/>
    <x v="1"/>
    <n v="339212"/>
    <n v="0"/>
    <n v="0"/>
    <n v="0"/>
    <n v="9275.3277309999994"/>
    <n v="0.97338400000000003"/>
  </r>
  <r>
    <x v="11"/>
    <x v="0"/>
    <x v="23"/>
    <x v="2"/>
    <n v="0"/>
    <n v="0"/>
    <n v="0"/>
    <n v="0"/>
    <n v="3062.167109"/>
    <n v="0"/>
  </r>
  <r>
    <x v="11"/>
    <x v="0"/>
    <x v="4"/>
    <x v="0"/>
    <n v="14588"/>
    <n v="0"/>
    <n v="0"/>
    <n v="0"/>
    <n v="100809.722484"/>
    <n v="0.126414"/>
  </r>
  <r>
    <x v="11"/>
    <x v="0"/>
    <x v="4"/>
    <x v="1"/>
    <n v="76889"/>
    <n v="0"/>
    <n v="0"/>
    <n v="0"/>
    <n v="691061.85647799994"/>
    <n v="0.100122"/>
  </r>
  <r>
    <x v="11"/>
    <x v="0"/>
    <x v="4"/>
    <x v="2"/>
    <n v="800"/>
    <n v="0"/>
    <n v="0"/>
    <n v="0"/>
    <n v="15956.838588000001"/>
    <n v="4.7740999999999999E-2"/>
  </r>
  <r>
    <x v="11"/>
    <x v="1"/>
    <x v="5"/>
    <x v="0"/>
    <n v="7659"/>
    <n v="0"/>
    <n v="0"/>
    <n v="101.500286"/>
    <n v="26450.823530999998"/>
    <n v="0.22684000000000001"/>
  </r>
  <r>
    <x v="11"/>
    <x v="1"/>
    <x v="5"/>
    <x v="1"/>
    <n v="0"/>
    <n v="0"/>
    <n v="0"/>
    <n v="3.8499840000000001"/>
    <n v="640.98522700000001"/>
    <n v="5.9699999999999996E-3"/>
  </r>
  <r>
    <x v="11"/>
    <x v="1"/>
    <x v="5"/>
    <x v="2"/>
    <n v="134895"/>
    <n v="0"/>
    <n v="0"/>
    <n v="2712.3097299999999"/>
    <n v="40121.147974"/>
    <n v="0.77425500000000003"/>
  </r>
  <r>
    <x v="11"/>
    <x v="1"/>
    <x v="6"/>
    <x v="0"/>
    <n v="0"/>
    <n v="0"/>
    <n v="0"/>
    <n v="0"/>
    <n v="12981.995599"/>
    <n v="0"/>
  </r>
  <r>
    <x v="11"/>
    <x v="1"/>
    <x v="6"/>
    <x v="1"/>
    <n v="0"/>
    <n v="0"/>
    <n v="0"/>
    <n v="0"/>
    <n v="3127.2584670000001"/>
    <n v="0"/>
  </r>
  <r>
    <x v="11"/>
    <x v="1"/>
    <x v="6"/>
    <x v="2"/>
    <n v="0"/>
    <n v="0"/>
    <n v="0"/>
    <n v="0"/>
    <n v="39729.352575999997"/>
    <n v="0"/>
  </r>
  <r>
    <x v="11"/>
    <x v="2"/>
    <x v="7"/>
    <x v="0"/>
    <n v="28825"/>
    <n v="0"/>
    <n v="0"/>
    <n v="0.80406100000000003"/>
    <n v="16419.756690999999"/>
    <n v="0.637096"/>
  </r>
  <r>
    <x v="11"/>
    <x v="2"/>
    <x v="7"/>
    <x v="1"/>
    <n v="0"/>
    <n v="0"/>
    <n v="0"/>
    <n v="0.100164"/>
    <n v="3694.2500169999998"/>
    <n v="2.6999999999999999E-5"/>
  </r>
  <r>
    <x v="11"/>
    <x v="2"/>
    <x v="7"/>
    <x v="2"/>
    <n v="1445"/>
    <n v="0"/>
    <n v="0"/>
    <n v="0.33577499999999999"/>
    <n v="21658.889672000001"/>
    <n v="6.2557000000000001E-2"/>
  </r>
  <r>
    <x v="11"/>
    <x v="2"/>
    <x v="8"/>
    <x v="0"/>
    <n v="235387.54"/>
    <n v="0"/>
    <n v="0"/>
    <n v="168954.99826200001"/>
    <n v="53367.844885999999"/>
    <n v="0.88340200000000002"/>
  </r>
  <r>
    <x v="11"/>
    <x v="2"/>
    <x v="8"/>
    <x v="1"/>
    <n v="92500"/>
    <n v="0"/>
    <n v="0"/>
    <n v="34917.567340000001"/>
    <n v="15819.279364"/>
    <n v="0.88955799999999996"/>
  </r>
  <r>
    <x v="11"/>
    <x v="2"/>
    <x v="8"/>
    <x v="2"/>
    <n v="285189.98"/>
    <n v="0"/>
    <n v="0"/>
    <n v="108308.096397"/>
    <n v="36382.561921"/>
    <n v="0.91536499999999998"/>
  </r>
  <r>
    <x v="11"/>
    <x v="2"/>
    <x v="9"/>
    <x v="0"/>
    <n v="615686"/>
    <n v="0"/>
    <n v="0"/>
    <n v="7540.414049"/>
    <n v="0"/>
    <n v="1"/>
  </r>
  <r>
    <x v="11"/>
    <x v="2"/>
    <x v="9"/>
    <x v="1"/>
    <n v="7312"/>
    <n v="0"/>
    <n v="0"/>
    <n v="564.65103099999999"/>
    <n v="0"/>
    <n v="1"/>
  </r>
  <r>
    <x v="11"/>
    <x v="2"/>
    <x v="9"/>
    <x v="2"/>
    <n v="8566"/>
    <n v="0"/>
    <n v="0"/>
    <n v="1164.38492"/>
    <n v="0"/>
    <n v="1"/>
  </r>
  <r>
    <x v="11"/>
    <x v="3"/>
    <x v="10"/>
    <x v="0"/>
    <n v="25381"/>
    <n v="0"/>
    <n v="0"/>
    <n v="6704.376878"/>
    <n v="233047.139398"/>
    <n v="0.121016"/>
  </r>
  <r>
    <x v="11"/>
    <x v="3"/>
    <x v="10"/>
    <x v="1"/>
    <n v="0"/>
    <n v="0"/>
    <n v="0"/>
    <n v="104.647469"/>
    <n v="2853.2162039999998"/>
    <n v="3.5379000000000001E-2"/>
  </r>
  <r>
    <x v="11"/>
    <x v="3"/>
    <x v="10"/>
    <x v="2"/>
    <n v="7555.04"/>
    <n v="0"/>
    <n v="0"/>
    <n v="6588.0796520000004"/>
    <n v="658192.71613299998"/>
    <n v="2.1035000000000002E-2"/>
  </r>
  <r>
    <x v="11"/>
    <x v="3"/>
    <x v="11"/>
    <x v="0"/>
    <n v="168789"/>
    <n v="0"/>
    <n v="0"/>
    <n v="0"/>
    <n v="58739.575012000001"/>
    <n v="0.74183600000000005"/>
  </r>
  <r>
    <x v="11"/>
    <x v="3"/>
    <x v="11"/>
    <x v="1"/>
    <n v="0"/>
    <n v="0"/>
    <n v="0"/>
    <n v="0"/>
    <n v="20567.492098999999"/>
    <n v="0"/>
  </r>
  <r>
    <x v="11"/>
    <x v="3"/>
    <x v="11"/>
    <x v="2"/>
    <n v="360402.96"/>
    <n v="0"/>
    <n v="0"/>
    <n v="0"/>
    <n v="104295.292227"/>
    <n v="0.775563"/>
  </r>
  <r>
    <x v="11"/>
    <x v="3"/>
    <x v="12"/>
    <x v="0"/>
    <n v="62212"/>
    <n v="0"/>
    <n v="0"/>
    <n v="22.817564000000001"/>
    <n v="28995.766555999999"/>
    <n v="0.68217000000000005"/>
  </r>
  <r>
    <x v="11"/>
    <x v="3"/>
    <x v="12"/>
    <x v="1"/>
    <n v="11159"/>
    <n v="0"/>
    <n v="0"/>
    <n v="0"/>
    <n v="499.51234399999998"/>
    <n v="0.95715399999999995"/>
  </r>
  <r>
    <x v="11"/>
    <x v="3"/>
    <x v="12"/>
    <x v="2"/>
    <n v="14578"/>
    <n v="0"/>
    <n v="0"/>
    <n v="12.655436"/>
    <n v="104029.146213"/>
    <n v="0.123003"/>
  </r>
  <r>
    <x v="11"/>
    <x v="3"/>
    <x v="13"/>
    <x v="0"/>
    <n v="148488.95000000001"/>
    <n v="0"/>
    <n v="0"/>
    <n v="0.99929999999999997"/>
    <n v="226515.31113099999"/>
    <n v="0.39596700000000001"/>
  </r>
  <r>
    <x v="11"/>
    <x v="3"/>
    <x v="13"/>
    <x v="1"/>
    <n v="59892"/>
    <n v="0"/>
    <n v="0"/>
    <n v="1.453111"/>
    <n v="112165.048436"/>
    <n v="0.34809899999999999"/>
  </r>
  <r>
    <x v="11"/>
    <x v="3"/>
    <x v="13"/>
    <x v="2"/>
    <n v="19024.650000000001"/>
    <n v="0"/>
    <n v="0"/>
    <n v="0.22258900000000001"/>
    <n v="29109.253709000001"/>
    <n v="0.39524700000000001"/>
  </r>
  <r>
    <x v="11"/>
    <x v="4"/>
    <x v="14"/>
    <x v="0"/>
    <n v="484930.99"/>
    <n v="0"/>
    <n v="0"/>
    <n v="284235.67259999999"/>
    <n v="75551.280994999994"/>
    <n v="0.91056000000000004"/>
  </r>
  <r>
    <x v="11"/>
    <x v="4"/>
    <x v="14"/>
    <x v="1"/>
    <n v="170"/>
    <n v="0"/>
    <n v="0"/>
    <n v="15790.870699999999"/>
    <n v="4107.250548"/>
    <n v="0.79533399999999999"/>
  </r>
  <r>
    <x v="11"/>
    <x v="4"/>
    <x v="14"/>
    <x v="2"/>
    <n v="55.13"/>
    <n v="0"/>
    <n v="0"/>
    <n v="15790.870699999999"/>
    <n v="38233.460479000001"/>
    <n v="0.29301300000000002"/>
  </r>
  <r>
    <x v="11"/>
    <x v="4"/>
    <x v="24"/>
    <x v="0"/>
    <n v="0"/>
    <n v="0"/>
    <n v="0"/>
    <n v="0"/>
    <n v="27290.615254"/>
    <n v="0"/>
  </r>
  <r>
    <x v="11"/>
    <x v="4"/>
    <x v="24"/>
    <x v="1"/>
    <n v="0"/>
    <n v="0"/>
    <n v="0"/>
    <n v="0"/>
    <n v="509.94600300000002"/>
    <n v="0"/>
  </r>
  <r>
    <x v="11"/>
    <x v="4"/>
    <x v="24"/>
    <x v="2"/>
    <n v="0"/>
    <n v="0"/>
    <n v="0"/>
    <n v="0"/>
    <n v="29029.628679000001"/>
    <n v="0"/>
  </r>
  <r>
    <x v="11"/>
    <x v="4"/>
    <x v="15"/>
    <x v="0"/>
    <n v="129023"/>
    <n v="0"/>
    <n v="0"/>
    <n v="47038.033000000003"/>
    <n v="0"/>
    <n v="1"/>
  </r>
  <r>
    <x v="11"/>
    <x v="4"/>
    <x v="15"/>
    <x v="1"/>
    <n v="0"/>
    <n v="0"/>
    <n v="0"/>
    <n v="3359.8595"/>
    <n v="0"/>
    <n v="1"/>
  </r>
  <r>
    <x v="11"/>
    <x v="4"/>
    <x v="15"/>
    <x v="2"/>
    <n v="359"/>
    <n v="0"/>
    <n v="0"/>
    <n v="16799.297500000001"/>
    <n v="0"/>
    <n v="1"/>
  </r>
  <r>
    <x v="11"/>
    <x v="4"/>
    <x v="16"/>
    <x v="0"/>
    <n v="24579"/>
    <n v="0"/>
    <n v="0"/>
    <n v="174100.12570599999"/>
    <n v="81471.036005000002"/>
    <n v="0.70918700000000001"/>
  </r>
  <r>
    <x v="11"/>
    <x v="4"/>
    <x v="16"/>
    <x v="1"/>
    <n v="2649"/>
    <n v="0"/>
    <n v="0"/>
    <n v="34.358179"/>
    <n v="1555.4502660000001"/>
    <n v="0.63304499999999997"/>
  </r>
  <r>
    <x v="11"/>
    <x v="4"/>
    <x v="16"/>
    <x v="2"/>
    <n v="118886"/>
    <n v="0"/>
    <n v="0"/>
    <n v="91088.505116"/>
    <n v="130628.65787900001"/>
    <n v="0.61647799999999997"/>
  </r>
  <r>
    <x v="11"/>
    <x v="4"/>
    <x v="17"/>
    <x v="0"/>
    <n v="24293"/>
    <n v="0"/>
    <n v="0"/>
    <n v="0"/>
    <n v="78328.917994999996"/>
    <n v="0.23672299999999999"/>
  </r>
  <r>
    <x v="11"/>
    <x v="4"/>
    <x v="17"/>
    <x v="1"/>
    <n v="0"/>
    <n v="0"/>
    <n v="0"/>
    <n v="0"/>
    <n v="1589.3499059999999"/>
    <n v="0"/>
  </r>
  <r>
    <x v="11"/>
    <x v="4"/>
    <x v="17"/>
    <x v="2"/>
    <n v="0"/>
    <n v="0"/>
    <n v="0"/>
    <n v="0"/>
    <n v="87205.264414999998"/>
    <n v="0"/>
  </r>
  <r>
    <x v="11"/>
    <x v="7"/>
    <x v="26"/>
    <x v="0"/>
    <n v="4778.1324880000002"/>
    <n v="0"/>
    <n v="1470.3177590417599"/>
    <n v="6228.1124980000004"/>
    <n v="51934.396398999997"/>
    <n v="0.19370200000000001"/>
  </r>
  <r>
    <x v="11"/>
    <x v="7"/>
    <x v="26"/>
    <x v="1"/>
    <n v="261.53905400000002"/>
    <n v="0"/>
    <n v="165.740912793955"/>
    <n v="1470.526562"/>
    <n v="4157.0590629999997"/>
    <n v="0.31343399999999999"/>
  </r>
  <r>
    <x v="11"/>
    <x v="7"/>
    <x v="26"/>
    <x v="2"/>
    <n v="4152.6893799999998"/>
    <n v="0"/>
    <n v="769.44132816428498"/>
    <n v="26642.481240000001"/>
    <n v="74311.875308999995"/>
    <n v="0.298126"/>
  </r>
  <r>
    <x v="11"/>
    <x v="7"/>
    <x v="27"/>
    <x v="0"/>
    <n v="33595.677801999998"/>
    <n v="0"/>
    <n v="807.45265712745697"/>
    <n v="8681.3403230000004"/>
    <n v="38896.472616999999"/>
    <n v="0.52554199999999995"/>
  </r>
  <r>
    <x v="11"/>
    <x v="7"/>
    <x v="27"/>
    <x v="1"/>
    <n v="0"/>
    <n v="0"/>
    <n v="0"/>
    <n v="0"/>
    <n v="3113.445909"/>
    <n v="0"/>
  </r>
  <r>
    <x v="11"/>
    <x v="7"/>
    <x v="27"/>
    <x v="2"/>
    <n v="1833.3793209999999"/>
    <n v="0"/>
    <n v="398.79734287254399"/>
    <n v="852.34977700000002"/>
    <n v="35445.091262000002"/>
    <n v="8.0055000000000001E-2"/>
  </r>
  <r>
    <x v="11"/>
    <x v="7"/>
    <x v="28"/>
    <x v="0"/>
    <n v="4615.3953289999999"/>
    <n v="0"/>
    <n v="30"/>
    <n v="2055.447228"/>
    <n v="29181.91373"/>
    <n v="0.18674199999999999"/>
  </r>
  <r>
    <x v="11"/>
    <x v="7"/>
    <x v="28"/>
    <x v="1"/>
    <n v="0"/>
    <n v="0"/>
    <n v="0"/>
    <n v="0"/>
    <n v="2228.9708580000001"/>
    <n v="0"/>
  </r>
  <r>
    <x v="11"/>
    <x v="7"/>
    <x v="28"/>
    <x v="2"/>
    <n v="839.48166500000002"/>
    <n v="0"/>
    <n v="0"/>
    <n v="45.931781999999998"/>
    <n v="87635.961005999998"/>
    <n v="1.0002E-2"/>
  </r>
  <r>
    <x v="11"/>
    <x v="7"/>
    <x v="29"/>
    <x v="0"/>
    <n v="365.59480100000002"/>
    <n v="0"/>
    <n v="423.77439394169602"/>
    <n v="1997.657952"/>
    <n v="21512.574240000002"/>
    <n v="0.114694"/>
  </r>
  <r>
    <x v="11"/>
    <x v="7"/>
    <x v="29"/>
    <x v="1"/>
    <n v="0"/>
    <n v="0"/>
    <n v="98.775288388230095"/>
    <n v="0"/>
    <n v="1721.9617049999999"/>
    <n v="5.425E-2"/>
  </r>
  <r>
    <x v="11"/>
    <x v="7"/>
    <x v="29"/>
    <x v="2"/>
    <n v="0"/>
    <n v="0"/>
    <n v="1764.61698433674"/>
    <n v="32362.058818000001"/>
    <n v="41488.437347999999"/>
    <n v="0.45132"/>
  </r>
  <r>
    <x v="11"/>
    <x v="7"/>
    <x v="30"/>
    <x v="0"/>
    <n v="13754.525234000001"/>
    <n v="0"/>
    <n v="341.94107254490899"/>
    <n v="7251.7570669999996"/>
    <n v="41721.356103999999"/>
    <n v="0.33848600000000001"/>
  </r>
  <r>
    <x v="11"/>
    <x v="7"/>
    <x v="30"/>
    <x v="1"/>
    <n v="0"/>
    <n v="0"/>
    <n v="187.61439120198"/>
    <n v="0"/>
    <n v="3339.562093"/>
    <n v="5.3191000000000002E-2"/>
  </r>
  <r>
    <x v="11"/>
    <x v="7"/>
    <x v="30"/>
    <x v="2"/>
    <n v="3151.3653490000002"/>
    <n v="0"/>
    <n v="466.77786958644401"/>
    <n v="3546.4797330000001"/>
    <n v="38019.315768"/>
    <n v="0.15856500000000001"/>
  </r>
  <r>
    <x v="11"/>
    <x v="7"/>
    <x v="31"/>
    <x v="0"/>
    <n v="2078.192137"/>
    <n v="0"/>
    <n v="250.14179728217999"/>
    <n v="1079.2165809999999"/>
    <n v="10864.936485"/>
    <n v="0.23874899999999999"/>
  </r>
  <r>
    <x v="11"/>
    <x v="7"/>
    <x v="31"/>
    <x v="1"/>
    <n v="433.69314600000001"/>
    <n v="0"/>
    <n v="4.4948968499202397"/>
    <n v="411.13012600000002"/>
    <n v="869.67762700000003"/>
    <n v="0.49407800000000002"/>
  </r>
  <r>
    <x v="11"/>
    <x v="7"/>
    <x v="31"/>
    <x v="2"/>
    <n v="1595.26378"/>
    <n v="0"/>
    <n v="52.363305867899903"/>
    <n v="1798.6943020000001"/>
    <n v="9900.8634820000007"/>
    <n v="0.25820500000000002"/>
  </r>
  <r>
    <x v="11"/>
    <x v="7"/>
    <x v="32"/>
    <x v="0"/>
    <n v="1368.294318"/>
    <n v="0"/>
    <n v="52.878282923633599"/>
    <n v="1389.5559370000001"/>
    <n v="27379.639942000002"/>
    <n v="9.3100000000000002E-2"/>
  </r>
  <r>
    <x v="11"/>
    <x v="7"/>
    <x v="32"/>
    <x v="1"/>
    <n v="46.781801000000002"/>
    <n v="0"/>
    <n v="7.9184319840543999E-2"/>
    <n v="154.395104"/>
    <n v="2191.5876229999999"/>
    <n v="8.4107000000000001E-2"/>
  </r>
  <r>
    <x v="11"/>
    <x v="7"/>
    <x v="32"/>
    <x v="2"/>
    <n v="231.632993"/>
    <n v="0"/>
    <n v="7.0425327565258904"/>
    <n v="694.77796899999998"/>
    <n v="24950.175972000001"/>
    <n v="3.6062999999999998E-2"/>
  </r>
  <r>
    <x v="11"/>
    <x v="5"/>
    <x v="18"/>
    <x v="0"/>
    <n v="0"/>
    <n v="0"/>
    <n v="0"/>
    <n v="0"/>
    <n v="36460.599971000003"/>
    <n v="0"/>
  </r>
  <r>
    <x v="11"/>
    <x v="5"/>
    <x v="18"/>
    <x v="1"/>
    <n v="0"/>
    <n v="0"/>
    <n v="0"/>
    <n v="0"/>
    <n v="3520.9479970000002"/>
    <n v="0"/>
  </r>
  <r>
    <x v="11"/>
    <x v="5"/>
    <x v="18"/>
    <x v="2"/>
    <n v="0"/>
    <n v="0"/>
    <n v="0"/>
    <n v="0"/>
    <n v="64754.219592000001"/>
    <n v="0"/>
  </r>
  <r>
    <x v="11"/>
    <x v="5"/>
    <x v="19"/>
    <x v="0"/>
    <n v="99.8"/>
    <n v="0"/>
    <n v="0"/>
    <n v="51.184427999999997"/>
    <n v="56002.753024999998"/>
    <n v="2.6879999999999999E-3"/>
  </r>
  <r>
    <x v="11"/>
    <x v="5"/>
    <x v="19"/>
    <x v="1"/>
    <n v="0"/>
    <n v="0"/>
    <n v="0"/>
    <n v="0"/>
    <n v="6275.9833760000001"/>
    <n v="0"/>
  </r>
  <r>
    <x v="11"/>
    <x v="5"/>
    <x v="19"/>
    <x v="2"/>
    <n v="582.6"/>
    <n v="0"/>
    <n v="0"/>
    <n v="0.74857200000000002"/>
    <n v="21203.921285"/>
    <n v="2.6773999999999999E-2"/>
  </r>
  <r>
    <x v="11"/>
    <x v="6"/>
    <x v="25"/>
    <x v="0"/>
    <n v="8000"/>
    <n v="0"/>
    <n v="0"/>
    <n v="4499.7430000000004"/>
    <n v="0"/>
    <n v="1"/>
  </r>
  <r>
    <x v="11"/>
    <x v="6"/>
    <x v="25"/>
    <x v="1"/>
    <n v="0"/>
    <n v="0"/>
    <n v="0"/>
    <n v="0"/>
    <n v="0"/>
    <m/>
  </r>
  <r>
    <x v="11"/>
    <x v="6"/>
    <x v="25"/>
    <x v="2"/>
    <n v="4745"/>
    <n v="0"/>
    <n v="0"/>
    <n v="0"/>
    <n v="0"/>
    <n v="1"/>
  </r>
  <r>
    <x v="11"/>
    <x v="6"/>
    <x v="20"/>
    <x v="0"/>
    <n v="0"/>
    <n v="0"/>
    <n v="0"/>
    <n v="3201.2720479999998"/>
    <n v="7840.9315340000003"/>
    <n v="0.289912"/>
  </r>
  <r>
    <x v="11"/>
    <x v="6"/>
    <x v="20"/>
    <x v="1"/>
    <n v="0"/>
    <n v="0"/>
    <n v="0"/>
    <n v="0"/>
    <n v="170.46795299999999"/>
    <n v="0"/>
  </r>
  <r>
    <x v="11"/>
    <x v="6"/>
    <x v="20"/>
    <x v="2"/>
    <n v="0"/>
    <n v="0"/>
    <n v="0"/>
    <n v="387.290952"/>
    <n v="2543.9976360000001"/>
    <n v="0.13212299999999999"/>
  </r>
  <r>
    <x v="11"/>
    <x v="6"/>
    <x v="21"/>
    <x v="0"/>
    <n v="16911"/>
    <n v="0"/>
    <n v="0"/>
    <n v="10463.566385"/>
    <n v="853.49920199999997"/>
    <n v="0.96976399999999996"/>
  </r>
  <r>
    <x v="11"/>
    <x v="6"/>
    <x v="21"/>
    <x v="1"/>
    <n v="0"/>
    <n v="0"/>
    <n v="0"/>
    <n v="0"/>
    <n v="122.260907"/>
    <n v="0"/>
  </r>
  <r>
    <x v="11"/>
    <x v="6"/>
    <x v="21"/>
    <x v="2"/>
    <n v="1894"/>
    <n v="0"/>
    <n v="0"/>
    <n v="2172.9566150000001"/>
    <n v="0"/>
    <n v="1"/>
  </r>
  <r>
    <x v="11"/>
    <x v="6"/>
    <x v="22"/>
    <x v="0"/>
    <n v="0"/>
    <n v="0"/>
    <n v="0"/>
    <n v="72.792000000000002"/>
    <n v="0"/>
    <n v="1"/>
  </r>
  <r>
    <x v="11"/>
    <x v="6"/>
    <x v="22"/>
    <x v="1"/>
    <n v="0"/>
    <n v="0"/>
    <n v="0"/>
    <n v="0"/>
    <n v="0"/>
    <m/>
  </r>
  <r>
    <x v="11"/>
    <x v="6"/>
    <x v="22"/>
    <x v="2"/>
    <n v="7880"/>
    <n v="0"/>
    <n v="0"/>
    <n v="0"/>
    <n v="0"/>
    <n v="1"/>
  </r>
  <r>
    <x v="12"/>
    <x v="0"/>
    <x v="0"/>
    <x v="0"/>
    <n v="9036"/>
    <n v="0"/>
    <n v="0"/>
    <n v="0"/>
    <n v="3630.109676"/>
    <n v="0.71339900000000001"/>
  </r>
  <r>
    <x v="12"/>
    <x v="0"/>
    <x v="0"/>
    <x v="1"/>
    <n v="430168"/>
    <n v="0"/>
    <n v="0"/>
    <n v="0"/>
    <n v="942.18288900000005"/>
    <n v="0.99781399999999998"/>
  </r>
  <r>
    <x v="12"/>
    <x v="0"/>
    <x v="0"/>
    <x v="2"/>
    <n v="0"/>
    <n v="0"/>
    <n v="0"/>
    <n v="0"/>
    <n v="715.83824100000004"/>
    <n v="0"/>
  </r>
  <r>
    <x v="12"/>
    <x v="0"/>
    <x v="1"/>
    <x v="0"/>
    <n v="0"/>
    <n v="0"/>
    <n v="0"/>
    <n v="0"/>
    <n v="31087.688595"/>
    <n v="0"/>
  </r>
  <r>
    <x v="12"/>
    <x v="0"/>
    <x v="1"/>
    <x v="1"/>
    <n v="797160"/>
    <n v="0"/>
    <n v="0"/>
    <n v="0"/>
    <n v="26636.366779"/>
    <n v="0.96766600000000003"/>
  </r>
  <r>
    <x v="12"/>
    <x v="0"/>
    <x v="1"/>
    <x v="2"/>
    <n v="250"/>
    <n v="0"/>
    <n v="0"/>
    <n v="0"/>
    <n v="47018.837678999997"/>
    <n v="5.2880000000000002E-3"/>
  </r>
  <r>
    <x v="12"/>
    <x v="0"/>
    <x v="2"/>
    <x v="0"/>
    <n v="0"/>
    <n v="0"/>
    <n v="0"/>
    <n v="0"/>
    <n v="36732.436336999999"/>
    <n v="0"/>
  </r>
  <r>
    <x v="12"/>
    <x v="0"/>
    <x v="2"/>
    <x v="1"/>
    <n v="2623738"/>
    <n v="0"/>
    <n v="0"/>
    <n v="0"/>
    <n v="24229.782666999999"/>
    <n v="0.99084899999999998"/>
  </r>
  <r>
    <x v="12"/>
    <x v="0"/>
    <x v="2"/>
    <x v="2"/>
    <n v="300"/>
    <n v="0"/>
    <n v="0"/>
    <n v="0"/>
    <n v="381.74381599999998"/>
    <n v="0.44004700000000002"/>
  </r>
  <r>
    <x v="12"/>
    <x v="0"/>
    <x v="3"/>
    <x v="0"/>
    <n v="35983"/>
    <n v="0"/>
    <n v="0"/>
    <n v="0"/>
    <n v="25641.647121000002"/>
    <n v="0.58390500000000001"/>
  </r>
  <r>
    <x v="12"/>
    <x v="0"/>
    <x v="3"/>
    <x v="1"/>
    <n v="0"/>
    <n v="0"/>
    <n v="0"/>
    <n v="0"/>
    <n v="14402.063877000001"/>
    <n v="0"/>
  </r>
  <r>
    <x v="12"/>
    <x v="0"/>
    <x v="3"/>
    <x v="2"/>
    <n v="0"/>
    <n v="0"/>
    <n v="0"/>
    <n v="0"/>
    <n v="4240.0180479999999"/>
    <n v="0"/>
  </r>
  <r>
    <x v="12"/>
    <x v="0"/>
    <x v="23"/>
    <x v="0"/>
    <n v="3732"/>
    <n v="0"/>
    <n v="0"/>
    <n v="0"/>
    <n v="16220.071787999999"/>
    <n v="0.18704799999999999"/>
  </r>
  <r>
    <x v="12"/>
    <x v="0"/>
    <x v="23"/>
    <x v="1"/>
    <n v="548412"/>
    <n v="0"/>
    <n v="0"/>
    <n v="0"/>
    <n v="9168.0622679999997"/>
    <n v="0.98355700000000001"/>
  </r>
  <r>
    <x v="12"/>
    <x v="0"/>
    <x v="23"/>
    <x v="2"/>
    <n v="0"/>
    <n v="0"/>
    <n v="0"/>
    <n v="0"/>
    <n v="2864.0929569999998"/>
    <n v="0"/>
  </r>
  <r>
    <x v="12"/>
    <x v="0"/>
    <x v="4"/>
    <x v="0"/>
    <n v="11635"/>
    <n v="0"/>
    <n v="0"/>
    <n v="0"/>
    <n v="123368.635972"/>
    <n v="8.6181999999999995E-2"/>
  </r>
  <r>
    <x v="12"/>
    <x v="0"/>
    <x v="4"/>
    <x v="1"/>
    <n v="1046785"/>
    <n v="0"/>
    <n v="0"/>
    <n v="0"/>
    <n v="683070.00196799997"/>
    <n v="0.605128"/>
  </r>
  <r>
    <x v="12"/>
    <x v="0"/>
    <x v="4"/>
    <x v="2"/>
    <n v="10"/>
    <n v="0"/>
    <n v="0"/>
    <n v="0"/>
    <n v="14924.681570999999"/>
    <n v="6.69E-4"/>
  </r>
  <r>
    <x v="12"/>
    <x v="1"/>
    <x v="5"/>
    <x v="0"/>
    <n v="0"/>
    <n v="0"/>
    <n v="0"/>
    <n v="418.64276999999998"/>
    <n v="32369.913723999998"/>
    <n v="1.2767000000000001E-2"/>
  </r>
  <r>
    <x v="12"/>
    <x v="1"/>
    <x v="5"/>
    <x v="1"/>
    <n v="0"/>
    <n v="0"/>
    <n v="0"/>
    <n v="15.879441999999999"/>
    <n v="633.57248900000002"/>
    <n v="2.445E-2"/>
  </r>
  <r>
    <x v="12"/>
    <x v="1"/>
    <x v="5"/>
    <x v="2"/>
    <n v="218376"/>
    <n v="0"/>
    <n v="0"/>
    <n v="11187.050788"/>
    <n v="37525.939393000001"/>
    <n v="0.85950000000000004"/>
  </r>
  <r>
    <x v="12"/>
    <x v="1"/>
    <x v="6"/>
    <x v="0"/>
    <n v="0"/>
    <n v="0"/>
    <n v="0"/>
    <n v="0"/>
    <n v="15887.069718000001"/>
    <n v="0"/>
  </r>
  <r>
    <x v="12"/>
    <x v="1"/>
    <x v="6"/>
    <x v="1"/>
    <n v="0"/>
    <n v="0"/>
    <n v="0"/>
    <n v="0"/>
    <n v="3091.0929700000002"/>
    <n v="0"/>
  </r>
  <r>
    <x v="12"/>
    <x v="1"/>
    <x v="6"/>
    <x v="2"/>
    <n v="0"/>
    <n v="0"/>
    <n v="0"/>
    <n v="0"/>
    <n v="37159.487008999997"/>
    <n v="0"/>
  </r>
  <r>
    <x v="12"/>
    <x v="2"/>
    <x v="7"/>
    <x v="0"/>
    <n v="0"/>
    <n v="0"/>
    <n v="0"/>
    <n v="56856.311131000002"/>
    <n v="20094.123226"/>
    <n v="0.738869"/>
  </r>
  <r>
    <x v="12"/>
    <x v="2"/>
    <x v="7"/>
    <x v="1"/>
    <n v="0"/>
    <n v="0"/>
    <n v="0"/>
    <n v="7082.7747369999997"/>
    <n v="3651.5274899999999"/>
    <n v="0.65982600000000002"/>
  </r>
  <r>
    <x v="12"/>
    <x v="2"/>
    <x v="7"/>
    <x v="2"/>
    <n v="0"/>
    <n v="0"/>
    <n v="0"/>
    <n v="23743.132831999999"/>
    <n v="20257.899442000002"/>
    <n v="0.53960300000000005"/>
  </r>
  <r>
    <x v="12"/>
    <x v="2"/>
    <x v="8"/>
    <x v="0"/>
    <n v="225280"/>
    <n v="0"/>
    <n v="0"/>
    <n v="204040.579749"/>
    <n v="65310.349697999998"/>
    <n v="0.86796099999999998"/>
  </r>
  <r>
    <x v="12"/>
    <x v="2"/>
    <x v="8"/>
    <x v="1"/>
    <n v="102955"/>
    <n v="0"/>
    <n v="0"/>
    <n v="42168.629261000002"/>
    <n v="15636.335713"/>
    <n v="0.90273400000000004"/>
  </r>
  <r>
    <x v="12"/>
    <x v="2"/>
    <x v="8"/>
    <x v="2"/>
    <n v="221810"/>
    <n v="0"/>
    <n v="0"/>
    <n v="130799.60348999999"/>
    <n v="34029.181182"/>
    <n v="0.91198699999999999"/>
  </r>
  <r>
    <x v="12"/>
    <x v="2"/>
    <x v="9"/>
    <x v="0"/>
    <n v="391950"/>
    <n v="0"/>
    <n v="0"/>
    <n v="20073.159453"/>
    <n v="0"/>
    <n v="1"/>
  </r>
  <r>
    <x v="12"/>
    <x v="2"/>
    <x v="9"/>
    <x v="1"/>
    <n v="8643"/>
    <n v="0"/>
    <n v="0"/>
    <n v="1503.1442709999999"/>
    <n v="0"/>
    <n v="1"/>
  </r>
  <r>
    <x v="12"/>
    <x v="2"/>
    <x v="9"/>
    <x v="2"/>
    <n v="15795"/>
    <n v="0"/>
    <n v="0"/>
    <n v="3099.6817959999998"/>
    <n v="0"/>
    <n v="1"/>
  </r>
  <r>
    <x v="12"/>
    <x v="3"/>
    <x v="10"/>
    <x v="0"/>
    <n v="34059"/>
    <n v="0"/>
    <n v="0"/>
    <n v="6965.693115"/>
    <n v="285197.76660700003"/>
    <n v="0.12575600000000001"/>
  </r>
  <r>
    <x v="12"/>
    <x v="3"/>
    <x v="10"/>
    <x v="1"/>
    <n v="0"/>
    <n v="0"/>
    <n v="0"/>
    <n v="108.72631"/>
    <n v="2820.2198979999998"/>
    <n v="3.7121000000000001E-2"/>
  </r>
  <r>
    <x v="12"/>
    <x v="3"/>
    <x v="10"/>
    <x v="2"/>
    <n v="3604.3"/>
    <n v="0"/>
    <n v="0"/>
    <n v="6844.8629760000003"/>
    <n v="615617.97759599995"/>
    <n v="1.669E-2"/>
  </r>
  <r>
    <x v="12"/>
    <x v="3"/>
    <x v="11"/>
    <x v="0"/>
    <n v="163077"/>
    <n v="0"/>
    <n v="0"/>
    <n v="0"/>
    <n v="71884.150339999993"/>
    <n v="0.69405899999999998"/>
  </r>
  <r>
    <x v="12"/>
    <x v="3"/>
    <x v="11"/>
    <x v="1"/>
    <n v="6017"/>
    <n v="0"/>
    <n v="0"/>
    <n v="0"/>
    <n v="20329.637264000001"/>
    <n v="0.228378"/>
  </r>
  <r>
    <x v="12"/>
    <x v="3"/>
    <x v="11"/>
    <x v="2"/>
    <n v="257727.7"/>
    <n v="0"/>
    <n v="0"/>
    <n v="0"/>
    <n v="97549.023711999995"/>
    <n v="0.72542799999999996"/>
  </r>
  <r>
    <x v="12"/>
    <x v="3"/>
    <x v="12"/>
    <x v="0"/>
    <n v="128447"/>
    <n v="0"/>
    <n v="0"/>
    <n v="0.34573999999999999"/>
    <n v="35484.356873999997"/>
    <n v="0.78354100000000004"/>
  </r>
  <r>
    <x v="12"/>
    <x v="3"/>
    <x v="12"/>
    <x v="1"/>
    <n v="780"/>
    <n v="0"/>
    <n v="0"/>
    <n v="0"/>
    <n v="493.73568399999999"/>
    <n v="0.612371"/>
  </r>
  <r>
    <x v="12"/>
    <x v="3"/>
    <x v="12"/>
    <x v="2"/>
    <n v="106207"/>
    <n v="0"/>
    <n v="0"/>
    <n v="0.19176000000000001"/>
    <n v="97300.093169"/>
    <n v="0.52188299999999999"/>
  </r>
  <r>
    <x v="12"/>
    <x v="3"/>
    <x v="13"/>
    <x v="0"/>
    <n v="131051"/>
    <n v="0"/>
    <n v="0"/>
    <n v="0"/>
    <n v="277204.26435499999"/>
    <n v="0.32100200000000001"/>
  </r>
  <r>
    <x v="12"/>
    <x v="3"/>
    <x v="13"/>
    <x v="1"/>
    <n v="40666"/>
    <n v="0"/>
    <n v="0"/>
    <n v="0"/>
    <n v="110867.904427"/>
    <n v="0.26836199999999999"/>
  </r>
  <r>
    <x v="12"/>
    <x v="3"/>
    <x v="13"/>
    <x v="2"/>
    <n v="15915"/>
    <n v="0"/>
    <n v="0"/>
    <n v="0"/>
    <n v="27226.341861000001"/>
    <n v="0.36890299999999998"/>
  </r>
  <r>
    <x v="12"/>
    <x v="4"/>
    <x v="14"/>
    <x v="0"/>
    <n v="512956"/>
    <n v="0"/>
    <n v="0"/>
    <n v="379497.81150000001"/>
    <n v="92457.932157999996"/>
    <n v="0.90612499999999996"/>
  </r>
  <r>
    <x v="12"/>
    <x v="4"/>
    <x v="14"/>
    <x v="1"/>
    <n v="98"/>
    <n v="0"/>
    <n v="0"/>
    <n v="21083.211749999999"/>
    <n v="4059.751835"/>
    <n v="0.83916000000000002"/>
  </r>
  <r>
    <x v="12"/>
    <x v="4"/>
    <x v="14"/>
    <x v="2"/>
    <n v="0"/>
    <n v="0"/>
    <n v="0"/>
    <n v="21083.211749999999"/>
    <n v="35760.355651999998"/>
    <n v="0.37089800000000001"/>
  </r>
  <r>
    <x v="12"/>
    <x v="4"/>
    <x v="24"/>
    <x v="0"/>
    <n v="2569"/>
    <n v="0"/>
    <n v="0"/>
    <n v="0"/>
    <n v="33397.631653999997"/>
    <n v="7.1427000000000004E-2"/>
  </r>
  <r>
    <x v="12"/>
    <x v="4"/>
    <x v="24"/>
    <x v="1"/>
    <n v="0"/>
    <n v="0"/>
    <n v="0"/>
    <n v="0"/>
    <n v="504.04868099999999"/>
    <n v="0"/>
  </r>
  <r>
    <x v="12"/>
    <x v="4"/>
    <x v="24"/>
    <x v="2"/>
    <n v="0"/>
    <n v="0"/>
    <n v="0"/>
    <n v="0"/>
    <n v="27151.867317"/>
    <n v="0"/>
  </r>
  <r>
    <x v="12"/>
    <x v="4"/>
    <x v="15"/>
    <x v="0"/>
    <n v="88995"/>
    <n v="0"/>
    <n v="0"/>
    <n v="37326.738581999998"/>
    <n v="0"/>
    <n v="1"/>
  </r>
  <r>
    <x v="12"/>
    <x v="4"/>
    <x v="15"/>
    <x v="1"/>
    <n v="0"/>
    <n v="0"/>
    <n v="0"/>
    <n v="2666.1956129999999"/>
    <n v="0"/>
    <n v="1"/>
  </r>
  <r>
    <x v="12"/>
    <x v="4"/>
    <x v="15"/>
    <x v="2"/>
    <n v="31546"/>
    <n v="0"/>
    <n v="0"/>
    <n v="13330.978064999999"/>
    <n v="0"/>
    <n v="1"/>
  </r>
  <r>
    <x v="12"/>
    <x v="4"/>
    <x v="16"/>
    <x v="0"/>
    <n v="11654"/>
    <n v="0"/>
    <n v="0"/>
    <n v="92850.142649000001"/>
    <n v="99702.393137000006"/>
    <n v="0.51175700000000002"/>
  </r>
  <r>
    <x v="12"/>
    <x v="4"/>
    <x v="16"/>
    <x v="1"/>
    <n v="0"/>
    <n v="0"/>
    <n v="0"/>
    <n v="18.323719000000001"/>
    <n v="1537.4621050000001"/>
    <n v="1.1776999999999999E-2"/>
  </r>
  <r>
    <x v="12"/>
    <x v="4"/>
    <x v="16"/>
    <x v="2"/>
    <n v="27158"/>
    <n v="0"/>
    <n v="0"/>
    <n v="48578.831632000001"/>
    <n v="122179.033904"/>
    <n v="0.38267099999999998"/>
  </r>
  <r>
    <x v="12"/>
    <x v="4"/>
    <x v="17"/>
    <x v="0"/>
    <n v="173752"/>
    <n v="0"/>
    <n v="0"/>
    <n v="0"/>
    <n v="95857.140880000006"/>
    <n v="0.64445799999999998"/>
  </r>
  <r>
    <x v="12"/>
    <x v="4"/>
    <x v="17"/>
    <x v="1"/>
    <n v="0"/>
    <n v="0"/>
    <n v="0"/>
    <n v="0"/>
    <n v="1570.969709"/>
    <n v="0"/>
  </r>
  <r>
    <x v="12"/>
    <x v="4"/>
    <x v="17"/>
    <x v="2"/>
    <n v="0"/>
    <n v="0"/>
    <n v="0"/>
    <n v="0"/>
    <n v="81564.452476000006"/>
    <n v="0"/>
  </r>
  <r>
    <x v="12"/>
    <x v="7"/>
    <x v="26"/>
    <x v="0"/>
    <n v="1489.643266"/>
    <n v="0"/>
    <n v="101.738867337472"/>
    <n v="5152.1596460000001"/>
    <n v="63556.128177999999"/>
    <n v="9.5924999999999996E-2"/>
  </r>
  <r>
    <x v="12"/>
    <x v="7"/>
    <x v="26"/>
    <x v="1"/>
    <n v="47.966909999999999"/>
    <n v="0"/>
    <n v="3.2943104668414902"/>
    <n v="156.12604999999999"/>
    <n v="4108.9843350000001"/>
    <n v="4.8045999999999998E-2"/>
  </r>
  <r>
    <x v="12"/>
    <x v="7"/>
    <x v="26"/>
    <x v="2"/>
    <n v="7363.5602840000001"/>
    <n v="0"/>
    <n v="518.53058482194899"/>
    <n v="26151.113354000001"/>
    <n v="69505.063286999997"/>
    <n v="0.32870100000000002"/>
  </r>
  <r>
    <x v="12"/>
    <x v="7"/>
    <x v="27"/>
    <x v="0"/>
    <n v="17611.239412999999"/>
    <n v="0"/>
    <n v="91.441641067954194"/>
    <n v="8125.1866069999996"/>
    <n v="47600.614827999998"/>
    <n v="0.35174100000000003"/>
  </r>
  <r>
    <x v="12"/>
    <x v="7"/>
    <x v="27"/>
    <x v="1"/>
    <n v="119.68592"/>
    <n v="0"/>
    <n v="0.75380363825220098"/>
    <n v="63.231023999999998"/>
    <n v="3077.4401499999999"/>
    <n v="5.6321000000000003E-2"/>
  </r>
  <r>
    <x v="12"/>
    <x v="7"/>
    <x v="27"/>
    <x v="2"/>
    <n v="980.35379999999998"/>
    <n v="0"/>
    <n v="8.81465630389458"/>
    <n v="442.61716899999999"/>
    <n v="33152.350162000002"/>
    <n v="4.1399999999999999E-2"/>
  </r>
  <r>
    <x v="12"/>
    <x v="7"/>
    <x v="28"/>
    <x v="0"/>
    <n v="5559.6341640000001"/>
    <n v="0"/>
    <n v="30.303030303030301"/>
    <n v="1899.361277"/>
    <n v="35712.159532999998"/>
    <n v="0.17335700000000001"/>
  </r>
  <r>
    <x v="12"/>
    <x v="7"/>
    <x v="28"/>
    <x v="1"/>
    <n v="217.89594299999999"/>
    <n v="0"/>
    <n v="0"/>
    <n v="77.001132999999996"/>
    <n v="2203.1936999999998"/>
    <n v="0.118048"/>
  </r>
  <r>
    <x v="12"/>
    <x v="7"/>
    <x v="28"/>
    <x v="2"/>
    <n v="0"/>
    <n v="0"/>
    <n v="0"/>
    <n v="0"/>
    <n v="81967.289757000006"/>
    <n v="0"/>
  </r>
  <r>
    <x v="12"/>
    <x v="7"/>
    <x v="29"/>
    <x v="0"/>
    <n v="0"/>
    <n v="0"/>
    <n v="66.077015072302999"/>
    <n v="4680.837955"/>
    <n v="25998.309639999999"/>
    <n v="0.154395"/>
  </r>
  <r>
    <x v="12"/>
    <x v="7"/>
    <x v="29"/>
    <x v="1"/>
    <n v="0"/>
    <n v="0"/>
    <n v="0"/>
    <n v="0"/>
    <n v="1702.047904"/>
    <n v="0"/>
  </r>
  <r>
    <x v="12"/>
    <x v="7"/>
    <x v="29"/>
    <x v="2"/>
    <n v="0"/>
    <n v="0"/>
    <n v="388.56944957416198"/>
    <n v="25957.374114999999"/>
    <n v="44832.684674999997"/>
    <n v="0.37013800000000002"/>
  </r>
  <r>
    <x v="12"/>
    <x v="7"/>
    <x v="30"/>
    <x v="0"/>
    <n v="4851.9810280000002"/>
    <n v="0"/>
    <n v="0"/>
    <n v="3368.1464580000002"/>
    <n v="51057.642720000003"/>
    <n v="0.13867099999999999"/>
  </r>
  <r>
    <x v="12"/>
    <x v="7"/>
    <x v="30"/>
    <x v="1"/>
    <n v="0"/>
    <n v="0"/>
    <n v="0"/>
    <n v="0"/>
    <n v="3300.9413909999998"/>
    <n v="0"/>
  </r>
  <r>
    <x v="12"/>
    <x v="7"/>
    <x v="30"/>
    <x v="2"/>
    <n v="8998.1138140000003"/>
    <n v="0"/>
    <n v="0"/>
    <n v="6284.4683919999998"/>
    <n v="35560.062744000003"/>
    <n v="0.30058499999999999"/>
  </r>
  <r>
    <x v="12"/>
    <x v="7"/>
    <x v="31"/>
    <x v="0"/>
    <n v="1334.9936170000001"/>
    <n v="0"/>
    <n v="50.707369302321801"/>
    <n v="890.55501700000002"/>
    <n v="13296.261125999999"/>
    <n v="0.146171"/>
  </r>
  <r>
    <x v="12"/>
    <x v="7"/>
    <x v="31"/>
    <x v="1"/>
    <n v="647.66526999999996"/>
    <n v="0"/>
    <n v="16.111566807825099"/>
    <n v="364.31796200000002"/>
    <n v="859.62015399999996"/>
    <n v="0.54462299999999997"/>
  </r>
  <r>
    <x v="12"/>
    <x v="7"/>
    <x v="31"/>
    <x v="2"/>
    <n v="1678.4622859999999"/>
    <n v="0"/>
    <n v="108.433589142378"/>
    <n v="1173.9134309999999"/>
    <n v="9260.4330059999993"/>
    <n v="0.24226700000000001"/>
  </r>
  <r>
    <x v="12"/>
    <x v="7"/>
    <x v="32"/>
    <x v="0"/>
    <n v="963.66509099999996"/>
    <n v="0"/>
    <n v="33.760085603921098"/>
    <n v="1336.9510419999999"/>
    <n v="33506.578035999999"/>
    <n v="6.5130999999999994E-2"/>
  </r>
  <r>
    <x v="12"/>
    <x v="7"/>
    <x v="32"/>
    <x v="1"/>
    <n v="99.676631999999998"/>
    <n v="0"/>
    <n v="4.2166165401497802"/>
    <n v="174.384919"/>
    <n v="2166.242788"/>
    <n v="0.11383699999999999"/>
  </r>
  <r>
    <x v="12"/>
    <x v="7"/>
    <x v="32"/>
    <x v="2"/>
    <n v="316.04367999999999"/>
    <n v="0"/>
    <n v="12.023297855929099"/>
    <n v="465.02644900000001"/>
    <n v="23336.291174999998"/>
    <n v="3.2868000000000001E-2"/>
  </r>
  <r>
    <x v="12"/>
    <x v="5"/>
    <x v="18"/>
    <x v="0"/>
    <n v="0"/>
    <n v="0"/>
    <n v="0"/>
    <n v="0"/>
    <n v="44619.649516999998"/>
    <n v="0"/>
  </r>
  <r>
    <x v="12"/>
    <x v="5"/>
    <x v="18"/>
    <x v="1"/>
    <n v="0"/>
    <n v="0"/>
    <n v="0"/>
    <n v="0"/>
    <n v="3480.2296390000001"/>
    <n v="0"/>
  </r>
  <r>
    <x v="12"/>
    <x v="5"/>
    <x v="18"/>
    <x v="2"/>
    <n v="0"/>
    <n v="0"/>
    <n v="0"/>
    <n v="0"/>
    <n v="60565.637888999998"/>
    <n v="0"/>
  </r>
  <r>
    <x v="12"/>
    <x v="5"/>
    <x v="19"/>
    <x v="0"/>
    <n v="0"/>
    <n v="0"/>
    <n v="0"/>
    <n v="25.582851000000002"/>
    <n v="68534.890098999997"/>
    <n v="3.7300000000000001E-4"/>
  </r>
  <r>
    <x v="12"/>
    <x v="5"/>
    <x v="19"/>
    <x v="1"/>
    <n v="0"/>
    <n v="0"/>
    <n v="0"/>
    <n v="0"/>
    <n v="6203.4041340000003"/>
    <n v="0"/>
  </r>
  <r>
    <x v="12"/>
    <x v="5"/>
    <x v="19"/>
    <x v="2"/>
    <n v="0"/>
    <n v="0"/>
    <n v="0"/>
    <n v="0.37414900000000001"/>
    <n v="19832.360369999999"/>
    <n v="1.8E-5"/>
  </r>
  <r>
    <x v="12"/>
    <x v="6"/>
    <x v="25"/>
    <x v="0"/>
    <n v="1504"/>
    <n v="0"/>
    <n v="0"/>
    <n v="6085.97768"/>
    <n v="0"/>
    <n v="1"/>
  </r>
  <r>
    <x v="12"/>
    <x v="6"/>
    <x v="25"/>
    <x v="1"/>
    <n v="0"/>
    <n v="0"/>
    <n v="0"/>
    <n v="0"/>
    <n v="0"/>
    <m/>
  </r>
  <r>
    <x v="12"/>
    <x v="6"/>
    <x v="25"/>
    <x v="2"/>
    <n v="0"/>
    <n v="0"/>
    <n v="0"/>
    <n v="0"/>
    <n v="0"/>
    <m/>
  </r>
  <r>
    <x v="12"/>
    <x v="6"/>
    <x v="20"/>
    <x v="0"/>
    <n v="0"/>
    <n v="0"/>
    <n v="0"/>
    <n v="19007.860887999999"/>
    <n v="9595.5529320000005"/>
    <n v="0.66453099999999998"/>
  </r>
  <r>
    <x v="12"/>
    <x v="6"/>
    <x v="20"/>
    <x v="1"/>
    <n v="0"/>
    <n v="0"/>
    <n v="0"/>
    <n v="0"/>
    <n v="168.49655899999999"/>
    <n v="0"/>
  </r>
  <r>
    <x v="12"/>
    <x v="6"/>
    <x v="20"/>
    <x v="2"/>
    <n v="0"/>
    <n v="0"/>
    <n v="0"/>
    <n v="2299.5773009999998"/>
    <n v="2379.440916"/>
    <n v="0.49146499999999999"/>
  </r>
  <r>
    <x v="12"/>
    <x v="6"/>
    <x v="21"/>
    <x v="0"/>
    <n v="15706"/>
    <n v="0"/>
    <n v="0"/>
    <n v="7405.8498159999999"/>
    <n v="1044.492831"/>
    <n v="0.95676099999999997"/>
  </r>
  <r>
    <x v="12"/>
    <x v="6"/>
    <x v="21"/>
    <x v="1"/>
    <n v="0"/>
    <n v="0"/>
    <n v="0"/>
    <n v="0"/>
    <n v="120.847008"/>
    <n v="0"/>
  </r>
  <r>
    <x v="12"/>
    <x v="6"/>
    <x v="21"/>
    <x v="2"/>
    <n v="9379"/>
    <n v="0"/>
    <n v="0"/>
    <n v="1537.9641839999999"/>
    <n v="0"/>
    <n v="1"/>
  </r>
  <r>
    <x v="12"/>
    <x v="6"/>
    <x v="22"/>
    <x v="0"/>
    <n v="15581"/>
    <n v="0"/>
    <n v="0"/>
    <n v="0"/>
    <n v="0"/>
    <n v="1"/>
  </r>
  <r>
    <x v="12"/>
    <x v="6"/>
    <x v="22"/>
    <x v="1"/>
    <n v="0"/>
    <n v="0"/>
    <n v="0"/>
    <n v="0"/>
    <n v="0"/>
    <m/>
  </r>
  <r>
    <x v="12"/>
    <x v="6"/>
    <x v="22"/>
    <x v="2"/>
    <n v="0"/>
    <n v="0"/>
    <n v="0"/>
    <n v="0"/>
    <n v="0"/>
    <m/>
  </r>
  <r>
    <x v="13"/>
    <x v="0"/>
    <x v="0"/>
    <x v="0"/>
    <n v="761"/>
    <n v="0"/>
    <n v="0"/>
    <n v="0"/>
    <n v="3873.2506530000001"/>
    <n v="0.164212"/>
  </r>
  <r>
    <x v="13"/>
    <x v="0"/>
    <x v="0"/>
    <x v="1"/>
    <n v="952496"/>
    <n v="0"/>
    <n v="0"/>
    <n v="0"/>
    <n v="1005.28932"/>
    <n v="0.99894499999999997"/>
  </r>
  <r>
    <x v="13"/>
    <x v="0"/>
    <x v="0"/>
    <x v="2"/>
    <n v="25000"/>
    <n v="0"/>
    <n v="0"/>
    <n v="0"/>
    <n v="700.12611300000003"/>
    <n v="0.97275699999999998"/>
  </r>
  <r>
    <x v="13"/>
    <x v="0"/>
    <x v="1"/>
    <x v="0"/>
    <n v="50"/>
    <n v="0"/>
    <n v="0"/>
    <n v="0"/>
    <n v="33169.909695000002"/>
    <n v="1.505E-3"/>
  </r>
  <r>
    <x v="13"/>
    <x v="0"/>
    <x v="1"/>
    <x v="1"/>
    <n v="804600"/>
    <n v="0"/>
    <n v="0"/>
    <n v="0"/>
    <n v="28420.442964999998"/>
    <n v="0.96588200000000002"/>
  </r>
  <r>
    <x v="13"/>
    <x v="0"/>
    <x v="1"/>
    <x v="2"/>
    <n v="0"/>
    <n v="0"/>
    <n v="0"/>
    <n v="0"/>
    <n v="45986.808463000001"/>
    <n v="0"/>
  </r>
  <r>
    <x v="13"/>
    <x v="0"/>
    <x v="2"/>
    <x v="0"/>
    <n v="53"/>
    <n v="0"/>
    <n v="0"/>
    <n v="0"/>
    <n v="39192.736777999999"/>
    <n v="1.3500000000000001E-3"/>
  </r>
  <r>
    <x v="13"/>
    <x v="0"/>
    <x v="2"/>
    <x v="1"/>
    <n v="2710407"/>
    <n v="0"/>
    <n v="0"/>
    <n v="0"/>
    <n v="25852.668349"/>
    <n v="0.99055099999999996"/>
  </r>
  <r>
    <x v="13"/>
    <x v="0"/>
    <x v="2"/>
    <x v="2"/>
    <n v="0"/>
    <n v="0"/>
    <n v="0"/>
    <n v="0"/>
    <n v="373.36481800000001"/>
    <n v="0"/>
  </r>
  <r>
    <x v="13"/>
    <x v="0"/>
    <x v="3"/>
    <x v="0"/>
    <n v="30319"/>
    <n v="0"/>
    <n v="0"/>
    <n v="0"/>
    <n v="27359.098018000001"/>
    <n v="0.52565799999999996"/>
  </r>
  <r>
    <x v="13"/>
    <x v="0"/>
    <x v="3"/>
    <x v="1"/>
    <n v="0"/>
    <n v="0"/>
    <n v="0"/>
    <n v="0"/>
    <n v="15366.69916"/>
    <n v="0"/>
  </r>
  <r>
    <x v="13"/>
    <x v="0"/>
    <x v="3"/>
    <x v="2"/>
    <n v="0"/>
    <n v="0"/>
    <n v="0"/>
    <n v="0"/>
    <n v="4146.9527420000004"/>
    <n v="0"/>
  </r>
  <r>
    <x v="13"/>
    <x v="0"/>
    <x v="23"/>
    <x v="0"/>
    <n v="4223"/>
    <n v="0"/>
    <n v="0"/>
    <n v="0"/>
    <n v="17306.475353999998"/>
    <n v="0.19614899999999999"/>
  </r>
  <r>
    <x v="13"/>
    <x v="0"/>
    <x v="23"/>
    <x v="1"/>
    <n v="487083"/>
    <n v="0"/>
    <n v="0"/>
    <n v="0"/>
    <n v="9782.1295590000009"/>
    <n v="0.98031199999999996"/>
  </r>
  <r>
    <x v="13"/>
    <x v="0"/>
    <x v="23"/>
    <x v="2"/>
    <n v="0"/>
    <n v="0"/>
    <n v="0"/>
    <n v="0"/>
    <n v="2801.228204"/>
    <n v="0"/>
  </r>
  <r>
    <x v="13"/>
    <x v="0"/>
    <x v="4"/>
    <x v="0"/>
    <n v="18852"/>
    <n v="0"/>
    <n v="0"/>
    <n v="0"/>
    <n v="131631.73910000001"/>
    <n v="0.125275"/>
  </r>
  <r>
    <x v="13"/>
    <x v="0"/>
    <x v="4"/>
    <x v="1"/>
    <n v="1256524"/>
    <n v="0"/>
    <n v="0"/>
    <n v="0"/>
    <n v="728821.32137899997"/>
    <n v="0.63289899999999999"/>
  </r>
  <r>
    <x v="13"/>
    <x v="0"/>
    <x v="4"/>
    <x v="2"/>
    <n v="25000"/>
    <n v="0"/>
    <n v="0"/>
    <n v="0"/>
    <n v="14597.095687999999"/>
    <n v="0.631359"/>
  </r>
  <r>
    <x v="13"/>
    <x v="1"/>
    <x v="5"/>
    <x v="0"/>
    <n v="12400"/>
    <n v="0"/>
    <n v="0"/>
    <n v="518.13912600000003"/>
    <n v="34538.016931999999"/>
    <n v="0.27221200000000001"/>
  </r>
  <r>
    <x v="13"/>
    <x v="1"/>
    <x v="5"/>
    <x v="1"/>
    <n v="0"/>
    <n v="0"/>
    <n v="0"/>
    <n v="19.653414999999999"/>
    <n v="676.00851599999999"/>
    <n v="2.8250999999999998E-2"/>
  </r>
  <r>
    <x v="13"/>
    <x v="1"/>
    <x v="5"/>
    <x v="2"/>
    <n v="163268"/>
    <n v="0"/>
    <n v="0"/>
    <n v="13845.811109"/>
    <n v="36702.272375"/>
    <n v="0.82834600000000003"/>
  </r>
  <r>
    <x v="13"/>
    <x v="1"/>
    <x v="6"/>
    <x v="0"/>
    <n v="3700"/>
    <n v="0"/>
    <n v="0"/>
    <n v="0"/>
    <n v="16951.169149000001"/>
    <n v="0.17916599999999999"/>
  </r>
  <r>
    <x v="13"/>
    <x v="1"/>
    <x v="6"/>
    <x v="1"/>
    <n v="900"/>
    <n v="0"/>
    <n v="0"/>
    <n v="0"/>
    <n v="3298.1311679999999"/>
    <n v="0.21438099999999999"/>
  </r>
  <r>
    <x v="13"/>
    <x v="1"/>
    <x v="6"/>
    <x v="2"/>
    <n v="0"/>
    <n v="0"/>
    <n v="0"/>
    <n v="0"/>
    <n v="36343.863354000001"/>
    <n v="0"/>
  </r>
  <r>
    <x v="13"/>
    <x v="2"/>
    <x v="7"/>
    <x v="0"/>
    <n v="24354"/>
    <n v="0"/>
    <n v="0"/>
    <n v="50954.521722999998"/>
    <n v="21440.006732999998"/>
    <n v="0.77839400000000003"/>
  </r>
  <r>
    <x v="13"/>
    <x v="2"/>
    <x v="7"/>
    <x v="1"/>
    <n v="338"/>
    <n v="0"/>
    <n v="0"/>
    <n v="6347.5697250000003"/>
    <n v="3896.1030099999998"/>
    <n v="0.63180599999999998"/>
  </r>
  <r>
    <x v="13"/>
    <x v="2"/>
    <x v="7"/>
    <x v="2"/>
    <n v="0"/>
    <n v="0"/>
    <n v="0"/>
    <n v="21278.552082999999"/>
    <n v="19813.253315000002"/>
    <n v="0.51782899999999998"/>
  </r>
  <r>
    <x v="13"/>
    <x v="2"/>
    <x v="8"/>
    <x v="0"/>
    <n v="452401"/>
    <n v="0"/>
    <n v="0"/>
    <n v="210133.26268700001"/>
    <n v="69684.769098999997"/>
    <n v="0.90483000000000002"/>
  </r>
  <r>
    <x v="13"/>
    <x v="2"/>
    <x v="8"/>
    <x v="1"/>
    <n v="101379"/>
    <n v="0"/>
    <n v="0"/>
    <n v="43427.790983999999"/>
    <n v="16683.641241000001"/>
    <n v="0.89668899999999996"/>
  </r>
  <r>
    <x v="13"/>
    <x v="2"/>
    <x v="8"/>
    <x v="2"/>
    <n v="200758"/>
    <n v="0"/>
    <n v="0"/>
    <n v="134705.299669"/>
    <n v="33282.265459000002"/>
    <n v="0.90974100000000002"/>
  </r>
  <r>
    <x v="13"/>
    <x v="2"/>
    <x v="9"/>
    <x v="0"/>
    <n v="175749"/>
    <n v="0"/>
    <n v="0"/>
    <n v="16377.205502000001"/>
    <n v="0"/>
    <n v="1"/>
  </r>
  <r>
    <x v="13"/>
    <x v="2"/>
    <x v="9"/>
    <x v="1"/>
    <n v="16452"/>
    <n v="0"/>
    <n v="0"/>
    <n v="1226.37907"/>
    <n v="0"/>
    <n v="1"/>
  </r>
  <r>
    <x v="13"/>
    <x v="2"/>
    <x v="9"/>
    <x v="2"/>
    <n v="14386"/>
    <n v="0"/>
    <n v="0"/>
    <n v="2528.955438"/>
    <n v="0"/>
    <n v="1"/>
  </r>
  <r>
    <x v="13"/>
    <x v="3"/>
    <x v="10"/>
    <x v="0"/>
    <n v="18729.490000000002"/>
    <n v="0"/>
    <n v="0"/>
    <n v="6846.0042819999999"/>
    <n v="304300.01685499999"/>
    <n v="7.7530000000000002E-2"/>
  </r>
  <r>
    <x v="13"/>
    <x v="3"/>
    <x v="10"/>
    <x v="1"/>
    <n v="0"/>
    <n v="0"/>
    <n v="0"/>
    <n v="106.858107"/>
    <n v="3009.1152980000002"/>
    <n v="3.4292999999999997E-2"/>
  </r>
  <r>
    <x v="13"/>
    <x v="3"/>
    <x v="10"/>
    <x v="2"/>
    <n v="39794.83"/>
    <n v="0"/>
    <n v="0"/>
    <n v="6727.2503210000004"/>
    <n v="602105.61170600005"/>
    <n v="7.1722999999999995E-2"/>
  </r>
  <r>
    <x v="13"/>
    <x v="3"/>
    <x v="11"/>
    <x v="0"/>
    <n v="32518.51"/>
    <n v="0"/>
    <n v="0"/>
    <n v="0"/>
    <n v="76698.876082999996"/>
    <n v="0.29774099999999998"/>
  </r>
  <r>
    <x v="13"/>
    <x v="3"/>
    <x v="11"/>
    <x v="1"/>
    <n v="17840"/>
    <n v="0"/>
    <n v="0"/>
    <n v="0"/>
    <n v="21691.295257000002"/>
    <n v="0.45128800000000002"/>
  </r>
  <r>
    <x v="13"/>
    <x v="3"/>
    <x v="11"/>
    <x v="2"/>
    <n v="416193.17"/>
    <n v="0"/>
    <n v="0"/>
    <n v="0"/>
    <n v="95407.893744999994"/>
    <n v="0.81351099999999998"/>
  </r>
  <r>
    <x v="13"/>
    <x v="3"/>
    <x v="12"/>
    <x v="0"/>
    <n v="133507"/>
    <n v="0"/>
    <n v="0"/>
    <n v="0"/>
    <n v="37861.062249000002"/>
    <n v="0.77906500000000001"/>
  </r>
  <r>
    <x v="13"/>
    <x v="3"/>
    <x v="12"/>
    <x v="1"/>
    <n v="0"/>
    <n v="0"/>
    <n v="0"/>
    <n v="0"/>
    <n v="526.80558699999995"/>
    <n v="0"/>
  </r>
  <r>
    <x v="13"/>
    <x v="3"/>
    <x v="12"/>
    <x v="2"/>
    <n v="25539"/>
    <n v="0"/>
    <n v="0"/>
    <n v="0"/>
    <n v="95164.427043999996"/>
    <n v="0.21158399999999999"/>
  </r>
  <r>
    <x v="13"/>
    <x v="3"/>
    <x v="13"/>
    <x v="0"/>
    <n v="66774"/>
    <n v="0"/>
    <n v="0"/>
    <n v="1.1207100000000001"/>
    <n v="295771.11812399997"/>
    <n v="0.18418300000000001"/>
  </r>
  <r>
    <x v="13"/>
    <x v="3"/>
    <x v="13"/>
    <x v="1"/>
    <n v="126320"/>
    <n v="0"/>
    <n v="0"/>
    <n v="1.6296569999999999"/>
    <n v="118293.721536"/>
    <n v="0.51640900000000001"/>
  </r>
  <r>
    <x v="13"/>
    <x v="3"/>
    <x v="13"/>
    <x v="2"/>
    <n v="0"/>
    <n v="0"/>
    <n v="0"/>
    <n v="0.24963299999999999"/>
    <n v="26628.7435"/>
    <n v="9.0000000000000002E-6"/>
  </r>
  <r>
    <x v="13"/>
    <x v="4"/>
    <x v="14"/>
    <x v="0"/>
    <n v="553024"/>
    <n v="0"/>
    <n v="0"/>
    <n v="287040.49695"/>
    <n v="98650.668441999995"/>
    <n v="0.89490800000000004"/>
  </r>
  <r>
    <x v="13"/>
    <x v="4"/>
    <x v="14"/>
    <x v="1"/>
    <n v="84"/>
    <n v="0"/>
    <n v="0"/>
    <n v="15946.694275"/>
    <n v="4331.6697969999996"/>
    <n v="0.78727000000000003"/>
  </r>
  <r>
    <x v="13"/>
    <x v="4"/>
    <x v="14"/>
    <x v="2"/>
    <n v="0"/>
    <n v="0"/>
    <n v="0"/>
    <n v="15946.694275"/>
    <n v="34975.441911000002"/>
    <n v="0.31315799999999999"/>
  </r>
  <r>
    <x v="13"/>
    <x v="4"/>
    <x v="24"/>
    <x v="0"/>
    <n v="0"/>
    <n v="0"/>
    <n v="0"/>
    <n v="0"/>
    <n v="35634.570340999999"/>
    <n v="0"/>
  </r>
  <r>
    <x v="13"/>
    <x v="4"/>
    <x v="24"/>
    <x v="1"/>
    <n v="0"/>
    <n v="0"/>
    <n v="0"/>
    <n v="0"/>
    <n v="537.80933800000003"/>
    <n v="0"/>
  </r>
  <r>
    <x v="13"/>
    <x v="4"/>
    <x v="24"/>
    <x v="2"/>
    <n v="0"/>
    <n v="0"/>
    <n v="0"/>
    <n v="0"/>
    <n v="26555.903620000001"/>
    <n v="0"/>
  </r>
  <r>
    <x v="13"/>
    <x v="4"/>
    <x v="15"/>
    <x v="0"/>
    <n v="54171"/>
    <n v="0"/>
    <n v="0"/>
    <n v="8732.0414999999994"/>
    <n v="0"/>
    <n v="1"/>
  </r>
  <r>
    <x v="13"/>
    <x v="4"/>
    <x v="15"/>
    <x v="1"/>
    <n v="0"/>
    <n v="0"/>
    <n v="0"/>
    <n v="623.71725000000004"/>
    <n v="0"/>
    <n v="1"/>
  </r>
  <r>
    <x v="13"/>
    <x v="4"/>
    <x v="15"/>
    <x v="2"/>
    <n v="4000"/>
    <n v="0"/>
    <n v="0"/>
    <n v="3118.5862499999998"/>
    <n v="0"/>
    <n v="1"/>
  </r>
  <r>
    <x v="13"/>
    <x v="4"/>
    <x v="16"/>
    <x v="0"/>
    <n v="40186"/>
    <n v="0"/>
    <n v="0"/>
    <n v="96686.731973999995"/>
    <n v="106380.355895"/>
    <n v="0.56267599999999995"/>
  </r>
  <r>
    <x v="13"/>
    <x v="4"/>
    <x v="16"/>
    <x v="1"/>
    <n v="0"/>
    <n v="0"/>
    <n v="0"/>
    <n v="19.080859"/>
    <n v="1640.4397200000001"/>
    <n v="1.1497E-2"/>
  </r>
  <r>
    <x v="13"/>
    <x v="4"/>
    <x v="16"/>
    <x v="2"/>
    <n v="84845"/>
    <n v="0"/>
    <n v="0"/>
    <n v="50586.120167000001"/>
    <n v="119497.293165"/>
    <n v="0.53125100000000003"/>
  </r>
  <r>
    <x v="13"/>
    <x v="4"/>
    <x v="17"/>
    <x v="0"/>
    <n v="29099"/>
    <n v="0"/>
    <n v="0"/>
    <n v="0"/>
    <n v="102277.552635"/>
    <n v="0.221493"/>
  </r>
  <r>
    <x v="13"/>
    <x v="4"/>
    <x v="17"/>
    <x v="1"/>
    <n v="0"/>
    <n v="0"/>
    <n v="0"/>
    <n v="0"/>
    <n v="1676.191628"/>
    <n v="0"/>
  </r>
  <r>
    <x v="13"/>
    <x v="4"/>
    <x v="17"/>
    <x v="2"/>
    <n v="0"/>
    <n v="0"/>
    <n v="0"/>
    <n v="0"/>
    <n v="79774.172196"/>
    <n v="0"/>
  </r>
  <r>
    <x v="13"/>
    <x v="7"/>
    <x v="26"/>
    <x v="0"/>
    <n v="3751.9227770000002"/>
    <n v="0"/>
    <n v="461.00796858641098"/>
    <n v="5918.8499439999996"/>
    <n v="67813.051644000006"/>
    <n v="0.12998599999999999"/>
  </r>
  <r>
    <x v="13"/>
    <x v="7"/>
    <x v="26"/>
    <x v="1"/>
    <n v="298.70714099999998"/>
    <n v="0"/>
    <n v="51.302970757658699"/>
    <n v="629.66488800000002"/>
    <n v="4384.1998389999999"/>
    <n v="0.182643"/>
  </r>
  <r>
    <x v="13"/>
    <x v="7"/>
    <x v="26"/>
    <x v="2"/>
    <n v="10611.271492"/>
    <n v="0"/>
    <n v="1714.8415606559299"/>
    <n v="20590.041828000001"/>
    <n v="67979.477809000004"/>
    <n v="0.326239"/>
  </r>
  <r>
    <x v="13"/>
    <x v="7"/>
    <x v="27"/>
    <x v="0"/>
    <n v="11438.542645"/>
    <n v="0"/>
    <n v="162.15643404693199"/>
    <n v="3973.270822"/>
    <n v="50788.854578999999"/>
    <n v="0.234679"/>
  </r>
  <r>
    <x v="13"/>
    <x v="7"/>
    <x v="27"/>
    <x v="1"/>
    <n v="197.15080900000001"/>
    <n v="0"/>
    <n v="3.4929603369459499"/>
    <n v="76.409053999999998"/>
    <n v="3283.563897"/>
    <n v="7.7810000000000004E-2"/>
  </r>
  <r>
    <x v="13"/>
    <x v="7"/>
    <x v="27"/>
    <x v="2"/>
    <n v="8631.3992699999999"/>
    <n v="0"/>
    <n v="147.85060561612201"/>
    <n v="3311.0590179999999"/>
    <n v="32424.680240000002"/>
    <n v="0.27160000000000001"/>
  </r>
  <r>
    <x v="13"/>
    <x v="7"/>
    <x v="28"/>
    <x v="0"/>
    <n v="9034.3735699999997"/>
    <n v="0"/>
    <n v="0"/>
    <n v="1696.4484319999999"/>
    <n v="38104.122893"/>
    <n v="0.21973599999999999"/>
  </r>
  <r>
    <x v="13"/>
    <x v="7"/>
    <x v="28"/>
    <x v="1"/>
    <n v="203.53654700000001"/>
    <n v="0"/>
    <n v="0"/>
    <n v="50.893453000000001"/>
    <n v="2350.7613259999998"/>
    <n v="9.7661999999999999E-2"/>
  </r>
  <r>
    <x v="13"/>
    <x v="7"/>
    <x v="28"/>
    <x v="2"/>
    <n v="1.8125"/>
    <n v="0"/>
    <n v="0"/>
    <n v="0"/>
    <n v="80168.167491999993"/>
    <n v="2.1999999999999999E-5"/>
  </r>
  <r>
    <x v="13"/>
    <x v="7"/>
    <x v="29"/>
    <x v="0"/>
    <n v="1116.382096"/>
    <n v="0"/>
    <n v="895.11721993699496"/>
    <n v="10552.250305"/>
    <n v="28089.925158999999"/>
    <n v="0.30904300000000001"/>
  </r>
  <r>
    <x v="13"/>
    <x v="7"/>
    <x v="29"/>
    <x v="1"/>
    <n v="0"/>
    <n v="0"/>
    <n v="0"/>
    <n v="0"/>
    <n v="1816.049307"/>
    <n v="0"/>
  </r>
  <r>
    <x v="13"/>
    <x v="7"/>
    <x v="29"/>
    <x v="2"/>
    <n v="991.39314200000001"/>
    <n v="0"/>
    <n v="1449.17978006301"/>
    <n v="15184.94556"/>
    <n v="45362.302667999997"/>
    <n v="0.27982400000000002"/>
  </r>
  <r>
    <x v="13"/>
    <x v="7"/>
    <x v="30"/>
    <x v="0"/>
    <n v="6645.8031119999996"/>
    <n v="0"/>
    <n v="395.59327490441302"/>
    <n v="3251.5487459999999"/>
    <n v="54477.430610000003"/>
    <n v="0.158914"/>
  </r>
  <r>
    <x v="13"/>
    <x v="7"/>
    <x v="30"/>
    <x v="1"/>
    <n v="323.285394"/>
    <n v="0"/>
    <n v="23.338985536899401"/>
    <n v="176.714606"/>
    <n v="3522.0350170000002"/>
    <n v="0.12936700000000001"/>
  </r>
  <r>
    <x v="13"/>
    <x v="7"/>
    <x v="30"/>
    <x v="2"/>
    <n v="8594.0511569999999"/>
    <n v="0"/>
    <n v="620.56773955868698"/>
    <n v="4700.6085139999996"/>
    <n v="34779.545285"/>
    <n v="0.28576400000000002"/>
  </r>
  <r>
    <x v="13"/>
    <x v="7"/>
    <x v="31"/>
    <x v="0"/>
    <n v="1574.591277"/>
    <n v="0"/>
    <n v="33.045819291007497"/>
    <n v="718.95960400000001"/>
    <n v="14186.830888"/>
    <n v="0.14089099999999999"/>
  </r>
  <r>
    <x v="13"/>
    <x v="7"/>
    <x v="31"/>
    <x v="1"/>
    <n v="974.154403"/>
    <n v="0"/>
    <n v="39.123847800081002"/>
    <n v="490.19972999999999"/>
    <n v="917.19662000000005"/>
    <n v="0.62109800000000004"/>
  </r>
  <r>
    <x v="13"/>
    <x v="7"/>
    <x v="31"/>
    <x v="2"/>
    <n v="1621.3154569999999"/>
    <n v="0"/>
    <n v="86.230332908911507"/>
    <n v="816.99955"/>
    <n v="9057.1732510000002"/>
    <n v="0.217976"/>
  </r>
  <r>
    <x v="13"/>
    <x v="7"/>
    <x v="32"/>
    <x v="0"/>
    <n v="1495.6655940000001"/>
    <n v="0"/>
    <n v="33.0198694758489"/>
    <n v="980.07977000000005"/>
    <n v="35750.813837000002"/>
    <n v="6.5572000000000005E-2"/>
  </r>
  <r>
    <x v="13"/>
    <x v="7"/>
    <x v="32"/>
    <x v="1"/>
    <n v="364.50484899999998"/>
    <n v="0"/>
    <n v="9.6582498849046292"/>
    <n v="255.67298400000001"/>
    <n v="2311.3354810000001"/>
    <n v="0.214144"/>
  </r>
  <r>
    <x v="13"/>
    <x v="7"/>
    <x v="32"/>
    <x v="2"/>
    <n v="718.32584599999996"/>
    <n v="0"/>
    <n v="19.821880639246402"/>
    <n v="553.95813099999998"/>
    <n v="22824.076593000002"/>
    <n v="5.3578000000000001E-2"/>
  </r>
  <r>
    <x v="13"/>
    <x v="5"/>
    <x v="18"/>
    <x v="0"/>
    <n v="0"/>
    <n v="0"/>
    <n v="0"/>
    <n v="0"/>
    <n v="47608.227307000001"/>
    <n v="0"/>
  </r>
  <r>
    <x v="13"/>
    <x v="5"/>
    <x v="18"/>
    <x v="1"/>
    <n v="0"/>
    <n v="0"/>
    <n v="0"/>
    <n v="0"/>
    <n v="3713.3318060000001"/>
    <n v="0"/>
  </r>
  <r>
    <x v="13"/>
    <x v="5"/>
    <x v="18"/>
    <x v="2"/>
    <n v="250"/>
    <n v="0"/>
    <n v="0"/>
    <n v="0"/>
    <n v="59236.266282999997"/>
    <n v="4.202E-3"/>
  </r>
  <r>
    <x v="13"/>
    <x v="5"/>
    <x v="19"/>
    <x v="0"/>
    <n v="0"/>
    <n v="0"/>
    <n v="0"/>
    <n v="20.007391999999999"/>
    <n v="73125.285868000006"/>
    <n v="2.7300000000000002E-4"/>
  </r>
  <r>
    <x v="13"/>
    <x v="5"/>
    <x v="19"/>
    <x v="1"/>
    <n v="0"/>
    <n v="0"/>
    <n v="0"/>
    <n v="0"/>
    <n v="6618.9017009999998"/>
    <n v="0"/>
  </r>
  <r>
    <x v="13"/>
    <x v="5"/>
    <x v="19"/>
    <x v="2"/>
    <n v="250"/>
    <n v="0"/>
    <n v="0"/>
    <n v="0.29260799999999998"/>
    <n v="19397.054515"/>
    <n v="1.2739E-2"/>
  </r>
  <r>
    <x v="13"/>
    <x v="6"/>
    <x v="25"/>
    <x v="0"/>
    <n v="7420"/>
    <n v="0"/>
    <n v="0"/>
    <n v="9717.3238099999999"/>
    <n v="0"/>
    <n v="1"/>
  </r>
  <r>
    <x v="13"/>
    <x v="6"/>
    <x v="25"/>
    <x v="1"/>
    <n v="0"/>
    <n v="0"/>
    <n v="0"/>
    <n v="0"/>
    <n v="0"/>
    <m/>
  </r>
  <r>
    <x v="13"/>
    <x v="6"/>
    <x v="25"/>
    <x v="2"/>
    <n v="0"/>
    <n v="0"/>
    <n v="0"/>
    <n v="0"/>
    <n v="0"/>
    <m/>
  </r>
  <r>
    <x v="13"/>
    <x v="6"/>
    <x v="20"/>
    <x v="0"/>
    <n v="0"/>
    <n v="0"/>
    <n v="0"/>
    <n v="21439.975482000002"/>
    <n v="10238.253102999999"/>
    <n v="0.67680399999999996"/>
  </r>
  <r>
    <x v="13"/>
    <x v="6"/>
    <x v="20"/>
    <x v="1"/>
    <n v="0"/>
    <n v="0"/>
    <n v="0"/>
    <n v="0"/>
    <n v="179.782284"/>
    <n v="0"/>
  </r>
  <r>
    <x v="13"/>
    <x v="6"/>
    <x v="20"/>
    <x v="2"/>
    <n v="0"/>
    <n v="0"/>
    <n v="0"/>
    <n v="2593.815329"/>
    <n v="2327.2139229999998"/>
    <n v="0.52708699999999997"/>
  </r>
  <r>
    <x v="13"/>
    <x v="6"/>
    <x v="21"/>
    <x v="0"/>
    <n v="17093"/>
    <n v="0"/>
    <n v="0"/>
    <n v="5523.2293989999998"/>
    <n v="1114.4518760000001"/>
    <n v="0.95303700000000002"/>
  </r>
  <r>
    <x v="13"/>
    <x v="6"/>
    <x v="21"/>
    <x v="1"/>
    <n v="0"/>
    <n v="0"/>
    <n v="0"/>
    <n v="0"/>
    <n v="128.941215"/>
    <n v="0"/>
  </r>
  <r>
    <x v="13"/>
    <x v="6"/>
    <x v="21"/>
    <x v="2"/>
    <n v="0"/>
    <n v="0"/>
    <n v="0"/>
    <n v="1147.0026009999999"/>
    <n v="0"/>
    <n v="1"/>
  </r>
  <r>
    <x v="13"/>
    <x v="6"/>
    <x v="22"/>
    <x v="0"/>
    <n v="5527"/>
    <n v="0"/>
    <n v="0"/>
    <n v="0"/>
    <n v="0"/>
    <n v="1"/>
  </r>
  <r>
    <x v="13"/>
    <x v="6"/>
    <x v="22"/>
    <x v="1"/>
    <n v="0"/>
    <n v="0"/>
    <n v="0"/>
    <n v="0"/>
    <n v="0"/>
    <m/>
  </r>
  <r>
    <x v="13"/>
    <x v="6"/>
    <x v="22"/>
    <x v="2"/>
    <n v="0"/>
    <n v="0"/>
    <n v="0"/>
    <n v="0"/>
    <n v="0"/>
    <m/>
  </r>
  <r>
    <x v="14"/>
    <x v="0"/>
    <x v="0"/>
    <x v="0"/>
    <n v="12000"/>
    <n v="0"/>
    <n v="0"/>
    <n v="0"/>
    <n v="4025.3821929999999"/>
    <n v="0.74881200000000003"/>
  </r>
  <r>
    <x v="14"/>
    <x v="0"/>
    <x v="0"/>
    <x v="1"/>
    <n v="486768"/>
    <n v="0"/>
    <n v="0"/>
    <n v="0"/>
    <n v="1044.774555"/>
    <n v="0.99785800000000002"/>
  </r>
  <r>
    <x v="14"/>
    <x v="0"/>
    <x v="0"/>
    <x v="2"/>
    <n v="11523"/>
    <n v="0"/>
    <n v="0"/>
    <n v="0"/>
    <n v="744.86453900000004"/>
    <n v="0.93928299999999998"/>
  </r>
  <r>
    <x v="14"/>
    <x v="0"/>
    <x v="1"/>
    <x v="0"/>
    <n v="3659"/>
    <n v="0"/>
    <n v="0"/>
    <n v="0"/>
    <n v="34472.740286"/>
    <n v="9.5956E-2"/>
  </r>
  <r>
    <x v="14"/>
    <x v="0"/>
    <x v="1"/>
    <x v="1"/>
    <n v="1289662"/>
    <n v="0"/>
    <n v="0"/>
    <n v="0"/>
    <n v="29536.726454"/>
    <n v="0.97760999999999998"/>
  </r>
  <r>
    <x v="14"/>
    <x v="0"/>
    <x v="1"/>
    <x v="2"/>
    <n v="0"/>
    <n v="0"/>
    <n v="0"/>
    <n v="0"/>
    <n v="48925.389617000001"/>
    <n v="0"/>
  </r>
  <r>
    <x v="14"/>
    <x v="0"/>
    <x v="2"/>
    <x v="0"/>
    <n v="17975"/>
    <n v="0"/>
    <n v="0"/>
    <n v="0"/>
    <n v="40732.128862999998"/>
    <n v="0.30618000000000001"/>
  </r>
  <r>
    <x v="14"/>
    <x v="0"/>
    <x v="2"/>
    <x v="1"/>
    <n v="3148079"/>
    <n v="0"/>
    <n v="0"/>
    <n v="0"/>
    <n v="26868.096110999999"/>
    <n v="0.991537"/>
  </r>
  <r>
    <x v="14"/>
    <x v="0"/>
    <x v="2"/>
    <x v="2"/>
    <n v="16300"/>
    <n v="0"/>
    <n v="0"/>
    <n v="0"/>
    <n v="397.22302500000001"/>
    <n v="0.97621000000000002"/>
  </r>
  <r>
    <x v="14"/>
    <x v="0"/>
    <x v="3"/>
    <x v="0"/>
    <n v="32060"/>
    <n v="0"/>
    <n v="0"/>
    <n v="0"/>
    <n v="28433.694547999999"/>
    <n v="0.529972"/>
  </r>
  <r>
    <x v="14"/>
    <x v="0"/>
    <x v="3"/>
    <x v="1"/>
    <n v="556"/>
    <n v="0"/>
    <n v="0"/>
    <n v="0"/>
    <n v="15970.264438"/>
    <n v="3.3642999999999999E-2"/>
  </r>
  <r>
    <x v="14"/>
    <x v="0"/>
    <x v="3"/>
    <x v="2"/>
    <n v="0"/>
    <n v="0"/>
    <n v="0"/>
    <n v="0"/>
    <n v="4411.9451950000002"/>
    <n v="0"/>
  </r>
  <r>
    <x v="14"/>
    <x v="0"/>
    <x v="23"/>
    <x v="0"/>
    <n v="32000"/>
    <n v="0"/>
    <n v="0"/>
    <n v="0"/>
    <n v="17986.230158999999"/>
    <n v="0.64017599999999997"/>
  </r>
  <r>
    <x v="14"/>
    <x v="0"/>
    <x v="23"/>
    <x v="1"/>
    <n v="473506"/>
    <n v="0"/>
    <n v="0"/>
    <n v="0"/>
    <n v="10166.346994"/>
    <n v="0.97897999999999996"/>
  </r>
  <r>
    <x v="14"/>
    <x v="0"/>
    <x v="23"/>
    <x v="2"/>
    <n v="68000"/>
    <n v="0"/>
    <n v="0"/>
    <n v="0"/>
    <n v="2980.2281539999999"/>
    <n v="0.958013"/>
  </r>
  <r>
    <x v="14"/>
    <x v="0"/>
    <x v="4"/>
    <x v="0"/>
    <n v="17242"/>
    <n v="0"/>
    <n v="0"/>
    <n v="0"/>
    <n v="136801.9026"/>
    <n v="0.111929"/>
  </r>
  <r>
    <x v="14"/>
    <x v="0"/>
    <x v="4"/>
    <x v="1"/>
    <n v="929359"/>
    <n v="0"/>
    <n v="0"/>
    <n v="0"/>
    <n v="757447.58902900002"/>
    <n v="0.55095700000000003"/>
  </r>
  <r>
    <x v="14"/>
    <x v="0"/>
    <x v="4"/>
    <x v="2"/>
    <n v="0"/>
    <n v="0"/>
    <n v="0"/>
    <n v="0"/>
    <n v="15529.857749999999"/>
    <n v="0"/>
  </r>
  <r>
    <x v="14"/>
    <x v="1"/>
    <x v="5"/>
    <x v="0"/>
    <n v="12100"/>
    <n v="0"/>
    <n v="0"/>
    <n v="140.94392199999999"/>
    <n v="35894.583332000002"/>
    <n v="0.254301"/>
  </r>
  <r>
    <x v="14"/>
    <x v="1"/>
    <x v="5"/>
    <x v="1"/>
    <n v="900"/>
    <n v="0"/>
    <n v="0"/>
    <n v="5.3461109999999996"/>
    <n v="702.56043"/>
    <n v="0.56305799999999995"/>
  </r>
  <r>
    <x v="14"/>
    <x v="1"/>
    <x v="5"/>
    <x v="2"/>
    <n v="283804"/>
    <n v="0"/>
    <n v="0"/>
    <n v="3766.3299670000001"/>
    <n v="39047.566809000004"/>
    <n v="0.88044800000000001"/>
  </r>
  <r>
    <x v="14"/>
    <x v="1"/>
    <x v="6"/>
    <x v="0"/>
    <n v="0"/>
    <n v="0"/>
    <n v="0"/>
    <n v="0"/>
    <n v="17616.968421000001"/>
    <n v="0"/>
  </r>
  <r>
    <x v="14"/>
    <x v="1"/>
    <x v="6"/>
    <x v="1"/>
    <n v="0"/>
    <n v="0"/>
    <n v="0"/>
    <n v="0"/>
    <n v="3427.6734609999999"/>
    <n v="0"/>
  </r>
  <r>
    <x v="14"/>
    <x v="1"/>
    <x v="6"/>
    <x v="2"/>
    <n v="0"/>
    <n v="0"/>
    <n v="0"/>
    <n v="0"/>
    <n v="38666.255263999999"/>
    <n v="0"/>
  </r>
  <r>
    <x v="14"/>
    <x v="2"/>
    <x v="7"/>
    <x v="0"/>
    <n v="21707"/>
    <n v="0"/>
    <n v="0"/>
    <n v="57988.626423000002"/>
    <n v="22282.116249999999"/>
    <n v="0.78149999999999997"/>
  </r>
  <r>
    <x v="14"/>
    <x v="2"/>
    <x v="7"/>
    <x v="1"/>
    <n v="0"/>
    <n v="0"/>
    <n v="0"/>
    <n v="7223.8309179999997"/>
    <n v="4049.1321330000001"/>
    <n v="0.64080999999999999"/>
  </r>
  <r>
    <x v="14"/>
    <x v="2"/>
    <x v="7"/>
    <x v="2"/>
    <n v="5922"/>
    <n v="0"/>
    <n v="0"/>
    <n v="24215.986449"/>
    <n v="21079.330580999998"/>
    <n v="0.58843299999999998"/>
  </r>
  <r>
    <x v="14"/>
    <x v="2"/>
    <x v="8"/>
    <x v="0"/>
    <n v="421229"/>
    <n v="0"/>
    <n v="0"/>
    <n v="228150.752117"/>
    <n v="72421.811489999993"/>
    <n v="0.89966500000000005"/>
  </r>
  <r>
    <x v="14"/>
    <x v="2"/>
    <x v="8"/>
    <x v="1"/>
    <n v="96811"/>
    <n v="0"/>
    <n v="0"/>
    <n v="47151.426905"/>
    <n v="17338.932690000001"/>
    <n v="0.89250499999999999"/>
  </r>
  <r>
    <x v="14"/>
    <x v="2"/>
    <x v="8"/>
    <x v="2"/>
    <n v="203401"/>
    <n v="0"/>
    <n v="0"/>
    <n v="146255.357388"/>
    <n v="35409.019656999997"/>
    <n v="0.90804399999999996"/>
  </r>
  <r>
    <x v="14"/>
    <x v="2"/>
    <x v="9"/>
    <x v="0"/>
    <n v="181374"/>
    <n v="0"/>
    <n v="0"/>
    <n v="15808.500421000001"/>
    <n v="0"/>
    <n v="1"/>
  </r>
  <r>
    <x v="14"/>
    <x v="2"/>
    <x v="9"/>
    <x v="1"/>
    <n v="7705"/>
    <n v="0"/>
    <n v="0"/>
    <n v="1183.792561"/>
    <n v="0"/>
    <n v="1"/>
  </r>
  <r>
    <x v="14"/>
    <x v="2"/>
    <x v="9"/>
    <x v="2"/>
    <n v="13990"/>
    <n v="0"/>
    <n v="0"/>
    <n v="2441.1364389999999"/>
    <n v="0"/>
    <n v="1"/>
  </r>
  <r>
    <x v="14"/>
    <x v="3"/>
    <x v="10"/>
    <x v="0"/>
    <n v="35704.800000000003"/>
    <n v="12274.8"/>
    <n v="0"/>
    <n v="6657.5618800000002"/>
    <n v="316252.15584100003"/>
    <n v="0.147313"/>
  </r>
  <r>
    <x v="14"/>
    <x v="3"/>
    <x v="10"/>
    <x v="1"/>
    <n v="0"/>
    <n v="0"/>
    <n v="0"/>
    <n v="103.916742"/>
    <n v="3127.3057760000002"/>
    <n v="3.2160000000000001E-2"/>
  </r>
  <r>
    <x v="14"/>
    <x v="3"/>
    <x v="10"/>
    <x v="2"/>
    <n v="40908.480000000003"/>
    <n v="0"/>
    <n v="50000"/>
    <n v="6542.076728"/>
    <n v="640580.47574599995"/>
    <n v="0.13204099999999999"/>
  </r>
  <r>
    <x v="14"/>
    <x v="3"/>
    <x v="11"/>
    <x v="0"/>
    <n v="80272"/>
    <n v="0"/>
    <n v="0"/>
    <n v="0"/>
    <n v="79711.414948000005"/>
    <n v="0.50175199999999998"/>
  </r>
  <r>
    <x v="14"/>
    <x v="3"/>
    <x v="11"/>
    <x v="1"/>
    <n v="6543"/>
    <n v="0"/>
    <n v="0"/>
    <n v="0"/>
    <n v="22543.274753999998"/>
    <n v="0.22495100000000001"/>
  </r>
  <r>
    <x v="14"/>
    <x v="3"/>
    <x v="11"/>
    <x v="2"/>
    <n v="611413.52"/>
    <n v="0"/>
    <n v="20000"/>
    <n v="0"/>
    <n v="101504.50814000001"/>
    <n v="0.86150599999999999"/>
  </r>
  <r>
    <x v="14"/>
    <x v="3"/>
    <x v="12"/>
    <x v="0"/>
    <n v="135493"/>
    <n v="0"/>
    <n v="0"/>
    <n v="11.180755"/>
    <n v="39348.149508000002"/>
    <n v="0.77496299999999996"/>
  </r>
  <r>
    <x v="14"/>
    <x v="3"/>
    <x v="12"/>
    <x v="1"/>
    <n v="0"/>
    <n v="0"/>
    <n v="0"/>
    <n v="0"/>
    <n v="547.49718499999994"/>
    <n v="0"/>
  </r>
  <r>
    <x v="14"/>
    <x v="3"/>
    <x v="12"/>
    <x v="2"/>
    <n v="12705"/>
    <n v="0"/>
    <n v="0"/>
    <n v="6.2012450000000001"/>
    <n v="101245.48379"/>
    <n v="0.111544"/>
  </r>
  <r>
    <x v="14"/>
    <x v="3"/>
    <x v="13"/>
    <x v="0"/>
    <n v="86839"/>
    <n v="0"/>
    <n v="0"/>
    <n v="0.44828400000000002"/>
    <n v="307388.26342799998"/>
    <n v="0.220277"/>
  </r>
  <r>
    <x v="14"/>
    <x v="3"/>
    <x v="13"/>
    <x v="1"/>
    <n v="97056"/>
    <n v="0"/>
    <n v="0"/>
    <n v="0.65186299999999997"/>
    <n v="122940.00126800001"/>
    <n v="0.44117299999999998"/>
  </r>
  <r>
    <x v="14"/>
    <x v="3"/>
    <x v="13"/>
    <x v="2"/>
    <n v="18300"/>
    <n v="0"/>
    <n v="0"/>
    <n v="9.9852999999999997E-2"/>
    <n v="28330.334160999999"/>
    <n v="0.39244899999999999"/>
  </r>
  <r>
    <x v="14"/>
    <x v="4"/>
    <x v="14"/>
    <x v="0"/>
    <n v="402104"/>
    <n v="0"/>
    <n v="0"/>
    <n v="209764.28880000001"/>
    <n v="102525.41847600001"/>
    <n v="0.85648599999999997"/>
  </r>
  <r>
    <x v="14"/>
    <x v="4"/>
    <x v="14"/>
    <x v="1"/>
    <n v="176"/>
    <n v="0"/>
    <n v="0"/>
    <n v="11653.571599999999"/>
    <n v="4501.8068869999997"/>
    <n v="0.72434600000000005"/>
  </r>
  <r>
    <x v="14"/>
    <x v="4"/>
    <x v="14"/>
    <x v="2"/>
    <n v="45"/>
    <n v="0"/>
    <n v="0"/>
    <n v="11653.571599999999"/>
    <n v="37210.390973000001"/>
    <n v="0.23919000000000001"/>
  </r>
  <r>
    <x v="14"/>
    <x v="4"/>
    <x v="24"/>
    <x v="0"/>
    <n v="0"/>
    <n v="0"/>
    <n v="0"/>
    <n v="0"/>
    <n v="37034.206600999998"/>
    <n v="0"/>
  </r>
  <r>
    <x v="14"/>
    <x v="4"/>
    <x v="24"/>
    <x v="1"/>
    <n v="0"/>
    <n v="0"/>
    <n v="0"/>
    <n v="0"/>
    <n v="558.93313599999999"/>
    <n v="0"/>
  </r>
  <r>
    <x v="14"/>
    <x v="4"/>
    <x v="24"/>
    <x v="2"/>
    <n v="0"/>
    <n v="0"/>
    <n v="0"/>
    <n v="0"/>
    <n v="28252.839775"/>
    <n v="0"/>
  </r>
  <r>
    <x v="14"/>
    <x v="4"/>
    <x v="15"/>
    <x v="0"/>
    <n v="23680"/>
    <n v="0"/>
    <n v="0"/>
    <n v="26769.465939999998"/>
    <n v="0"/>
    <n v="1"/>
  </r>
  <r>
    <x v="14"/>
    <x v="4"/>
    <x v="15"/>
    <x v="1"/>
    <n v="0"/>
    <n v="0"/>
    <n v="0"/>
    <n v="1912.1047100000001"/>
    <n v="0"/>
    <n v="1"/>
  </r>
  <r>
    <x v="14"/>
    <x v="4"/>
    <x v="15"/>
    <x v="2"/>
    <n v="45"/>
    <n v="0"/>
    <n v="0"/>
    <n v="9560.5235499999999"/>
    <n v="0"/>
    <n v="1"/>
  </r>
  <r>
    <x v="14"/>
    <x v="4"/>
    <x v="16"/>
    <x v="0"/>
    <n v="7173"/>
    <n v="0"/>
    <n v="0"/>
    <n v="90836.521003999995"/>
    <n v="110558.70860100001"/>
    <n v="0.46991500000000003"/>
  </r>
  <r>
    <x v="14"/>
    <x v="4"/>
    <x v="16"/>
    <x v="1"/>
    <n v="0"/>
    <n v="0"/>
    <n v="0"/>
    <n v="17.926335999999999"/>
    <n v="1704.8720639999999"/>
    <n v="1.0404999999999999E-2"/>
  </r>
  <r>
    <x v="14"/>
    <x v="4"/>
    <x v="16"/>
    <x v="2"/>
    <n v="125075"/>
    <n v="0"/>
    <n v="0"/>
    <n v="47525.312659000003"/>
    <n v="127133.23280500001"/>
    <n v="0.57584500000000005"/>
  </r>
  <r>
    <x v="14"/>
    <x v="4"/>
    <x v="17"/>
    <x v="0"/>
    <n v="140854"/>
    <n v="0"/>
    <n v="0"/>
    <n v="0"/>
    <n v="106294.757552"/>
    <n v="0.56991499999999995"/>
  </r>
  <r>
    <x v="14"/>
    <x v="4"/>
    <x v="17"/>
    <x v="1"/>
    <n v="0"/>
    <n v="0"/>
    <n v="0"/>
    <n v="0"/>
    <n v="1742.0282179999999"/>
    <n v="0"/>
  </r>
  <r>
    <x v="14"/>
    <x v="4"/>
    <x v="17"/>
    <x v="2"/>
    <n v="0"/>
    <n v="0"/>
    <n v="0"/>
    <n v="0"/>
    <n v="84871.783593999993"/>
    <n v="0"/>
  </r>
  <r>
    <x v="14"/>
    <x v="7"/>
    <x v="26"/>
    <x v="0"/>
    <n v="2972.4746180000002"/>
    <n v="0"/>
    <n v="633.18215951544505"/>
    <n v="4173.5811020000001"/>
    <n v="70476.577682000003"/>
    <n v="9.9406999999999995E-2"/>
  </r>
  <r>
    <x v="14"/>
    <x v="7"/>
    <x v="26"/>
    <x v="1"/>
    <n v="166.83887300000001"/>
    <n v="0"/>
    <n v="46.425205343332301"/>
    <n v="293.91416199999998"/>
    <n v="4556.4001770000004"/>
    <n v="0.100162"/>
  </r>
  <r>
    <x v="14"/>
    <x v="7"/>
    <x v="26"/>
    <x v="2"/>
    <n v="10109.413085"/>
    <n v="0"/>
    <n v="2179.5394984745599"/>
    <n v="14343.011112"/>
    <n v="72323.402054999999"/>
    <n v="0.26913100000000001"/>
  </r>
  <r>
    <x v="14"/>
    <x v="7"/>
    <x v="27"/>
    <x v="0"/>
    <n v="16828.772987"/>
    <n v="0"/>
    <n v="405.89967077568201"/>
    <n v="4015.1256079999998"/>
    <n v="52783.712992000001"/>
    <n v="0.28702899999999998"/>
  </r>
  <r>
    <x v="14"/>
    <x v="7"/>
    <x v="27"/>
    <x v="1"/>
    <n v="304.01804299999998"/>
    <n v="0"/>
    <n v="8.5180327787484096"/>
    <n v="77.213954000000001"/>
    <n v="3412.534024"/>
    <n v="0.102504"/>
  </r>
  <r>
    <x v="14"/>
    <x v="7"/>
    <x v="27"/>
    <x v="2"/>
    <n v="4809.2176719999998"/>
    <n v="0"/>
    <n v="118.665629778903"/>
    <n v="1138.9058219999999"/>
    <n v="34496.634295000003"/>
    <n v="0.149563"/>
  </r>
  <r>
    <x v="14"/>
    <x v="7"/>
    <x v="28"/>
    <x v="0"/>
    <n v="6563.0345939999997"/>
    <n v="0"/>
    <n v="288"/>
    <n v="1019.092074"/>
    <n v="39600.756961999999"/>
    <n v="0.16578799999999999"/>
  </r>
  <r>
    <x v="14"/>
    <x v="7"/>
    <x v="28"/>
    <x v="1"/>
    <n v="0"/>
    <n v="0"/>
    <n v="0"/>
    <n v="0"/>
    <n v="2443.0933169999998"/>
    <n v="0"/>
  </r>
  <r>
    <x v="14"/>
    <x v="7"/>
    <x v="28"/>
    <x v="2"/>
    <n v="792.43871799999999"/>
    <n v="0"/>
    <n v="0"/>
    <n v="127.386509"/>
    <n v="85290.955396000005"/>
    <n v="1.0669E-2"/>
  </r>
  <r>
    <x v="14"/>
    <x v="7"/>
    <x v="29"/>
    <x v="0"/>
    <n v="3441.147794"/>
    <n v="0"/>
    <n v="713.08649510754503"/>
    <n v="6229.9377770000001"/>
    <n v="29193.226739000002"/>
    <n v="0.262376"/>
  </r>
  <r>
    <x v="14"/>
    <x v="7"/>
    <x v="29"/>
    <x v="1"/>
    <n v="0"/>
    <n v="0"/>
    <n v="0"/>
    <n v="0"/>
    <n v="1887.3791530000001"/>
    <n v="0"/>
  </r>
  <r>
    <x v="14"/>
    <x v="7"/>
    <x v="29"/>
    <x v="2"/>
    <n v="6896.4116670000003"/>
    <n v="0"/>
    <n v="1462.27020489245"/>
    <n v="12665.258116999999"/>
    <n v="48260.977572999996"/>
    <n v="0.30344100000000002"/>
  </r>
  <r>
    <x v="14"/>
    <x v="7"/>
    <x v="30"/>
    <x v="0"/>
    <n v="13158.719655000001"/>
    <n v="0"/>
    <n v="363.423991790005"/>
    <n v="3109.3702290000001"/>
    <n v="56617.167008999997"/>
    <n v="0.22705500000000001"/>
  </r>
  <r>
    <x v="14"/>
    <x v="7"/>
    <x v="30"/>
    <x v="1"/>
    <n v="41.723832999999999"/>
    <n v="0"/>
    <n v="1.68028695343644"/>
    <n v="18.844667999999999"/>
    <n v="3660.3716909999998"/>
    <n v="1.6721E-2"/>
  </r>
  <r>
    <x v="14"/>
    <x v="7"/>
    <x v="30"/>
    <x v="2"/>
    <n v="11667.908998000001"/>
    <n v="0"/>
    <n v="328.37905458989201"/>
    <n v="2807.8555409999999"/>
    <n v="37001.976450000002"/>
    <n v="0.28576000000000001"/>
  </r>
  <r>
    <x v="14"/>
    <x v="7"/>
    <x v="31"/>
    <x v="0"/>
    <n v="2137.8002710000001"/>
    <n v="0"/>
    <n v="0.30391082037920902"/>
    <n v="412.27919200000002"/>
    <n v="14744.053909"/>
    <n v="0.14746799999999999"/>
  </r>
  <r>
    <x v="14"/>
    <x v="7"/>
    <x v="31"/>
    <x v="1"/>
    <n v="1099.1029619999999"/>
    <n v="0"/>
    <n v="0.45906635847156102"/>
    <n v="214.38517999999999"/>
    <n v="953.22179500000004"/>
    <n v="0.57955400000000001"/>
  </r>
  <r>
    <x v="14"/>
    <x v="7"/>
    <x v="31"/>
    <x v="2"/>
    <n v="3814.9133299999999"/>
    <n v="0"/>
    <n v="0.32035615448256299"/>
    <n v="709.12021100000004"/>
    <n v="9635.9313669999992"/>
    <n v="0.31951000000000002"/>
  </r>
  <r>
    <x v="14"/>
    <x v="7"/>
    <x v="32"/>
    <x v="0"/>
    <n v="1680.065014"/>
    <n v="0"/>
    <n v="67.099514511162695"/>
    <n v="640.28379800000005"/>
    <n v="37155.015849000003"/>
    <n v="6.0375999999999999E-2"/>
  </r>
  <r>
    <x v="14"/>
    <x v="7"/>
    <x v="32"/>
    <x v="1"/>
    <n v="604.57607700000005"/>
    <n v="0"/>
    <n v="26.654837031244998"/>
    <n v="255.875495"/>
    <n v="2402.118923"/>
    <n v="0.2697"/>
  </r>
  <r>
    <x v="14"/>
    <x v="7"/>
    <x v="32"/>
    <x v="2"/>
    <n v="652.26394000000005"/>
    <n v="0"/>
    <n v="30.828981790925599"/>
    <n v="293.95929000000001"/>
    <n v="24282.547044999999"/>
    <n v="3.8679999999999999E-2"/>
  </r>
  <r>
    <x v="14"/>
    <x v="5"/>
    <x v="18"/>
    <x v="0"/>
    <n v="0"/>
    <n v="0"/>
    <n v="0"/>
    <n v="0"/>
    <n v="49478.158685000002"/>
    <n v="0"/>
  </r>
  <r>
    <x v="14"/>
    <x v="5"/>
    <x v="18"/>
    <x v="1"/>
    <n v="0"/>
    <n v="0"/>
    <n v="0"/>
    <n v="0"/>
    <n v="3859.1821359999999"/>
    <n v="0"/>
  </r>
  <r>
    <x v="14"/>
    <x v="5"/>
    <x v="18"/>
    <x v="2"/>
    <n v="0"/>
    <n v="0"/>
    <n v="0"/>
    <n v="0"/>
    <n v="63021.494733"/>
    <n v="0"/>
  </r>
  <r>
    <x v="14"/>
    <x v="5"/>
    <x v="19"/>
    <x v="0"/>
    <n v="32000"/>
    <n v="0"/>
    <n v="0"/>
    <n v="12.703215"/>
    <n v="75997.463099999994"/>
    <n v="0.29638599999999998"/>
  </r>
  <r>
    <x v="14"/>
    <x v="5"/>
    <x v="19"/>
    <x v="1"/>
    <n v="0"/>
    <n v="0"/>
    <n v="0"/>
    <n v="0"/>
    <n v="6878.8755060000003"/>
    <n v="0"/>
  </r>
  <r>
    <x v="14"/>
    <x v="5"/>
    <x v="19"/>
    <x v="2"/>
    <n v="0"/>
    <n v="0"/>
    <n v="0"/>
    <n v="0.18578500000000001"/>
    <n v="20636.536461"/>
    <n v="9.0000000000000002E-6"/>
  </r>
  <r>
    <x v="14"/>
    <x v="6"/>
    <x v="25"/>
    <x v="0"/>
    <n v="7706"/>
    <n v="0"/>
    <n v="0"/>
    <n v="8351.7854000000007"/>
    <n v="0"/>
    <n v="1"/>
  </r>
  <r>
    <x v="14"/>
    <x v="6"/>
    <x v="25"/>
    <x v="1"/>
    <n v="0"/>
    <n v="0"/>
    <n v="0"/>
    <n v="0"/>
    <n v="0"/>
    <m/>
  </r>
  <r>
    <x v="14"/>
    <x v="6"/>
    <x v="25"/>
    <x v="2"/>
    <n v="0"/>
    <n v="0"/>
    <n v="0"/>
    <n v="0"/>
    <n v="0"/>
    <m/>
  </r>
  <r>
    <x v="14"/>
    <x v="6"/>
    <x v="20"/>
    <x v="0"/>
    <n v="0"/>
    <n v="0"/>
    <n v="0"/>
    <n v="12120.220495"/>
    <n v="10640.385923"/>
    <n v="0.53250799999999998"/>
  </r>
  <r>
    <x v="14"/>
    <x v="6"/>
    <x v="20"/>
    <x v="1"/>
    <n v="0"/>
    <n v="0"/>
    <n v="0"/>
    <n v="0"/>
    <n v="186.84367900000001"/>
    <n v="0"/>
  </r>
  <r>
    <x v="14"/>
    <x v="6"/>
    <x v="20"/>
    <x v="2"/>
    <n v="0"/>
    <n v="0"/>
    <n v="0"/>
    <n v="1466.308286"/>
    <n v="2475.9241120000002"/>
    <n v="0.371948"/>
  </r>
  <r>
    <x v="14"/>
    <x v="6"/>
    <x v="21"/>
    <x v="0"/>
    <n v="10263"/>
    <n v="0"/>
    <n v="0"/>
    <n v="6380.6970860000001"/>
    <n v="1158.2247420000001"/>
    <n v="0.93493800000000005"/>
  </r>
  <r>
    <x v="14"/>
    <x v="6"/>
    <x v="21"/>
    <x v="1"/>
    <n v="0"/>
    <n v="0"/>
    <n v="0"/>
    <n v="0"/>
    <n v="134.00570200000001"/>
    <n v="0"/>
  </r>
  <r>
    <x v="14"/>
    <x v="6"/>
    <x v="21"/>
    <x v="2"/>
    <n v="0"/>
    <n v="0"/>
    <n v="0"/>
    <n v="1325.0719140000001"/>
    <n v="0"/>
    <n v="1"/>
  </r>
  <r>
    <x v="14"/>
    <x v="6"/>
    <x v="22"/>
    <x v="0"/>
    <n v="14589"/>
    <n v="0"/>
    <n v="0"/>
    <n v="0"/>
    <n v="0"/>
    <n v="1"/>
  </r>
  <r>
    <x v="14"/>
    <x v="6"/>
    <x v="22"/>
    <x v="1"/>
    <n v="0"/>
    <n v="0"/>
    <n v="0"/>
    <n v="0"/>
    <n v="0"/>
    <m/>
  </r>
  <r>
    <x v="14"/>
    <x v="6"/>
    <x v="22"/>
    <x v="2"/>
    <n v="0"/>
    <n v="0"/>
    <n v="0"/>
    <n v="0"/>
    <n v="0"/>
    <m/>
  </r>
  <r>
    <x v="15"/>
    <x v="0"/>
    <x v="0"/>
    <x v="0"/>
    <n v="1698"/>
    <n v="0"/>
    <n v="0"/>
    <n v="0"/>
    <n v="3919.134004"/>
    <n v="0.30228899999999997"/>
  </r>
  <r>
    <x v="15"/>
    <x v="0"/>
    <x v="0"/>
    <x v="1"/>
    <n v="937977"/>
    <n v="0"/>
    <n v="0"/>
    <n v="0"/>
    <n v="1017.198191"/>
    <n v="0.99891600000000003"/>
  </r>
  <r>
    <x v="15"/>
    <x v="0"/>
    <x v="0"/>
    <x v="2"/>
    <n v="0"/>
    <n v="0"/>
    <n v="0"/>
    <n v="0"/>
    <n v="751.72055399999999"/>
    <n v="0"/>
  </r>
  <r>
    <x v="15"/>
    <x v="0"/>
    <x v="1"/>
    <x v="0"/>
    <n v="8913"/>
    <n v="0"/>
    <n v="0"/>
    <n v="0"/>
    <n v="33562.847500000003"/>
    <n v="0.20983599999999999"/>
  </r>
  <r>
    <x v="15"/>
    <x v="0"/>
    <x v="1"/>
    <x v="1"/>
    <n v="1015723"/>
    <n v="0"/>
    <n v="0"/>
    <n v="0"/>
    <n v="28757.117577000001"/>
    <n v="0.97246699999999997"/>
  </r>
  <r>
    <x v="15"/>
    <x v="0"/>
    <x v="1"/>
    <x v="2"/>
    <n v="0"/>
    <n v="0"/>
    <n v="0"/>
    <n v="0"/>
    <n v="49375.717471999997"/>
    <n v="0"/>
  </r>
  <r>
    <x v="15"/>
    <x v="0"/>
    <x v="2"/>
    <x v="0"/>
    <n v="21350"/>
    <n v="0"/>
    <n v="0"/>
    <n v="0"/>
    <n v="39657.022274000003"/>
    <n v="0.34995900000000002"/>
  </r>
  <r>
    <x v="15"/>
    <x v="0"/>
    <x v="2"/>
    <x v="1"/>
    <n v="2652087"/>
    <n v="0"/>
    <n v="0"/>
    <n v="0"/>
    <n v="26158.924556000002"/>
    <n v="0.990232"/>
  </r>
  <r>
    <x v="15"/>
    <x v="0"/>
    <x v="2"/>
    <x v="2"/>
    <n v="0"/>
    <n v="0"/>
    <n v="0"/>
    <n v="0"/>
    <n v="400.87921699999998"/>
    <n v="0"/>
  </r>
  <r>
    <x v="15"/>
    <x v="0"/>
    <x v="3"/>
    <x v="0"/>
    <n v="0"/>
    <n v="0"/>
    <n v="0"/>
    <n v="0"/>
    <n v="27683.199712000001"/>
    <n v="0"/>
  </r>
  <r>
    <x v="15"/>
    <x v="0"/>
    <x v="3"/>
    <x v="1"/>
    <n v="32641"/>
    <n v="0"/>
    <n v="0"/>
    <n v="0"/>
    <n v="15548.736347"/>
    <n v="0.67734300000000003"/>
  </r>
  <r>
    <x v="15"/>
    <x v="0"/>
    <x v="3"/>
    <x v="2"/>
    <n v="0"/>
    <n v="0"/>
    <n v="0"/>
    <n v="0"/>
    <n v="4452.5544129999998"/>
    <n v="0"/>
  </r>
  <r>
    <x v="15"/>
    <x v="0"/>
    <x v="23"/>
    <x v="0"/>
    <n v="0"/>
    <n v="0"/>
    <n v="0"/>
    <n v="0"/>
    <n v="17511.491540999999"/>
    <n v="0"/>
  </r>
  <r>
    <x v="15"/>
    <x v="0"/>
    <x v="23"/>
    <x v="1"/>
    <n v="780733"/>
    <n v="0"/>
    <n v="0"/>
    <n v="0"/>
    <n v="9898.0107459999999"/>
    <n v="0.98748000000000002"/>
  </r>
  <r>
    <x v="15"/>
    <x v="0"/>
    <x v="23"/>
    <x v="2"/>
    <n v="11608"/>
    <n v="0"/>
    <n v="0"/>
    <n v="0"/>
    <n v="3007.659306"/>
    <n v="0.79421600000000003"/>
  </r>
  <r>
    <x v="15"/>
    <x v="0"/>
    <x v="4"/>
    <x v="0"/>
    <n v="1909"/>
    <n v="0"/>
    <n v="0"/>
    <n v="0"/>
    <n v="133191.07667499999"/>
    <n v="1.413E-2"/>
  </r>
  <r>
    <x v="15"/>
    <x v="0"/>
    <x v="4"/>
    <x v="1"/>
    <n v="1117581"/>
    <n v="0"/>
    <n v="0"/>
    <n v="0"/>
    <n v="737455.09375500004"/>
    <n v="0.60245700000000002"/>
  </r>
  <r>
    <x v="15"/>
    <x v="0"/>
    <x v="4"/>
    <x v="2"/>
    <n v="0"/>
    <n v="0"/>
    <n v="0"/>
    <n v="0"/>
    <n v="15672.800455000001"/>
    <n v="0"/>
  </r>
  <r>
    <x v="15"/>
    <x v="1"/>
    <x v="5"/>
    <x v="0"/>
    <n v="159885"/>
    <n v="0"/>
    <n v="0"/>
    <n v="0"/>
    <n v="34947.161626000001"/>
    <n v="0.82062900000000005"/>
  </r>
  <r>
    <x v="15"/>
    <x v="1"/>
    <x v="5"/>
    <x v="1"/>
    <n v="0"/>
    <n v="0"/>
    <n v="0"/>
    <n v="0"/>
    <n v="684.01665700000001"/>
    <n v="0"/>
  </r>
  <r>
    <x v="15"/>
    <x v="1"/>
    <x v="5"/>
    <x v="2"/>
    <n v="174755"/>
    <n v="0"/>
    <n v="0"/>
    <n v="0"/>
    <n v="39406.975434"/>
    <n v="0.815994"/>
  </r>
  <r>
    <x v="15"/>
    <x v="1"/>
    <x v="6"/>
    <x v="0"/>
    <n v="0"/>
    <n v="0"/>
    <n v="0"/>
    <n v="0"/>
    <n v="17151.976304"/>
    <n v="0"/>
  </r>
  <r>
    <x v="15"/>
    <x v="1"/>
    <x v="6"/>
    <x v="1"/>
    <n v="0"/>
    <n v="0"/>
    <n v="0"/>
    <n v="0"/>
    <n v="3337.2015310000002"/>
    <n v="0"/>
  </r>
  <r>
    <x v="15"/>
    <x v="1"/>
    <x v="6"/>
    <x v="2"/>
    <n v="0"/>
    <n v="0"/>
    <n v="0"/>
    <n v="0"/>
    <n v="39022.154152000003"/>
    <n v="0"/>
  </r>
  <r>
    <x v="15"/>
    <x v="2"/>
    <x v="7"/>
    <x v="0"/>
    <n v="44650"/>
    <n v="0"/>
    <n v="0"/>
    <n v="63036.413266000003"/>
    <n v="21693.989613000002"/>
    <n v="0.83232300000000004"/>
  </r>
  <r>
    <x v="15"/>
    <x v="2"/>
    <x v="7"/>
    <x v="1"/>
    <n v="0"/>
    <n v="0"/>
    <n v="0"/>
    <n v="7852.6500660000002"/>
    <n v="3942.2570759999999"/>
    <n v="0.66576599999999997"/>
  </r>
  <r>
    <x v="15"/>
    <x v="2"/>
    <x v="7"/>
    <x v="2"/>
    <n v="1462"/>
    <n v="0"/>
    <n v="0"/>
    <n v="26323.936667999998"/>
    <n v="21273.352739999998"/>
    <n v="0.56637400000000004"/>
  </r>
  <r>
    <x v="15"/>
    <x v="2"/>
    <x v="8"/>
    <x v="0"/>
    <n v="704894"/>
    <n v="0"/>
    <n v="0"/>
    <n v="220265.046007"/>
    <n v="70510.269696000003"/>
    <n v="0.92918299999999998"/>
  </r>
  <r>
    <x v="15"/>
    <x v="2"/>
    <x v="8"/>
    <x v="1"/>
    <n v="0"/>
    <n v="0"/>
    <n v="0"/>
    <n v="45521.704925999999"/>
    <n v="16881.279204999999"/>
    <n v="0.72947899999999999"/>
  </r>
  <r>
    <x v="15"/>
    <x v="2"/>
    <x v="8"/>
    <x v="2"/>
    <n v="45848"/>
    <n v="0"/>
    <n v="0"/>
    <n v="141200.249068"/>
    <n v="35734.937715"/>
    <n v="0.83959700000000004"/>
  </r>
  <r>
    <x v="15"/>
    <x v="2"/>
    <x v="9"/>
    <x v="0"/>
    <n v="161766"/>
    <n v="0"/>
    <n v="0"/>
    <n v="15909.834777"/>
    <n v="0"/>
    <n v="1"/>
  </r>
  <r>
    <x v="15"/>
    <x v="2"/>
    <x v="9"/>
    <x v="1"/>
    <n v="0"/>
    <n v="0"/>
    <n v="0"/>
    <n v="1191.380811"/>
    <n v="0"/>
    <n v="1"/>
  </r>
  <r>
    <x v="15"/>
    <x v="2"/>
    <x v="9"/>
    <x v="2"/>
    <n v="4134"/>
    <n v="0"/>
    <n v="0"/>
    <n v="2456.784412"/>
    <n v="0"/>
    <n v="1"/>
  </r>
  <r>
    <x v="15"/>
    <x v="3"/>
    <x v="10"/>
    <x v="0"/>
    <n v="43603.843999999997"/>
    <n v="3510.54"/>
    <n v="0"/>
    <n v="7963.418756"/>
    <n v="307904.81957200001"/>
    <n v="0.15173600000000001"/>
  </r>
  <r>
    <x v="15"/>
    <x v="3"/>
    <x v="10"/>
    <x v="1"/>
    <n v="0"/>
    <n v="0"/>
    <n v="0"/>
    <n v="124.299638"/>
    <n v="3044.7619180000002"/>
    <n v="3.9222E-2"/>
  </r>
  <r>
    <x v="15"/>
    <x v="3"/>
    <x v="10"/>
    <x v="2"/>
    <n v="53170.61"/>
    <n v="0"/>
    <n v="0"/>
    <n v="7825.2816059999996"/>
    <n v="646476.62156400003"/>
    <n v="8.6216000000000001E-2"/>
  </r>
  <r>
    <x v="15"/>
    <x v="3"/>
    <x v="11"/>
    <x v="0"/>
    <n v="159835.34"/>
    <n v="0"/>
    <n v="0"/>
    <n v="0"/>
    <n v="77607.467281000005"/>
    <n v="0.673153"/>
  </r>
  <r>
    <x v="15"/>
    <x v="3"/>
    <x v="11"/>
    <x v="1"/>
    <n v="0"/>
    <n v="0"/>
    <n v="0"/>
    <n v="0"/>
    <n v="21948.254953"/>
    <n v="0"/>
  </r>
  <r>
    <x v="15"/>
    <x v="3"/>
    <x v="11"/>
    <x v="2"/>
    <n v="531942.39"/>
    <n v="0"/>
    <n v="0"/>
    <n v="0"/>
    <n v="102438.794158"/>
    <n v="0.83852099999999996"/>
  </r>
  <r>
    <x v="15"/>
    <x v="3"/>
    <x v="12"/>
    <x v="0"/>
    <n v="413565"/>
    <n v="0"/>
    <n v="0"/>
    <n v="0.64323799999999998"/>
    <n v="38309.572444999998"/>
    <n v="0.91522000000000003"/>
  </r>
  <r>
    <x v="15"/>
    <x v="3"/>
    <x v="12"/>
    <x v="1"/>
    <n v="0"/>
    <n v="0"/>
    <n v="0"/>
    <n v="0"/>
    <n v="533.04623800000002"/>
    <n v="0"/>
  </r>
  <r>
    <x v="15"/>
    <x v="3"/>
    <x v="12"/>
    <x v="2"/>
    <n v="0"/>
    <n v="0"/>
    <n v="0"/>
    <n v="0.35676200000000002"/>
    <n v="102177.38565"/>
    <n v="3.0000000000000001E-6"/>
  </r>
  <r>
    <x v="15"/>
    <x v="3"/>
    <x v="13"/>
    <x v="0"/>
    <n v="214938"/>
    <n v="0"/>
    <n v="0"/>
    <n v="0.37357000000000001"/>
    <n v="299274.88569199998"/>
    <n v="0.41799399999999998"/>
  </r>
  <r>
    <x v="15"/>
    <x v="3"/>
    <x v="13"/>
    <x v="1"/>
    <n v="0"/>
    <n v="0"/>
    <n v="0"/>
    <n v="0.54321900000000001"/>
    <n v="119695.05412"/>
    <n v="3.9999999999999998E-6"/>
  </r>
  <r>
    <x v="15"/>
    <x v="3"/>
    <x v="13"/>
    <x v="2"/>
    <n v="74500"/>
    <n v="0"/>
    <n v="0"/>
    <n v="8.3210999999999993E-2"/>
    <n v="28591.097309000001"/>
    <n v="0.72266200000000003"/>
  </r>
  <r>
    <x v="15"/>
    <x v="4"/>
    <x v="14"/>
    <x v="0"/>
    <n v="304463"/>
    <n v="0"/>
    <n v="0"/>
    <n v="190072.8"/>
    <n v="99819.305242000002"/>
    <n v="0.83205399999999996"/>
  </r>
  <r>
    <x v="15"/>
    <x v="4"/>
    <x v="14"/>
    <x v="1"/>
    <n v="0"/>
    <n v="0"/>
    <n v="0"/>
    <n v="10559.6"/>
    <n v="4382.9836789999999"/>
    <n v="0.70667800000000003"/>
  </r>
  <r>
    <x v="15"/>
    <x v="4"/>
    <x v="14"/>
    <x v="2"/>
    <n v="46"/>
    <n v="0"/>
    <n v="0"/>
    <n v="10559.6"/>
    <n v="37552.889535000002"/>
    <n v="0.220222"/>
  </r>
  <r>
    <x v="15"/>
    <x v="4"/>
    <x v="24"/>
    <x v="0"/>
    <n v="0"/>
    <n v="0"/>
    <n v="0"/>
    <n v="0"/>
    <n v="36056.705040000001"/>
    <n v="0"/>
  </r>
  <r>
    <x v="15"/>
    <x v="4"/>
    <x v="24"/>
    <x v="1"/>
    <n v="0"/>
    <n v="0"/>
    <n v="0"/>
    <n v="0"/>
    <n v="544.180342"/>
    <n v="0"/>
  </r>
  <r>
    <x v="15"/>
    <x v="4"/>
    <x v="24"/>
    <x v="2"/>
    <n v="0"/>
    <n v="0"/>
    <n v="0"/>
    <n v="0"/>
    <n v="28512.889635"/>
    <n v="0"/>
  </r>
  <r>
    <x v="15"/>
    <x v="4"/>
    <x v="15"/>
    <x v="0"/>
    <n v="14690"/>
    <n v="0"/>
    <n v="0"/>
    <n v="2881.9"/>
    <n v="0"/>
    <n v="1"/>
  </r>
  <r>
    <x v="15"/>
    <x v="4"/>
    <x v="15"/>
    <x v="1"/>
    <n v="0"/>
    <n v="0"/>
    <n v="0"/>
    <n v="205.85"/>
    <n v="0"/>
    <n v="1"/>
  </r>
  <r>
    <x v="15"/>
    <x v="4"/>
    <x v="15"/>
    <x v="2"/>
    <n v="6287"/>
    <n v="0"/>
    <n v="0"/>
    <n v="1029.25"/>
    <n v="0"/>
    <n v="1"/>
  </r>
  <r>
    <x v="15"/>
    <x v="4"/>
    <x v="16"/>
    <x v="0"/>
    <n v="84147"/>
    <n v="0"/>
    <n v="0"/>
    <n v="80431.618627999997"/>
    <n v="107640.560216"/>
    <n v="0.60458100000000004"/>
  </r>
  <r>
    <x v="15"/>
    <x v="4"/>
    <x v="16"/>
    <x v="1"/>
    <n v="0"/>
    <n v="0"/>
    <n v="0"/>
    <n v="15.872958000000001"/>
    <n v="1659.8727180000001"/>
    <n v="9.4719999999999995E-3"/>
  </r>
  <r>
    <x v="15"/>
    <x v="4"/>
    <x v="16"/>
    <x v="2"/>
    <n v="170089"/>
    <n v="0"/>
    <n v="0"/>
    <n v="42081.508414000004"/>
    <n v="128303.415331"/>
    <n v="0.62316199999999999"/>
  </r>
  <r>
    <x v="15"/>
    <x v="4"/>
    <x v="17"/>
    <x v="0"/>
    <n v="37824"/>
    <n v="0"/>
    <n v="0"/>
    <n v="0"/>
    <n v="103489.15427499999"/>
    <n v="0.26766000000000001"/>
  </r>
  <r>
    <x v="15"/>
    <x v="4"/>
    <x v="17"/>
    <x v="1"/>
    <n v="0"/>
    <n v="0"/>
    <n v="0"/>
    <n v="0"/>
    <n v="1696.048151"/>
    <n v="0"/>
  </r>
  <r>
    <x v="15"/>
    <x v="4"/>
    <x v="17"/>
    <x v="2"/>
    <n v="0"/>
    <n v="0"/>
    <n v="0"/>
    <n v="0"/>
    <n v="85652.975701999996"/>
    <n v="0"/>
  </r>
  <r>
    <x v="15"/>
    <x v="7"/>
    <x v="26"/>
    <x v="0"/>
    <n v="2822.1820379999999"/>
    <n v="0"/>
    <n v="520.35100179211497"/>
    <n v="3625.4765630000002"/>
    <n v="68616.379476000002"/>
    <n v="9.2188000000000006E-2"/>
  </r>
  <r>
    <x v="15"/>
    <x v="7"/>
    <x v="26"/>
    <x v="1"/>
    <n v="221.47498999999999"/>
    <n v="0"/>
    <n v="35.886275985663097"/>
    <n v="223.10624999999999"/>
    <n v="4436.1360020000002"/>
    <n v="9.7723000000000004E-2"/>
  </r>
  <r>
    <x v="15"/>
    <x v="7"/>
    <x v="26"/>
    <x v="2"/>
    <n v="10827.737462999999"/>
    <n v="0"/>
    <n v="1946.8304722222199"/>
    <n v="13999.917187999999"/>
    <n v="72989.094098000001"/>
    <n v="0.26837899999999998"/>
  </r>
  <r>
    <x v="15"/>
    <x v="7"/>
    <x v="27"/>
    <x v="0"/>
    <n v="13350.179539000001"/>
    <n v="0"/>
    <n v="74.842436974789905"/>
    <n v="3340.5934069999998"/>
    <n v="51390.510151000002"/>
    <n v="0.24598800000000001"/>
  </r>
  <r>
    <x v="15"/>
    <x v="7"/>
    <x v="27"/>
    <x v="1"/>
    <n v="4.9995219999999998"/>
    <n v="0"/>
    <n v="0"/>
    <n v="0"/>
    <n v="3322.4616919999999"/>
    <n v="1.5020000000000001E-3"/>
  </r>
  <r>
    <x v="15"/>
    <x v="7"/>
    <x v="27"/>
    <x v="2"/>
    <n v="8045.2942439999997"/>
    <n v="0"/>
    <n v="43.907563025210102"/>
    <n v="2024.0065930000001"/>
    <n v="34814.154409000002"/>
    <n v="0.225101"/>
  </r>
  <r>
    <x v="15"/>
    <x v="7"/>
    <x v="28"/>
    <x v="0"/>
    <n v="7635.6953579999999"/>
    <n v="0"/>
    <n v="288"/>
    <n v="630.52105300000005"/>
    <n v="38555.512437999998"/>
    <n v="0.18157999999999999"/>
  </r>
  <r>
    <x v="15"/>
    <x v="7"/>
    <x v="28"/>
    <x v="1"/>
    <n v="0"/>
    <n v="0"/>
    <n v="0"/>
    <n v="0"/>
    <n v="2378.6089449999999"/>
    <n v="0"/>
  </r>
  <r>
    <x v="15"/>
    <x v="7"/>
    <x v="28"/>
    <x v="2"/>
    <n v="3201.1134310000002"/>
    <n v="0"/>
    <n v="0"/>
    <n v="256.87894699999998"/>
    <n v="86076.005720999994"/>
    <n v="3.8621999999999997E-2"/>
  </r>
  <r>
    <x v="15"/>
    <x v="7"/>
    <x v="29"/>
    <x v="0"/>
    <n v="3514.8929880000001"/>
    <n v="0"/>
    <n v="526.16891487889302"/>
    <n v="6642.649367"/>
    <n v="28422.684385"/>
    <n v="0.27319599999999999"/>
  </r>
  <r>
    <x v="15"/>
    <x v="7"/>
    <x v="29"/>
    <x v="1"/>
    <n v="33.75"/>
    <n v="0"/>
    <n v="0"/>
    <n v="0"/>
    <n v="1837.5626130000001"/>
    <n v="1.8034999999999999E-2"/>
  </r>
  <r>
    <x v="15"/>
    <x v="7"/>
    <x v="29"/>
    <x v="2"/>
    <n v="7896.7411229999998"/>
    <n v="0"/>
    <n v="1126.68778512111"/>
    <n v="14560.150632999999"/>
    <n v="48705.189929"/>
    <n v="0.326241"/>
  </r>
  <r>
    <x v="15"/>
    <x v="7"/>
    <x v="30"/>
    <x v="0"/>
    <n v="5625.6570890000003"/>
    <n v="0"/>
    <n v="74.988461538461493"/>
    <n v="1842.7920859999999"/>
    <n v="55122.781839000003"/>
    <n v="0.12037399999999999"/>
  </r>
  <r>
    <x v="15"/>
    <x v="7"/>
    <x v="30"/>
    <x v="1"/>
    <n v="112.846841"/>
    <n v="0"/>
    <n v="1.1192307692307699"/>
    <n v="23.625540000000001"/>
    <n v="3563.7577919999999"/>
    <n v="3.7172999999999998E-2"/>
  </r>
  <r>
    <x v="15"/>
    <x v="7"/>
    <x v="30"/>
    <x v="2"/>
    <n v="14357.301818"/>
    <n v="0"/>
    <n v="185.79230769230799"/>
    <n v="4701.4823740000002"/>
    <n v="37342.556685000003"/>
    <n v="0.34008699999999997"/>
  </r>
  <r>
    <x v="15"/>
    <x v="7"/>
    <x v="31"/>
    <x v="0"/>
    <n v="2596.3182830000001"/>
    <n v="0"/>
    <n v="55.117581187010103"/>
    <n v="311.2"/>
    <n v="14354.891103"/>
    <n v="0.17107700000000001"/>
  </r>
  <r>
    <x v="15"/>
    <x v="7"/>
    <x v="31"/>
    <x v="1"/>
    <n v="1730.0406680000001"/>
    <n v="0"/>
    <n v="40"/>
    <n v="211.17142899999999"/>
    <n v="928.06192599999997"/>
    <n v="0.68099799999999999"/>
  </r>
  <r>
    <x v="15"/>
    <x v="7"/>
    <x v="31"/>
    <x v="2"/>
    <n v="4050.048241"/>
    <n v="0"/>
    <n v="84.882418812989897"/>
    <n v="489.028571"/>
    <n v="9724.6241370000007"/>
    <n v="0.32225799999999999"/>
  </r>
  <r>
    <x v="15"/>
    <x v="7"/>
    <x v="32"/>
    <x v="0"/>
    <n v="1249.2037660000001"/>
    <n v="0"/>
    <n v="0"/>
    <n v="869.53846199999998"/>
    <n v="36174.325580999997"/>
    <n v="5.5329000000000003E-2"/>
  </r>
  <r>
    <x v="15"/>
    <x v="7"/>
    <x v="32"/>
    <x v="1"/>
    <n v="373.50338799999997"/>
    <n v="0"/>
    <n v="0"/>
    <n v="260.861538"/>
    <n v="2338.7160520000002"/>
    <n v="0.213369"/>
  </r>
  <r>
    <x v="15"/>
    <x v="7"/>
    <x v="32"/>
    <x v="2"/>
    <n v="35.029940000000003"/>
    <n v="0"/>
    <n v="0"/>
    <n v="0"/>
    <n v="24506.052824999999"/>
    <n v="1.4270000000000001E-3"/>
  </r>
  <r>
    <x v="15"/>
    <x v="5"/>
    <x v="18"/>
    <x v="0"/>
    <n v="0"/>
    <n v="0"/>
    <n v="0"/>
    <n v="0"/>
    <n v="48172.204492999997"/>
    <n v="0"/>
  </r>
  <r>
    <x v="15"/>
    <x v="5"/>
    <x v="18"/>
    <x v="1"/>
    <n v="0"/>
    <n v="0"/>
    <n v="0"/>
    <n v="0"/>
    <n v="3757.320725"/>
    <n v="0"/>
  </r>
  <r>
    <x v="15"/>
    <x v="5"/>
    <x v="18"/>
    <x v="2"/>
    <n v="0"/>
    <n v="0"/>
    <n v="0"/>
    <n v="0"/>
    <n v="63601.568488999997"/>
    <n v="0"/>
  </r>
  <r>
    <x v="15"/>
    <x v="5"/>
    <x v="19"/>
    <x v="0"/>
    <n v="33184"/>
    <n v="0"/>
    <n v="0"/>
    <n v="0"/>
    <n v="73991.543558000005"/>
    <n v="0.30962200000000001"/>
  </r>
  <r>
    <x v="15"/>
    <x v="5"/>
    <x v="19"/>
    <x v="1"/>
    <n v="0"/>
    <n v="0"/>
    <n v="0"/>
    <n v="0"/>
    <n v="6697.3106180000004"/>
    <n v="0"/>
  </r>
  <r>
    <x v="15"/>
    <x v="5"/>
    <x v="19"/>
    <x v="2"/>
    <n v="0"/>
    <n v="0"/>
    <n v="0"/>
    <n v="0"/>
    <n v="20826.482973999999"/>
    <n v="0"/>
  </r>
  <r>
    <x v="15"/>
    <x v="6"/>
    <x v="25"/>
    <x v="0"/>
    <n v="6814"/>
    <n v="0"/>
    <n v="0"/>
    <n v="8543"/>
    <n v="0"/>
    <n v="1"/>
  </r>
  <r>
    <x v="15"/>
    <x v="6"/>
    <x v="25"/>
    <x v="1"/>
    <n v="0"/>
    <n v="0"/>
    <n v="0"/>
    <n v="0"/>
    <n v="0"/>
    <m/>
  </r>
  <r>
    <x v="15"/>
    <x v="6"/>
    <x v="25"/>
    <x v="2"/>
    <n v="0"/>
    <n v="0"/>
    <n v="0"/>
    <n v="0"/>
    <n v="0"/>
    <m/>
  </r>
  <r>
    <x v="15"/>
    <x v="6"/>
    <x v="20"/>
    <x v="0"/>
    <n v="0"/>
    <n v="0"/>
    <n v="0"/>
    <n v="13548.855034"/>
    <n v="10359.537625999999"/>
    <n v="0.56669800000000004"/>
  </r>
  <r>
    <x v="15"/>
    <x v="6"/>
    <x v="20"/>
    <x v="1"/>
    <n v="0"/>
    <n v="0"/>
    <n v="0"/>
    <n v="0"/>
    <n v="181.912023"/>
    <n v="0"/>
  </r>
  <r>
    <x v="15"/>
    <x v="6"/>
    <x v="20"/>
    <x v="2"/>
    <n v="0"/>
    <n v="0"/>
    <n v="0"/>
    <n v="1639.1449660000001"/>
    <n v="2498.7134569999998"/>
    <n v="0.39613300000000001"/>
  </r>
  <r>
    <x v="15"/>
    <x v="6"/>
    <x v="21"/>
    <x v="0"/>
    <n v="23287"/>
    <n v="0"/>
    <n v="0"/>
    <n v="8371.5003059999999"/>
    <n v="1127.65391"/>
    <n v="0.96560500000000005"/>
  </r>
  <r>
    <x v="15"/>
    <x v="6"/>
    <x v="21"/>
    <x v="1"/>
    <n v="0"/>
    <n v="0"/>
    <n v="0"/>
    <n v="0"/>
    <n v="130.46868000000001"/>
    <n v="0"/>
  </r>
  <r>
    <x v="15"/>
    <x v="6"/>
    <x v="21"/>
    <x v="2"/>
    <n v="0"/>
    <n v="0"/>
    <n v="0"/>
    <n v="1738.4996940000001"/>
    <n v="0"/>
    <n v="1"/>
  </r>
  <r>
    <x v="15"/>
    <x v="6"/>
    <x v="22"/>
    <x v="0"/>
    <n v="12900"/>
    <n v="0"/>
    <n v="0"/>
    <n v="0"/>
    <n v="0"/>
    <n v="1"/>
  </r>
  <r>
    <x v="15"/>
    <x v="6"/>
    <x v="22"/>
    <x v="1"/>
    <n v="0"/>
    <n v="0"/>
    <n v="0"/>
    <n v="0"/>
    <n v="0"/>
    <m/>
  </r>
  <r>
    <x v="15"/>
    <x v="6"/>
    <x v="22"/>
    <x v="2"/>
    <n v="0"/>
    <n v="0"/>
    <n v="0"/>
    <n v="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5">
  <r>
    <n v="4115"/>
    <x v="0"/>
  </r>
  <r>
    <n v="134808"/>
    <x v="0"/>
  </r>
  <r>
    <n v="0"/>
    <x v="0"/>
  </r>
  <r>
    <n v="7996"/>
    <x v="1"/>
  </r>
  <r>
    <n v="367220"/>
    <x v="1"/>
  </r>
  <r>
    <n v="9998"/>
    <x v="1"/>
  </r>
  <r>
    <n v="49883"/>
    <x v="2"/>
  </r>
  <r>
    <n v="1666870"/>
    <x v="2"/>
  </r>
  <r>
    <n v="16752"/>
    <x v="2"/>
  </r>
  <r>
    <n v="9404"/>
    <x v="3"/>
  </r>
  <r>
    <n v="17882"/>
    <x v="3"/>
  </r>
  <r>
    <n v="4"/>
    <x v="3"/>
  </r>
  <r>
    <n v="11777"/>
    <x v="4"/>
  </r>
  <r>
    <n v="615758"/>
    <x v="4"/>
  </r>
  <r>
    <n v="476"/>
    <x v="4"/>
  </r>
  <r>
    <n v="44975"/>
    <x v="5"/>
  </r>
  <r>
    <n v="0"/>
    <x v="5"/>
  </r>
  <r>
    <n v="97642"/>
    <x v="5"/>
  </r>
  <r>
    <n v="25000"/>
    <x v="6"/>
  </r>
  <r>
    <n v="0"/>
    <x v="6"/>
  </r>
  <r>
    <n v="0"/>
    <x v="6"/>
  </r>
  <r>
    <n v="33885"/>
    <x v="7"/>
  </r>
  <r>
    <n v="2573"/>
    <x v="7"/>
  </r>
  <r>
    <n v="1491"/>
    <x v="7"/>
  </r>
  <r>
    <n v="554018"/>
    <x v="8"/>
  </r>
  <r>
    <n v="118552"/>
    <x v="8"/>
  </r>
  <r>
    <n v="112422"/>
    <x v="8"/>
  </r>
  <r>
    <n v="16361"/>
    <x v="9"/>
  </r>
  <r>
    <n v="2375"/>
    <x v="9"/>
  </r>
  <r>
    <n v="2086"/>
    <x v="9"/>
  </r>
  <r>
    <n v="22296"/>
    <x v="10"/>
  </r>
  <r>
    <n v="0"/>
    <x v="10"/>
  </r>
  <r>
    <n v="3500"/>
    <x v="10"/>
  </r>
  <r>
    <n v="37504"/>
    <x v="11"/>
  </r>
  <r>
    <n v="38833"/>
    <x v="11"/>
  </r>
  <r>
    <n v="199956"/>
    <x v="11"/>
  </r>
  <r>
    <n v="14339"/>
    <x v="12"/>
  </r>
  <r>
    <n v="13900"/>
    <x v="12"/>
  </r>
  <r>
    <n v="358"/>
    <x v="12"/>
  </r>
  <r>
    <n v="81481"/>
    <x v="13"/>
  </r>
  <r>
    <n v="1082"/>
    <x v="13"/>
  </r>
  <r>
    <n v="1438"/>
    <x v="13"/>
  </r>
  <r>
    <n v="347561"/>
    <x v="14"/>
  </r>
  <r>
    <n v="0"/>
    <x v="14"/>
  </r>
  <r>
    <n v="61253"/>
    <x v="14"/>
  </r>
  <r>
    <n v="62160"/>
    <x v="15"/>
  </r>
  <r>
    <n v="0"/>
    <x v="15"/>
  </r>
  <r>
    <n v="113451"/>
    <x v="15"/>
  </r>
  <r>
    <n v="0"/>
    <x v="16"/>
  </r>
  <r>
    <n v="0"/>
    <x v="16"/>
  </r>
  <r>
    <n v="10004"/>
    <x v="16"/>
  </r>
  <r>
    <n v="172506"/>
    <x v="17"/>
  </r>
  <r>
    <n v="0"/>
    <x v="17"/>
  </r>
  <r>
    <n v="52420"/>
    <x v="17"/>
  </r>
  <r>
    <n v="0"/>
    <x v="18"/>
  </r>
  <r>
    <n v="0"/>
    <x v="18"/>
  </r>
  <r>
    <n v="5000"/>
    <x v="18"/>
  </r>
  <r>
    <n v="900"/>
    <x v="19"/>
  </r>
  <r>
    <n v="0"/>
    <x v="19"/>
  </r>
  <r>
    <n v="0"/>
    <x v="19"/>
  </r>
  <r>
    <n v="2586"/>
    <x v="20"/>
  </r>
  <r>
    <n v="0"/>
    <x v="20"/>
  </r>
  <r>
    <n v="0"/>
    <x v="20"/>
  </r>
  <r>
    <n v="9770"/>
    <x v="21"/>
  </r>
  <r>
    <n v="0"/>
    <x v="21"/>
  </r>
  <r>
    <n v="200"/>
    <x v="21"/>
  </r>
  <r>
    <n v="13556"/>
    <x v="22"/>
  </r>
  <r>
    <n v="0"/>
    <x v="22"/>
  </r>
  <r>
    <n v="221"/>
    <x v="22"/>
  </r>
  <r>
    <n v="7615"/>
    <x v="23"/>
  </r>
  <r>
    <n v="117340"/>
    <x v="23"/>
  </r>
  <r>
    <n v="64565"/>
    <x v="23"/>
  </r>
  <r>
    <n v="37953"/>
    <x v="24"/>
  </r>
  <r>
    <n v="388800"/>
    <x v="24"/>
  </r>
  <r>
    <n v="11090"/>
    <x v="24"/>
  </r>
  <r>
    <n v="97963"/>
    <x v="25"/>
  </r>
  <r>
    <n v="1547857"/>
    <x v="25"/>
  </r>
  <r>
    <n v="49488"/>
    <x v="25"/>
  </r>
  <r>
    <n v="20592"/>
    <x v="26"/>
  </r>
  <r>
    <n v="0"/>
    <x v="26"/>
  </r>
  <r>
    <n v="1708"/>
    <x v="26"/>
  </r>
  <r>
    <n v="29325"/>
    <x v="27"/>
  </r>
  <r>
    <n v="44716"/>
    <x v="27"/>
  </r>
  <r>
    <n v="7392"/>
    <x v="27"/>
  </r>
  <r>
    <n v="64953"/>
    <x v="28"/>
  </r>
  <r>
    <n v="675967"/>
    <x v="28"/>
  </r>
  <r>
    <n v="2777"/>
    <x v="28"/>
  </r>
  <r>
    <n v="21769"/>
    <x v="29"/>
  </r>
  <r>
    <n v="5995"/>
    <x v="29"/>
  </r>
  <r>
    <n v="160191"/>
    <x v="29"/>
  </r>
  <r>
    <n v="13355"/>
    <x v="30"/>
  </r>
  <r>
    <n v="0"/>
    <x v="30"/>
  </r>
  <r>
    <n v="703"/>
    <x v="30"/>
  </r>
  <r>
    <n v="13614"/>
    <x v="31"/>
  </r>
  <r>
    <n v="475"/>
    <x v="31"/>
  </r>
  <r>
    <n v="7978"/>
    <x v="31"/>
  </r>
  <r>
    <n v="685788.8"/>
    <x v="32"/>
  </r>
  <r>
    <n v="102766"/>
    <x v="32"/>
  </r>
  <r>
    <n v="148842.20000000001"/>
    <x v="32"/>
  </r>
  <r>
    <n v="59578"/>
    <x v="33"/>
  </r>
  <r>
    <n v="1821"/>
    <x v="33"/>
  </r>
  <r>
    <n v="3452"/>
    <x v="33"/>
  </r>
  <r>
    <n v="48488"/>
    <x v="34"/>
  </r>
  <r>
    <n v="0"/>
    <x v="34"/>
  </r>
  <r>
    <n v="95"/>
    <x v="34"/>
  </r>
  <r>
    <n v="85463"/>
    <x v="35"/>
  </r>
  <r>
    <n v="4995"/>
    <x v="35"/>
  </r>
  <r>
    <n v="248900"/>
    <x v="35"/>
  </r>
  <r>
    <n v="0"/>
    <x v="36"/>
  </r>
  <r>
    <n v="0"/>
    <x v="36"/>
  </r>
  <r>
    <n v="0"/>
    <x v="36"/>
  </r>
  <r>
    <n v="151285.5"/>
    <x v="37"/>
  </r>
  <r>
    <n v="23090"/>
    <x v="37"/>
  </r>
  <r>
    <n v="5036.5"/>
    <x v="37"/>
  </r>
  <r>
    <n v="341888.3"/>
    <x v="38"/>
  </r>
  <r>
    <n v="1199"/>
    <x v="38"/>
  </r>
  <r>
    <n v="23831.7"/>
    <x v="38"/>
  </r>
  <r>
    <n v="1200"/>
    <x v="39"/>
  </r>
  <r>
    <n v="0"/>
    <x v="39"/>
  </r>
  <r>
    <n v="0"/>
    <x v="39"/>
  </r>
  <r>
    <n v="66259"/>
    <x v="40"/>
  </r>
  <r>
    <n v="5663"/>
    <x v="40"/>
  </r>
  <r>
    <n v="21879"/>
    <x v="40"/>
  </r>
  <r>
    <n v="700"/>
    <x v="41"/>
  </r>
  <r>
    <n v="288"/>
    <x v="41"/>
  </r>
  <r>
    <n v="135379"/>
    <x v="41"/>
  </r>
  <r>
    <n v="55806"/>
    <x v="42"/>
  </r>
  <r>
    <n v="397"/>
    <x v="42"/>
  </r>
  <r>
    <n v="152"/>
    <x v="42"/>
  </r>
  <r>
    <n v="126"/>
    <x v="43"/>
  </r>
  <r>
    <n v="0"/>
    <x v="43"/>
  </r>
  <r>
    <n v="2194"/>
    <x v="43"/>
  </r>
  <r>
    <n v="2630"/>
    <x v="44"/>
  </r>
  <r>
    <n v="0"/>
    <x v="44"/>
  </r>
  <r>
    <n v="138"/>
    <x v="44"/>
  </r>
  <r>
    <n v="13552"/>
    <x v="45"/>
  </r>
  <r>
    <n v="0"/>
    <x v="45"/>
  </r>
  <r>
    <n v="80"/>
    <x v="45"/>
  </r>
  <r>
    <n v="8851"/>
    <x v="46"/>
  </r>
  <r>
    <n v="0"/>
    <x v="46"/>
  </r>
  <r>
    <n v="782"/>
    <x v="46"/>
  </r>
  <r>
    <n v="5420"/>
    <x v="47"/>
  </r>
  <r>
    <n v="121042"/>
    <x v="47"/>
  </r>
  <r>
    <n v="25503"/>
    <x v="47"/>
  </r>
  <r>
    <n v="8781"/>
    <x v="48"/>
  </r>
  <r>
    <n v="275940"/>
    <x v="48"/>
  </r>
  <r>
    <n v="8407"/>
    <x v="48"/>
  </r>
  <r>
    <n v="117809"/>
    <x v="49"/>
  </r>
  <r>
    <n v="1491840"/>
    <x v="49"/>
  </r>
  <r>
    <n v="107669"/>
    <x v="49"/>
  </r>
  <r>
    <n v="32521"/>
    <x v="50"/>
  </r>
  <r>
    <n v="179"/>
    <x v="50"/>
  </r>
  <r>
    <n v="775"/>
    <x v="50"/>
  </r>
  <r>
    <n v="14051"/>
    <x v="51"/>
  </r>
  <r>
    <n v="83693"/>
    <x v="51"/>
  </r>
  <r>
    <n v="5130"/>
    <x v="51"/>
  </r>
  <r>
    <n v="100772"/>
    <x v="52"/>
  </r>
  <r>
    <n v="628752"/>
    <x v="52"/>
  </r>
  <r>
    <n v="13269"/>
    <x v="52"/>
  </r>
  <r>
    <n v="6990"/>
    <x v="53"/>
  </r>
  <r>
    <n v="0"/>
    <x v="53"/>
  </r>
  <r>
    <n v="155330"/>
    <x v="53"/>
  </r>
  <r>
    <n v="11249"/>
    <x v="54"/>
  </r>
  <r>
    <n v="0"/>
    <x v="54"/>
  </r>
  <r>
    <n v="0"/>
    <x v="54"/>
  </r>
  <r>
    <n v="14395"/>
    <x v="55"/>
  </r>
  <r>
    <n v="298"/>
    <x v="55"/>
  </r>
  <r>
    <n v="1903"/>
    <x v="55"/>
  </r>
  <r>
    <n v="652398.28"/>
    <x v="56"/>
  </r>
  <r>
    <n v="55888"/>
    <x v="56"/>
  </r>
  <r>
    <n v="64686.2"/>
    <x v="56"/>
  </r>
  <r>
    <n v="130945"/>
    <x v="57"/>
  </r>
  <r>
    <n v="103623"/>
    <x v="57"/>
  </r>
  <r>
    <n v="35859"/>
    <x v="57"/>
  </r>
  <r>
    <n v="24301"/>
    <x v="58"/>
  </r>
  <r>
    <n v="3484"/>
    <x v="58"/>
  </r>
  <r>
    <n v="1103"/>
    <x v="58"/>
  </r>
  <r>
    <n v="19074"/>
    <x v="59"/>
  </r>
  <r>
    <n v="5223"/>
    <x v="59"/>
  </r>
  <r>
    <n v="286762"/>
    <x v="59"/>
  </r>
  <r>
    <n v="7917"/>
    <x v="60"/>
  </r>
  <r>
    <n v="0"/>
    <x v="60"/>
  </r>
  <r>
    <n v="0"/>
    <x v="60"/>
  </r>
  <r>
    <n v="84728.4"/>
    <x v="61"/>
  </r>
  <r>
    <n v="22288"/>
    <x v="61"/>
  </r>
  <r>
    <n v="14313.5"/>
    <x v="61"/>
  </r>
  <r>
    <n v="363046.68"/>
    <x v="62"/>
  </r>
  <r>
    <n v="12516"/>
    <x v="62"/>
  </r>
  <r>
    <n v="3983.7"/>
    <x v="62"/>
  </r>
  <r>
    <n v="1196"/>
    <x v="63"/>
  </r>
  <r>
    <n v="0"/>
    <x v="63"/>
  </r>
  <r>
    <n v="12"/>
    <x v="63"/>
  </r>
  <r>
    <n v="72077"/>
    <x v="64"/>
  </r>
  <r>
    <n v="5389"/>
    <x v="64"/>
  </r>
  <r>
    <n v="8316"/>
    <x v="64"/>
  </r>
  <r>
    <n v="6322"/>
    <x v="65"/>
  </r>
  <r>
    <n v="2469"/>
    <x v="65"/>
  </r>
  <r>
    <n v="155090"/>
    <x v="65"/>
  </r>
  <r>
    <n v="88605"/>
    <x v="66"/>
  </r>
  <r>
    <n v="501"/>
    <x v="66"/>
  </r>
  <r>
    <n v="159"/>
    <x v="66"/>
  </r>
  <r>
    <n v="0"/>
    <x v="67"/>
  </r>
  <r>
    <n v="0"/>
    <x v="67"/>
  </r>
  <r>
    <n v="0"/>
    <x v="67"/>
  </r>
  <r>
    <n v="0"/>
    <x v="68"/>
  </r>
  <r>
    <n v="0"/>
    <x v="68"/>
  </r>
  <r>
    <n v="0"/>
    <x v="68"/>
  </r>
  <r>
    <n v="0"/>
    <x v="69"/>
  </r>
  <r>
    <n v="0"/>
    <x v="69"/>
  </r>
  <r>
    <n v="0"/>
    <x v="69"/>
  </r>
  <r>
    <n v="0"/>
    <x v="70"/>
  </r>
  <r>
    <n v="0"/>
    <x v="70"/>
  </r>
  <r>
    <n v="0"/>
    <x v="70"/>
  </r>
  <r>
    <n v="0"/>
    <x v="71"/>
  </r>
  <r>
    <n v="0"/>
    <x v="71"/>
  </r>
  <r>
    <n v="0"/>
    <x v="71"/>
  </r>
  <r>
    <n v="0"/>
    <x v="72"/>
  </r>
  <r>
    <n v="0"/>
    <x v="72"/>
  </r>
  <r>
    <n v="0"/>
    <x v="72"/>
  </r>
  <r>
    <n v="0"/>
    <x v="73"/>
  </r>
  <r>
    <n v="0"/>
    <x v="73"/>
  </r>
  <r>
    <n v="0"/>
    <x v="73"/>
  </r>
  <r>
    <n v="0"/>
    <x v="74"/>
  </r>
  <r>
    <n v="0"/>
    <x v="74"/>
  </r>
  <r>
    <n v="0"/>
    <x v="74"/>
  </r>
  <r>
    <n v="93.6"/>
    <x v="75"/>
  </r>
  <r>
    <n v="0"/>
    <x v="75"/>
  </r>
  <r>
    <n v="414"/>
    <x v="75"/>
  </r>
  <r>
    <n v="8700"/>
    <x v="76"/>
  </r>
  <r>
    <n v="100"/>
    <x v="76"/>
  </r>
  <r>
    <n v="967"/>
    <x v="76"/>
  </r>
  <r>
    <n v="0"/>
    <x v="77"/>
  </r>
  <r>
    <n v="0"/>
    <x v="77"/>
  </r>
  <r>
    <n v="0"/>
    <x v="77"/>
  </r>
  <r>
    <n v="6560"/>
    <x v="78"/>
  </r>
  <r>
    <n v="0"/>
    <x v="78"/>
  </r>
  <r>
    <n v="338"/>
    <x v="78"/>
  </r>
  <r>
    <n v="7845"/>
    <x v="79"/>
  </r>
  <r>
    <n v="0"/>
    <x v="79"/>
  </r>
  <r>
    <n v="243"/>
    <x v="79"/>
  </r>
  <r>
    <n v="11747"/>
    <x v="80"/>
  </r>
  <r>
    <n v="186424"/>
    <x v="80"/>
  </r>
  <r>
    <n v="27631"/>
    <x v="80"/>
  </r>
  <r>
    <n v="7557"/>
    <x v="81"/>
  </r>
  <r>
    <n v="230685"/>
    <x v="81"/>
  </r>
  <r>
    <n v="5374"/>
    <x v="81"/>
  </r>
  <r>
    <n v="76870"/>
    <x v="82"/>
  </r>
  <r>
    <n v="1554870"/>
    <x v="82"/>
  </r>
  <r>
    <n v="81091"/>
    <x v="82"/>
  </r>
  <r>
    <n v="10824"/>
    <x v="83"/>
  </r>
  <r>
    <n v="26403"/>
    <x v="83"/>
  </r>
  <r>
    <n v="32"/>
    <x v="83"/>
  </r>
  <r>
    <n v="2780"/>
    <x v="84"/>
  </r>
  <r>
    <n v="106288"/>
    <x v="84"/>
  </r>
  <r>
    <n v="0"/>
    <x v="84"/>
  </r>
  <r>
    <n v="55981"/>
    <x v="85"/>
  </r>
  <r>
    <n v="767912"/>
    <x v="85"/>
  </r>
  <r>
    <n v="2207"/>
    <x v="85"/>
  </r>
  <r>
    <n v="5306"/>
    <x v="86"/>
  </r>
  <r>
    <n v="0"/>
    <x v="86"/>
  </r>
  <r>
    <n v="161343"/>
    <x v="86"/>
  </r>
  <r>
    <n v="19251"/>
    <x v="87"/>
  </r>
  <r>
    <n v="0"/>
    <x v="87"/>
  </r>
  <r>
    <n v="0"/>
    <x v="87"/>
  </r>
  <r>
    <n v="14737"/>
    <x v="88"/>
  </r>
  <r>
    <n v="946"/>
    <x v="88"/>
  </r>
  <r>
    <n v="946"/>
    <x v="88"/>
  </r>
  <r>
    <n v="548741.19999999995"/>
    <x v="89"/>
  </r>
  <r>
    <n v="107200"/>
    <x v="89"/>
  </r>
  <r>
    <n v="170322.88"/>
    <x v="89"/>
  </r>
  <r>
    <n v="37822"/>
    <x v="90"/>
  </r>
  <r>
    <n v="3286"/>
    <x v="90"/>
  </r>
  <r>
    <n v="11749"/>
    <x v="90"/>
  </r>
  <r>
    <n v="12546"/>
    <x v="91"/>
  </r>
  <r>
    <n v="0"/>
    <x v="91"/>
  </r>
  <r>
    <n v="0"/>
    <x v="91"/>
  </r>
  <r>
    <n v="9175"/>
    <x v="92"/>
  </r>
  <r>
    <n v="5588"/>
    <x v="92"/>
  </r>
  <r>
    <n v="312070"/>
    <x v="92"/>
  </r>
  <r>
    <n v="6536"/>
    <x v="93"/>
  </r>
  <r>
    <n v="3000"/>
    <x v="93"/>
  </r>
  <r>
    <n v="35088"/>
    <x v="93"/>
  </r>
  <r>
    <n v="93001"/>
    <x v="94"/>
  </r>
  <r>
    <n v="28621"/>
    <x v="94"/>
  </r>
  <r>
    <n v="35922.9"/>
    <x v="94"/>
  </r>
  <r>
    <n v="277129.2"/>
    <x v="95"/>
  </r>
  <r>
    <n v="0"/>
    <x v="95"/>
  </r>
  <r>
    <n v="172247.78"/>
    <x v="95"/>
  </r>
  <r>
    <n v="37774"/>
    <x v="96"/>
  </r>
  <r>
    <n v="0"/>
    <x v="96"/>
  </r>
  <r>
    <n v="2"/>
    <x v="96"/>
  </r>
  <r>
    <n v="333621"/>
    <x v="97"/>
  </r>
  <r>
    <n v="0"/>
    <x v="97"/>
  </r>
  <r>
    <n v="13404"/>
    <x v="97"/>
  </r>
  <r>
    <n v="1362"/>
    <x v="98"/>
  </r>
  <r>
    <n v="0"/>
    <x v="98"/>
  </r>
  <r>
    <n v="24768"/>
    <x v="98"/>
  </r>
  <r>
    <n v="2125"/>
    <x v="99"/>
  </r>
  <r>
    <n v="0"/>
    <x v="99"/>
  </r>
  <r>
    <n v="1288"/>
    <x v="99"/>
  </r>
  <r>
    <n v="0"/>
    <x v="100"/>
  </r>
  <r>
    <n v="0"/>
    <x v="100"/>
  </r>
  <r>
    <n v="0"/>
    <x v="100"/>
  </r>
  <r>
    <n v="0"/>
    <x v="101"/>
  </r>
  <r>
    <n v="0"/>
    <x v="101"/>
  </r>
  <r>
    <n v="0"/>
    <x v="101"/>
  </r>
  <r>
    <n v="0"/>
    <x v="102"/>
  </r>
  <r>
    <n v="0"/>
    <x v="102"/>
  </r>
  <r>
    <n v="0"/>
    <x v="102"/>
  </r>
  <r>
    <n v="0"/>
    <x v="103"/>
  </r>
  <r>
    <n v="0"/>
    <x v="103"/>
  </r>
  <r>
    <n v="0"/>
    <x v="103"/>
  </r>
  <r>
    <n v="0"/>
    <x v="104"/>
  </r>
  <r>
    <n v="0"/>
    <x v="104"/>
  </r>
  <r>
    <n v="0"/>
    <x v="104"/>
  </r>
  <r>
    <n v="0"/>
    <x v="105"/>
  </r>
  <r>
    <n v="0"/>
    <x v="105"/>
  </r>
  <r>
    <n v="0"/>
    <x v="105"/>
  </r>
  <r>
    <n v="0"/>
    <x v="106"/>
  </r>
  <r>
    <n v="0"/>
    <x v="106"/>
  </r>
  <r>
    <n v="0"/>
    <x v="106"/>
  </r>
  <r>
    <n v="0"/>
    <x v="107"/>
  </r>
  <r>
    <n v="0"/>
    <x v="107"/>
  </r>
  <r>
    <n v="0"/>
    <x v="107"/>
  </r>
  <r>
    <n v="854"/>
    <x v="108"/>
  </r>
  <r>
    <n v="0"/>
    <x v="108"/>
  </r>
  <r>
    <n v="355.6"/>
    <x v="108"/>
  </r>
  <r>
    <n v="8672"/>
    <x v="109"/>
  </r>
  <r>
    <n v="24"/>
    <x v="109"/>
  </r>
  <r>
    <n v="1028"/>
    <x v="109"/>
  </r>
  <r>
    <n v="0"/>
    <x v="110"/>
  </r>
  <r>
    <n v="0"/>
    <x v="110"/>
  </r>
  <r>
    <n v="0"/>
    <x v="110"/>
  </r>
  <r>
    <n v="13687"/>
    <x v="111"/>
  </r>
  <r>
    <n v="35"/>
    <x v="111"/>
  </r>
  <r>
    <n v="198"/>
    <x v="111"/>
  </r>
  <r>
    <n v="7669"/>
    <x v="112"/>
  </r>
  <r>
    <n v="78"/>
    <x v="112"/>
  </r>
  <r>
    <n v="161"/>
    <x v="112"/>
  </r>
  <r>
    <n v="42840"/>
    <x v="113"/>
  </r>
  <r>
    <n v="141465"/>
    <x v="113"/>
  </r>
  <r>
    <n v="12000"/>
    <x v="113"/>
  </r>
  <r>
    <n v="44789"/>
    <x v="114"/>
  </r>
  <r>
    <n v="469494"/>
    <x v="114"/>
  </r>
  <r>
    <n v="4083"/>
    <x v="114"/>
  </r>
  <r>
    <n v="164578"/>
    <x v="115"/>
  </r>
  <r>
    <n v="2086168"/>
    <x v="115"/>
  </r>
  <r>
    <n v="188152"/>
    <x v="115"/>
  </r>
  <r>
    <n v="5"/>
    <x v="116"/>
  </r>
  <r>
    <n v="27200"/>
    <x v="116"/>
  </r>
  <r>
    <n v="0"/>
    <x v="116"/>
  </r>
  <r>
    <n v="0"/>
    <x v="117"/>
  </r>
  <r>
    <n v="81740"/>
    <x v="117"/>
  </r>
  <r>
    <n v="0"/>
    <x v="117"/>
  </r>
  <r>
    <n v="24000"/>
    <x v="118"/>
  </r>
  <r>
    <n v="534951"/>
    <x v="118"/>
  </r>
  <r>
    <n v="2000"/>
    <x v="118"/>
  </r>
  <r>
    <n v="28301"/>
    <x v="119"/>
  </r>
  <r>
    <n v="0"/>
    <x v="119"/>
  </r>
  <r>
    <n v="108748"/>
    <x v="119"/>
  </r>
  <r>
    <n v="2950"/>
    <x v="120"/>
  </r>
  <r>
    <n v="16118"/>
    <x v="120"/>
  </r>
  <r>
    <n v="0"/>
    <x v="120"/>
  </r>
  <r>
    <n v="5046"/>
    <x v="121"/>
  </r>
  <r>
    <n v="0"/>
    <x v="121"/>
  </r>
  <r>
    <n v="454"/>
    <x v="121"/>
  </r>
  <r>
    <n v="631049"/>
    <x v="122"/>
  </r>
  <r>
    <n v="55202"/>
    <x v="122"/>
  </r>
  <r>
    <n v="255333.32"/>
    <x v="122"/>
  </r>
  <r>
    <n v="41790"/>
    <x v="123"/>
  </r>
  <r>
    <n v="53891"/>
    <x v="123"/>
  </r>
  <r>
    <n v="9671"/>
    <x v="123"/>
  </r>
  <r>
    <n v="31971"/>
    <x v="124"/>
  </r>
  <r>
    <n v="0"/>
    <x v="124"/>
  </r>
  <r>
    <n v="0"/>
    <x v="124"/>
  </r>
  <r>
    <n v="43673"/>
    <x v="125"/>
  </r>
  <r>
    <n v="12"/>
    <x v="125"/>
  </r>
  <r>
    <n v="340432"/>
    <x v="125"/>
  </r>
  <r>
    <n v="52149"/>
    <x v="126"/>
  </r>
  <r>
    <n v="0"/>
    <x v="126"/>
  </r>
  <r>
    <n v="35505"/>
    <x v="126"/>
  </r>
  <r>
    <n v="72682"/>
    <x v="127"/>
  </r>
  <r>
    <n v="59782"/>
    <x v="127"/>
  </r>
  <r>
    <n v="30459.599999999999"/>
    <x v="127"/>
  </r>
  <r>
    <n v="130996"/>
    <x v="128"/>
  </r>
  <r>
    <n v="9"/>
    <x v="128"/>
  </r>
  <r>
    <n v="61298.92"/>
    <x v="128"/>
  </r>
  <r>
    <n v="0"/>
    <x v="129"/>
  </r>
  <r>
    <n v="0"/>
    <x v="129"/>
  </r>
  <r>
    <n v="0"/>
    <x v="129"/>
  </r>
  <r>
    <n v="34702"/>
    <x v="130"/>
  </r>
  <r>
    <n v="0"/>
    <x v="130"/>
  </r>
  <r>
    <n v="30751"/>
    <x v="130"/>
  </r>
  <r>
    <n v="367602"/>
    <x v="131"/>
  </r>
  <r>
    <n v="0"/>
    <x v="131"/>
  </r>
  <r>
    <n v="177554"/>
    <x v="131"/>
  </r>
  <r>
    <n v="0"/>
    <x v="132"/>
  </r>
  <r>
    <n v="0"/>
    <x v="132"/>
  </r>
  <r>
    <n v="981"/>
    <x v="132"/>
  </r>
  <r>
    <n v="0"/>
    <x v="133"/>
  </r>
  <r>
    <n v="0"/>
    <x v="133"/>
  </r>
  <r>
    <n v="0"/>
    <x v="133"/>
  </r>
  <r>
    <n v="0"/>
    <x v="134"/>
  </r>
  <r>
    <n v="0"/>
    <x v="134"/>
  </r>
  <r>
    <n v="0"/>
    <x v="134"/>
  </r>
  <r>
    <n v="0"/>
    <x v="135"/>
  </r>
  <r>
    <n v="0"/>
    <x v="135"/>
  </r>
  <r>
    <n v="0"/>
    <x v="135"/>
  </r>
  <r>
    <n v="0"/>
    <x v="136"/>
  </r>
  <r>
    <n v="0"/>
    <x v="136"/>
  </r>
  <r>
    <n v="0"/>
    <x v="136"/>
  </r>
  <r>
    <n v="0"/>
    <x v="137"/>
  </r>
  <r>
    <n v="0"/>
    <x v="137"/>
  </r>
  <r>
    <n v="0"/>
    <x v="137"/>
  </r>
  <r>
    <n v="0"/>
    <x v="138"/>
  </r>
  <r>
    <n v="0"/>
    <x v="138"/>
  </r>
  <r>
    <n v="0"/>
    <x v="138"/>
  </r>
  <r>
    <n v="0"/>
    <x v="139"/>
  </r>
  <r>
    <n v="0"/>
    <x v="139"/>
  </r>
  <r>
    <n v="0"/>
    <x v="139"/>
  </r>
  <r>
    <n v="0"/>
    <x v="140"/>
  </r>
  <r>
    <n v="0"/>
    <x v="140"/>
  </r>
  <r>
    <n v="500"/>
    <x v="140"/>
  </r>
  <r>
    <n v="0"/>
    <x v="141"/>
  </r>
  <r>
    <n v="0"/>
    <x v="141"/>
  </r>
  <r>
    <n v="678.4"/>
    <x v="141"/>
  </r>
  <r>
    <n v="9105"/>
    <x v="142"/>
  </r>
  <r>
    <n v="3"/>
    <x v="142"/>
  </r>
  <r>
    <n v="962"/>
    <x v="142"/>
  </r>
  <r>
    <n v="0"/>
    <x v="143"/>
  </r>
  <r>
    <n v="0"/>
    <x v="143"/>
  </r>
  <r>
    <n v="0"/>
    <x v="143"/>
  </r>
  <r>
    <n v="11546"/>
    <x v="144"/>
  </r>
  <r>
    <n v="119"/>
    <x v="144"/>
  </r>
  <r>
    <n v="481"/>
    <x v="144"/>
  </r>
  <r>
    <n v="11933"/>
    <x v="145"/>
  </r>
  <r>
    <n v="620"/>
    <x v="145"/>
  </r>
  <r>
    <n v="981"/>
    <x v="145"/>
  </r>
  <r>
    <n v="6007"/>
    <x v="146"/>
  </r>
  <r>
    <n v="214077"/>
    <x v="146"/>
  </r>
  <r>
    <n v="3394"/>
    <x v="146"/>
  </r>
  <r>
    <n v="5408"/>
    <x v="147"/>
  </r>
  <r>
    <n v="489649"/>
    <x v="147"/>
  </r>
  <r>
    <n v="2216"/>
    <x v="147"/>
  </r>
  <r>
    <n v="6414"/>
    <x v="148"/>
  </r>
  <r>
    <n v="1996940"/>
    <x v="148"/>
  </r>
  <r>
    <n v="171552"/>
    <x v="148"/>
  </r>
  <r>
    <n v="0"/>
    <x v="149"/>
  </r>
  <r>
    <n v="32000"/>
    <x v="149"/>
  </r>
  <r>
    <n v="234"/>
    <x v="149"/>
  </r>
  <r>
    <n v="0"/>
    <x v="150"/>
  </r>
  <r>
    <n v="167101"/>
    <x v="150"/>
  </r>
  <r>
    <n v="0"/>
    <x v="150"/>
  </r>
  <r>
    <n v="37674"/>
    <x v="151"/>
  </r>
  <r>
    <n v="1060615"/>
    <x v="151"/>
  </r>
  <r>
    <n v="546"/>
    <x v="151"/>
  </r>
  <r>
    <n v="63532"/>
    <x v="152"/>
  </r>
  <r>
    <n v="0"/>
    <x v="152"/>
  </r>
  <r>
    <n v="113422"/>
    <x v="152"/>
  </r>
  <r>
    <n v="16029"/>
    <x v="153"/>
  </r>
  <r>
    <n v="0"/>
    <x v="153"/>
  </r>
  <r>
    <n v="2518"/>
    <x v="153"/>
  </r>
  <r>
    <n v="20451"/>
    <x v="154"/>
  </r>
  <r>
    <n v="2500"/>
    <x v="154"/>
  </r>
  <r>
    <n v="6530"/>
    <x v="154"/>
  </r>
  <r>
    <n v="712191"/>
    <x v="155"/>
  </r>
  <r>
    <n v="55431"/>
    <x v="155"/>
  </r>
  <r>
    <n v="152270.32"/>
    <x v="155"/>
  </r>
  <r>
    <n v="50235"/>
    <x v="156"/>
  </r>
  <r>
    <n v="8042"/>
    <x v="156"/>
  </r>
  <r>
    <n v="12882"/>
    <x v="156"/>
  </r>
  <r>
    <n v="22368"/>
    <x v="157"/>
  </r>
  <r>
    <n v="0"/>
    <x v="157"/>
  </r>
  <r>
    <n v="0"/>
    <x v="157"/>
  </r>
  <r>
    <n v="73275"/>
    <x v="158"/>
  </r>
  <r>
    <n v="0"/>
    <x v="158"/>
  </r>
  <r>
    <n v="348527"/>
    <x v="158"/>
  </r>
  <r>
    <n v="11451"/>
    <x v="159"/>
  </r>
  <r>
    <n v="2763"/>
    <x v="159"/>
  </r>
  <r>
    <n v="12879"/>
    <x v="159"/>
  </r>
  <r>
    <n v="46037"/>
    <x v="160"/>
  </r>
  <r>
    <n v="44652"/>
    <x v="160"/>
  </r>
  <r>
    <n v="16269.6"/>
    <x v="160"/>
  </r>
  <r>
    <n v="183892"/>
    <x v="161"/>
  </r>
  <r>
    <n v="0"/>
    <x v="161"/>
  </r>
  <r>
    <n v="27589.919999999998"/>
    <x v="161"/>
  </r>
  <r>
    <n v="0"/>
    <x v="162"/>
  </r>
  <r>
    <n v="0"/>
    <x v="162"/>
  </r>
  <r>
    <n v="0"/>
    <x v="162"/>
  </r>
  <r>
    <n v="27000"/>
    <x v="163"/>
  </r>
  <r>
    <n v="0"/>
    <x v="163"/>
  </r>
  <r>
    <n v="0"/>
    <x v="163"/>
  </r>
  <r>
    <n v="402944"/>
    <x v="164"/>
  </r>
  <r>
    <n v="0"/>
    <x v="164"/>
  </r>
  <r>
    <n v="187015"/>
    <x v="164"/>
  </r>
  <r>
    <n v="0"/>
    <x v="165"/>
  </r>
  <r>
    <n v="0"/>
    <x v="165"/>
  </r>
  <r>
    <n v="8297"/>
    <x v="165"/>
  </r>
  <r>
    <n v="0"/>
    <x v="166"/>
  </r>
  <r>
    <n v="0"/>
    <x v="166"/>
  </r>
  <r>
    <n v="0"/>
    <x v="166"/>
  </r>
  <r>
    <n v="0"/>
    <x v="167"/>
  </r>
  <r>
    <n v="0"/>
    <x v="167"/>
  </r>
  <r>
    <n v="0"/>
    <x v="167"/>
  </r>
  <r>
    <n v="0"/>
    <x v="168"/>
  </r>
  <r>
    <n v="0"/>
    <x v="168"/>
  </r>
  <r>
    <n v="0"/>
    <x v="168"/>
  </r>
  <r>
    <n v="0"/>
    <x v="169"/>
  </r>
  <r>
    <n v="0"/>
    <x v="169"/>
  </r>
  <r>
    <n v="0"/>
    <x v="169"/>
  </r>
  <r>
    <n v="0"/>
    <x v="170"/>
  </r>
  <r>
    <n v="0"/>
    <x v="170"/>
  </r>
  <r>
    <n v="0"/>
    <x v="170"/>
  </r>
  <r>
    <n v="0"/>
    <x v="171"/>
  </r>
  <r>
    <n v="0"/>
    <x v="171"/>
  </r>
  <r>
    <n v="0"/>
    <x v="171"/>
  </r>
  <r>
    <n v="0"/>
    <x v="172"/>
  </r>
  <r>
    <n v="0"/>
    <x v="172"/>
  </r>
  <r>
    <n v="0"/>
    <x v="172"/>
  </r>
  <r>
    <n v="0"/>
    <x v="173"/>
  </r>
  <r>
    <n v="0"/>
    <x v="173"/>
  </r>
  <r>
    <n v="500"/>
    <x v="173"/>
  </r>
  <r>
    <n v="0"/>
    <x v="174"/>
  </r>
  <r>
    <n v="0"/>
    <x v="174"/>
  </r>
  <r>
    <n v="678.4"/>
    <x v="174"/>
  </r>
  <r>
    <n v="9338"/>
    <x v="175"/>
  </r>
  <r>
    <n v="5"/>
    <x v="175"/>
  </r>
  <r>
    <n v="977"/>
    <x v="175"/>
  </r>
  <r>
    <n v="0"/>
    <x v="176"/>
  </r>
  <r>
    <n v="0"/>
    <x v="176"/>
  </r>
  <r>
    <n v="0"/>
    <x v="176"/>
  </r>
  <r>
    <n v="12698"/>
    <x v="177"/>
  </r>
  <r>
    <n v="135"/>
    <x v="177"/>
  </r>
  <r>
    <n v="663"/>
    <x v="177"/>
  </r>
  <r>
    <n v="13166"/>
    <x v="178"/>
  </r>
  <r>
    <n v="140"/>
    <x v="178"/>
  </r>
  <r>
    <n v="700"/>
    <x v="178"/>
  </r>
  <r>
    <n v="4790"/>
    <x v="179"/>
  </r>
  <r>
    <n v="201431"/>
    <x v="179"/>
  </r>
  <r>
    <n v="22695"/>
    <x v="179"/>
  </r>
  <r>
    <n v="6128"/>
    <x v="180"/>
  </r>
  <r>
    <n v="341469"/>
    <x v="180"/>
  </r>
  <r>
    <n v="2625"/>
    <x v="180"/>
  </r>
  <r>
    <n v="7414"/>
    <x v="181"/>
  </r>
  <r>
    <n v="1798046"/>
    <x v="181"/>
  </r>
  <r>
    <n v="23413"/>
    <x v="181"/>
  </r>
  <r>
    <n v="0"/>
    <x v="182"/>
  </r>
  <r>
    <n v="34000"/>
    <x v="182"/>
  </r>
  <r>
    <n v="58"/>
    <x v="182"/>
  </r>
  <r>
    <n v="0"/>
    <x v="183"/>
  </r>
  <r>
    <n v="243419"/>
    <x v="183"/>
  </r>
  <r>
    <n v="0"/>
    <x v="183"/>
  </r>
  <r>
    <n v="44041"/>
    <x v="184"/>
  </r>
  <r>
    <n v="747359"/>
    <x v="184"/>
  </r>
  <r>
    <n v="25121"/>
    <x v="184"/>
  </r>
  <r>
    <n v="42359"/>
    <x v="185"/>
  </r>
  <r>
    <n v="0"/>
    <x v="185"/>
  </r>
  <r>
    <n v="136249"/>
    <x v="185"/>
  </r>
  <r>
    <n v="16420"/>
    <x v="186"/>
  </r>
  <r>
    <n v="0"/>
    <x v="186"/>
  </r>
  <r>
    <n v="0"/>
    <x v="186"/>
  </r>
  <r>
    <n v="4898"/>
    <x v="187"/>
  </r>
  <r>
    <n v="0"/>
    <x v="187"/>
  </r>
  <r>
    <n v="0"/>
    <x v="187"/>
  </r>
  <r>
    <n v="686444"/>
    <x v="188"/>
  </r>
  <r>
    <n v="112735"/>
    <x v="188"/>
  </r>
  <r>
    <n v="149734.20000000001"/>
    <x v="188"/>
  </r>
  <r>
    <n v="78032"/>
    <x v="189"/>
  </r>
  <r>
    <n v="8321"/>
    <x v="189"/>
  </r>
  <r>
    <n v="13271"/>
    <x v="189"/>
  </r>
  <r>
    <n v="30696"/>
    <x v="190"/>
  </r>
  <r>
    <n v="0"/>
    <x v="190"/>
  </r>
  <r>
    <n v="0"/>
    <x v="190"/>
  </r>
  <r>
    <n v="39646"/>
    <x v="191"/>
  </r>
  <r>
    <n v="3600"/>
    <x v="191"/>
  </r>
  <r>
    <n v="456732"/>
    <x v="191"/>
  </r>
  <r>
    <n v="114470"/>
    <x v="192"/>
  </r>
  <r>
    <n v="11"/>
    <x v="192"/>
  </r>
  <r>
    <n v="70331"/>
    <x v="192"/>
  </r>
  <r>
    <n v="76350"/>
    <x v="193"/>
  </r>
  <r>
    <n v="15795"/>
    <x v="193"/>
  </r>
  <r>
    <n v="20391"/>
    <x v="193"/>
  </r>
  <r>
    <n v="254891"/>
    <x v="194"/>
  </r>
  <r>
    <n v="0"/>
    <x v="194"/>
  </r>
  <r>
    <n v="22771.200000000001"/>
    <x v="194"/>
  </r>
  <r>
    <n v="0"/>
    <x v="195"/>
  </r>
  <r>
    <n v="0"/>
    <x v="195"/>
  </r>
  <r>
    <n v="0"/>
    <x v="195"/>
  </r>
  <r>
    <n v="0"/>
    <x v="196"/>
  </r>
  <r>
    <n v="0"/>
    <x v="196"/>
  </r>
  <r>
    <n v="9381"/>
    <x v="196"/>
  </r>
  <r>
    <n v="423298"/>
    <x v="197"/>
  </r>
  <r>
    <n v="0"/>
    <x v="197"/>
  </r>
  <r>
    <n v="259023"/>
    <x v="197"/>
  </r>
  <r>
    <n v="49936"/>
    <x v="198"/>
  </r>
  <r>
    <n v="0"/>
    <x v="198"/>
  </r>
  <r>
    <n v="0"/>
    <x v="198"/>
  </r>
  <r>
    <n v="9891.6599380890493"/>
    <x v="199"/>
  </r>
  <r>
    <n v="1535.9616598489499"/>
    <x v="199"/>
  </r>
  <r>
    <n v="32418.137287097401"/>
    <x v="199"/>
  </r>
  <r>
    <n v="17572.002700035799"/>
    <x v="200"/>
  </r>
  <r>
    <n v="77.535983468734798"/>
    <x v="200"/>
  </r>
  <r>
    <n v="19321.743416495501"/>
    <x v="200"/>
  </r>
  <r>
    <n v="7020.7803523205303"/>
    <x v="201"/>
  </r>
  <r>
    <n v="18.607262562077299"/>
    <x v="201"/>
  </r>
  <r>
    <n v="2307.6123851174002"/>
    <x v="201"/>
  </r>
  <r>
    <n v="2175.8436405387001"/>
    <x v="202"/>
  </r>
  <r>
    <n v="65.078745632351399"/>
    <x v="202"/>
  </r>
  <r>
    <n v="25874.604813828901"/>
    <x v="202"/>
  </r>
  <r>
    <n v="9230.5472360648291"/>
    <x v="203"/>
  </r>
  <r>
    <n v="32.278986596432901"/>
    <x v="203"/>
  </r>
  <r>
    <n v="10993.184657338699"/>
    <x v="203"/>
  </r>
  <r>
    <n v="2536.0148150168102"/>
    <x v="204"/>
  </r>
  <r>
    <n v="802.86262221881395"/>
    <x v="204"/>
  </r>
  <r>
    <n v="2684.2382827643801"/>
    <x v="204"/>
  </r>
  <r>
    <n v="2874.41017784826"/>
    <x v="205"/>
  </r>
  <r>
    <n v="318.44582400532897"/>
    <x v="205"/>
  </r>
  <r>
    <n v="1704.0332131110499"/>
    <x v="205"/>
  </r>
  <r>
    <n v="0"/>
    <x v="206"/>
  </r>
  <r>
    <n v="0"/>
    <x v="206"/>
  </r>
  <r>
    <n v="0"/>
    <x v="206"/>
  </r>
  <r>
    <n v="0"/>
    <x v="207"/>
  </r>
  <r>
    <n v="0"/>
    <x v="207"/>
  </r>
  <r>
    <n v="1184"/>
    <x v="207"/>
  </r>
  <r>
    <n v="8783"/>
    <x v="208"/>
  </r>
  <r>
    <n v="0"/>
    <x v="208"/>
  </r>
  <r>
    <n v="0"/>
    <x v="208"/>
  </r>
  <r>
    <n v="25247"/>
    <x v="209"/>
  </r>
  <r>
    <n v="268"/>
    <x v="209"/>
  </r>
  <r>
    <n v="1343"/>
    <x v="209"/>
  </r>
  <r>
    <n v="6290"/>
    <x v="210"/>
  </r>
  <r>
    <n v="249150"/>
    <x v="210"/>
  </r>
  <r>
    <n v="2395"/>
    <x v="210"/>
  </r>
  <r>
    <n v="6208"/>
    <x v="211"/>
  </r>
  <r>
    <n v="361430"/>
    <x v="211"/>
  </r>
  <r>
    <n v="2083"/>
    <x v="211"/>
  </r>
  <r>
    <n v="8436"/>
    <x v="212"/>
  </r>
  <r>
    <n v="1958709"/>
    <x v="212"/>
  </r>
  <r>
    <n v="17528"/>
    <x v="212"/>
  </r>
  <r>
    <n v="0"/>
    <x v="213"/>
  </r>
  <r>
    <n v="38838"/>
    <x v="213"/>
  </r>
  <r>
    <n v="0"/>
    <x v="213"/>
  </r>
  <r>
    <n v="0"/>
    <x v="214"/>
  </r>
  <r>
    <n v="494574"/>
    <x v="214"/>
  </r>
  <r>
    <n v="0"/>
    <x v="214"/>
  </r>
  <r>
    <n v="39027"/>
    <x v="215"/>
  </r>
  <r>
    <n v="800006"/>
    <x v="215"/>
  </r>
  <r>
    <n v="546"/>
    <x v="215"/>
  </r>
  <r>
    <n v="30207"/>
    <x v="216"/>
  </r>
  <r>
    <n v="3195"/>
    <x v="216"/>
  </r>
  <r>
    <n v="110078"/>
    <x v="216"/>
  </r>
  <r>
    <n v="18214"/>
    <x v="217"/>
  </r>
  <r>
    <n v="0"/>
    <x v="217"/>
  </r>
  <r>
    <n v="5300"/>
    <x v="217"/>
  </r>
  <r>
    <n v="26300"/>
    <x v="218"/>
  </r>
  <r>
    <n v="0"/>
    <x v="218"/>
  </r>
  <r>
    <n v="2500"/>
    <x v="218"/>
  </r>
  <r>
    <n v="605968"/>
    <x v="219"/>
  </r>
  <r>
    <n v="98946"/>
    <x v="219"/>
  </r>
  <r>
    <n v="191190.44"/>
    <x v="219"/>
  </r>
  <r>
    <n v="42961"/>
    <x v="220"/>
  </r>
  <r>
    <n v="4351"/>
    <x v="220"/>
  </r>
  <r>
    <n v="7895"/>
    <x v="220"/>
  </r>
  <r>
    <n v="42366"/>
    <x v="221"/>
  </r>
  <r>
    <n v="0"/>
    <x v="221"/>
  </r>
  <r>
    <n v="0"/>
    <x v="221"/>
  </r>
  <r>
    <n v="19087"/>
    <x v="222"/>
  </r>
  <r>
    <n v="4652"/>
    <x v="222"/>
  </r>
  <r>
    <n v="378574"/>
    <x v="222"/>
  </r>
  <r>
    <n v="114664"/>
    <x v="223"/>
  </r>
  <r>
    <n v="0"/>
    <x v="223"/>
  </r>
  <r>
    <n v="12509"/>
    <x v="223"/>
  </r>
  <r>
    <n v="87579"/>
    <x v="224"/>
  </r>
  <r>
    <n v="23247"/>
    <x v="224"/>
  </r>
  <r>
    <n v="18603.7"/>
    <x v="224"/>
  </r>
  <r>
    <n v="485366"/>
    <x v="225"/>
  </r>
  <r>
    <n v="0"/>
    <x v="225"/>
  </r>
  <r>
    <n v="149927.14000000001"/>
    <x v="225"/>
  </r>
  <r>
    <n v="0"/>
    <x v="226"/>
  </r>
  <r>
    <n v="0"/>
    <x v="226"/>
  </r>
  <r>
    <n v="0"/>
    <x v="226"/>
  </r>
  <r>
    <n v="0"/>
    <x v="227"/>
  </r>
  <r>
    <n v="0"/>
    <x v="227"/>
  </r>
  <r>
    <n v="31040"/>
    <x v="227"/>
  </r>
  <r>
    <n v="33641"/>
    <x v="228"/>
  </r>
  <r>
    <n v="0"/>
    <x v="228"/>
  </r>
  <r>
    <n v="51076"/>
    <x v="228"/>
  </r>
  <r>
    <n v="32415"/>
    <x v="229"/>
  </r>
  <r>
    <n v="0"/>
    <x v="229"/>
  </r>
  <r>
    <n v="178"/>
    <x v="229"/>
  </r>
  <r>
    <n v="9858.8088938676992"/>
    <x v="230"/>
  </r>
  <r>
    <n v="1530.8606004993701"/>
    <x v="230"/>
  </r>
  <r>
    <n v="32310.473895082501"/>
    <x v="230"/>
  </r>
  <r>
    <n v="17782.060651207201"/>
    <x v="231"/>
  </r>
  <r>
    <n v="78.462858458884298"/>
    <x v="231"/>
  </r>
  <r>
    <n v="19552.717990333898"/>
    <x v="231"/>
  </r>
  <r>
    <n v="6516.5033426383497"/>
    <x v="232"/>
  </r>
  <r>
    <n v="19.225795714667601"/>
    <x v="232"/>
  </r>
  <r>
    <n v="2384.3208616469901"/>
    <x v="232"/>
  </r>
  <r>
    <n v="2178.2366444556001"/>
    <x v="233"/>
  </r>
  <r>
    <n v="65.1503195682279"/>
    <x v="233"/>
  </r>
  <r>
    <n v="25903.061835976201"/>
    <x v="233"/>
  </r>
  <r>
    <n v="10843.9707638201"/>
    <x v="234"/>
  </r>
  <r>
    <n v="37.921087231950999"/>
    <x v="234"/>
  </r>
  <r>
    <n v="12914.702668948001"/>
    <x v="234"/>
  </r>
  <r>
    <n v="2382.6041651176802"/>
    <x v="235"/>
  </r>
  <r>
    <n v="758.43724599781399"/>
    <x v="235"/>
  </r>
  <r>
    <n v="3002.1434688845002"/>
    <x v="235"/>
  </r>
  <r>
    <n v="2277.8246150873101"/>
    <x v="236"/>
  </r>
  <r>
    <n v="252.352201533775"/>
    <x v="236"/>
  </r>
  <r>
    <n v="1350.3600939293599"/>
    <x v="236"/>
  </r>
  <r>
    <n v="0"/>
    <x v="237"/>
  </r>
  <r>
    <n v="0"/>
    <x v="237"/>
  </r>
  <r>
    <n v="0"/>
    <x v="237"/>
  </r>
  <r>
    <n v="320"/>
    <x v="238"/>
  </r>
  <r>
    <n v="0"/>
    <x v="238"/>
  </r>
  <r>
    <n v="502.8"/>
    <x v="238"/>
  </r>
  <r>
    <n v="8046"/>
    <x v="239"/>
  </r>
  <r>
    <n v="0"/>
    <x v="239"/>
  </r>
  <r>
    <n v="0"/>
    <x v="239"/>
  </r>
  <r>
    <n v="32510"/>
    <x v="240"/>
  </r>
  <r>
    <n v="0"/>
    <x v="240"/>
  </r>
  <r>
    <n v="610"/>
    <x v="240"/>
  </r>
  <r>
    <n v="5426"/>
    <x v="241"/>
  </r>
  <r>
    <n v="222884"/>
    <x v="241"/>
  </r>
  <r>
    <n v="4896"/>
    <x v="241"/>
  </r>
  <r>
    <n v="5863"/>
    <x v="242"/>
  </r>
  <r>
    <n v="358949"/>
    <x v="242"/>
  </r>
  <r>
    <n v="2161"/>
    <x v="242"/>
  </r>
  <r>
    <n v="9131"/>
    <x v="243"/>
  </r>
  <r>
    <n v="1938259"/>
    <x v="243"/>
  </r>
  <r>
    <n v="16844"/>
    <x v="243"/>
  </r>
  <r>
    <n v="33144"/>
    <x v="244"/>
  </r>
  <r>
    <n v="64"/>
    <x v="244"/>
  </r>
  <r>
    <n v="0"/>
    <x v="244"/>
  </r>
  <r>
    <n v="2649"/>
    <x v="245"/>
  </r>
  <r>
    <n v="261802"/>
    <x v="245"/>
  </r>
  <r>
    <n v="475"/>
    <x v="245"/>
  </r>
  <r>
    <n v="50230"/>
    <x v="246"/>
  </r>
  <r>
    <n v="660312"/>
    <x v="246"/>
  </r>
  <r>
    <n v="546"/>
    <x v="246"/>
  </r>
  <r>
    <n v="37815"/>
    <x v="247"/>
  </r>
  <r>
    <n v="2611"/>
    <x v="247"/>
  </r>
  <r>
    <n v="108743"/>
    <x v="247"/>
  </r>
  <r>
    <n v="0"/>
    <x v="248"/>
  </r>
  <r>
    <n v="14588"/>
    <x v="248"/>
  </r>
  <r>
    <n v="0"/>
    <x v="248"/>
  </r>
  <r>
    <n v="28735"/>
    <x v="249"/>
  </r>
  <r>
    <n v="0"/>
    <x v="249"/>
  </r>
  <r>
    <n v="0"/>
    <x v="249"/>
  </r>
  <r>
    <n v="637891"/>
    <x v="250"/>
  </r>
  <r>
    <n v="56362"/>
    <x v="250"/>
  </r>
  <r>
    <n v="224738.44"/>
    <x v="250"/>
  </r>
  <r>
    <n v="48393"/>
    <x v="251"/>
  </r>
  <r>
    <n v="5344"/>
    <x v="251"/>
  </r>
  <r>
    <n v="12580"/>
    <x v="251"/>
  </r>
  <r>
    <n v="66890"/>
    <x v="252"/>
  </r>
  <r>
    <n v="0"/>
    <x v="252"/>
  </r>
  <r>
    <n v="0"/>
    <x v="252"/>
  </r>
  <r>
    <n v="21949"/>
    <x v="253"/>
  </r>
  <r>
    <n v="7253"/>
    <x v="253"/>
  </r>
  <r>
    <n v="329680"/>
    <x v="253"/>
  </r>
  <r>
    <n v="99407"/>
    <x v="254"/>
  </r>
  <r>
    <n v="238"/>
    <x v="254"/>
  </r>
  <r>
    <n v="41114"/>
    <x v="254"/>
  </r>
  <r>
    <n v="80529"/>
    <x v="255"/>
  </r>
  <r>
    <n v="19696"/>
    <x v="255"/>
  </r>
  <r>
    <n v="17728.7"/>
    <x v="255"/>
  </r>
  <r>
    <n v="551833"/>
    <x v="256"/>
  </r>
  <r>
    <n v="0"/>
    <x v="256"/>
  </r>
  <r>
    <n v="69218.14"/>
    <x v="256"/>
  </r>
  <r>
    <n v="0"/>
    <x v="257"/>
  </r>
  <r>
    <n v="0"/>
    <x v="257"/>
  </r>
  <r>
    <n v="0"/>
    <x v="257"/>
  </r>
  <r>
    <n v="8990"/>
    <x v="258"/>
  </r>
  <r>
    <n v="0"/>
    <x v="258"/>
  </r>
  <r>
    <n v="14753"/>
    <x v="258"/>
  </r>
  <r>
    <n v="120600"/>
    <x v="259"/>
  </r>
  <r>
    <n v="0"/>
    <x v="259"/>
  </r>
  <r>
    <n v="2526"/>
    <x v="259"/>
  </r>
  <r>
    <n v="0"/>
    <x v="260"/>
  </r>
  <r>
    <n v="0"/>
    <x v="260"/>
  </r>
  <r>
    <n v="0"/>
    <x v="260"/>
  </r>
  <r>
    <n v="4359.877606"/>
    <x v="261"/>
  </r>
  <r>
    <n v="615.48378200000002"/>
    <x v="261"/>
  </r>
  <r>
    <n v="7931.585658"/>
    <x v="261"/>
  </r>
  <r>
    <n v="8164.0268880000003"/>
    <x v="262"/>
  </r>
  <r>
    <n v="65.547736999999998"/>
    <x v="262"/>
  </r>
  <r>
    <n v="14103.948280000001"/>
    <x v="262"/>
  </r>
  <r>
    <n v="4787.701196"/>
    <x v="263"/>
  </r>
  <r>
    <n v="17.640771000000001"/>
    <x v="263"/>
  </r>
  <r>
    <n v="2143.3225830000001"/>
    <x v="263"/>
  </r>
  <r>
    <n v="414.295661"/>
    <x v="264"/>
  </r>
  <r>
    <n v="67.574742999999998"/>
    <x v="264"/>
  </r>
  <r>
    <n v="0"/>
    <x v="264"/>
  </r>
  <r>
    <n v="6020.8830470000003"/>
    <x v="265"/>
  </r>
  <r>
    <n v="44.526471999999998"/>
    <x v="265"/>
  </r>
  <r>
    <n v="11881.786227000001"/>
    <x v="265"/>
  </r>
  <r>
    <n v="641.54224999999997"/>
    <x v="266"/>
  </r>
  <r>
    <n v="164.39118999999999"/>
    <x v="266"/>
  </r>
  <r>
    <n v="1220.6400799999999"/>
    <x v="266"/>
  </r>
  <r>
    <n v="785.76704500000005"/>
    <x v="267"/>
  </r>
  <r>
    <n v="86.632003999999995"/>
    <x v="267"/>
  </r>
  <r>
    <n v="586.03635599999996"/>
    <x v="267"/>
  </r>
  <r>
    <n v="0"/>
    <x v="268"/>
  </r>
  <r>
    <n v="0"/>
    <x v="268"/>
  </r>
  <r>
    <n v="0"/>
    <x v="268"/>
  </r>
  <r>
    <n v="0"/>
    <x v="269"/>
  </r>
  <r>
    <n v="0"/>
    <x v="269"/>
  </r>
  <r>
    <n v="1742.8"/>
    <x v="269"/>
  </r>
  <r>
    <n v="0"/>
    <x v="270"/>
  </r>
  <r>
    <n v="0"/>
    <x v="270"/>
  </r>
  <r>
    <n v="0"/>
    <x v="270"/>
  </r>
  <r>
    <n v="7718"/>
    <x v="271"/>
  </r>
  <r>
    <n v="0"/>
    <x v="271"/>
  </r>
  <r>
    <n v="0"/>
    <x v="271"/>
  </r>
  <r>
    <n v="19698"/>
    <x v="272"/>
  </r>
  <r>
    <n v="0"/>
    <x v="272"/>
  </r>
  <r>
    <n v="289"/>
    <x v="272"/>
  </r>
  <r>
    <n v="0"/>
    <x v="273"/>
  </r>
  <r>
    <n v="0"/>
    <x v="273"/>
  </r>
  <r>
    <n v="0"/>
    <x v="273"/>
  </r>
  <r>
    <n v="0"/>
    <x v="274"/>
  </r>
  <r>
    <n v="160128"/>
    <x v="274"/>
  </r>
  <r>
    <n v="0"/>
    <x v="274"/>
  </r>
  <r>
    <n v="514"/>
    <x v="275"/>
  </r>
  <r>
    <n v="330211"/>
    <x v="275"/>
  </r>
  <r>
    <n v="15"/>
    <x v="275"/>
  </r>
  <r>
    <n v="7212"/>
    <x v="276"/>
  </r>
  <r>
    <n v="1729672"/>
    <x v="276"/>
  </r>
  <r>
    <n v="1440"/>
    <x v="276"/>
  </r>
  <r>
    <n v="37971"/>
    <x v="277"/>
  </r>
  <r>
    <n v="90"/>
    <x v="277"/>
  </r>
  <r>
    <n v="1"/>
    <x v="277"/>
  </r>
  <r>
    <n v="19115"/>
    <x v="278"/>
  </r>
  <r>
    <n v="846006"/>
    <x v="278"/>
  </r>
  <r>
    <n v="36"/>
    <x v="278"/>
  </r>
  <r>
    <n v="13112"/>
    <x v="279"/>
  </r>
  <r>
    <n v="714125"/>
    <x v="279"/>
  </r>
  <r>
    <n v="0"/>
    <x v="279"/>
  </r>
  <r>
    <n v="30137"/>
    <x v="280"/>
  </r>
  <r>
    <n v="185"/>
    <x v="280"/>
  </r>
  <r>
    <n v="165753"/>
    <x v="280"/>
  </r>
  <r>
    <n v="175"/>
    <x v="281"/>
  </r>
  <r>
    <n v="0"/>
    <x v="281"/>
  </r>
  <r>
    <n v="0"/>
    <x v="281"/>
  </r>
  <r>
    <n v="28730"/>
    <x v="282"/>
  </r>
  <r>
    <n v="1"/>
    <x v="282"/>
  </r>
  <r>
    <n v="0"/>
    <x v="282"/>
  </r>
  <r>
    <n v="423199"/>
    <x v="283"/>
  </r>
  <r>
    <n v="128194.98"/>
    <x v="283"/>
  </r>
  <r>
    <n v="101802"/>
    <x v="283"/>
  </r>
  <r>
    <n v="51690"/>
    <x v="284"/>
  </r>
  <r>
    <n v="65012"/>
    <x v="284"/>
  </r>
  <r>
    <n v="130001"/>
    <x v="284"/>
  </r>
  <r>
    <n v="55662"/>
    <x v="285"/>
  </r>
  <r>
    <n v="0"/>
    <x v="285"/>
  </r>
  <r>
    <n v="12756"/>
    <x v="285"/>
  </r>
  <r>
    <n v="24199"/>
    <x v="286"/>
  </r>
  <r>
    <n v="13612"/>
    <x v="286"/>
  </r>
  <r>
    <n v="373405"/>
    <x v="286"/>
  </r>
  <r>
    <n v="75438"/>
    <x v="287"/>
  </r>
  <r>
    <n v="0"/>
    <x v="287"/>
  </r>
  <r>
    <n v="18452"/>
    <x v="287"/>
  </r>
  <r>
    <n v="138998.5"/>
    <x v="288"/>
  </r>
  <r>
    <n v="36760.65"/>
    <x v="288"/>
  </r>
  <r>
    <n v="18069.5"/>
    <x v="288"/>
  </r>
  <r>
    <n v="208757.5"/>
    <x v="289"/>
  </r>
  <r>
    <n v="295.13"/>
    <x v="289"/>
  </r>
  <r>
    <n v="1245.5"/>
    <x v="289"/>
  </r>
  <r>
    <n v="0"/>
    <x v="290"/>
  </r>
  <r>
    <n v="0"/>
    <x v="290"/>
  </r>
  <r>
    <n v="0"/>
    <x v="290"/>
  </r>
  <r>
    <n v="7939"/>
    <x v="291"/>
  </r>
  <r>
    <n v="0"/>
    <x v="291"/>
  </r>
  <r>
    <n v="0"/>
    <x v="291"/>
  </r>
  <r>
    <n v="421765"/>
    <x v="292"/>
  </r>
  <r>
    <n v="0"/>
    <x v="292"/>
  </r>
  <r>
    <n v="91014"/>
    <x v="292"/>
  </r>
  <r>
    <n v="146440"/>
    <x v="293"/>
  </r>
  <r>
    <n v="0"/>
    <x v="293"/>
  </r>
  <r>
    <n v="0"/>
    <x v="293"/>
  </r>
  <r>
    <n v="4099.9810180000004"/>
    <x v="294"/>
  </r>
  <r>
    <n v="558.186238"/>
    <x v="294"/>
  </r>
  <r>
    <n v="5328.9645819999996"/>
    <x v="294"/>
  </r>
  <r>
    <n v="4879.6971510000003"/>
    <x v="295"/>
  </r>
  <r>
    <n v="58.587113000000002"/>
    <x v="295"/>
  </r>
  <r>
    <n v="11800.433736000001"/>
    <x v="295"/>
  </r>
  <r>
    <n v="924.77488200000005"/>
    <x v="296"/>
  </r>
  <r>
    <n v="4.9096630000000001"/>
    <x v="296"/>
  </r>
  <r>
    <n v="550.23395500000004"/>
    <x v="296"/>
  </r>
  <r>
    <n v="888.30023600000004"/>
    <x v="297"/>
  </r>
  <r>
    <n v="94.375467999999998"/>
    <x v="297"/>
  </r>
  <r>
    <n v="796.44791599999996"/>
    <x v="297"/>
  </r>
  <r>
    <n v="5169.3187390000003"/>
    <x v="298"/>
  </r>
  <r>
    <n v="47.019449999999999"/>
    <x v="298"/>
  </r>
  <r>
    <n v="11965.713651"/>
    <x v="298"/>
  </r>
  <r>
    <n v="102.37460900000001"/>
    <x v="299"/>
  </r>
  <r>
    <n v="53.819124000000002"/>
    <x v="299"/>
  </r>
  <r>
    <n v="34.441256000000003"/>
    <x v="299"/>
  </r>
  <r>
    <n v="466.99282399999998"/>
    <x v="300"/>
  </r>
  <r>
    <n v="51.182769999999998"/>
    <x v="300"/>
  </r>
  <r>
    <n v="435.19261699999998"/>
    <x v="300"/>
  </r>
  <r>
    <n v="0"/>
    <x v="301"/>
  </r>
  <r>
    <n v="0"/>
    <x v="301"/>
  </r>
  <r>
    <n v="0"/>
    <x v="301"/>
  </r>
  <r>
    <n v="90"/>
    <x v="302"/>
  </r>
  <r>
    <n v="2.6"/>
    <x v="302"/>
  </r>
  <r>
    <n v="210"/>
    <x v="302"/>
  </r>
  <r>
    <n v="1721"/>
    <x v="303"/>
  </r>
  <r>
    <n v="0"/>
    <x v="303"/>
  </r>
  <r>
    <n v="17"/>
    <x v="303"/>
  </r>
  <r>
    <n v="0"/>
    <x v="304"/>
  </r>
  <r>
    <n v="0"/>
    <x v="304"/>
  </r>
  <r>
    <n v="0"/>
    <x v="304"/>
  </r>
  <r>
    <n v="13666"/>
    <x v="305"/>
  </r>
  <r>
    <n v="0"/>
    <x v="305"/>
  </r>
  <r>
    <n v="138"/>
    <x v="305"/>
  </r>
  <r>
    <n v="13096"/>
    <x v="306"/>
  </r>
  <r>
    <n v="0"/>
    <x v="306"/>
  </r>
  <r>
    <n v="56"/>
    <x v="306"/>
  </r>
  <r>
    <n v="0"/>
    <x v="307"/>
  </r>
  <r>
    <n v="618151"/>
    <x v="307"/>
  </r>
  <r>
    <n v="8436"/>
    <x v="307"/>
  </r>
  <r>
    <n v="0"/>
    <x v="308"/>
  </r>
  <r>
    <n v="424778"/>
    <x v="308"/>
  </r>
  <r>
    <n v="2000"/>
    <x v="308"/>
  </r>
  <r>
    <n v="0"/>
    <x v="309"/>
  </r>
  <r>
    <n v="2340192"/>
    <x v="309"/>
  </r>
  <r>
    <n v="33668"/>
    <x v="309"/>
  </r>
  <r>
    <n v="82"/>
    <x v="310"/>
  </r>
  <r>
    <n v="36163"/>
    <x v="310"/>
  </r>
  <r>
    <n v="623"/>
    <x v="310"/>
  </r>
  <r>
    <n v="2552"/>
    <x v="311"/>
  </r>
  <r>
    <n v="579988"/>
    <x v="311"/>
  </r>
  <r>
    <n v="0"/>
    <x v="311"/>
  </r>
  <r>
    <n v="10937"/>
    <x v="312"/>
  </r>
  <r>
    <n v="88460"/>
    <x v="312"/>
  </r>
  <r>
    <n v="800"/>
    <x v="312"/>
  </r>
  <r>
    <n v="20140"/>
    <x v="313"/>
  </r>
  <r>
    <n v="519"/>
    <x v="313"/>
  </r>
  <r>
    <n v="161095"/>
    <x v="313"/>
  </r>
  <r>
    <n v="0"/>
    <x v="314"/>
  </r>
  <r>
    <n v="0"/>
    <x v="314"/>
  </r>
  <r>
    <n v="0"/>
    <x v="314"/>
  </r>
  <r>
    <n v="35080"/>
    <x v="315"/>
  </r>
  <r>
    <n v="0"/>
    <x v="315"/>
  </r>
  <r>
    <n v="1667"/>
    <x v="315"/>
  </r>
  <r>
    <n v="174649.38"/>
    <x v="316"/>
  </r>
  <r>
    <n v="88786"/>
    <x v="316"/>
  </r>
  <r>
    <n v="126015.7"/>
    <x v="316"/>
  </r>
  <r>
    <n v="438310"/>
    <x v="317"/>
  </r>
  <r>
    <n v="65333"/>
    <x v="317"/>
  </r>
  <r>
    <n v="136602"/>
    <x v="317"/>
  </r>
  <r>
    <n v="61120.24"/>
    <x v="318"/>
  </r>
  <r>
    <n v="0"/>
    <x v="318"/>
  </r>
  <r>
    <n v="4852.2299999999996"/>
    <x v="318"/>
  </r>
  <r>
    <n v="185594.76"/>
    <x v="319"/>
  </r>
  <r>
    <n v="0"/>
    <x v="319"/>
  </r>
  <r>
    <n v="266803.77"/>
    <x v="319"/>
  </r>
  <r>
    <n v="82941"/>
    <x v="320"/>
  </r>
  <r>
    <n v="0"/>
    <x v="320"/>
  </r>
  <r>
    <n v="12979"/>
    <x v="320"/>
  </r>
  <r>
    <n v="109853.65"/>
    <x v="321"/>
  </r>
  <r>
    <n v="70578"/>
    <x v="321"/>
  </r>
  <r>
    <n v="23278.75"/>
    <x v="321"/>
  </r>
  <r>
    <n v="514547.53"/>
    <x v="322"/>
  </r>
  <r>
    <n v="257"/>
    <x v="322"/>
  </r>
  <r>
    <n v="1158.95"/>
    <x v="322"/>
  </r>
  <r>
    <n v="0"/>
    <x v="323"/>
  </r>
  <r>
    <n v="0"/>
    <x v="323"/>
  </r>
  <r>
    <n v="0"/>
    <x v="323"/>
  </r>
  <r>
    <n v="30186"/>
    <x v="324"/>
  </r>
  <r>
    <n v="0"/>
    <x v="324"/>
  </r>
  <r>
    <n v="0"/>
    <x v="324"/>
  </r>
  <r>
    <n v="11074"/>
    <x v="325"/>
  </r>
  <r>
    <n v="0"/>
    <x v="325"/>
  </r>
  <r>
    <n v="127137"/>
    <x v="325"/>
  </r>
  <r>
    <n v="173023"/>
    <x v="326"/>
  </r>
  <r>
    <n v="0"/>
    <x v="326"/>
  </r>
  <r>
    <n v="0"/>
    <x v="326"/>
  </r>
  <r>
    <n v="2609.8744489999999"/>
    <x v="327"/>
  </r>
  <r>
    <n v="546.17356299999994"/>
    <x v="327"/>
  </r>
  <r>
    <n v="4132.44373"/>
    <x v="327"/>
  </r>
  <r>
    <n v="7073.7326979999998"/>
    <x v="328"/>
  </r>
  <r>
    <n v="24.128367000000001"/>
    <x v="328"/>
  </r>
  <r>
    <n v="13509.352967999999"/>
    <x v="328"/>
  </r>
  <r>
    <n v="0"/>
    <x v="329"/>
  </r>
  <r>
    <n v="0"/>
    <x v="329"/>
  </r>
  <r>
    <n v="209.067565"/>
    <x v="329"/>
  </r>
  <r>
    <n v="0"/>
    <x v="330"/>
  </r>
  <r>
    <n v="0"/>
    <x v="330"/>
  </r>
  <r>
    <n v="0"/>
    <x v="330"/>
  </r>
  <r>
    <n v="2245.7128349999998"/>
    <x v="331"/>
  </r>
  <r>
    <n v="0"/>
    <x v="331"/>
  </r>
  <r>
    <n v="8067.693303"/>
    <x v="331"/>
  </r>
  <r>
    <n v="1643.4057459999999"/>
    <x v="332"/>
  </r>
  <r>
    <n v="525.84328800000003"/>
    <x v="332"/>
  </r>
  <r>
    <n v="2230.0978620000001"/>
    <x v="332"/>
  </r>
  <r>
    <n v="261.21762200000001"/>
    <x v="333"/>
  </r>
  <r>
    <n v="29.491963999999999"/>
    <x v="333"/>
  </r>
  <r>
    <n v="227.72163"/>
    <x v="333"/>
  </r>
  <r>
    <n v="0"/>
    <x v="334"/>
  </r>
  <r>
    <n v="0"/>
    <x v="334"/>
  </r>
  <r>
    <n v="0"/>
    <x v="334"/>
  </r>
  <r>
    <n v="50.6"/>
    <x v="335"/>
  </r>
  <r>
    <n v="0"/>
    <x v="335"/>
  </r>
  <r>
    <n v="319"/>
    <x v="335"/>
  </r>
  <r>
    <n v="1947"/>
    <x v="336"/>
  </r>
  <r>
    <n v="10"/>
    <x v="336"/>
  </r>
  <r>
    <n v="56"/>
    <x v="336"/>
  </r>
  <r>
    <n v="0"/>
    <x v="337"/>
  </r>
  <r>
    <n v="0"/>
    <x v="337"/>
  </r>
  <r>
    <n v="0"/>
    <x v="337"/>
  </r>
  <r>
    <n v="17306"/>
    <x v="338"/>
  </r>
  <r>
    <n v="250"/>
    <x v="338"/>
  </r>
  <r>
    <n v="1324"/>
    <x v="338"/>
  </r>
  <r>
    <n v="20944"/>
    <x v="339"/>
  </r>
  <r>
    <n v="140"/>
    <x v="339"/>
  </r>
  <r>
    <n v="250"/>
    <x v="339"/>
  </r>
  <r>
    <n v="0"/>
    <x v="340"/>
  </r>
  <r>
    <n v="755452"/>
    <x v="340"/>
  </r>
  <r>
    <n v="2000"/>
    <x v="340"/>
  </r>
  <r>
    <n v="0"/>
    <x v="341"/>
  </r>
  <r>
    <n v="584157"/>
    <x v="341"/>
  </r>
  <r>
    <n v="2000"/>
    <x v="341"/>
  </r>
  <r>
    <n v="5909"/>
    <x v="342"/>
  </r>
  <r>
    <n v="2227056"/>
    <x v="342"/>
  </r>
  <r>
    <n v="30000"/>
    <x v="342"/>
  </r>
  <r>
    <n v="774"/>
    <x v="343"/>
  </r>
  <r>
    <n v="33750"/>
    <x v="343"/>
  </r>
  <r>
    <n v="0"/>
    <x v="343"/>
  </r>
  <r>
    <n v="7339"/>
    <x v="344"/>
  </r>
  <r>
    <n v="339212"/>
    <x v="344"/>
  </r>
  <r>
    <n v="0"/>
    <x v="344"/>
  </r>
  <r>
    <n v="14588"/>
    <x v="345"/>
  </r>
  <r>
    <n v="76889"/>
    <x v="345"/>
  </r>
  <r>
    <n v="800"/>
    <x v="345"/>
  </r>
  <r>
    <n v="7659"/>
    <x v="346"/>
  </r>
  <r>
    <n v="0"/>
    <x v="346"/>
  </r>
  <r>
    <n v="134895"/>
    <x v="346"/>
  </r>
  <r>
    <n v="0"/>
    <x v="347"/>
  </r>
  <r>
    <n v="0"/>
    <x v="347"/>
  </r>
  <r>
    <n v="0"/>
    <x v="347"/>
  </r>
  <r>
    <n v="28825"/>
    <x v="348"/>
  </r>
  <r>
    <n v="0"/>
    <x v="348"/>
  </r>
  <r>
    <n v="1445"/>
    <x v="348"/>
  </r>
  <r>
    <n v="235387.54"/>
    <x v="349"/>
  </r>
  <r>
    <n v="92500"/>
    <x v="349"/>
  </r>
  <r>
    <n v="285189.98"/>
    <x v="349"/>
  </r>
  <r>
    <n v="615686"/>
    <x v="350"/>
  </r>
  <r>
    <n v="7312"/>
    <x v="350"/>
  </r>
  <r>
    <n v="8566"/>
    <x v="350"/>
  </r>
  <r>
    <n v="25381"/>
    <x v="351"/>
  </r>
  <r>
    <n v="0"/>
    <x v="351"/>
  </r>
  <r>
    <n v="7555.04"/>
    <x v="351"/>
  </r>
  <r>
    <n v="168789"/>
    <x v="352"/>
  </r>
  <r>
    <n v="0"/>
    <x v="352"/>
  </r>
  <r>
    <n v="360402.96"/>
    <x v="352"/>
  </r>
  <r>
    <n v="62212"/>
    <x v="353"/>
  </r>
  <r>
    <n v="11159"/>
    <x v="353"/>
  </r>
  <r>
    <n v="14578"/>
    <x v="353"/>
  </r>
  <r>
    <n v="148488.95000000001"/>
    <x v="354"/>
  </r>
  <r>
    <n v="59892"/>
    <x v="354"/>
  </r>
  <r>
    <n v="19024.650000000001"/>
    <x v="354"/>
  </r>
  <r>
    <n v="484930.99"/>
    <x v="355"/>
  </r>
  <r>
    <n v="170"/>
    <x v="355"/>
  </r>
  <r>
    <n v="55.13"/>
    <x v="355"/>
  </r>
  <r>
    <n v="0"/>
    <x v="356"/>
  </r>
  <r>
    <n v="0"/>
    <x v="356"/>
  </r>
  <r>
    <n v="0"/>
    <x v="356"/>
  </r>
  <r>
    <n v="129023"/>
    <x v="357"/>
  </r>
  <r>
    <n v="0"/>
    <x v="357"/>
  </r>
  <r>
    <n v="359"/>
    <x v="357"/>
  </r>
  <r>
    <n v="24579"/>
    <x v="358"/>
  </r>
  <r>
    <n v="2649"/>
    <x v="358"/>
  </r>
  <r>
    <n v="118886"/>
    <x v="358"/>
  </r>
  <r>
    <n v="24293"/>
    <x v="359"/>
  </r>
  <r>
    <n v="0"/>
    <x v="359"/>
  </r>
  <r>
    <n v="0"/>
    <x v="359"/>
  </r>
  <r>
    <n v="4778.1324880000002"/>
    <x v="360"/>
  </r>
  <r>
    <n v="261.53905400000002"/>
    <x v="360"/>
  </r>
  <r>
    <n v="4152.6893799999998"/>
    <x v="360"/>
  </r>
  <r>
    <n v="33595.677801999998"/>
    <x v="361"/>
  </r>
  <r>
    <n v="0"/>
    <x v="361"/>
  </r>
  <r>
    <n v="1833.3793209999999"/>
    <x v="361"/>
  </r>
  <r>
    <n v="4615.3953289999999"/>
    <x v="362"/>
  </r>
  <r>
    <n v="0"/>
    <x v="362"/>
  </r>
  <r>
    <n v="839.48166500000002"/>
    <x v="362"/>
  </r>
  <r>
    <n v="365.59480100000002"/>
    <x v="363"/>
  </r>
  <r>
    <n v="0"/>
    <x v="363"/>
  </r>
  <r>
    <n v="0"/>
    <x v="363"/>
  </r>
  <r>
    <n v="13754.525234000001"/>
    <x v="364"/>
  </r>
  <r>
    <n v="0"/>
    <x v="364"/>
  </r>
  <r>
    <n v="3151.3653490000002"/>
    <x v="364"/>
  </r>
  <r>
    <n v="2078.192137"/>
    <x v="365"/>
  </r>
  <r>
    <n v="433.69314600000001"/>
    <x v="365"/>
  </r>
  <r>
    <n v="1595.26378"/>
    <x v="365"/>
  </r>
  <r>
    <n v="1368.294318"/>
    <x v="366"/>
  </r>
  <r>
    <n v="46.781801000000002"/>
    <x v="366"/>
  </r>
  <r>
    <n v="231.632993"/>
    <x v="366"/>
  </r>
  <r>
    <n v="0"/>
    <x v="367"/>
  </r>
  <r>
    <n v="0"/>
    <x v="367"/>
  </r>
  <r>
    <n v="0"/>
    <x v="367"/>
  </r>
  <r>
    <n v="99.8"/>
    <x v="368"/>
  </r>
  <r>
    <n v="0"/>
    <x v="368"/>
  </r>
  <r>
    <n v="582.6"/>
    <x v="368"/>
  </r>
  <r>
    <n v="8000"/>
    <x v="369"/>
  </r>
  <r>
    <n v="0"/>
    <x v="369"/>
  </r>
  <r>
    <n v="4745"/>
    <x v="369"/>
  </r>
  <r>
    <n v="0"/>
    <x v="370"/>
  </r>
  <r>
    <n v="0"/>
    <x v="370"/>
  </r>
  <r>
    <n v="0"/>
    <x v="370"/>
  </r>
  <r>
    <n v="16911"/>
    <x v="371"/>
  </r>
  <r>
    <n v="0"/>
    <x v="371"/>
  </r>
  <r>
    <n v="1894"/>
    <x v="371"/>
  </r>
  <r>
    <n v="0"/>
    <x v="372"/>
  </r>
  <r>
    <n v="0"/>
    <x v="372"/>
  </r>
  <r>
    <n v="7880"/>
    <x v="372"/>
  </r>
  <r>
    <n v="9036"/>
    <x v="373"/>
  </r>
  <r>
    <n v="430168"/>
    <x v="373"/>
  </r>
  <r>
    <n v="0"/>
    <x v="373"/>
  </r>
  <r>
    <n v="0"/>
    <x v="374"/>
  </r>
  <r>
    <n v="797160"/>
    <x v="374"/>
  </r>
  <r>
    <n v="250"/>
    <x v="374"/>
  </r>
  <r>
    <n v="0"/>
    <x v="375"/>
  </r>
  <r>
    <n v="2623738"/>
    <x v="375"/>
  </r>
  <r>
    <n v="300"/>
    <x v="375"/>
  </r>
  <r>
    <n v="35983"/>
    <x v="376"/>
  </r>
  <r>
    <n v="0"/>
    <x v="376"/>
  </r>
  <r>
    <n v="0"/>
    <x v="376"/>
  </r>
  <r>
    <n v="3732"/>
    <x v="377"/>
  </r>
  <r>
    <n v="548412"/>
    <x v="377"/>
  </r>
  <r>
    <n v="0"/>
    <x v="377"/>
  </r>
  <r>
    <n v="11635"/>
    <x v="378"/>
  </r>
  <r>
    <n v="1046785"/>
    <x v="378"/>
  </r>
  <r>
    <n v="10"/>
    <x v="378"/>
  </r>
  <r>
    <n v="0"/>
    <x v="379"/>
  </r>
  <r>
    <n v="0"/>
    <x v="379"/>
  </r>
  <r>
    <n v="218376"/>
    <x v="379"/>
  </r>
  <r>
    <n v="0"/>
    <x v="380"/>
  </r>
  <r>
    <n v="0"/>
    <x v="380"/>
  </r>
  <r>
    <n v="0"/>
    <x v="380"/>
  </r>
  <r>
    <n v="0"/>
    <x v="381"/>
  </r>
  <r>
    <n v="0"/>
    <x v="381"/>
  </r>
  <r>
    <n v="0"/>
    <x v="381"/>
  </r>
  <r>
    <n v="225280"/>
    <x v="382"/>
  </r>
  <r>
    <n v="102955"/>
    <x v="382"/>
  </r>
  <r>
    <n v="221810"/>
    <x v="382"/>
  </r>
  <r>
    <n v="391950"/>
    <x v="383"/>
  </r>
  <r>
    <n v="8643"/>
    <x v="383"/>
  </r>
  <r>
    <n v="15795"/>
    <x v="383"/>
  </r>
  <r>
    <n v="34059"/>
    <x v="384"/>
  </r>
  <r>
    <n v="0"/>
    <x v="384"/>
  </r>
  <r>
    <n v="3604.3"/>
    <x v="384"/>
  </r>
  <r>
    <n v="163077"/>
    <x v="385"/>
  </r>
  <r>
    <n v="6017"/>
    <x v="385"/>
  </r>
  <r>
    <n v="257727.7"/>
    <x v="385"/>
  </r>
  <r>
    <n v="128447"/>
    <x v="386"/>
  </r>
  <r>
    <n v="780"/>
    <x v="386"/>
  </r>
  <r>
    <n v="106207"/>
    <x v="386"/>
  </r>
  <r>
    <n v="131051"/>
    <x v="387"/>
  </r>
  <r>
    <n v="40666"/>
    <x v="387"/>
  </r>
  <r>
    <n v="15915"/>
    <x v="387"/>
  </r>
  <r>
    <n v="512956"/>
    <x v="388"/>
  </r>
  <r>
    <n v="98"/>
    <x v="388"/>
  </r>
  <r>
    <n v="0"/>
    <x v="388"/>
  </r>
  <r>
    <n v="2569"/>
    <x v="389"/>
  </r>
  <r>
    <n v="0"/>
    <x v="389"/>
  </r>
  <r>
    <n v="0"/>
    <x v="389"/>
  </r>
  <r>
    <n v="88995"/>
    <x v="390"/>
  </r>
  <r>
    <n v="0"/>
    <x v="390"/>
  </r>
  <r>
    <n v="31546"/>
    <x v="390"/>
  </r>
  <r>
    <n v="11654"/>
    <x v="391"/>
  </r>
  <r>
    <n v="0"/>
    <x v="391"/>
  </r>
  <r>
    <n v="27158"/>
    <x v="391"/>
  </r>
  <r>
    <n v="173752"/>
    <x v="392"/>
  </r>
  <r>
    <n v="0"/>
    <x v="392"/>
  </r>
  <r>
    <n v="0"/>
    <x v="392"/>
  </r>
  <r>
    <n v="1489.643266"/>
    <x v="393"/>
  </r>
  <r>
    <n v="47.966909999999999"/>
    <x v="393"/>
  </r>
  <r>
    <n v="7363.5602840000001"/>
    <x v="393"/>
  </r>
  <r>
    <n v="17611.239412999999"/>
    <x v="394"/>
  </r>
  <r>
    <n v="119.68592"/>
    <x v="394"/>
  </r>
  <r>
    <n v="980.35379999999998"/>
    <x v="394"/>
  </r>
  <r>
    <n v="5559.6341640000001"/>
    <x v="395"/>
  </r>
  <r>
    <n v="217.89594299999999"/>
    <x v="395"/>
  </r>
  <r>
    <n v="0"/>
    <x v="395"/>
  </r>
  <r>
    <n v="0"/>
    <x v="396"/>
  </r>
  <r>
    <n v="0"/>
    <x v="396"/>
  </r>
  <r>
    <n v="0"/>
    <x v="396"/>
  </r>
  <r>
    <n v="4851.9810280000002"/>
    <x v="397"/>
  </r>
  <r>
    <n v="0"/>
    <x v="397"/>
  </r>
  <r>
    <n v="8998.1138140000003"/>
    <x v="397"/>
  </r>
  <r>
    <n v="1334.9936170000001"/>
    <x v="398"/>
  </r>
  <r>
    <n v="647.66526999999996"/>
    <x v="398"/>
  </r>
  <r>
    <n v="1678.4622859999999"/>
    <x v="398"/>
  </r>
  <r>
    <n v="963.66509099999996"/>
    <x v="399"/>
  </r>
  <r>
    <n v="99.676631999999998"/>
    <x v="399"/>
  </r>
  <r>
    <n v="316.04367999999999"/>
    <x v="399"/>
  </r>
  <r>
    <n v="0"/>
    <x v="400"/>
  </r>
  <r>
    <n v="0"/>
    <x v="400"/>
  </r>
  <r>
    <n v="0"/>
    <x v="400"/>
  </r>
  <r>
    <n v="0"/>
    <x v="401"/>
  </r>
  <r>
    <n v="0"/>
    <x v="401"/>
  </r>
  <r>
    <n v="0"/>
    <x v="401"/>
  </r>
  <r>
    <n v="1504"/>
    <x v="402"/>
  </r>
  <r>
    <n v="0"/>
    <x v="402"/>
  </r>
  <r>
    <n v="0"/>
    <x v="402"/>
  </r>
  <r>
    <n v="0"/>
    <x v="403"/>
  </r>
  <r>
    <n v="0"/>
    <x v="403"/>
  </r>
  <r>
    <n v="0"/>
    <x v="403"/>
  </r>
  <r>
    <n v="15706"/>
    <x v="404"/>
  </r>
  <r>
    <n v="0"/>
    <x v="404"/>
  </r>
  <r>
    <n v="9379"/>
    <x v="404"/>
  </r>
  <r>
    <n v="15581"/>
    <x v="405"/>
  </r>
  <r>
    <n v="0"/>
    <x v="405"/>
  </r>
  <r>
    <n v="0"/>
    <x v="405"/>
  </r>
  <r>
    <n v="761"/>
    <x v="406"/>
  </r>
  <r>
    <n v="952496"/>
    <x v="406"/>
  </r>
  <r>
    <n v="25000"/>
    <x v="406"/>
  </r>
  <r>
    <n v="50"/>
    <x v="407"/>
  </r>
  <r>
    <n v="804600"/>
    <x v="407"/>
  </r>
  <r>
    <n v="0"/>
    <x v="407"/>
  </r>
  <r>
    <n v="53"/>
    <x v="408"/>
  </r>
  <r>
    <n v="2710407"/>
    <x v="408"/>
  </r>
  <r>
    <n v="0"/>
    <x v="408"/>
  </r>
  <r>
    <n v="30319"/>
    <x v="409"/>
  </r>
  <r>
    <n v="0"/>
    <x v="409"/>
  </r>
  <r>
    <n v="0"/>
    <x v="409"/>
  </r>
  <r>
    <n v="4223"/>
    <x v="410"/>
  </r>
  <r>
    <n v="487083"/>
    <x v="410"/>
  </r>
  <r>
    <n v="0"/>
    <x v="410"/>
  </r>
  <r>
    <n v="18852"/>
    <x v="411"/>
  </r>
  <r>
    <n v="1256524"/>
    <x v="411"/>
  </r>
  <r>
    <n v="25000"/>
    <x v="411"/>
  </r>
  <r>
    <n v="12400"/>
    <x v="412"/>
  </r>
  <r>
    <n v="0"/>
    <x v="412"/>
  </r>
  <r>
    <n v="163268"/>
    <x v="412"/>
  </r>
  <r>
    <n v="3700"/>
    <x v="413"/>
  </r>
  <r>
    <n v="900"/>
    <x v="413"/>
  </r>
  <r>
    <n v="0"/>
    <x v="413"/>
  </r>
  <r>
    <n v="24354"/>
    <x v="414"/>
  </r>
  <r>
    <n v="338"/>
    <x v="414"/>
  </r>
  <r>
    <n v="0"/>
    <x v="414"/>
  </r>
  <r>
    <n v="452401"/>
    <x v="415"/>
  </r>
  <r>
    <n v="101379"/>
    <x v="415"/>
  </r>
  <r>
    <n v="200758"/>
    <x v="415"/>
  </r>
  <r>
    <n v="175749"/>
    <x v="416"/>
  </r>
  <r>
    <n v="16452"/>
    <x v="416"/>
  </r>
  <r>
    <n v="14386"/>
    <x v="416"/>
  </r>
  <r>
    <n v="18729.490000000002"/>
    <x v="417"/>
  </r>
  <r>
    <n v="0"/>
    <x v="417"/>
  </r>
  <r>
    <n v="39794.83"/>
    <x v="417"/>
  </r>
  <r>
    <n v="32518.51"/>
    <x v="418"/>
  </r>
  <r>
    <n v="17840"/>
    <x v="418"/>
  </r>
  <r>
    <n v="416193.17"/>
    <x v="418"/>
  </r>
  <r>
    <n v="133507"/>
    <x v="419"/>
  </r>
  <r>
    <n v="0"/>
    <x v="419"/>
  </r>
  <r>
    <n v="25539"/>
    <x v="419"/>
  </r>
  <r>
    <n v="66774"/>
    <x v="420"/>
  </r>
  <r>
    <n v="126320"/>
    <x v="420"/>
  </r>
  <r>
    <n v="0"/>
    <x v="420"/>
  </r>
  <r>
    <n v="553024"/>
    <x v="421"/>
  </r>
  <r>
    <n v="84"/>
    <x v="421"/>
  </r>
  <r>
    <n v="0"/>
    <x v="421"/>
  </r>
  <r>
    <n v="0"/>
    <x v="422"/>
  </r>
  <r>
    <n v="0"/>
    <x v="422"/>
  </r>
  <r>
    <n v="0"/>
    <x v="422"/>
  </r>
  <r>
    <n v="54171"/>
    <x v="423"/>
  </r>
  <r>
    <n v="0"/>
    <x v="423"/>
  </r>
  <r>
    <n v="4000"/>
    <x v="423"/>
  </r>
  <r>
    <n v="40186"/>
    <x v="424"/>
  </r>
  <r>
    <n v="0"/>
    <x v="424"/>
  </r>
  <r>
    <n v="84845"/>
    <x v="424"/>
  </r>
  <r>
    <n v="29099"/>
    <x v="425"/>
  </r>
  <r>
    <n v="0"/>
    <x v="425"/>
  </r>
  <r>
    <n v="0"/>
    <x v="425"/>
  </r>
  <r>
    <n v="3751.9227770000002"/>
    <x v="426"/>
  </r>
  <r>
    <n v="298.70714099999998"/>
    <x v="426"/>
  </r>
  <r>
    <n v="10611.271492"/>
    <x v="426"/>
  </r>
  <r>
    <n v="11438.542645"/>
    <x v="427"/>
  </r>
  <r>
    <n v="197.15080900000001"/>
    <x v="427"/>
  </r>
  <r>
    <n v="8631.3992699999999"/>
    <x v="427"/>
  </r>
  <r>
    <n v="9034.3735699999997"/>
    <x v="428"/>
  </r>
  <r>
    <n v="203.53654700000001"/>
    <x v="428"/>
  </r>
  <r>
    <n v="1.8125"/>
    <x v="428"/>
  </r>
  <r>
    <n v="1116.382096"/>
    <x v="429"/>
  </r>
  <r>
    <n v="0"/>
    <x v="429"/>
  </r>
  <r>
    <n v="991.39314200000001"/>
    <x v="429"/>
  </r>
  <r>
    <n v="6645.8031119999996"/>
    <x v="430"/>
  </r>
  <r>
    <n v="323.285394"/>
    <x v="430"/>
  </r>
  <r>
    <n v="8594.0511569999999"/>
    <x v="430"/>
  </r>
  <r>
    <n v="1574.591277"/>
    <x v="431"/>
  </r>
  <r>
    <n v="974.154403"/>
    <x v="431"/>
  </r>
  <r>
    <n v="1621.3154569999999"/>
    <x v="431"/>
  </r>
  <r>
    <n v="1495.6655940000001"/>
    <x v="432"/>
  </r>
  <r>
    <n v="364.50484899999998"/>
    <x v="432"/>
  </r>
  <r>
    <n v="718.32584599999996"/>
    <x v="432"/>
  </r>
  <r>
    <n v="0"/>
    <x v="433"/>
  </r>
  <r>
    <n v="0"/>
    <x v="433"/>
  </r>
  <r>
    <n v="250"/>
    <x v="433"/>
  </r>
  <r>
    <n v="0"/>
    <x v="434"/>
  </r>
  <r>
    <n v="0"/>
    <x v="434"/>
  </r>
  <r>
    <n v="250"/>
    <x v="434"/>
  </r>
  <r>
    <n v="7420"/>
    <x v="435"/>
  </r>
  <r>
    <n v="0"/>
    <x v="435"/>
  </r>
  <r>
    <n v="0"/>
    <x v="435"/>
  </r>
  <r>
    <n v="0"/>
    <x v="436"/>
  </r>
  <r>
    <n v="0"/>
    <x v="436"/>
  </r>
  <r>
    <n v="0"/>
    <x v="436"/>
  </r>
  <r>
    <n v="17093"/>
    <x v="437"/>
  </r>
  <r>
    <n v="0"/>
    <x v="437"/>
  </r>
  <r>
    <n v="0"/>
    <x v="437"/>
  </r>
  <r>
    <n v="5527"/>
    <x v="438"/>
  </r>
  <r>
    <n v="0"/>
    <x v="438"/>
  </r>
  <r>
    <n v="0"/>
    <x v="438"/>
  </r>
  <r>
    <n v="12000"/>
    <x v="439"/>
  </r>
  <r>
    <n v="486768"/>
    <x v="439"/>
  </r>
  <r>
    <n v="11523"/>
    <x v="439"/>
  </r>
  <r>
    <n v="3659"/>
    <x v="440"/>
  </r>
  <r>
    <n v="1289662"/>
    <x v="440"/>
  </r>
  <r>
    <n v="0"/>
    <x v="440"/>
  </r>
  <r>
    <n v="17975"/>
    <x v="441"/>
  </r>
  <r>
    <n v="3148079"/>
    <x v="441"/>
  </r>
  <r>
    <n v="16300"/>
    <x v="441"/>
  </r>
  <r>
    <n v="32060"/>
    <x v="442"/>
  </r>
  <r>
    <n v="556"/>
    <x v="442"/>
  </r>
  <r>
    <n v="0"/>
    <x v="442"/>
  </r>
  <r>
    <n v="32000"/>
    <x v="443"/>
  </r>
  <r>
    <n v="473506"/>
    <x v="443"/>
  </r>
  <r>
    <n v="68000"/>
    <x v="443"/>
  </r>
  <r>
    <n v="17242"/>
    <x v="444"/>
  </r>
  <r>
    <n v="929359"/>
    <x v="444"/>
  </r>
  <r>
    <n v="0"/>
    <x v="444"/>
  </r>
  <r>
    <n v="12100"/>
    <x v="445"/>
  </r>
  <r>
    <n v="900"/>
    <x v="445"/>
  </r>
  <r>
    <n v="283804"/>
    <x v="445"/>
  </r>
  <r>
    <n v="0"/>
    <x v="446"/>
  </r>
  <r>
    <n v="0"/>
    <x v="446"/>
  </r>
  <r>
    <n v="0"/>
    <x v="446"/>
  </r>
  <r>
    <n v="21707"/>
    <x v="447"/>
  </r>
  <r>
    <n v="0"/>
    <x v="447"/>
  </r>
  <r>
    <n v="5922"/>
    <x v="447"/>
  </r>
  <r>
    <n v="421229"/>
    <x v="448"/>
  </r>
  <r>
    <n v="96811"/>
    <x v="448"/>
  </r>
  <r>
    <n v="203401"/>
    <x v="448"/>
  </r>
  <r>
    <n v="181374"/>
    <x v="449"/>
  </r>
  <r>
    <n v="7705"/>
    <x v="449"/>
  </r>
  <r>
    <n v="13990"/>
    <x v="449"/>
  </r>
  <r>
    <n v="35704.800000000003"/>
    <x v="450"/>
  </r>
  <r>
    <n v="0"/>
    <x v="450"/>
  </r>
  <r>
    <n v="40908.480000000003"/>
    <x v="450"/>
  </r>
  <r>
    <n v="80272"/>
    <x v="451"/>
  </r>
  <r>
    <n v="6543"/>
    <x v="451"/>
  </r>
  <r>
    <n v="611413.52"/>
    <x v="451"/>
  </r>
  <r>
    <n v="135493"/>
    <x v="452"/>
  </r>
  <r>
    <n v="0"/>
    <x v="452"/>
  </r>
  <r>
    <n v="12705"/>
    <x v="452"/>
  </r>
  <r>
    <n v="86839"/>
    <x v="453"/>
  </r>
  <r>
    <n v="97056"/>
    <x v="453"/>
  </r>
  <r>
    <n v="18300"/>
    <x v="453"/>
  </r>
  <r>
    <n v="402104"/>
    <x v="454"/>
  </r>
  <r>
    <n v="176"/>
    <x v="454"/>
  </r>
  <r>
    <n v="45"/>
    <x v="454"/>
  </r>
  <r>
    <n v="0"/>
    <x v="455"/>
  </r>
  <r>
    <n v="0"/>
    <x v="455"/>
  </r>
  <r>
    <n v="0"/>
    <x v="455"/>
  </r>
  <r>
    <n v="23680"/>
    <x v="456"/>
  </r>
  <r>
    <n v="0"/>
    <x v="456"/>
  </r>
  <r>
    <n v="45"/>
    <x v="456"/>
  </r>
  <r>
    <n v="7173"/>
    <x v="457"/>
  </r>
  <r>
    <n v="0"/>
    <x v="457"/>
  </r>
  <r>
    <n v="125075"/>
    <x v="457"/>
  </r>
  <r>
    <n v="140854"/>
    <x v="458"/>
  </r>
  <r>
    <n v="0"/>
    <x v="458"/>
  </r>
  <r>
    <n v="0"/>
    <x v="458"/>
  </r>
  <r>
    <n v="2972.4746180000002"/>
    <x v="459"/>
  </r>
  <r>
    <n v="166.83887300000001"/>
    <x v="459"/>
  </r>
  <r>
    <n v="10109.413085"/>
    <x v="459"/>
  </r>
  <r>
    <n v="16828.772987"/>
    <x v="460"/>
  </r>
  <r>
    <n v="304.01804299999998"/>
    <x v="460"/>
  </r>
  <r>
    <n v="4809.2176719999998"/>
    <x v="460"/>
  </r>
  <r>
    <n v="6563.0345939999997"/>
    <x v="461"/>
  </r>
  <r>
    <n v="0"/>
    <x v="461"/>
  </r>
  <r>
    <n v="792.43871799999999"/>
    <x v="461"/>
  </r>
  <r>
    <n v="3441.147794"/>
    <x v="462"/>
  </r>
  <r>
    <n v="0"/>
    <x v="462"/>
  </r>
  <r>
    <n v="6896.4116670000003"/>
    <x v="462"/>
  </r>
  <r>
    <n v="13158.719655000001"/>
    <x v="463"/>
  </r>
  <r>
    <n v="41.723832999999999"/>
    <x v="463"/>
  </r>
  <r>
    <n v="11667.908998000001"/>
    <x v="463"/>
  </r>
  <r>
    <n v="2137.8002710000001"/>
    <x v="464"/>
  </r>
  <r>
    <n v="1099.1029619999999"/>
    <x v="464"/>
  </r>
  <r>
    <n v="3814.9133299999999"/>
    <x v="464"/>
  </r>
  <r>
    <n v="1680.065014"/>
    <x v="465"/>
  </r>
  <r>
    <n v="604.57607700000005"/>
    <x v="465"/>
  </r>
  <r>
    <n v="652.26394000000005"/>
    <x v="465"/>
  </r>
  <r>
    <n v="0"/>
    <x v="466"/>
  </r>
  <r>
    <n v="0"/>
    <x v="466"/>
  </r>
  <r>
    <n v="0"/>
    <x v="466"/>
  </r>
  <r>
    <n v="32000"/>
    <x v="467"/>
  </r>
  <r>
    <n v="0"/>
    <x v="467"/>
  </r>
  <r>
    <n v="0"/>
    <x v="467"/>
  </r>
  <r>
    <n v="7706"/>
    <x v="468"/>
  </r>
  <r>
    <n v="0"/>
    <x v="468"/>
  </r>
  <r>
    <n v="0"/>
    <x v="468"/>
  </r>
  <r>
    <n v="0"/>
    <x v="469"/>
  </r>
  <r>
    <n v="0"/>
    <x v="469"/>
  </r>
  <r>
    <n v="0"/>
    <x v="469"/>
  </r>
  <r>
    <n v="10263"/>
    <x v="470"/>
  </r>
  <r>
    <n v="0"/>
    <x v="470"/>
  </r>
  <r>
    <n v="0"/>
    <x v="470"/>
  </r>
  <r>
    <n v="14589"/>
    <x v="471"/>
  </r>
  <r>
    <n v="0"/>
    <x v="471"/>
  </r>
  <r>
    <n v="0"/>
    <x v="471"/>
  </r>
  <r>
    <n v="1698"/>
    <x v="472"/>
  </r>
  <r>
    <n v="937977"/>
    <x v="472"/>
  </r>
  <r>
    <n v="0"/>
    <x v="472"/>
  </r>
  <r>
    <n v="8913"/>
    <x v="473"/>
  </r>
  <r>
    <n v="1015723"/>
    <x v="473"/>
  </r>
  <r>
    <n v="0"/>
    <x v="473"/>
  </r>
  <r>
    <n v="21350"/>
    <x v="474"/>
  </r>
  <r>
    <n v="2652087"/>
    <x v="474"/>
  </r>
  <r>
    <n v="0"/>
    <x v="474"/>
  </r>
  <r>
    <n v="0"/>
    <x v="475"/>
  </r>
  <r>
    <n v="32641"/>
    <x v="475"/>
  </r>
  <r>
    <n v="0"/>
    <x v="475"/>
  </r>
  <r>
    <n v="0"/>
    <x v="476"/>
  </r>
  <r>
    <n v="780733"/>
    <x v="476"/>
  </r>
  <r>
    <n v="11608"/>
    <x v="476"/>
  </r>
  <r>
    <n v="1909"/>
    <x v="477"/>
  </r>
  <r>
    <n v="1117581"/>
    <x v="477"/>
  </r>
  <r>
    <n v="0"/>
    <x v="477"/>
  </r>
  <r>
    <n v="159885"/>
    <x v="478"/>
  </r>
  <r>
    <n v="0"/>
    <x v="478"/>
  </r>
  <r>
    <n v="174755"/>
    <x v="478"/>
  </r>
  <r>
    <n v="0"/>
    <x v="479"/>
  </r>
  <r>
    <n v="0"/>
    <x v="479"/>
  </r>
  <r>
    <n v="0"/>
    <x v="479"/>
  </r>
  <r>
    <n v="44650"/>
    <x v="480"/>
  </r>
  <r>
    <n v="0"/>
    <x v="480"/>
  </r>
  <r>
    <n v="1462"/>
    <x v="480"/>
  </r>
  <r>
    <n v="704894"/>
    <x v="481"/>
  </r>
  <r>
    <n v="0"/>
    <x v="481"/>
  </r>
  <r>
    <n v="45848"/>
    <x v="481"/>
  </r>
  <r>
    <n v="161766"/>
    <x v="482"/>
  </r>
  <r>
    <n v="0"/>
    <x v="482"/>
  </r>
  <r>
    <n v="4134"/>
    <x v="482"/>
  </r>
  <r>
    <n v="43603.843999999997"/>
    <x v="483"/>
  </r>
  <r>
    <n v="0"/>
    <x v="483"/>
  </r>
  <r>
    <n v="53170.61"/>
    <x v="483"/>
  </r>
  <r>
    <n v="159835.34"/>
    <x v="484"/>
  </r>
  <r>
    <n v="0"/>
    <x v="484"/>
  </r>
  <r>
    <n v="531942.39"/>
    <x v="484"/>
  </r>
  <r>
    <n v="413565"/>
    <x v="485"/>
  </r>
  <r>
    <n v="0"/>
    <x v="485"/>
  </r>
  <r>
    <n v="0"/>
    <x v="485"/>
  </r>
  <r>
    <n v="214938"/>
    <x v="486"/>
  </r>
  <r>
    <n v="0"/>
    <x v="486"/>
  </r>
  <r>
    <n v="74500"/>
    <x v="486"/>
  </r>
  <r>
    <n v="304463"/>
    <x v="487"/>
  </r>
  <r>
    <n v="0"/>
    <x v="487"/>
  </r>
  <r>
    <n v="46"/>
    <x v="487"/>
  </r>
  <r>
    <n v="0"/>
    <x v="488"/>
  </r>
  <r>
    <n v="0"/>
    <x v="488"/>
  </r>
  <r>
    <n v="0"/>
    <x v="488"/>
  </r>
  <r>
    <n v="14690"/>
    <x v="489"/>
  </r>
  <r>
    <n v="0"/>
    <x v="489"/>
  </r>
  <r>
    <n v="6287"/>
    <x v="489"/>
  </r>
  <r>
    <n v="84147"/>
    <x v="490"/>
  </r>
  <r>
    <n v="0"/>
    <x v="490"/>
  </r>
  <r>
    <n v="170089"/>
    <x v="490"/>
  </r>
  <r>
    <n v="37824"/>
    <x v="491"/>
  </r>
  <r>
    <n v="0"/>
    <x v="491"/>
  </r>
  <r>
    <n v="0"/>
    <x v="491"/>
  </r>
  <r>
    <n v="2822.1820379999999"/>
    <x v="492"/>
  </r>
  <r>
    <n v="221.47498999999999"/>
    <x v="492"/>
  </r>
  <r>
    <n v="10827.737462999999"/>
    <x v="492"/>
  </r>
  <r>
    <n v="13350.179539000001"/>
    <x v="493"/>
  </r>
  <r>
    <n v="4.9995219999999998"/>
    <x v="493"/>
  </r>
  <r>
    <n v="8045.2942439999997"/>
    <x v="493"/>
  </r>
  <r>
    <n v="7635.6953579999999"/>
    <x v="494"/>
  </r>
  <r>
    <n v="0"/>
    <x v="494"/>
  </r>
  <r>
    <n v="3201.1134310000002"/>
    <x v="494"/>
  </r>
  <r>
    <n v="3514.8929880000001"/>
    <x v="495"/>
  </r>
  <r>
    <n v="33.75"/>
    <x v="495"/>
  </r>
  <r>
    <n v="7896.7411229999998"/>
    <x v="495"/>
  </r>
  <r>
    <n v="5625.6570890000003"/>
    <x v="496"/>
  </r>
  <r>
    <n v="112.846841"/>
    <x v="496"/>
  </r>
  <r>
    <n v="14357.301818"/>
    <x v="496"/>
  </r>
  <r>
    <n v="2596.3182830000001"/>
    <x v="497"/>
  </r>
  <r>
    <n v="1730.0406680000001"/>
    <x v="497"/>
  </r>
  <r>
    <n v="4050.048241"/>
    <x v="497"/>
  </r>
  <r>
    <n v="1249.2037660000001"/>
    <x v="498"/>
  </r>
  <r>
    <n v="373.50338799999997"/>
    <x v="498"/>
  </r>
  <r>
    <n v="35.029940000000003"/>
    <x v="498"/>
  </r>
  <r>
    <n v="0"/>
    <x v="499"/>
  </r>
  <r>
    <n v="0"/>
    <x v="499"/>
  </r>
  <r>
    <n v="0"/>
    <x v="499"/>
  </r>
  <r>
    <n v="33184"/>
    <x v="500"/>
  </r>
  <r>
    <n v="0"/>
    <x v="500"/>
  </r>
  <r>
    <n v="0"/>
    <x v="500"/>
  </r>
  <r>
    <n v="6814"/>
    <x v="501"/>
  </r>
  <r>
    <n v="0"/>
    <x v="501"/>
  </r>
  <r>
    <n v="0"/>
    <x v="501"/>
  </r>
  <r>
    <n v="0"/>
    <x v="502"/>
  </r>
  <r>
    <n v="0"/>
    <x v="502"/>
  </r>
  <r>
    <n v="0"/>
    <x v="502"/>
  </r>
  <r>
    <n v="23287"/>
    <x v="503"/>
  </r>
  <r>
    <n v="0"/>
    <x v="503"/>
  </r>
  <r>
    <n v="0"/>
    <x v="503"/>
  </r>
  <r>
    <n v="12900"/>
    <x v="504"/>
  </r>
  <r>
    <n v="0"/>
    <x v="504"/>
  </r>
  <r>
    <n v="0"/>
    <x v="5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F507" firstHeaderRow="1" firstDataRow="1" firstDataCol="1"/>
  <pivotFields count="2">
    <pivotField dataField="1" showAll="0"/>
    <pivotField axis="axisRow" showAll="0">
      <items count="506">
        <item x="7"/>
        <item x="0"/>
        <item x="1"/>
        <item x="14"/>
        <item x="18"/>
        <item x="2"/>
        <item x="5"/>
        <item x="8"/>
        <item x="10"/>
        <item x="11"/>
        <item x="15"/>
        <item x="6"/>
        <item x="9"/>
        <item x="12"/>
        <item x="16"/>
        <item x="20"/>
        <item x="19"/>
        <item x="21"/>
        <item x="3"/>
        <item x="17"/>
        <item x="4"/>
        <item x="22"/>
        <item x="13"/>
        <item x="31"/>
        <item x="23"/>
        <item x="24"/>
        <item x="38"/>
        <item x="25"/>
        <item x="29"/>
        <item x="32"/>
        <item x="34"/>
        <item x="35"/>
        <item x="39"/>
        <item x="40"/>
        <item x="44"/>
        <item x="30"/>
        <item x="33"/>
        <item x="36"/>
        <item x="41"/>
        <item x="43"/>
        <item x="45"/>
        <item x="26"/>
        <item x="42"/>
        <item x="27"/>
        <item x="28"/>
        <item x="46"/>
        <item x="37"/>
        <item x="55"/>
        <item x="47"/>
        <item x="48"/>
        <item x="62"/>
        <item x="74"/>
        <item x="49"/>
        <item x="53"/>
        <item x="56"/>
        <item x="58"/>
        <item x="59"/>
        <item x="67"/>
        <item x="68"/>
        <item x="63"/>
        <item x="64"/>
        <item x="76"/>
        <item x="54"/>
        <item x="57"/>
        <item x="60"/>
        <item x="65"/>
        <item x="69"/>
        <item x="77"/>
        <item x="75"/>
        <item x="78"/>
        <item x="70"/>
        <item x="50"/>
        <item x="71"/>
        <item x="66"/>
        <item x="72"/>
        <item x="73"/>
        <item x="51"/>
        <item x="52"/>
        <item x="79"/>
        <item x="61"/>
        <item x="88"/>
        <item x="80"/>
        <item x="81"/>
        <item x="95"/>
        <item x="107"/>
        <item x="82"/>
        <item x="86"/>
        <item x="89"/>
        <item x="91"/>
        <item x="92"/>
        <item x="100"/>
        <item x="101"/>
        <item x="96"/>
        <item x="97"/>
        <item x="109"/>
        <item x="87"/>
        <item x="90"/>
        <item x="93"/>
        <item x="98"/>
        <item x="102"/>
        <item x="110"/>
        <item x="108"/>
        <item x="111"/>
        <item x="103"/>
        <item x="83"/>
        <item x="104"/>
        <item x="99"/>
        <item x="105"/>
        <item x="106"/>
        <item x="84"/>
        <item x="85"/>
        <item x="112"/>
        <item x="94"/>
        <item x="121"/>
        <item x="113"/>
        <item x="114"/>
        <item x="128"/>
        <item x="140"/>
        <item x="115"/>
        <item x="119"/>
        <item x="122"/>
        <item x="124"/>
        <item x="125"/>
        <item x="133"/>
        <item x="134"/>
        <item x="129"/>
        <item x="130"/>
        <item x="142"/>
        <item x="120"/>
        <item x="123"/>
        <item x="126"/>
        <item x="131"/>
        <item x="135"/>
        <item x="143"/>
        <item x="141"/>
        <item x="144"/>
        <item x="136"/>
        <item x="116"/>
        <item x="137"/>
        <item x="132"/>
        <item x="138"/>
        <item x="139"/>
        <item x="117"/>
        <item x="118"/>
        <item x="145"/>
        <item x="127"/>
        <item x="154"/>
        <item x="146"/>
        <item x="147"/>
        <item x="161"/>
        <item x="173"/>
        <item x="148"/>
        <item x="152"/>
        <item x="155"/>
        <item x="157"/>
        <item x="158"/>
        <item x="166"/>
        <item x="167"/>
        <item x="162"/>
        <item x="163"/>
        <item x="175"/>
        <item x="153"/>
        <item x="156"/>
        <item x="159"/>
        <item x="164"/>
        <item x="168"/>
        <item x="176"/>
        <item x="174"/>
        <item x="177"/>
        <item x="169"/>
        <item x="149"/>
        <item x="170"/>
        <item x="165"/>
        <item x="171"/>
        <item x="172"/>
        <item x="150"/>
        <item x="151"/>
        <item x="178"/>
        <item x="160"/>
        <item x="187"/>
        <item x="179"/>
        <item x="180"/>
        <item x="194"/>
        <item x="206"/>
        <item x="181"/>
        <item x="185"/>
        <item x="188"/>
        <item x="190"/>
        <item x="191"/>
        <item x="199"/>
        <item x="200"/>
        <item x="195"/>
        <item x="196"/>
        <item x="186"/>
        <item x="189"/>
        <item x="192"/>
        <item x="197"/>
        <item x="201"/>
        <item x="208"/>
        <item x="207"/>
        <item x="209"/>
        <item x="202"/>
        <item x="182"/>
        <item x="203"/>
        <item x="198"/>
        <item x="204"/>
        <item x="205"/>
        <item x="183"/>
        <item x="184"/>
        <item x="193"/>
        <item x="218"/>
        <item x="210"/>
        <item x="211"/>
        <item x="225"/>
        <item x="237"/>
        <item x="212"/>
        <item x="216"/>
        <item x="219"/>
        <item x="221"/>
        <item x="222"/>
        <item x="230"/>
        <item x="231"/>
        <item x="226"/>
        <item x="227"/>
        <item x="217"/>
        <item x="220"/>
        <item x="223"/>
        <item x="228"/>
        <item x="232"/>
        <item x="239"/>
        <item x="238"/>
        <item x="240"/>
        <item x="233"/>
        <item x="213"/>
        <item x="234"/>
        <item x="229"/>
        <item x="235"/>
        <item x="236"/>
        <item x="214"/>
        <item x="215"/>
        <item x="224"/>
        <item x="249"/>
        <item x="241"/>
        <item x="242"/>
        <item x="256"/>
        <item x="268"/>
        <item x="243"/>
        <item x="247"/>
        <item x="250"/>
        <item x="252"/>
        <item x="253"/>
        <item x="261"/>
        <item x="262"/>
        <item x="257"/>
        <item x="258"/>
        <item x="270"/>
        <item x="248"/>
        <item x="251"/>
        <item x="254"/>
        <item x="259"/>
        <item x="263"/>
        <item x="271"/>
        <item x="269"/>
        <item x="272"/>
        <item x="264"/>
        <item x="244"/>
        <item x="265"/>
        <item x="260"/>
        <item x="266"/>
        <item x="267"/>
        <item x="245"/>
        <item x="246"/>
        <item x="273"/>
        <item x="255"/>
        <item x="282"/>
        <item x="274"/>
        <item x="275"/>
        <item x="289"/>
        <item x="301"/>
        <item x="276"/>
        <item x="280"/>
        <item x="283"/>
        <item x="285"/>
        <item x="286"/>
        <item x="294"/>
        <item x="295"/>
        <item x="290"/>
        <item x="291"/>
        <item x="303"/>
        <item x="281"/>
        <item x="284"/>
        <item x="287"/>
        <item x="292"/>
        <item x="296"/>
        <item x="304"/>
        <item x="302"/>
        <item x="305"/>
        <item x="297"/>
        <item x="277"/>
        <item x="298"/>
        <item x="293"/>
        <item x="299"/>
        <item x="300"/>
        <item x="278"/>
        <item x="279"/>
        <item x="306"/>
        <item x="288"/>
        <item x="315"/>
        <item x="307"/>
        <item x="308"/>
        <item x="322"/>
        <item x="334"/>
        <item x="309"/>
        <item x="313"/>
        <item x="316"/>
        <item x="318"/>
        <item x="319"/>
        <item x="327"/>
        <item x="328"/>
        <item x="323"/>
        <item x="324"/>
        <item x="336"/>
        <item x="314"/>
        <item x="317"/>
        <item x="320"/>
        <item x="325"/>
        <item x="329"/>
        <item x="337"/>
        <item x="335"/>
        <item x="338"/>
        <item x="330"/>
        <item x="310"/>
        <item x="331"/>
        <item x="326"/>
        <item x="332"/>
        <item x="333"/>
        <item x="311"/>
        <item x="312"/>
        <item x="339"/>
        <item x="321"/>
        <item x="348"/>
        <item x="340"/>
        <item x="341"/>
        <item x="355"/>
        <item x="367"/>
        <item x="342"/>
        <item x="346"/>
        <item x="349"/>
        <item x="351"/>
        <item x="352"/>
        <item x="360"/>
        <item x="361"/>
        <item x="356"/>
        <item x="357"/>
        <item x="369"/>
        <item x="347"/>
        <item x="350"/>
        <item x="353"/>
        <item x="358"/>
        <item x="362"/>
        <item x="370"/>
        <item x="368"/>
        <item x="371"/>
        <item x="363"/>
        <item x="343"/>
        <item x="364"/>
        <item x="359"/>
        <item x="365"/>
        <item x="366"/>
        <item x="344"/>
        <item x="345"/>
        <item x="372"/>
        <item x="354"/>
        <item x="381"/>
        <item x="373"/>
        <item x="374"/>
        <item x="388"/>
        <item x="400"/>
        <item x="375"/>
        <item x="379"/>
        <item x="382"/>
        <item x="384"/>
        <item x="385"/>
        <item x="393"/>
        <item x="394"/>
        <item x="389"/>
        <item x="390"/>
        <item x="402"/>
        <item x="380"/>
        <item x="383"/>
        <item x="386"/>
        <item x="391"/>
        <item x="395"/>
        <item x="403"/>
        <item x="401"/>
        <item x="404"/>
        <item x="396"/>
        <item x="376"/>
        <item x="397"/>
        <item x="392"/>
        <item x="398"/>
        <item x="399"/>
        <item x="377"/>
        <item x="378"/>
        <item x="405"/>
        <item x="387"/>
        <item x="414"/>
        <item x="406"/>
        <item x="407"/>
        <item x="421"/>
        <item x="433"/>
        <item x="408"/>
        <item x="412"/>
        <item x="415"/>
        <item x="417"/>
        <item x="418"/>
        <item x="426"/>
        <item x="427"/>
        <item x="422"/>
        <item x="423"/>
        <item x="435"/>
        <item x="413"/>
        <item x="416"/>
        <item x="419"/>
        <item x="424"/>
        <item x="428"/>
        <item x="436"/>
        <item x="434"/>
        <item x="437"/>
        <item x="429"/>
        <item x="409"/>
        <item x="430"/>
        <item x="425"/>
        <item x="431"/>
        <item x="432"/>
        <item x="410"/>
        <item x="411"/>
        <item x="438"/>
        <item x="420"/>
        <item x="447"/>
        <item x="439"/>
        <item x="440"/>
        <item x="454"/>
        <item x="466"/>
        <item x="441"/>
        <item x="445"/>
        <item x="448"/>
        <item x="450"/>
        <item x="451"/>
        <item x="459"/>
        <item x="460"/>
        <item x="455"/>
        <item x="456"/>
        <item x="468"/>
        <item x="446"/>
        <item x="449"/>
        <item x="452"/>
        <item x="457"/>
        <item x="461"/>
        <item x="469"/>
        <item x="467"/>
        <item x="470"/>
        <item x="462"/>
        <item x="442"/>
        <item x="463"/>
        <item x="458"/>
        <item x="464"/>
        <item x="465"/>
        <item x="443"/>
        <item x="444"/>
        <item x="471"/>
        <item x="453"/>
        <item x="480"/>
        <item x="472"/>
        <item x="473"/>
        <item x="487"/>
        <item x="499"/>
        <item x="474"/>
        <item x="478"/>
        <item x="481"/>
        <item x="483"/>
        <item x="484"/>
        <item x="492"/>
        <item x="493"/>
        <item x="488"/>
        <item x="489"/>
        <item x="501"/>
        <item x="479"/>
        <item x="482"/>
        <item x="485"/>
        <item x="490"/>
        <item x="494"/>
        <item x="502"/>
        <item x="500"/>
        <item x="503"/>
        <item x="495"/>
        <item x="475"/>
        <item x="496"/>
        <item x="491"/>
        <item x="497"/>
        <item x="498"/>
        <item x="476"/>
        <item x="477"/>
        <item x="504"/>
        <item x="486"/>
        <item t="default"/>
      </items>
    </pivotField>
  </pivotFields>
  <rowFields count="1">
    <field x="1"/>
  </rowFields>
  <rowItems count="5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 t="grand">
      <x/>
    </i>
  </rowItems>
  <colItems count="1">
    <i/>
  </colItems>
  <dataFields count="1">
    <dataField name="Sum of recycle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R13" firstHeaderRow="1" firstDataRow="2" firstDataCol="1"/>
  <pivotFields count="10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recycled" fld="4" baseField="0" baseItem="0"/>
  </dataFields>
  <chartFormats count="25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AI7" firstHeaderRow="1" firstDataRow="2" firstDataCol="1"/>
  <pivotFields count="10">
    <pivotField compact="0" outline="0" showAll="0"/>
    <pivotField compact="0" outline="0" showAll="0"/>
    <pivotField axis="axisCol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4">
    <i>
      <x v="2"/>
    </i>
    <i>
      <x/>
    </i>
    <i>
      <x v="1"/>
    </i>
    <i t="grand">
      <x/>
    </i>
  </rowItems>
  <colFields count="1">
    <field x="2"/>
  </colFields>
  <colItems count="34">
    <i>
      <x v="8"/>
    </i>
    <i>
      <x v="30"/>
    </i>
    <i>
      <x v="32"/>
    </i>
    <i>
      <x v="18"/>
    </i>
    <i>
      <x v="9"/>
    </i>
    <i>
      <x v="26"/>
    </i>
    <i>
      <x v="10"/>
    </i>
    <i>
      <x v="17"/>
    </i>
    <i>
      <x v="3"/>
    </i>
    <i>
      <x v="19"/>
    </i>
    <i>
      <x v="7"/>
    </i>
    <i>
      <x v="4"/>
    </i>
    <i>
      <x v="2"/>
    </i>
    <i>
      <x v="21"/>
    </i>
    <i>
      <x v="25"/>
    </i>
    <i>
      <x v="11"/>
    </i>
    <i>
      <x v="23"/>
    </i>
    <i>
      <x v="6"/>
    </i>
    <i>
      <x v="12"/>
    </i>
    <i>
      <x v="5"/>
    </i>
    <i>
      <x v="28"/>
    </i>
    <i>
      <x v="15"/>
    </i>
    <i>
      <x/>
    </i>
    <i>
      <x v="24"/>
    </i>
    <i>
      <x v="29"/>
    </i>
    <i>
      <x v="27"/>
    </i>
    <i>
      <x v="20"/>
    </i>
    <i>
      <x v="1"/>
    </i>
    <i>
      <x v="22"/>
    </i>
    <i>
      <x v="14"/>
    </i>
    <i>
      <x v="31"/>
    </i>
    <i>
      <x v="13"/>
    </i>
    <i>
      <x v="16"/>
    </i>
    <i t="grand">
      <x/>
    </i>
  </colItems>
  <dataFields count="1">
    <dataField name="Sum of dispos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3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12" firstHeaderRow="1" firstDataRow="2" firstDataCol="1"/>
  <pivotFields count="10">
    <pivotField compact="0" outline="0" showAll="0"/>
    <pivotField axis="axisRow" compact="0" outline="0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recovery_rate" fld="9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4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0">
    <pivotField compact="0" outline="0" showAll="0"/>
    <pivotField compact="0" outline="0" showAll="0"/>
    <pivotField axis="axisRow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4">
    <i>
      <x v="5"/>
    </i>
    <i>
      <x v="7"/>
    </i>
    <i>
      <x v="30"/>
    </i>
    <i>
      <x v="2"/>
    </i>
    <i>
      <x v="9"/>
    </i>
    <i>
      <x v="3"/>
    </i>
    <i>
      <x v="1"/>
    </i>
    <i>
      <x v="29"/>
    </i>
    <i>
      <x v="18"/>
    </i>
    <i>
      <x v="16"/>
    </i>
    <i>
      <x v="6"/>
    </i>
    <i>
      <x v="32"/>
    </i>
    <i>
      <x v="17"/>
    </i>
    <i>
      <x v="13"/>
    </i>
    <i>
      <x v="26"/>
    </i>
    <i>
      <x v="8"/>
    </i>
    <i>
      <x v="24"/>
    </i>
    <i>
      <x/>
    </i>
    <i>
      <x v="22"/>
    </i>
    <i>
      <x v="11"/>
    </i>
    <i>
      <x v="25"/>
    </i>
    <i>
      <x v="10"/>
    </i>
    <i>
      <x v="15"/>
    </i>
    <i>
      <x v="31"/>
    </i>
    <i>
      <x v="23"/>
    </i>
    <i>
      <x v="14"/>
    </i>
    <i>
      <x v="21"/>
    </i>
    <i>
      <x v="19"/>
    </i>
    <i>
      <x v="27"/>
    </i>
    <i>
      <x v="12"/>
    </i>
    <i>
      <x v="20"/>
    </i>
    <i>
      <x v="28"/>
    </i>
    <i>
      <x v="4"/>
    </i>
    <i t="grand">
      <x/>
    </i>
  </rowItems>
  <colItems count="1">
    <i/>
  </colItems>
  <dataFields count="1">
    <dataField name="Sum of recycled" fld="4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5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0">
    <pivotField compact="0" outline="0" showAll="0"/>
    <pivotField compact="0" outline="0" showAll="0"/>
    <pivotField axis="axisRow" compact="0" outline="0" showAll="0" sortType="descending">
      <items count="34">
        <item x="7"/>
        <item x="0"/>
        <item x="1"/>
        <item x="14"/>
        <item x="18"/>
        <item x="2"/>
        <item x="5"/>
        <item x="8"/>
        <item x="10"/>
        <item x="11"/>
        <item x="26"/>
        <item x="27"/>
        <item x="24"/>
        <item x="15"/>
        <item x="25"/>
        <item x="6"/>
        <item x="9"/>
        <item x="12"/>
        <item x="16"/>
        <item x="28"/>
        <item x="20"/>
        <item x="19"/>
        <item x="21"/>
        <item x="29"/>
        <item x="3"/>
        <item x="30"/>
        <item x="17"/>
        <item x="31"/>
        <item x="32"/>
        <item x="23"/>
        <item x="4"/>
        <item x="2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2"/>
  </rowFields>
  <rowItems count="34">
    <i>
      <x v="8"/>
    </i>
    <i>
      <x v="30"/>
    </i>
    <i>
      <x v="32"/>
    </i>
    <i>
      <x v="18"/>
    </i>
    <i>
      <x v="9"/>
    </i>
    <i>
      <x v="26"/>
    </i>
    <i>
      <x v="10"/>
    </i>
    <i>
      <x v="17"/>
    </i>
    <i>
      <x v="3"/>
    </i>
    <i>
      <x v="19"/>
    </i>
    <i>
      <x v="7"/>
    </i>
    <i>
      <x v="4"/>
    </i>
    <i>
      <x v="2"/>
    </i>
    <i>
      <x v="21"/>
    </i>
    <i>
      <x v="25"/>
    </i>
    <i>
      <x v="11"/>
    </i>
    <i>
      <x v="23"/>
    </i>
    <i>
      <x v="6"/>
    </i>
    <i>
      <x v="12"/>
    </i>
    <i>
      <x v="5"/>
    </i>
    <i>
      <x v="28"/>
    </i>
    <i>
      <x v="15"/>
    </i>
    <i>
      <x/>
    </i>
    <i>
      <x v="24"/>
    </i>
    <i>
      <x v="29"/>
    </i>
    <i>
      <x v="27"/>
    </i>
    <i>
      <x v="20"/>
    </i>
    <i>
      <x v="1"/>
    </i>
    <i>
      <x v="22"/>
    </i>
    <i>
      <x v="14"/>
    </i>
    <i>
      <x v="31"/>
    </i>
    <i>
      <x v="13"/>
    </i>
    <i>
      <x v="16"/>
    </i>
    <i t="grand">
      <x/>
    </i>
  </rowItems>
  <colItems count="1">
    <i/>
  </colItems>
  <dataFields count="1">
    <dataField name="Sum of disposal" fld="8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CA601352-90CB-49A0-8E35-5683D336E2A6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Predic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CC6446A4-D45E-43E6-AC10-CE1146AD07F0}" autoFormatId="16" applyNumberFormats="0" applyBorderFormats="0" applyFontFormats="0" applyPatternFormats="0" applyAlignmentFormats="0" applyWidthHeightFormats="0">
  <queryTableRefresh nextId="34">
    <queryTableFields count="33">
      <queryTableField id="1" name="Asphalt" tableColumnId="1"/>
      <queryTableField id="2" name="Bricks" tableColumnId="2"/>
      <queryTableField id="3" name="Concrete" tableColumnId="3"/>
      <queryTableField id="4" name="Plaster" tableColumnId="4"/>
      <queryTableField id="5" name="Soil and natural materials" tableColumnId="5"/>
      <queryTableField id="6" name="Container glass" tableColumnId="6"/>
      <queryTableField id="7" name="Other glass" tableColumnId="7"/>
      <queryTableField id="8" name="Aluminium" tableColumnId="8"/>
      <queryTableField id="9" name="Ferrous" tableColumnId="9"/>
      <queryTableField id="10" name="Other metals" tableColumnId="10"/>
      <queryTableField id="11" name="Food organics" tableColumnId="11"/>
      <queryTableField id="12" name="Garden organics" tableColumnId="12"/>
      <queryTableField id="13" name="Other organics" tableColumnId="13"/>
      <queryTableField id="14" name="Wood /timber" tableColumnId="14"/>
      <queryTableField id="15" name="Cardboard" tableColumnId="15"/>
      <queryTableField id="16" name="Newsprint and magazines" tableColumnId="16"/>
      <queryTableField id="17" name="Other paper" tableColumnId="17"/>
      <queryTableField id="18" name="Printing and writing paper" tableColumnId="18"/>
      <queryTableField id="19" name="Clothing" tableColumnId="19"/>
      <queryTableField id="20" name="Other textiles" tableColumnId="20"/>
      <queryTableField id="21" name="Other rubber" tableColumnId="21"/>
      <queryTableField id="22" name="Passenger tyres" tableColumnId="22"/>
      <queryTableField id="23" name="Truck tyres" tableColumnId="23"/>
      <queryTableField id="24" name="Rubble" tableColumnId="24"/>
      <queryTableField id="25" name="Liquidpaperboard" tableColumnId="25"/>
      <queryTableField id="26" name="Offroad tyres" tableColumnId="26"/>
      <queryTableField id="27" name="HDPE (2)" tableColumnId="27"/>
      <queryTableField id="28" name="LDPE (4)" tableColumnId="28"/>
      <queryTableField id="29" name="Other plastics (7)" tableColumnId="29"/>
      <queryTableField id="30" name="PET (1)" tableColumnId="30"/>
      <queryTableField id="31" name="PP (5)" tableColumnId="31"/>
      <queryTableField id="32" name="PS (6)" tableColumnId="32"/>
      <queryTableField id="33" name="PVC (3)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A3CCF65-063C-4FBC-A4D4-3A4EEC0D2EDA}" autoFormatId="16" applyNumberFormats="0" applyBorderFormats="0" applyFontFormats="0" applyPatternFormats="0" applyAlignmentFormats="0" applyWidthHeightFormats="0">
  <queryTableRefresh nextId="34">
    <queryTableFields count="33">
      <queryTableField id="1" name="Asphalt" tableColumnId="1"/>
      <queryTableField id="2" name="Bricks" tableColumnId="2"/>
      <queryTableField id="3" name="Concrete" tableColumnId="3"/>
      <queryTableField id="4" name="Plaster" tableColumnId="4"/>
      <queryTableField id="5" name="Soil and natural materials" tableColumnId="5"/>
      <queryTableField id="6" name="Container glass" tableColumnId="6"/>
      <queryTableField id="7" name="Other glass" tableColumnId="7"/>
      <queryTableField id="8" name="Aluminium" tableColumnId="8"/>
      <queryTableField id="9" name="Ferrous" tableColumnId="9"/>
      <queryTableField id="10" name="Other metals" tableColumnId="10"/>
      <queryTableField id="11" name="Food organics" tableColumnId="11"/>
      <queryTableField id="12" name="Garden organics" tableColumnId="12"/>
      <queryTableField id="13" name="Other organics" tableColumnId="13"/>
      <queryTableField id="14" name="Wood /timber" tableColumnId="14"/>
      <queryTableField id="15" name="Cardboard" tableColumnId="15"/>
      <queryTableField id="16" name="Newsprint and magazines" tableColumnId="16"/>
      <queryTableField id="17" name="Other paper" tableColumnId="17"/>
      <queryTableField id="18" name="Printing and writing paper" tableColumnId="18"/>
      <queryTableField id="19" name="Clothing" tableColumnId="19"/>
      <queryTableField id="20" name="Other textiles" tableColumnId="20"/>
      <queryTableField id="21" name="Other rubber" tableColumnId="21"/>
      <queryTableField id="22" name="Passenger tyres" tableColumnId="22"/>
      <queryTableField id="23" name="Truck tyres" tableColumnId="23"/>
      <queryTableField id="24" name="Rubble" tableColumnId="24"/>
      <queryTableField id="25" name="Liquidpaperboard" tableColumnId="25"/>
      <queryTableField id="26" name="Offroad tyres" tableColumnId="26"/>
      <queryTableField id="27" name="HDPE (2)" tableColumnId="27"/>
      <queryTableField id="28" name="LDPE (4)" tableColumnId="28"/>
      <queryTableField id="29" name="Other plastics (7)" tableColumnId="29"/>
      <queryTableField id="30" name="PET (1)" tableColumnId="30"/>
      <queryTableField id="31" name="PP (5)" tableColumnId="31"/>
      <queryTableField id="32" name="PS (6)" tableColumnId="32"/>
      <queryTableField id="33" name="PVC (3)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9727EC8B-57A6-4CCE-B678-BABB6292E389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Predi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B6CFC9-4B61-4C89-BE77-B7AE8513F2C3}" name="SARIMA_predictions__2" displayName="SARIMA_predictions__2" ref="A1:B101" tableType="queryTable" totalsRowShown="0">
  <autoFilter ref="A1:B101" xr:uid="{CCB6CFC9-4B61-4C89-BE77-B7AE8513F2C3}"/>
  <tableColumns count="2">
    <tableColumn id="1" xr3:uid="{BC87461B-8D09-43CC-801F-1DEBFD6E8BA1}" uniqueName="1" name="Year" queryTableFieldId="1"/>
    <tableColumn id="2" xr3:uid="{A9743FA7-B5B7-4166-B875-D5D65B2A09F8}" uniqueName="2" name="Predict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B498E2F-563C-40F7-9447-B67917619F69}" name="output_predictions__18" displayName="output_predictions__18" ref="A1:AG101" tableType="queryTable" totalsRowShown="0">
  <autoFilter ref="A1:AG101" xr:uid="{3B498E2F-563C-40F7-9447-B67917619F69}"/>
  <tableColumns count="33">
    <tableColumn id="1" xr3:uid="{52567656-1C92-4F2F-BEAD-85163256587C}" uniqueName="1" name="Asphalt" queryTableFieldId="1"/>
    <tableColumn id="2" xr3:uid="{BFF36A82-FB8D-4880-A95C-FD06A5C6CA85}" uniqueName="2" name="Bricks" queryTableFieldId="2"/>
    <tableColumn id="3" xr3:uid="{F7D5514D-6838-40D5-8F39-40FC73007805}" uniqueName="3" name="Concrete" queryTableFieldId="3"/>
    <tableColumn id="4" xr3:uid="{92DCCD04-F645-4CDA-9B43-98FEDB0F6123}" uniqueName="4" name="Plaster" queryTableFieldId="4"/>
    <tableColumn id="5" xr3:uid="{F0E416BA-2940-416B-954C-B86EE0112131}" uniqueName="5" name="Soil and natural materials" queryTableFieldId="5"/>
    <tableColumn id="6" xr3:uid="{88987EDF-8C5F-488F-BBB6-6FE99C93D3FC}" uniqueName="6" name="Container glass" queryTableFieldId="6"/>
    <tableColumn id="7" xr3:uid="{97A0AEB5-E308-4565-8FA4-D921AC412595}" uniqueName="7" name="Other glass" queryTableFieldId="7"/>
    <tableColumn id="8" xr3:uid="{EBD399B8-578A-4BAC-AF35-7DF6B7375F0B}" uniqueName="8" name="Aluminium" queryTableFieldId="8"/>
    <tableColumn id="9" xr3:uid="{1588242A-6F98-4142-9DC3-26100D272EAB}" uniqueName="9" name="Ferrous" queryTableFieldId="9"/>
    <tableColumn id="10" xr3:uid="{FADFED3C-8090-428D-B602-199D77B1C7C2}" uniqueName="10" name="Other metals" queryTableFieldId="10"/>
    <tableColumn id="11" xr3:uid="{621C48BA-26CC-42C6-94A0-1972006CE9CB}" uniqueName="11" name="Food organics" queryTableFieldId="11"/>
    <tableColumn id="12" xr3:uid="{2E584BC2-1A0B-4AFD-963F-998ACC6AE2C0}" uniqueName="12" name="Garden organics" queryTableFieldId="12"/>
    <tableColumn id="13" xr3:uid="{7E9A00E9-194E-4F58-A8C7-E2BBC8E28624}" uniqueName="13" name="Other organics" queryTableFieldId="13"/>
    <tableColumn id="14" xr3:uid="{D4AE1FF5-F9F5-4FFD-A8A5-C77F67A6914B}" uniqueName="14" name="Wood /timber" queryTableFieldId="14"/>
    <tableColumn id="15" xr3:uid="{DEA7B55B-2F4F-4638-B69D-CC737A4D621E}" uniqueName="15" name="Cardboard" queryTableFieldId="15"/>
    <tableColumn id="16" xr3:uid="{DD91798E-1049-409D-A008-9C5EC5AAF082}" uniqueName="16" name="Newsprint and magazines" queryTableFieldId="16"/>
    <tableColumn id="17" xr3:uid="{5D633B7E-0815-4661-9935-73DBA03E909C}" uniqueName="17" name="Other paper" queryTableFieldId="17"/>
    <tableColumn id="18" xr3:uid="{BAEE9003-B376-4EF6-94BD-0902CEC1851E}" uniqueName="18" name="Printing and writing paper" queryTableFieldId="18"/>
    <tableColumn id="19" xr3:uid="{97D5A85D-0F4B-4D97-AD63-3364A6952EF4}" uniqueName="19" name="Clothing" queryTableFieldId="19"/>
    <tableColumn id="20" xr3:uid="{162D644A-53F3-49DE-A99A-8E0720BCAFA5}" uniqueName="20" name="Other textiles" queryTableFieldId="20"/>
    <tableColumn id="21" xr3:uid="{B8F750D7-DC86-4007-8752-201E19CA6DA3}" uniqueName="21" name="Other rubber" queryTableFieldId="21"/>
    <tableColumn id="22" xr3:uid="{9690ACA5-CB02-4852-AB3A-53783F507D4A}" uniqueName="22" name="Passenger tyres" queryTableFieldId="22"/>
    <tableColumn id="23" xr3:uid="{953D3EF3-1521-43CA-A52A-799843462DCE}" uniqueName="23" name="Truck tyres" queryTableFieldId="23"/>
    <tableColumn id="24" xr3:uid="{5D48B31D-B5BD-487F-94AE-65BDDC180049}" uniqueName="24" name="Rubble" queryTableFieldId="24"/>
    <tableColumn id="25" xr3:uid="{CE417B8B-74D1-4346-961E-019C376BB931}" uniqueName="25" name="Liquidpaperboard" queryTableFieldId="25"/>
    <tableColumn id="26" xr3:uid="{0CE27D03-7F6F-4C44-9F32-E6C88A5FD56B}" uniqueName="26" name="Offroad tyres" queryTableFieldId="26"/>
    <tableColumn id="27" xr3:uid="{B814A4D5-F159-468F-8D66-EA15686BA0A8}" uniqueName="27" name="HDPE (2)" queryTableFieldId="27"/>
    <tableColumn id="28" xr3:uid="{E8ECC41B-ECAC-48F0-A822-14B312C88E03}" uniqueName="28" name="LDPE (4)" queryTableFieldId="28"/>
    <tableColumn id="29" xr3:uid="{784D3332-4999-4B54-9AC0-0ACD8891253A}" uniqueName="29" name="Other plastics (7)" queryTableFieldId="29"/>
    <tableColumn id="30" xr3:uid="{C2B94AB4-7E7A-4892-97BD-092626220176}" uniqueName="30" name="PET (1)" queryTableFieldId="30"/>
    <tableColumn id="31" xr3:uid="{1C9E883B-AA37-406B-BBCB-198CFDAC7915}" uniqueName="31" name="PP (5)" queryTableFieldId="31"/>
    <tableColumn id="32" xr3:uid="{E214B5F0-7B50-4106-B320-1624D4DC67EC}" uniqueName="32" name="PS (6)" queryTableFieldId="32"/>
    <tableColumn id="33" xr3:uid="{082D867F-29C7-4F44-B1D6-48DD46EE65DC}" uniqueName="33" name="PVC (3)" queryTableField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0FB27E-7D0E-418B-B314-9EF0BE27226D}" name="output_predictions__17" displayName="output_predictions__17" ref="A1:AG101" tableType="queryTable" totalsRowShown="0">
  <autoFilter ref="A1:AG101" xr:uid="{DE0FB27E-7D0E-418B-B314-9EF0BE27226D}"/>
  <tableColumns count="33">
    <tableColumn id="1" xr3:uid="{D1C5651F-986C-4AB0-8A79-928FF926BC37}" uniqueName="1" name="Asphalt" queryTableFieldId="1"/>
    <tableColumn id="2" xr3:uid="{197BDBB9-E74C-4526-9B51-B8731CA49894}" uniqueName="2" name="Bricks" queryTableFieldId="2"/>
    <tableColumn id="3" xr3:uid="{C3C6DC16-7540-47E2-91BE-821A765A4381}" uniqueName="3" name="Concrete" queryTableFieldId="3"/>
    <tableColumn id="4" xr3:uid="{27E7205C-6618-4EF8-BB1B-DB41055B87F0}" uniqueName="4" name="Plaster" queryTableFieldId="4"/>
    <tableColumn id="5" xr3:uid="{75C28B26-C127-45B0-8287-AA3D0A89B056}" uniqueName="5" name="Soil and natural materials" queryTableFieldId="5"/>
    <tableColumn id="6" xr3:uid="{B3D6F262-9DC6-49DF-BB4F-0E5CEB1C2AEB}" uniqueName="6" name="Container glass" queryTableFieldId="6"/>
    <tableColumn id="7" xr3:uid="{958FAF27-EC45-4FFB-81BA-B63BE0C2B3B1}" uniqueName="7" name="Other glass" queryTableFieldId="7"/>
    <tableColumn id="8" xr3:uid="{3D2E53FB-C625-4130-8B26-F92E96F8F1BE}" uniqueName="8" name="Aluminium" queryTableFieldId="8"/>
    <tableColumn id="9" xr3:uid="{7D069E98-C72C-4AA6-9331-5451DC17AFCF}" uniqueName="9" name="Ferrous" queryTableFieldId="9"/>
    <tableColumn id="10" xr3:uid="{64511BDD-3EC2-4EEF-9C6F-0F2AED394ADC}" uniqueName="10" name="Other metals" queryTableFieldId="10"/>
    <tableColumn id="11" xr3:uid="{B003CAD4-3F3D-420D-A1C5-7BBBFA6FB518}" uniqueName="11" name="Food organics" queryTableFieldId="11"/>
    <tableColumn id="12" xr3:uid="{13FC4447-6574-4E47-9EBB-57090C5A5E86}" uniqueName="12" name="Garden organics" queryTableFieldId="12"/>
    <tableColumn id="13" xr3:uid="{FD4A29F9-1C20-4380-A9AA-56CDF813A157}" uniqueName="13" name="Other organics" queryTableFieldId="13"/>
    <tableColumn id="14" xr3:uid="{7E7AF177-31BC-45FB-99AE-9522AC475FB7}" uniqueName="14" name="Wood /timber" queryTableFieldId="14"/>
    <tableColumn id="15" xr3:uid="{FB0EE8E8-7E24-45FD-AA9F-C28874DF0C0B}" uniqueName="15" name="Cardboard" queryTableFieldId="15"/>
    <tableColumn id="16" xr3:uid="{786330FA-0326-4DC1-BA05-DF00AEAE941B}" uniqueName="16" name="Newsprint and magazines" queryTableFieldId="16"/>
    <tableColumn id="17" xr3:uid="{BF66DD42-23A0-4B43-B13E-362A6D4E6082}" uniqueName="17" name="Other paper" queryTableFieldId="17"/>
    <tableColumn id="18" xr3:uid="{7BCA4F66-1050-4E07-B0A5-8C88FD4D84DE}" uniqueName="18" name="Printing and writing paper" queryTableFieldId="18"/>
    <tableColumn id="19" xr3:uid="{5E03897E-6E6A-44D4-9DEE-FB3449A59FE5}" uniqueName="19" name="Clothing" queryTableFieldId="19"/>
    <tableColumn id="20" xr3:uid="{B2E96CE9-4B9A-4671-9AD4-443554DE81E2}" uniqueName="20" name="Other textiles" queryTableFieldId="20"/>
    <tableColumn id="21" xr3:uid="{983BB63D-FB74-49FE-BA01-DB9FAABE757D}" uniqueName="21" name="Other rubber" queryTableFieldId="21"/>
    <tableColumn id="22" xr3:uid="{31917533-3138-404C-AD5E-6263C735758E}" uniqueName="22" name="Passenger tyres" queryTableFieldId="22"/>
    <tableColumn id="23" xr3:uid="{D1F19DB0-A6BD-40E1-80D9-019337D2C313}" uniqueName="23" name="Truck tyres" queryTableFieldId="23"/>
    <tableColumn id="24" xr3:uid="{7D385C8C-5615-42EE-A228-586E0F6D9D67}" uniqueName="24" name="Rubble" queryTableFieldId="24"/>
    <tableColumn id="25" xr3:uid="{730A63DB-703A-4D8F-9BED-5EE52D17017C}" uniqueName="25" name="Liquidpaperboard" queryTableFieldId="25"/>
    <tableColumn id="26" xr3:uid="{24460E5D-9E60-4B06-B643-CB8F2360C056}" uniqueName="26" name="Offroad tyres" queryTableFieldId="26"/>
    <tableColumn id="27" xr3:uid="{D81026A8-7978-4065-9138-E467B5CFE4F6}" uniqueName="27" name="HDPE (2)" queryTableFieldId="27"/>
    <tableColumn id="28" xr3:uid="{5ECC5A54-8762-48CA-A6ED-14DCF12A8B69}" uniqueName="28" name="LDPE (4)" queryTableFieldId="28"/>
    <tableColumn id="29" xr3:uid="{D18D7897-EE51-4E7D-86C7-8F1371B0E5D5}" uniqueName="29" name="Other plastics (7)" queryTableFieldId="29"/>
    <tableColumn id="30" xr3:uid="{73AC5E7B-8D1E-41E3-96A7-FBA286EFF2CB}" uniqueName="30" name="PET (1)" queryTableFieldId="30"/>
    <tableColumn id="31" xr3:uid="{C38C1EB2-A373-4730-88D3-08E88CE8E634}" uniqueName="31" name="PP (5)" queryTableFieldId="31"/>
    <tableColumn id="32" xr3:uid="{5ED092DB-28E4-439A-9C3C-8F712E2246A1}" uniqueName="32" name="PS (6)" queryTableFieldId="32"/>
    <tableColumn id="33" xr3:uid="{96BF6E4F-F789-4182-B016-42CE5E4C2F7D}" uniqueName="33" name="PVC (3)" queryTableField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CC3A82-6703-47C6-9A3F-57FBD6AD9B62}" name="SARIMA_predictions__3" displayName="SARIMA_predictions__3" ref="A1:B101" tableType="queryTable" totalsRowShown="0">
  <autoFilter ref="A1:B101" xr:uid="{D6CC3A82-6703-47C6-9A3F-57FBD6AD9B62}"/>
  <tableColumns count="2">
    <tableColumn id="1" xr3:uid="{F6C1D982-3101-4D3A-93C6-5D1AFC62EE0F}" uniqueName="1" name="Year" queryTableFieldId="1"/>
    <tableColumn id="2" xr3:uid="{9E80C63B-8369-4E9A-91F5-7739744FDEC2}" uniqueName="2" name="Predictio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35" totalsRowCount="1">
  <autoFilter ref="A1:T34" xr:uid="{00000000-0009-0000-0100-000001000000}"/>
  <tableColumns count="20">
    <tableColumn id="1" xr3:uid="{00000000-0010-0000-0000-000001000000}" name="Material ">
      <calculatedColumnFormula>_xlfn.XLOOKUP(B2,wasteprojectionmodel_actuals_20!D:D,wasteprojectionmodel_actuals_20!C:C)</calculatedColumnFormula>
    </tableColumn>
    <tableColumn id="2" xr3:uid="{00000000-0010-0000-0000-000002000000}" name="wpm_material_name"/>
    <tableColumn id="3" xr3:uid="{00000000-0010-0000-0000-000003000000}" name="2006" totalsRowFunction="custom">
      <calculatedColumnFormula>_xlfn.IFNA(_xlfn.XLOOKUP(_xlfn.TEXTJOIN("",TRUE,'Table1 Input'!D$1,'Table1 Input'!$B2),'Joint tables'!$E$1:$E$507,'Joint tables'!$F$1:$F$507),0)</calculatedColumnFormula>
      <totalsRowFormula>SUM(Table1[2006])</totalsRowFormula>
    </tableColumn>
    <tableColumn id="4" xr3:uid="{00000000-0010-0000-0000-000004000000}" name="2007" totalsRowFunction="custom">
      <calculatedColumnFormula>_xlfn.IFNA(_xlfn.XLOOKUP(_xlfn.TEXTJOIN("",TRUE,'Table1 Input'!E$1,'Table1 Input'!$B2),'Joint tables'!$E$1:$E$507,'Joint tables'!$F$1:$F$507),0)</calculatedColumnFormula>
      <totalsRowFormula>SUM(Table1[2007])</totalsRowFormula>
    </tableColumn>
    <tableColumn id="5" xr3:uid="{00000000-0010-0000-0000-000005000000}" name="2008" totalsRowFunction="custom">
      <calculatedColumnFormula>_xlfn.IFNA(_xlfn.XLOOKUP(_xlfn.TEXTJOIN("",TRUE,'Table1 Input'!F$1,'Table1 Input'!$B2),'Joint tables'!$E$1:$E$507,'Joint tables'!$F$1:$F$507),0)</calculatedColumnFormula>
      <totalsRowFormula>SUM(Table1[2008])</totalsRowFormula>
    </tableColumn>
    <tableColumn id="6" xr3:uid="{00000000-0010-0000-0000-000006000000}" name="2009" totalsRowFunction="custom">
      <calculatedColumnFormula>_xlfn.IFNA(_xlfn.XLOOKUP(_xlfn.TEXTJOIN("",TRUE,'Table1 Input'!G$1,'Table1 Input'!$B2),'Joint tables'!$E$1:$E$507,'Joint tables'!$F$1:$F$507),0)</calculatedColumnFormula>
      <totalsRowFormula>SUM(Table1[2009])</totalsRowFormula>
    </tableColumn>
    <tableColumn id="7" xr3:uid="{00000000-0010-0000-0000-000007000000}" name="2010" totalsRowFunction="custom">
      <calculatedColumnFormula>_xlfn.IFNA(_xlfn.XLOOKUP(_xlfn.TEXTJOIN("",TRUE,'Table1 Input'!H$1,'Table1 Input'!$B2),'Joint tables'!$E$1:$E$507,'Joint tables'!$F$1:$F$507),0)</calculatedColumnFormula>
      <totalsRowFormula>SUM(Table1[2010])</totalsRowFormula>
    </tableColumn>
    <tableColumn id="8" xr3:uid="{00000000-0010-0000-0000-000008000000}" name="2011" totalsRowFunction="custom">
      <calculatedColumnFormula>_xlfn.IFNA(_xlfn.XLOOKUP(_xlfn.TEXTJOIN("",TRUE,'Table1 Input'!I$1,'Table1 Input'!$B2),'Joint tables'!$E$1:$E$507,'Joint tables'!$F$1:$F$507),0)</calculatedColumnFormula>
      <totalsRowFormula>SUM(Table1[2011])</totalsRowFormula>
    </tableColumn>
    <tableColumn id="9" xr3:uid="{00000000-0010-0000-0000-000009000000}" name="2012" totalsRowFunction="custom">
      <calculatedColumnFormula>_xlfn.IFNA(_xlfn.XLOOKUP(_xlfn.TEXTJOIN("",TRUE,'Table1 Input'!J$1,'Table1 Input'!$B2),'Joint tables'!$E$1:$E$507,'Joint tables'!$F$1:$F$507),0)</calculatedColumnFormula>
      <totalsRowFormula>SUM(Table1[2012])</totalsRowFormula>
    </tableColumn>
    <tableColumn id="10" xr3:uid="{00000000-0010-0000-0000-00000A000000}" name="2013" totalsRowFunction="custom">
      <calculatedColumnFormula>_xlfn.IFNA(_xlfn.XLOOKUP(_xlfn.TEXTJOIN("",TRUE,'Table1 Input'!K$1,'Table1 Input'!$B2),'Joint tables'!$E$1:$E$507,'Joint tables'!$F$1:$F$507),0)</calculatedColumnFormula>
      <totalsRowFormula>SUM(Table1[2013])</totalsRowFormula>
    </tableColumn>
    <tableColumn id="11" xr3:uid="{00000000-0010-0000-0000-00000B000000}" name="2014" totalsRowFunction="custom">
      <calculatedColumnFormula>_xlfn.IFNA(_xlfn.XLOOKUP(_xlfn.TEXTJOIN("",TRUE,'Table1 Input'!L$1,'Table1 Input'!$B2),'Joint tables'!$E$1:$E$507,'Joint tables'!$F$1:$F$507),0)</calculatedColumnFormula>
      <totalsRowFormula>SUM(Table1[2014])</totalsRowFormula>
    </tableColumn>
    <tableColumn id="12" xr3:uid="{00000000-0010-0000-0000-00000C000000}" name="2015" totalsRowFunction="custom">
      <calculatedColumnFormula>_xlfn.IFNA(_xlfn.XLOOKUP(_xlfn.TEXTJOIN("",TRUE,'Table1 Input'!M$1,'Table1 Input'!$B2),'Joint tables'!$E$1:$E$507,'Joint tables'!$F$1:$F$507),0)</calculatedColumnFormula>
      <totalsRowFormula>SUM(Table1[2015])</totalsRowFormula>
    </tableColumn>
    <tableColumn id="13" xr3:uid="{00000000-0010-0000-0000-00000D000000}" name="2016" totalsRowFunction="custom">
      <calculatedColumnFormula>_xlfn.IFNA(_xlfn.XLOOKUP(_xlfn.TEXTJOIN("",TRUE,'Table1 Input'!N$1,'Table1 Input'!$B2),'Joint tables'!$E$1:$E$507,'Joint tables'!$F$1:$F$507),0)</calculatedColumnFormula>
      <totalsRowFormula>SUM(Table1[2016])</totalsRowFormula>
    </tableColumn>
    <tableColumn id="14" xr3:uid="{00000000-0010-0000-0000-00000E000000}" name="2017" totalsRowFunction="custom">
      <calculatedColumnFormula>_xlfn.IFNA(_xlfn.XLOOKUP(_xlfn.TEXTJOIN("",TRUE,'Table1 Input'!O$1,'Table1 Input'!$B2),'Joint tables'!$E$1:$E$507,'Joint tables'!$F$1:$F$507),0)</calculatedColumnFormula>
      <totalsRowFormula>SUM(Table1[2017])</totalsRowFormula>
    </tableColumn>
    <tableColumn id="15" xr3:uid="{00000000-0010-0000-0000-00000F000000}" name="2018" totalsRowFunction="custom">
      <calculatedColumnFormula>_xlfn.IFNA(_xlfn.XLOOKUP(_xlfn.TEXTJOIN("",TRUE,'Table1 Input'!P$1,'Table1 Input'!$B2),'Joint tables'!$E$1:$E$507,'Joint tables'!$F$1:$F$507),0)</calculatedColumnFormula>
      <totalsRowFormula>SUM(Table1[2018])</totalsRowFormula>
    </tableColumn>
    <tableColumn id="16" xr3:uid="{00000000-0010-0000-0000-000010000000}" name="2019" totalsRowFunction="custom">
      <calculatedColumnFormula>_xlfn.IFNA(_xlfn.XLOOKUP(_xlfn.TEXTJOIN("",TRUE,'Table1 Input'!Q$1,'Table1 Input'!$B2),'Joint tables'!$E$1:$E$507,'Joint tables'!$F$1:$F$507),0)</calculatedColumnFormula>
      <totalsRowFormula>SUM(Table1[2019])</totalsRowFormula>
    </tableColumn>
    <tableColumn id="17" xr3:uid="{00000000-0010-0000-0000-000011000000}" name="2020" totalsRowFunction="custom">
      <calculatedColumnFormula>_xlfn.IFNA(_xlfn.XLOOKUP(_xlfn.TEXTJOIN("",TRUE,'Table1 Input'!R$1,'Table1 Input'!$B2),'Joint tables'!$E$1:$E$507,'Joint tables'!$F$1:$F$507),0)</calculatedColumnFormula>
      <totalsRowFormula>SUM(Table1[2020])</totalsRowFormula>
    </tableColumn>
    <tableColumn id="18" xr3:uid="{00000000-0010-0000-0000-000012000000}" name="2021" totalsRowFunction="custom">
      <calculatedColumnFormula>_xlfn.IFNA(_xlfn.XLOOKUP(_xlfn.TEXTJOIN("",TRUE,'Table1 Input'!S$1,'Table1 Input'!$B2),'Joint tables'!$E$1:$E$507,'Joint tables'!$F$1:$F$507),0)</calculatedColumnFormula>
      <totalsRowFormula>SUM(Table1[2021])</totalsRowFormula>
    </tableColumn>
    <tableColumn id="19" xr3:uid="{00000000-0010-0000-0000-000013000000}" name="2022" totalsRowFunction="custom">
      <totalsRowFormula>SUM(Table1[[Material ]])</totalsRowFormula>
    </tableColumn>
    <tableColumn id="20" xr3:uid="{00000000-0010-0000-0000-000014000000}" name="2023" totalsRowFunction="custom">
      <totalsRowFormula>SUM(Table1[wpm_material_name])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.data.vic.gov.au/dataset/victoria-s-waste-projection-mode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4"/>
  <sheetViews>
    <sheetView workbookViewId="0">
      <selection activeCell="B9" sqref="B9"/>
    </sheetView>
  </sheetViews>
  <sheetFormatPr defaultRowHeight="15" x14ac:dyDescent="0.25"/>
  <cols>
    <col min="2" max="2" width="11.140625" bestFit="1" customWidth="1"/>
  </cols>
  <sheetData>
    <row r="2" spans="2:3" x14ac:dyDescent="0.25">
      <c r="B2" t="s">
        <v>611</v>
      </c>
      <c r="C2" s="3" t="s">
        <v>612</v>
      </c>
    </row>
    <row r="4" spans="2:3" x14ac:dyDescent="0.25">
      <c r="B4" t="s">
        <v>613</v>
      </c>
      <c r="C4" t="s">
        <v>614</v>
      </c>
    </row>
  </sheetData>
  <hyperlinks>
    <hyperlink ref="C2" r:id="rId1" display="https://discover.data.vic.gov.au/dataset/victoria-s-waste-projection-mode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557B-51BC-4B0E-A52B-C66C4FC98AC1}">
  <sheetPr codeName="Sheet2">
    <tabColor theme="5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0EDF-8D09-4888-A9C9-4415F9F08F0E}">
  <sheetPr codeName="Sheet3">
    <tabColor theme="4" tint="-0.499984740745262"/>
  </sheetPr>
  <dimension ref="A1:B34"/>
  <sheetViews>
    <sheetView workbookViewId="0">
      <selection activeCell="B16" sqref="B16"/>
    </sheetView>
  </sheetViews>
  <sheetFormatPr defaultRowHeight="15" x14ac:dyDescent="0.25"/>
  <cols>
    <col min="1" max="1" width="24.42578125" bestFit="1" customWidth="1"/>
    <col min="2" max="2" width="25.7109375" bestFit="1" customWidth="1"/>
  </cols>
  <sheetData>
    <row r="1" spans="1:2" x14ac:dyDescent="0.25">
      <c r="A1" t="s">
        <v>624</v>
      </c>
      <c r="B1" t="s">
        <v>616</v>
      </c>
    </row>
    <row r="2" spans="1:2" x14ac:dyDescent="0.25">
      <c r="A2" t="s">
        <v>12</v>
      </c>
      <c r="B2" t="s">
        <v>625</v>
      </c>
    </row>
    <row r="3" spans="1:2" x14ac:dyDescent="0.25">
      <c r="A3" t="s">
        <v>16</v>
      </c>
      <c r="B3" t="s">
        <v>626</v>
      </c>
    </row>
    <row r="4" spans="1:2" x14ac:dyDescent="0.25">
      <c r="A4" t="s">
        <v>17</v>
      </c>
      <c r="B4" t="s">
        <v>625</v>
      </c>
    </row>
    <row r="5" spans="1:2" x14ac:dyDescent="0.25">
      <c r="A5" t="s">
        <v>18</v>
      </c>
      <c r="B5" t="s">
        <v>626</v>
      </c>
    </row>
    <row r="6" spans="1:2" x14ac:dyDescent="0.25">
      <c r="A6" t="s">
        <v>19</v>
      </c>
      <c r="B6" t="s">
        <v>627</v>
      </c>
    </row>
    <row r="7" spans="1:2" x14ac:dyDescent="0.25">
      <c r="A7" t="s">
        <v>21</v>
      </c>
      <c r="B7" t="s">
        <v>618</v>
      </c>
    </row>
    <row r="8" spans="1:2" x14ac:dyDescent="0.25">
      <c r="A8" t="s">
        <v>22</v>
      </c>
      <c r="B8" t="s">
        <v>625</v>
      </c>
    </row>
    <row r="9" spans="1:2" x14ac:dyDescent="0.25">
      <c r="A9" t="s">
        <v>24</v>
      </c>
      <c r="B9" t="s">
        <v>618</v>
      </c>
    </row>
    <row r="10" spans="1:2" x14ac:dyDescent="0.25">
      <c r="A10" t="s">
        <v>25</v>
      </c>
      <c r="B10" t="s">
        <v>625</v>
      </c>
    </row>
    <row r="11" spans="1:2" x14ac:dyDescent="0.25">
      <c r="A11" t="s">
        <v>26</v>
      </c>
      <c r="B11" t="s">
        <v>628</v>
      </c>
    </row>
    <row r="12" spans="1:2" x14ac:dyDescent="0.25">
      <c r="A12" t="s">
        <v>28</v>
      </c>
      <c r="B12" t="s">
        <v>619</v>
      </c>
    </row>
    <row r="13" spans="1:2" x14ac:dyDescent="0.25">
      <c r="A13" t="s">
        <v>29</v>
      </c>
      <c r="B13" t="s">
        <v>625</v>
      </c>
    </row>
    <row r="14" spans="1:2" x14ac:dyDescent="0.25">
      <c r="A14" t="s">
        <v>30</v>
      </c>
      <c r="B14" t="s">
        <v>617</v>
      </c>
    </row>
    <row r="15" spans="1:2" x14ac:dyDescent="0.25">
      <c r="A15" t="s">
        <v>31</v>
      </c>
      <c r="B15" t="s">
        <v>628</v>
      </c>
    </row>
    <row r="16" spans="1:2" x14ac:dyDescent="0.25">
      <c r="A16" t="s">
        <v>33</v>
      </c>
      <c r="B16" t="s">
        <v>626</v>
      </c>
    </row>
    <row r="17" spans="1:2" x14ac:dyDescent="0.25">
      <c r="A17" t="s">
        <v>34</v>
      </c>
      <c r="B17" t="s">
        <v>626</v>
      </c>
    </row>
    <row r="18" spans="1:2" x14ac:dyDescent="0.25">
      <c r="A18" t="s">
        <v>35</v>
      </c>
      <c r="B18" t="s">
        <v>625</v>
      </c>
    </row>
    <row r="19" spans="1:2" x14ac:dyDescent="0.25">
      <c r="A19" t="s">
        <v>36</v>
      </c>
      <c r="B19" t="s">
        <v>625</v>
      </c>
    </row>
    <row r="20" spans="1:2" x14ac:dyDescent="0.25">
      <c r="A20" t="s">
        <v>38</v>
      </c>
      <c r="B20" t="s">
        <v>617</v>
      </c>
    </row>
    <row r="21" spans="1:2" x14ac:dyDescent="0.25">
      <c r="A21" t="s">
        <v>39</v>
      </c>
      <c r="B21" t="s">
        <v>627</v>
      </c>
    </row>
    <row r="22" spans="1:2" x14ac:dyDescent="0.25">
      <c r="A22" t="s">
        <v>41</v>
      </c>
      <c r="B22" t="s">
        <v>625</v>
      </c>
    </row>
    <row r="23" spans="1:2" x14ac:dyDescent="0.25">
      <c r="A23" t="s">
        <v>42</v>
      </c>
      <c r="B23" t="s">
        <v>618</v>
      </c>
    </row>
    <row r="24" spans="1:2" x14ac:dyDescent="0.25">
      <c r="A24" t="s">
        <v>43</v>
      </c>
      <c r="B24" t="s">
        <v>625</v>
      </c>
    </row>
    <row r="25" spans="1:2" x14ac:dyDescent="0.25">
      <c r="A25" t="s">
        <v>45</v>
      </c>
      <c r="B25" t="s">
        <v>625</v>
      </c>
    </row>
    <row r="26" spans="1:2" x14ac:dyDescent="0.25">
      <c r="A26" t="s">
        <v>46</v>
      </c>
      <c r="B26" t="s">
        <v>625</v>
      </c>
    </row>
    <row r="27" spans="1:2" x14ac:dyDescent="0.25">
      <c r="A27" t="s">
        <v>47</v>
      </c>
      <c r="B27" t="s">
        <v>626</v>
      </c>
    </row>
    <row r="28" spans="1:2" x14ac:dyDescent="0.25">
      <c r="A28" t="s">
        <v>50</v>
      </c>
      <c r="B28" t="s">
        <v>618</v>
      </c>
    </row>
    <row r="29" spans="1:2" x14ac:dyDescent="0.25">
      <c r="A29" t="s">
        <v>51</v>
      </c>
      <c r="B29" t="s">
        <v>628</v>
      </c>
    </row>
    <row r="30" spans="1:2" x14ac:dyDescent="0.25">
      <c r="A30" t="s">
        <v>52</v>
      </c>
      <c r="B30" t="s">
        <v>625</v>
      </c>
    </row>
    <row r="31" spans="1:2" x14ac:dyDescent="0.25">
      <c r="A31" t="s">
        <v>53</v>
      </c>
      <c r="B31" t="s">
        <v>625</v>
      </c>
    </row>
    <row r="32" spans="1:2" x14ac:dyDescent="0.25">
      <c r="A32" t="s">
        <v>54</v>
      </c>
      <c r="B32" t="s">
        <v>626</v>
      </c>
    </row>
    <row r="33" spans="1:2" x14ac:dyDescent="0.25">
      <c r="A33" t="s">
        <v>55</v>
      </c>
      <c r="B33" t="s">
        <v>617</v>
      </c>
    </row>
    <row r="34" spans="1:2" x14ac:dyDescent="0.25">
      <c r="A34" t="s">
        <v>56</v>
      </c>
      <c r="B34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8B62-00EE-4F00-9ACA-FA52EB944E2B}">
  <sheetPr codeName="Sheet4">
    <tabColor theme="4" tint="-0.499984740745262"/>
  </sheetPr>
  <dimension ref="A1:DO34"/>
  <sheetViews>
    <sheetView tabSelected="1" topLeftCell="BJ1" workbookViewId="0">
      <selection activeCell="BO32" sqref="BO32"/>
    </sheetView>
  </sheetViews>
  <sheetFormatPr defaultRowHeight="15" x14ac:dyDescent="0.25"/>
  <cols>
    <col min="1" max="1" width="27.28515625" bestFit="1" customWidth="1"/>
    <col min="2" max="2" width="24.42578125" bestFit="1" customWidth="1"/>
    <col min="18" max="18" width="9.28515625" bestFit="1" customWidth="1"/>
    <col min="19" max="95" width="12" bestFit="1" customWidth="1"/>
  </cols>
  <sheetData>
    <row r="1" spans="1:119" x14ac:dyDescent="0.25">
      <c r="A1" t="s">
        <v>77</v>
      </c>
      <c r="B1" t="s">
        <v>2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 s="5">
        <v>2022</v>
      </c>
      <c r="T1" s="5">
        <v>2023</v>
      </c>
      <c r="U1" s="5">
        <v>2024</v>
      </c>
      <c r="V1" s="5">
        <v>2025</v>
      </c>
      <c r="W1" s="5">
        <v>2026</v>
      </c>
      <c r="X1" s="5">
        <v>2027</v>
      </c>
      <c r="Y1" s="5">
        <v>2028</v>
      </c>
      <c r="Z1" s="5">
        <v>2029</v>
      </c>
      <c r="AA1" s="5">
        <v>2030</v>
      </c>
      <c r="AB1" s="5">
        <v>2031</v>
      </c>
      <c r="AC1" s="5">
        <v>2032</v>
      </c>
      <c r="AD1" s="5">
        <v>2033</v>
      </c>
      <c r="AE1" s="5">
        <v>2034</v>
      </c>
      <c r="AF1" s="5">
        <v>2035</v>
      </c>
      <c r="AG1" s="5">
        <v>2036</v>
      </c>
      <c r="AH1" s="5">
        <v>2037</v>
      </c>
      <c r="AI1" s="5">
        <v>2038</v>
      </c>
      <c r="AJ1" s="5">
        <v>2039</v>
      </c>
      <c r="AK1" s="5">
        <v>2040</v>
      </c>
      <c r="AL1" s="5">
        <v>2041</v>
      </c>
      <c r="AM1" s="5">
        <v>2042</v>
      </c>
      <c r="AN1" s="5">
        <v>2043</v>
      </c>
      <c r="AO1" s="5">
        <v>2044</v>
      </c>
      <c r="AP1" s="5">
        <v>2045</v>
      </c>
      <c r="AQ1" s="5">
        <v>2046</v>
      </c>
      <c r="AR1" s="5">
        <v>2047</v>
      </c>
      <c r="AS1" s="5">
        <v>2048</v>
      </c>
      <c r="AT1" s="5">
        <v>2049</v>
      </c>
      <c r="AU1" s="5">
        <v>2050</v>
      </c>
      <c r="AV1" s="5">
        <v>2051</v>
      </c>
      <c r="AW1" s="5">
        <v>2052</v>
      </c>
      <c r="AX1" s="5">
        <v>2053</v>
      </c>
      <c r="AY1" s="5">
        <v>2054</v>
      </c>
      <c r="AZ1" s="5">
        <v>2055</v>
      </c>
      <c r="BA1" s="5">
        <v>2056</v>
      </c>
      <c r="BB1" s="5">
        <v>2057</v>
      </c>
      <c r="BC1" s="5">
        <v>2058</v>
      </c>
      <c r="BD1" s="5">
        <v>2059</v>
      </c>
      <c r="BE1" s="5">
        <v>2060</v>
      </c>
      <c r="BF1" s="5">
        <v>2061</v>
      </c>
      <c r="BG1" s="5">
        <v>2062</v>
      </c>
      <c r="BH1" s="5">
        <v>2063</v>
      </c>
      <c r="BI1" s="5">
        <v>2064</v>
      </c>
      <c r="BJ1" s="5">
        <v>2065</v>
      </c>
      <c r="BK1" s="5">
        <v>2066</v>
      </c>
      <c r="BL1" s="5">
        <v>2067</v>
      </c>
      <c r="BM1" s="5">
        <v>2068</v>
      </c>
      <c r="BN1" s="5">
        <v>2069</v>
      </c>
      <c r="BO1" s="5">
        <v>2070</v>
      </c>
      <c r="BP1" s="5">
        <v>2071</v>
      </c>
      <c r="BQ1" s="5">
        <v>2072</v>
      </c>
      <c r="BR1" s="5">
        <v>2073</v>
      </c>
      <c r="BS1" s="5">
        <v>2074</v>
      </c>
      <c r="BT1" s="5">
        <v>2075</v>
      </c>
      <c r="BU1" s="5">
        <v>2076</v>
      </c>
      <c r="BV1" s="5">
        <v>2077</v>
      </c>
      <c r="BW1" s="5">
        <v>2078</v>
      </c>
      <c r="BX1" s="5">
        <v>2079</v>
      </c>
      <c r="BY1" s="5">
        <v>2080</v>
      </c>
      <c r="BZ1" s="5">
        <v>2081</v>
      </c>
      <c r="CA1" s="5">
        <v>2082</v>
      </c>
      <c r="CB1" s="5">
        <v>2083</v>
      </c>
      <c r="CC1" s="5">
        <v>2084</v>
      </c>
      <c r="CD1" s="5">
        <v>2085</v>
      </c>
      <c r="CE1" s="5">
        <v>2086</v>
      </c>
      <c r="CF1" s="5">
        <v>2087</v>
      </c>
      <c r="CG1" s="5">
        <v>2088</v>
      </c>
      <c r="CH1" s="5">
        <v>2089</v>
      </c>
      <c r="CI1" s="5">
        <v>2090</v>
      </c>
      <c r="CJ1" s="5">
        <v>2091</v>
      </c>
      <c r="CK1" s="5">
        <v>2092</v>
      </c>
      <c r="CL1" s="5">
        <v>2093</v>
      </c>
      <c r="CM1" s="5">
        <v>2094</v>
      </c>
      <c r="CN1" s="5">
        <v>2095</v>
      </c>
      <c r="CO1" s="5">
        <v>2096</v>
      </c>
      <c r="CP1" s="5">
        <v>2097</v>
      </c>
      <c r="CQ1" s="5">
        <v>2098</v>
      </c>
      <c r="CR1" s="5">
        <v>2099</v>
      </c>
      <c r="CS1" s="5">
        <v>2100</v>
      </c>
      <c r="CT1" s="5">
        <v>2101</v>
      </c>
      <c r="CU1" s="5">
        <v>2102</v>
      </c>
      <c r="CV1" s="5">
        <v>2103</v>
      </c>
      <c r="CW1" s="5">
        <v>2104</v>
      </c>
      <c r="CX1" s="5">
        <v>2105</v>
      </c>
      <c r="CY1" s="5">
        <v>2106</v>
      </c>
      <c r="CZ1" s="5">
        <v>2107</v>
      </c>
      <c r="DA1" s="5">
        <v>2108</v>
      </c>
      <c r="DB1" s="5">
        <v>2109</v>
      </c>
      <c r="DC1" s="5">
        <v>2110</v>
      </c>
      <c r="DD1" s="5">
        <v>2111</v>
      </c>
      <c r="DE1" s="5">
        <v>2112</v>
      </c>
      <c r="DF1" s="5">
        <v>2113</v>
      </c>
      <c r="DG1" s="5">
        <v>2114</v>
      </c>
      <c r="DH1" s="5">
        <v>2115</v>
      </c>
      <c r="DI1" s="5">
        <v>2116</v>
      </c>
      <c r="DJ1" s="5">
        <v>2117</v>
      </c>
      <c r="DK1" s="5">
        <v>2118</v>
      </c>
      <c r="DL1" s="5">
        <v>2119</v>
      </c>
      <c r="DM1" s="5">
        <v>2120</v>
      </c>
      <c r="DN1" s="5">
        <v>2121</v>
      </c>
    </row>
    <row r="2" spans="1:119" x14ac:dyDescent="0.25">
      <c r="A2" t="str">
        <f>_xlfn.XLOOKUP(B2,wasteprojectionmodel_actuals_20!D:D,wasteprojectionmodel_actuals_20!C:C)</f>
        <v>Aggregate, masonry and soils</v>
      </c>
      <c r="B2" t="s">
        <v>12</v>
      </c>
      <c r="C2">
        <f>_xlfn.IFNA(_xlfn.XLOOKUP(_xlfn.TEXTJOIN("",TRUE,'Table1 Input'!D$1,'Table1 Input'!$B2),'Joint tables'!$E$1:$E$507,'Joint tables'!$F$1:$F$507),0)</f>
        <v>138923</v>
      </c>
      <c r="D2">
        <f>_xlfn.IFNA(_xlfn.XLOOKUP(_xlfn.TEXTJOIN("",TRUE,'Table1 Input'!E$1,'Table1 Input'!$B2),'Joint tables'!$E$1:$E$507,'Joint tables'!$F$1:$F$507),0)</f>
        <v>189520</v>
      </c>
      <c r="E2">
        <f>_xlfn.IFNA(_xlfn.XLOOKUP(_xlfn.TEXTJOIN("",TRUE,'Table1 Input'!F$1,'Table1 Input'!$B2),'Joint tables'!$E$1:$E$507,'Joint tables'!$F$1:$F$507),0)</f>
        <v>151965</v>
      </c>
      <c r="F2">
        <f>_xlfn.IFNA(_xlfn.XLOOKUP(_xlfn.TEXTJOIN("",TRUE,'Table1 Input'!G$1,'Table1 Input'!$B2),'Joint tables'!$E$1:$E$507,'Joint tables'!$F$1:$F$507),0)</f>
        <v>225802</v>
      </c>
      <c r="G2">
        <f>_xlfn.IFNA(_xlfn.XLOOKUP(_xlfn.TEXTJOIN("",TRUE,'Table1 Input'!H$1,'Table1 Input'!$B2),'Joint tables'!$E$1:$E$507,'Joint tables'!$F$1:$F$507),0)</f>
        <v>196305</v>
      </c>
      <c r="H2">
        <f>_xlfn.IFNA(_xlfn.XLOOKUP(_xlfn.TEXTJOIN("",TRUE,'Table1 Input'!I$1,'Table1 Input'!$B2),'Joint tables'!$E$1:$E$507,'Joint tables'!$F$1:$F$507),0)</f>
        <v>223478</v>
      </c>
      <c r="I2">
        <f>_xlfn.IFNA(_xlfn.XLOOKUP(_xlfn.TEXTJOIN("",TRUE,'Table1 Input'!J$1,'Table1 Input'!$B2),'Joint tables'!$E$1:$E$507,'Joint tables'!$F$1:$F$507),0)</f>
        <v>228916</v>
      </c>
      <c r="J2">
        <f>_xlfn.IFNA(_xlfn.XLOOKUP(_xlfn.TEXTJOIN("",TRUE,'Table1 Input'!K$1,'Table1 Input'!$B2),'Joint tables'!$E$1:$E$507,'Joint tables'!$F$1:$F$507),0)</f>
        <v>257835</v>
      </c>
      <c r="K2">
        <f>_xlfn.IFNA(_xlfn.XLOOKUP(_xlfn.TEXTJOIN("",TRUE,'Table1 Input'!L$1,'Table1 Input'!$B2),'Joint tables'!$E$1:$E$507,'Joint tables'!$F$1:$F$507),0)</f>
        <v>233206</v>
      </c>
      <c r="L2">
        <f>_xlfn.IFNA(_xlfn.XLOOKUP(_xlfn.TEXTJOIN("",TRUE,'Table1 Input'!M$1,'Table1 Input'!$B2),'Joint tables'!$E$1:$E$507,'Joint tables'!$F$1:$F$507),0)</f>
        <v>160128</v>
      </c>
      <c r="M2">
        <f>_xlfn.IFNA(_xlfn.XLOOKUP(_xlfn.TEXTJOIN("",TRUE,'Table1 Input'!N$1,'Table1 Input'!$B2),'Joint tables'!$E$1:$E$507,'Joint tables'!$F$1:$F$507),0)</f>
        <v>626587</v>
      </c>
      <c r="N2">
        <f>_xlfn.IFNA(_xlfn.XLOOKUP(_xlfn.TEXTJOIN("",TRUE,'Table1 Input'!O$1,'Table1 Input'!$B2),'Joint tables'!$E$1:$E$507,'Joint tables'!$F$1:$F$507),0)</f>
        <v>757452</v>
      </c>
      <c r="O2">
        <f>_xlfn.IFNA(_xlfn.XLOOKUP(_xlfn.TEXTJOIN("",TRUE,'Table1 Input'!P$1,'Table1 Input'!$B2),'Joint tables'!$E$1:$E$507,'Joint tables'!$F$1:$F$507),0)</f>
        <v>439204</v>
      </c>
      <c r="P2">
        <f>_xlfn.IFNA(_xlfn.XLOOKUP(_xlfn.TEXTJOIN("",TRUE,'Table1 Input'!Q$1,'Table1 Input'!$B2),'Joint tables'!$E$1:$E$507,'Joint tables'!$F$1:$F$507),0)</f>
        <v>978257</v>
      </c>
      <c r="Q2">
        <f>_xlfn.IFNA(_xlfn.XLOOKUP(_xlfn.TEXTJOIN("",TRUE,'Table1 Input'!R$1,'Table1 Input'!$B2),'Joint tables'!$E$1:$E$507,'Joint tables'!$F$1:$F$507),0)</f>
        <v>510291</v>
      </c>
      <c r="R2">
        <f>_xlfn.IFNA(_xlfn.XLOOKUP(_xlfn.TEXTJOIN("",TRUE,'Table1 Input'!S$1,'Table1 Input'!$B2),'Joint tables'!$E$1:$E$507,'Joint tables'!$F$1:$F$507),0)</f>
        <v>939675</v>
      </c>
      <c r="S2" s="4" cm="1">
        <f t="array" ref="S2:DO2">_xlfn.XLOOKUP(B2,'VALUE PROJECTION'!A:A,'VALUE PROJECTION'!B:CX)</f>
        <v>351528.46263435209</v>
      </c>
      <c r="T2" s="4">
        <v>372261.50064880872</v>
      </c>
      <c r="U2" s="4">
        <v>366518.13112193078</v>
      </c>
      <c r="V2" s="4">
        <v>384981.01301069662</v>
      </c>
      <c r="W2" s="4">
        <v>363467.07843865635</v>
      </c>
      <c r="X2" s="4">
        <v>365291.25094392669</v>
      </c>
      <c r="Y2" s="4">
        <v>391460.9713171093</v>
      </c>
      <c r="Z2" s="4">
        <v>389063.76870519121</v>
      </c>
      <c r="AA2" s="4">
        <v>431759.21041691065</v>
      </c>
      <c r="AB2" s="4">
        <v>467947.54580705083</v>
      </c>
      <c r="AC2" s="4">
        <v>495941.39008139411</v>
      </c>
      <c r="AD2" s="4">
        <v>496304.23165836872</v>
      </c>
      <c r="AE2" s="4">
        <v>490108.19173521874</v>
      </c>
      <c r="AF2" s="4">
        <v>517609.38413356832</v>
      </c>
      <c r="AG2" s="4">
        <v>513082.37628366228</v>
      </c>
      <c r="AH2" s="4">
        <v>505959.91285531112</v>
      </c>
      <c r="AI2" s="4">
        <v>491556.89326844621</v>
      </c>
      <c r="AJ2" s="4">
        <v>512030.8017532251</v>
      </c>
      <c r="AK2" s="4">
        <v>535550.5889735024</v>
      </c>
      <c r="AL2" s="4">
        <v>536223.71123103704</v>
      </c>
      <c r="AM2" s="4">
        <v>576515.47938974155</v>
      </c>
      <c r="AN2" s="4">
        <v>605567.35115107812</v>
      </c>
      <c r="AO2" s="4">
        <v>616979.21465637092</v>
      </c>
      <c r="AP2" s="4">
        <v>643386.46410524426</v>
      </c>
      <c r="AQ2" s="4">
        <v>671833.37369961094</v>
      </c>
      <c r="AR2" s="4">
        <v>661508.03237934364</v>
      </c>
      <c r="AS2" s="4">
        <v>628443.83947031491</v>
      </c>
      <c r="AT2" s="4">
        <v>661880.98707026022</v>
      </c>
      <c r="AU2" s="4">
        <v>673440.54464909621</v>
      </c>
      <c r="AV2" s="4">
        <v>645116.89709919947</v>
      </c>
      <c r="AW2" s="4">
        <v>667569.3293422237</v>
      </c>
      <c r="AX2" s="4">
        <v>689011.59640600486</v>
      </c>
      <c r="AY2" s="4">
        <v>714418.2712673014</v>
      </c>
      <c r="AZ2" s="4">
        <v>756385.41562754672</v>
      </c>
      <c r="BA2" s="4">
        <v>733706.64530618209</v>
      </c>
      <c r="BB2" s="4">
        <v>774392.72768477444</v>
      </c>
      <c r="BC2" s="4">
        <v>787379.07342265511</v>
      </c>
      <c r="BD2" s="4">
        <v>821073.87641971954</v>
      </c>
      <c r="BE2" s="4">
        <v>790345.39674817061</v>
      </c>
      <c r="BF2" s="4">
        <v>798906.83488795289</v>
      </c>
      <c r="BG2" s="4">
        <v>776979.04111878586</v>
      </c>
      <c r="BH2" s="4">
        <v>824704.2764121762</v>
      </c>
      <c r="BI2" s="4">
        <v>832456.2886620973</v>
      </c>
      <c r="BJ2" s="4">
        <v>810748.95766328461</v>
      </c>
      <c r="BK2" s="4">
        <v>868376.76147251262</v>
      </c>
      <c r="BL2" s="4">
        <v>900291.17290395056</v>
      </c>
      <c r="BM2" s="4">
        <v>932376.30033504462</v>
      </c>
      <c r="BN2" s="4">
        <v>932311.85240576777</v>
      </c>
      <c r="BO2" s="4">
        <v>945873.05340914207</v>
      </c>
      <c r="BP2" s="4">
        <v>947718.40730552818</v>
      </c>
      <c r="BQ2" s="4">
        <v>946933.86618039617</v>
      </c>
      <c r="BR2" s="4">
        <v>961686.894704898</v>
      </c>
      <c r="BS2" s="4">
        <v>942379.31526401557</v>
      </c>
      <c r="BT2" s="4">
        <v>948277.36953323381</v>
      </c>
      <c r="BU2" s="4">
        <v>965583.9718213334</v>
      </c>
      <c r="BV2" s="4">
        <v>953789.24960877106</v>
      </c>
      <c r="BW2" s="4">
        <v>1031153.0497447459</v>
      </c>
      <c r="BX2" s="4">
        <v>1063324.6053142338</v>
      </c>
      <c r="BY2" s="4">
        <v>1056586.6331069067</v>
      </c>
      <c r="BZ2" s="4">
        <v>1034763.0700344595</v>
      </c>
      <c r="CA2" s="4">
        <v>1101375.9519725919</v>
      </c>
      <c r="CB2" s="4">
        <v>1131180.539947107</v>
      </c>
      <c r="CC2" s="4">
        <v>1054452.1737549284</v>
      </c>
      <c r="CD2" s="4">
        <v>1046640.6692859856</v>
      </c>
      <c r="CE2" s="4">
        <v>1071219.4325419939</v>
      </c>
      <c r="CF2" s="4">
        <v>1070319.2754144766</v>
      </c>
      <c r="CG2" s="4">
        <v>1088959.0187158377</v>
      </c>
      <c r="CH2" s="4">
        <v>1151510.7849789092</v>
      </c>
      <c r="CI2" s="4">
        <v>1210613.1664808921</v>
      </c>
      <c r="CJ2" s="4">
        <v>1185469.1113936896</v>
      </c>
      <c r="CK2" s="4">
        <v>1147558.254639039</v>
      </c>
      <c r="CL2" s="4">
        <v>1191030.8072147418</v>
      </c>
      <c r="CM2" s="4">
        <v>1263154.0097280103</v>
      </c>
      <c r="CN2" s="4">
        <v>1221663.7744523792</v>
      </c>
      <c r="CO2" s="4">
        <v>1292718.9758152</v>
      </c>
      <c r="CP2" s="4">
        <v>1243539.5755846065</v>
      </c>
      <c r="CQ2" s="4">
        <v>1251277.1098446408</v>
      </c>
      <c r="CR2" s="4">
        <v>1237062.1598316908</v>
      </c>
      <c r="CS2" s="4">
        <v>1266579.9023473209</v>
      </c>
      <c r="CT2" s="4">
        <v>1273465.6589192245</v>
      </c>
      <c r="CU2" s="4">
        <v>1299971.8228912991</v>
      </c>
      <c r="CV2" s="4">
        <v>1314083.6021588293</v>
      </c>
      <c r="CW2" s="4">
        <v>1356431.6294295311</v>
      </c>
      <c r="CX2" s="4">
        <v>1352332.6307865898</v>
      </c>
      <c r="CY2" s="4">
        <v>1380843.330075246</v>
      </c>
      <c r="CZ2" s="4">
        <v>1385474.2594951736</v>
      </c>
      <c r="DA2" s="4">
        <v>1381641.6783682855</v>
      </c>
      <c r="DB2" s="4">
        <v>1378827.0062199391</v>
      </c>
      <c r="DC2" s="4">
        <v>1351791.2208736155</v>
      </c>
      <c r="DD2" s="4">
        <v>1413179.0826209234</v>
      </c>
      <c r="DE2" s="4">
        <v>1456753.355994931</v>
      </c>
      <c r="DF2" s="4">
        <v>1420476.082400383</v>
      </c>
      <c r="DG2" s="4">
        <v>1445885.717734952</v>
      </c>
      <c r="DH2" s="4">
        <v>1490983.9260871003</v>
      </c>
      <c r="DI2" s="4">
        <v>1513229.8950974373</v>
      </c>
      <c r="DJ2" s="4">
        <v>1536813.4380087005</v>
      </c>
      <c r="DK2" s="4">
        <v>1563120.434719295</v>
      </c>
      <c r="DL2" s="4">
        <v>1558739.8826171383</v>
      </c>
      <c r="DM2" s="4">
        <v>1530618.8515774603</v>
      </c>
      <c r="DN2" s="4">
        <v>1576895.3498584207</v>
      </c>
      <c r="DO2" s="4">
        <v>0</v>
      </c>
    </row>
    <row r="3" spans="1:119" x14ac:dyDescent="0.25">
      <c r="A3" t="str">
        <f>_xlfn.XLOOKUP(B3,wasteprojectionmodel_actuals_20!D:D,wasteprojectionmodel_actuals_20!C:C)</f>
        <v>Aggregate, masonry and soils</v>
      </c>
      <c r="B3" t="s">
        <v>16</v>
      </c>
      <c r="C3">
        <f>_xlfn.IFNA(_xlfn.XLOOKUP(_xlfn.TEXTJOIN("",TRUE,'Table1 Input'!D$1,'Table1 Input'!$B3),'Joint tables'!$E$1:$E$507,'Joint tables'!$F$1:$F$507),0)</f>
        <v>385214</v>
      </c>
      <c r="D3">
        <f>_xlfn.IFNA(_xlfn.XLOOKUP(_xlfn.TEXTJOIN("",TRUE,'Table1 Input'!E$1,'Table1 Input'!$B3),'Joint tables'!$E$1:$E$507,'Joint tables'!$F$1:$F$507),0)</f>
        <v>437843</v>
      </c>
      <c r="E3">
        <f>_xlfn.IFNA(_xlfn.XLOOKUP(_xlfn.TEXTJOIN("",TRUE,'Table1 Input'!F$1,'Table1 Input'!$B3),'Joint tables'!$E$1:$E$507,'Joint tables'!$F$1:$F$507),0)</f>
        <v>293128</v>
      </c>
      <c r="F3">
        <f>_xlfn.IFNA(_xlfn.XLOOKUP(_xlfn.TEXTJOIN("",TRUE,'Table1 Input'!G$1,'Table1 Input'!$B3),'Joint tables'!$E$1:$E$507,'Joint tables'!$F$1:$F$507),0)</f>
        <v>243616</v>
      </c>
      <c r="G3">
        <f>_xlfn.IFNA(_xlfn.XLOOKUP(_xlfn.TEXTJOIN("",TRUE,'Table1 Input'!H$1,'Table1 Input'!$B3),'Joint tables'!$E$1:$E$507,'Joint tables'!$F$1:$F$507),0)</f>
        <v>518366</v>
      </c>
      <c r="H3">
        <f>_xlfn.IFNA(_xlfn.XLOOKUP(_xlfn.TEXTJOIN("",TRUE,'Table1 Input'!I$1,'Table1 Input'!$B3),'Joint tables'!$E$1:$E$507,'Joint tables'!$F$1:$F$507),0)</f>
        <v>497273</v>
      </c>
      <c r="I3">
        <f>_xlfn.IFNA(_xlfn.XLOOKUP(_xlfn.TEXTJOIN("",TRUE,'Table1 Input'!J$1,'Table1 Input'!$B3),'Joint tables'!$E$1:$E$507,'Joint tables'!$F$1:$F$507),0)</f>
        <v>350222</v>
      </c>
      <c r="J3">
        <f>_xlfn.IFNA(_xlfn.XLOOKUP(_xlfn.TEXTJOIN("",TRUE,'Table1 Input'!K$1,'Table1 Input'!$B3),'Joint tables'!$E$1:$E$507,'Joint tables'!$F$1:$F$507),0)</f>
        <v>369721</v>
      </c>
      <c r="K3">
        <f>_xlfn.IFNA(_xlfn.XLOOKUP(_xlfn.TEXTJOIN("",TRUE,'Table1 Input'!L$1,'Table1 Input'!$B3),'Joint tables'!$E$1:$E$507,'Joint tables'!$F$1:$F$507),0)</f>
        <v>366973</v>
      </c>
      <c r="L3">
        <f>_xlfn.IFNA(_xlfn.XLOOKUP(_xlfn.TEXTJOIN("",TRUE,'Table1 Input'!M$1,'Table1 Input'!$B3),'Joint tables'!$E$1:$E$507,'Joint tables'!$F$1:$F$507),0)</f>
        <v>330740</v>
      </c>
      <c r="M3">
        <f>_xlfn.IFNA(_xlfn.XLOOKUP(_xlfn.TEXTJOIN("",TRUE,'Table1 Input'!N$1,'Table1 Input'!$B3),'Joint tables'!$E$1:$E$507,'Joint tables'!$F$1:$F$507),0)</f>
        <v>426778</v>
      </c>
      <c r="N3">
        <f>_xlfn.IFNA(_xlfn.XLOOKUP(_xlfn.TEXTJOIN("",TRUE,'Table1 Input'!O$1,'Table1 Input'!$B3),'Joint tables'!$E$1:$E$507,'Joint tables'!$F$1:$F$507),0)</f>
        <v>586157</v>
      </c>
      <c r="O3">
        <f>_xlfn.IFNA(_xlfn.XLOOKUP(_xlfn.TEXTJOIN("",TRUE,'Table1 Input'!P$1,'Table1 Input'!$B3),'Joint tables'!$E$1:$E$507,'Joint tables'!$F$1:$F$507),0)</f>
        <v>797410</v>
      </c>
      <c r="P3">
        <f>_xlfn.IFNA(_xlfn.XLOOKUP(_xlfn.TEXTJOIN("",TRUE,'Table1 Input'!Q$1,'Table1 Input'!$B3),'Joint tables'!$E$1:$E$507,'Joint tables'!$F$1:$F$507),0)</f>
        <v>804650</v>
      </c>
      <c r="Q3">
        <f>_xlfn.IFNA(_xlfn.XLOOKUP(_xlfn.TEXTJOIN("",TRUE,'Table1 Input'!R$1,'Table1 Input'!$B3),'Joint tables'!$E$1:$E$507,'Joint tables'!$F$1:$F$507),0)</f>
        <v>1293321</v>
      </c>
      <c r="R3">
        <f>_xlfn.IFNA(_xlfn.XLOOKUP(_xlfn.TEXTJOIN("",TRUE,'Table1 Input'!S$1,'Table1 Input'!$B3),'Joint tables'!$E$1:$E$507,'Joint tables'!$F$1:$F$507),0)</f>
        <v>1024636</v>
      </c>
      <c r="S3" s="4" cm="1">
        <f t="array" ref="S3:DO3">_xlfn.XLOOKUP(B3,'VALUE PROJECTION'!A:A,'VALUE PROJECTION'!B:CX)</f>
        <v>799108.01080727566</v>
      </c>
      <c r="T3" s="4">
        <v>558016.22494693554</v>
      </c>
      <c r="U3" s="4">
        <v>636695.17566345935</v>
      </c>
      <c r="V3" s="4">
        <v>603769.42339081934</v>
      </c>
      <c r="W3" s="4">
        <v>582700.0209274278</v>
      </c>
      <c r="X3" s="4">
        <v>557432.50701296248</v>
      </c>
      <c r="Y3" s="4">
        <v>679996.98313079448</v>
      </c>
      <c r="Z3" s="4">
        <v>558775.96210275742</v>
      </c>
      <c r="AA3" s="4">
        <v>718748.44886373437</v>
      </c>
      <c r="AB3" s="4">
        <v>745823.71196626406</v>
      </c>
      <c r="AC3" s="4">
        <v>781254.98508619191</v>
      </c>
      <c r="AD3" s="4">
        <v>752822.96259028988</v>
      </c>
      <c r="AE3" s="4">
        <v>900589.21086103481</v>
      </c>
      <c r="AF3" s="4">
        <v>780019.46039283788</v>
      </c>
      <c r="AG3" s="4">
        <v>862572.26206422539</v>
      </c>
      <c r="AH3" s="4">
        <v>840079.30435111606</v>
      </c>
      <c r="AI3" s="4">
        <v>801281.73929822876</v>
      </c>
      <c r="AJ3" s="4">
        <v>829693.75483205181</v>
      </c>
      <c r="AK3" s="4">
        <v>925787.36561899993</v>
      </c>
      <c r="AL3" s="4">
        <v>812653.10319740977</v>
      </c>
      <c r="AM3" s="4">
        <v>976714.61829624407</v>
      </c>
      <c r="AN3" s="4">
        <v>956791.00759117573</v>
      </c>
      <c r="AO3" s="4">
        <v>1031147.9379885482</v>
      </c>
      <c r="AP3" s="4">
        <v>972743.97776319482</v>
      </c>
      <c r="AQ3" s="4">
        <v>1146687.8819635485</v>
      </c>
      <c r="AR3" s="4">
        <v>1009678.3048974356</v>
      </c>
      <c r="AS3" s="4">
        <v>1082864.5198653657</v>
      </c>
      <c r="AT3" s="4">
        <v>1047197.6385995398</v>
      </c>
      <c r="AU3" s="4">
        <v>1059163.9834007795</v>
      </c>
      <c r="AV3" s="4">
        <v>1053889.6184218132</v>
      </c>
      <c r="AW3" s="4">
        <v>1132261.9650555393</v>
      </c>
      <c r="AX3" s="4">
        <v>1007504.1059936408</v>
      </c>
      <c r="AY3" s="4">
        <v>1237508.2351743134</v>
      </c>
      <c r="AZ3" s="4">
        <v>1203839.8667566057</v>
      </c>
      <c r="BA3" s="4">
        <v>1273733.217100027</v>
      </c>
      <c r="BB3" s="4">
        <v>1205084.0338899693</v>
      </c>
      <c r="BC3" s="4">
        <v>1415186.4561632669</v>
      </c>
      <c r="BD3" s="4">
        <v>1213614.6360416475</v>
      </c>
      <c r="BE3" s="4">
        <v>1399208.3605219105</v>
      </c>
      <c r="BF3" s="4">
        <v>1293942.8668623257</v>
      </c>
      <c r="BG3" s="4">
        <v>1286058.0584347495</v>
      </c>
      <c r="BH3" s="4">
        <v>1264250.509549442</v>
      </c>
      <c r="BI3" s="4">
        <v>1463709.1678073886</v>
      </c>
      <c r="BJ3" s="4">
        <v>1231762.4116823727</v>
      </c>
      <c r="BK3" s="4">
        <v>1452368.8051716029</v>
      </c>
      <c r="BL3" s="4">
        <v>1499065.3965025959</v>
      </c>
      <c r="BM3" s="4">
        <v>1499530.4819580263</v>
      </c>
      <c r="BN3" s="4">
        <v>1470265.8628875732</v>
      </c>
      <c r="BO3" s="4">
        <v>1683695.3235146396</v>
      </c>
      <c r="BP3" s="4">
        <v>1425171.568979224</v>
      </c>
      <c r="BQ3" s="4">
        <v>1623436.2395738873</v>
      </c>
      <c r="BR3" s="4">
        <v>1503205.4023193696</v>
      </c>
      <c r="BS3" s="4">
        <v>1568650.9046841459</v>
      </c>
      <c r="BT3" s="4">
        <v>1484997.7379752249</v>
      </c>
      <c r="BU3" s="4">
        <v>1690966.4109384832</v>
      </c>
      <c r="BV3" s="4">
        <v>1485300.4883822426</v>
      </c>
      <c r="BW3" s="4">
        <v>1751063.4282054962</v>
      </c>
      <c r="BX3" s="4">
        <v>1666333.7986716903</v>
      </c>
      <c r="BY3" s="4">
        <v>1717722.5246979869</v>
      </c>
      <c r="BZ3" s="4">
        <v>1692644.6806064202</v>
      </c>
      <c r="CA3" s="4">
        <v>1910608.4520981088</v>
      </c>
      <c r="CB3" s="4">
        <v>1703334.0599049532</v>
      </c>
      <c r="CC3" s="4">
        <v>1850389.9816113762</v>
      </c>
      <c r="CD3" s="4">
        <v>1757040.1162208165</v>
      </c>
      <c r="CE3" s="4">
        <v>1783657.345758403</v>
      </c>
      <c r="CF3" s="4">
        <v>1683153.1221303777</v>
      </c>
      <c r="CG3" s="4">
        <v>1962711.2610781491</v>
      </c>
      <c r="CH3" s="4">
        <v>1673317.7011783305</v>
      </c>
      <c r="CI3" s="4">
        <v>1975476.3847756409</v>
      </c>
      <c r="CJ3" s="4">
        <v>1974936.3251792975</v>
      </c>
      <c r="CK3" s="4">
        <v>1931286.1617279702</v>
      </c>
      <c r="CL3" s="4">
        <v>1865856.9620657603</v>
      </c>
      <c r="CM3" s="4">
        <v>2118368.1242246903</v>
      </c>
      <c r="CN3" s="4">
        <v>1860681.2295295445</v>
      </c>
      <c r="CO3" s="4">
        <v>2197046.4680287908</v>
      </c>
      <c r="CP3" s="4">
        <v>1969943.2236100228</v>
      </c>
      <c r="CQ3" s="4">
        <v>2063475.8680758036</v>
      </c>
      <c r="CR3" s="4">
        <v>1960589.1142399337</v>
      </c>
      <c r="CS3" s="4">
        <v>2220754.7321945727</v>
      </c>
      <c r="CT3" s="4">
        <v>1914906.1260242474</v>
      </c>
      <c r="CU3" s="4">
        <v>2302539.8284792183</v>
      </c>
      <c r="CV3" s="4">
        <v>2162391.9780709133</v>
      </c>
      <c r="CW3" s="4">
        <v>2237047.7200847333</v>
      </c>
      <c r="CX3" s="4">
        <v>2168722.6324030533</v>
      </c>
      <c r="CY3" s="4">
        <v>2448956.1324474178</v>
      </c>
      <c r="CZ3" s="4">
        <v>2089193.6649838367</v>
      </c>
      <c r="DA3" s="4">
        <v>2296103.5031280341</v>
      </c>
      <c r="DB3" s="4">
        <v>2261571.9170185043</v>
      </c>
      <c r="DC3" s="4">
        <v>2253270.955968291</v>
      </c>
      <c r="DD3" s="4">
        <v>2159765.5857234779</v>
      </c>
      <c r="DE3" s="4">
        <v>2516120.4852067833</v>
      </c>
      <c r="DF3" s="4">
        <v>2168739.3691061474</v>
      </c>
      <c r="DG3" s="4">
        <v>2431342.7910335837</v>
      </c>
      <c r="DH3" s="4">
        <v>2375425.9967449359</v>
      </c>
      <c r="DI3" s="4">
        <v>2448345.0900781211</v>
      </c>
      <c r="DJ3" s="4">
        <v>2238844.4607153549</v>
      </c>
      <c r="DK3" s="4">
        <v>2686825.2144362964</v>
      </c>
      <c r="DL3" s="4">
        <v>2304168.3751915293</v>
      </c>
      <c r="DM3" s="4">
        <v>2534137.9005883993</v>
      </c>
      <c r="DN3" s="4">
        <v>2544040.4287330885</v>
      </c>
      <c r="DO3" s="4">
        <v>0</v>
      </c>
    </row>
    <row r="4" spans="1:119" x14ac:dyDescent="0.25">
      <c r="A4" t="str">
        <f>_xlfn.XLOOKUP(B4,wasteprojectionmodel_actuals_20!D:D,wasteprojectionmodel_actuals_20!C:C)</f>
        <v>Aggregate, masonry and soils</v>
      </c>
      <c r="B4" t="s">
        <v>17</v>
      </c>
      <c r="C4">
        <f>_xlfn.IFNA(_xlfn.XLOOKUP(_xlfn.TEXTJOIN("",TRUE,'Table1 Input'!D$1,'Table1 Input'!$B4),'Joint tables'!$E$1:$E$507,'Joint tables'!$F$1:$F$507),0)</f>
        <v>1733505</v>
      </c>
      <c r="D4">
        <f>_xlfn.IFNA(_xlfn.XLOOKUP(_xlfn.TEXTJOIN("",TRUE,'Table1 Input'!E$1,'Table1 Input'!$B4),'Joint tables'!$E$1:$E$507,'Joint tables'!$F$1:$F$507),0)</f>
        <v>1695308</v>
      </c>
      <c r="E4">
        <f>_xlfn.IFNA(_xlfn.XLOOKUP(_xlfn.TEXTJOIN("",TRUE,'Table1 Input'!F$1,'Table1 Input'!$B4),'Joint tables'!$E$1:$E$507,'Joint tables'!$F$1:$F$507),0)</f>
        <v>1717318</v>
      </c>
      <c r="F4">
        <f>_xlfn.IFNA(_xlfn.XLOOKUP(_xlfn.TEXTJOIN("",TRUE,'Table1 Input'!G$1,'Table1 Input'!$B4),'Joint tables'!$E$1:$E$507,'Joint tables'!$F$1:$F$507),0)</f>
        <v>1712831</v>
      </c>
      <c r="G4">
        <f>_xlfn.IFNA(_xlfn.XLOOKUP(_xlfn.TEXTJOIN("",TRUE,'Table1 Input'!H$1,'Table1 Input'!$B4),'Joint tables'!$E$1:$E$507,'Joint tables'!$F$1:$F$507),0)</f>
        <v>2438898</v>
      </c>
      <c r="H4">
        <f>_xlfn.IFNA(_xlfn.XLOOKUP(_xlfn.TEXTJOIN("",TRUE,'Table1 Input'!I$1,'Table1 Input'!$B4),'Joint tables'!$E$1:$E$507,'Joint tables'!$F$1:$F$507),0)</f>
        <v>2174906</v>
      </c>
      <c r="I4">
        <f>_xlfn.IFNA(_xlfn.XLOOKUP(_xlfn.TEXTJOIN("",TRUE,'Table1 Input'!J$1,'Table1 Input'!$B4),'Joint tables'!$E$1:$E$507,'Joint tables'!$F$1:$F$507),0)</f>
        <v>1828873</v>
      </c>
      <c r="J4">
        <f>_xlfn.IFNA(_xlfn.XLOOKUP(_xlfn.TEXTJOIN("",TRUE,'Table1 Input'!K$1,'Table1 Input'!$B4),'Joint tables'!$E$1:$E$507,'Joint tables'!$F$1:$F$507),0)</f>
        <v>1984673</v>
      </c>
      <c r="K4">
        <f>_xlfn.IFNA(_xlfn.XLOOKUP(_xlfn.TEXTJOIN("",TRUE,'Table1 Input'!L$1,'Table1 Input'!$B4),'Joint tables'!$E$1:$E$507,'Joint tables'!$F$1:$F$507),0)</f>
        <v>1964234</v>
      </c>
      <c r="L4">
        <f>_xlfn.IFNA(_xlfn.XLOOKUP(_xlfn.TEXTJOIN("",TRUE,'Table1 Input'!M$1,'Table1 Input'!$B4),'Joint tables'!$E$1:$E$507,'Joint tables'!$F$1:$F$507),0)</f>
        <v>1738324</v>
      </c>
      <c r="M4">
        <f>_xlfn.IFNA(_xlfn.XLOOKUP(_xlfn.TEXTJOIN("",TRUE,'Table1 Input'!N$1,'Table1 Input'!$B4),'Joint tables'!$E$1:$E$507,'Joint tables'!$F$1:$F$507),0)</f>
        <v>2373860</v>
      </c>
      <c r="N4">
        <f>_xlfn.IFNA(_xlfn.XLOOKUP(_xlfn.TEXTJOIN("",TRUE,'Table1 Input'!O$1,'Table1 Input'!$B4),'Joint tables'!$E$1:$E$507,'Joint tables'!$F$1:$F$507),0)</f>
        <v>2262965</v>
      </c>
      <c r="O4">
        <f>_xlfn.IFNA(_xlfn.XLOOKUP(_xlfn.TEXTJOIN("",TRUE,'Table1 Input'!P$1,'Table1 Input'!$B4),'Joint tables'!$E$1:$E$507,'Joint tables'!$F$1:$F$507),0)</f>
        <v>2624038</v>
      </c>
      <c r="P4">
        <f>_xlfn.IFNA(_xlfn.XLOOKUP(_xlfn.TEXTJOIN("",TRUE,'Table1 Input'!Q$1,'Table1 Input'!$B4),'Joint tables'!$E$1:$E$507,'Joint tables'!$F$1:$F$507),0)</f>
        <v>2710460</v>
      </c>
      <c r="Q4">
        <f>_xlfn.IFNA(_xlfn.XLOOKUP(_xlfn.TEXTJOIN("",TRUE,'Table1 Input'!R$1,'Table1 Input'!$B4),'Joint tables'!$E$1:$E$507,'Joint tables'!$F$1:$F$507),0)</f>
        <v>3182354</v>
      </c>
      <c r="R4">
        <f>_xlfn.IFNA(_xlfn.XLOOKUP(_xlfn.TEXTJOIN("",TRUE,'Table1 Input'!S$1,'Table1 Input'!$B4),'Joint tables'!$E$1:$E$507,'Joint tables'!$F$1:$F$507),0)</f>
        <v>2673437</v>
      </c>
      <c r="S4" s="4" cm="1">
        <f t="array" ref="S4:DO4">_xlfn.XLOOKUP(B4,'VALUE PROJECTION'!A:A,'VALUE PROJECTION'!B:CX)</f>
        <v>3363243.6896002046</v>
      </c>
      <c r="T4" s="4">
        <v>3528766.6224806039</v>
      </c>
      <c r="U4" s="4">
        <v>3475123.6018648678</v>
      </c>
      <c r="V4" s="4">
        <v>3319415.5460746512</v>
      </c>
      <c r="W4" s="4">
        <v>3369978.9539488996</v>
      </c>
      <c r="X4" s="4">
        <v>3474569.7480839733</v>
      </c>
      <c r="Y4" s="4">
        <v>3513991.7105593453</v>
      </c>
      <c r="Z4" s="4">
        <v>3581658.046093531</v>
      </c>
      <c r="AA4" s="4">
        <v>4036838.1490307297</v>
      </c>
      <c r="AB4" s="4">
        <v>4130142.3987255152</v>
      </c>
      <c r="AC4" s="4">
        <v>4349543.5594445197</v>
      </c>
      <c r="AD4" s="4">
        <v>4490015.1668725433</v>
      </c>
      <c r="AE4" s="4">
        <v>4782070.4276604746</v>
      </c>
      <c r="AF4" s="4">
        <v>4713461.0660090102</v>
      </c>
      <c r="AG4" s="4">
        <v>4888463.7504408024</v>
      </c>
      <c r="AH4" s="4">
        <v>4734932.2109198123</v>
      </c>
      <c r="AI4" s="4">
        <v>4633633.8801650787</v>
      </c>
      <c r="AJ4" s="4">
        <v>4791670.2901806766</v>
      </c>
      <c r="AK4" s="4">
        <v>4975627.5122429216</v>
      </c>
      <c r="AL4" s="4">
        <v>4989279.4043519683</v>
      </c>
      <c r="AM4" s="4">
        <v>5458280.3984339386</v>
      </c>
      <c r="AN4" s="4">
        <v>5533937.5998526858</v>
      </c>
      <c r="AO4" s="4">
        <v>5720670.5841065291</v>
      </c>
      <c r="AP4" s="4">
        <v>5878858.0240267776</v>
      </c>
      <c r="AQ4" s="4">
        <v>6050999.3798453035</v>
      </c>
      <c r="AR4" s="4">
        <v>5843211.4004187835</v>
      </c>
      <c r="AS4" s="4">
        <v>6257727.4670331767</v>
      </c>
      <c r="AT4" s="4">
        <v>6176800.3715623664</v>
      </c>
      <c r="AU4" s="4">
        <v>5887906.305269422</v>
      </c>
      <c r="AV4" s="4">
        <v>6137240.4657038599</v>
      </c>
      <c r="AW4" s="4">
        <v>6256325.657460548</v>
      </c>
      <c r="AX4" s="4">
        <v>6334209.3138264436</v>
      </c>
      <c r="AY4" s="4">
        <v>6586193.3831496928</v>
      </c>
      <c r="AZ4" s="4">
        <v>6692630.4261986902</v>
      </c>
      <c r="BA4" s="4">
        <v>7143340.3176293848</v>
      </c>
      <c r="BB4" s="4">
        <v>7193192.6007614117</v>
      </c>
      <c r="BC4" s="4">
        <v>7512349.1139858812</v>
      </c>
      <c r="BD4" s="4">
        <v>7466350.3400999848</v>
      </c>
      <c r="BE4" s="4">
        <v>7558342.3816753114</v>
      </c>
      <c r="BF4" s="4">
        <v>7387413.0895560449</v>
      </c>
      <c r="BG4" s="4">
        <v>7254550.0878944555</v>
      </c>
      <c r="BH4" s="4">
        <v>7397032.4970435426</v>
      </c>
      <c r="BI4" s="4">
        <v>7616076.2687377231</v>
      </c>
      <c r="BJ4" s="4">
        <v>7591747.0507997926</v>
      </c>
      <c r="BK4" s="4">
        <v>7991408.4115628796</v>
      </c>
      <c r="BL4" s="4">
        <v>8130699.8251915025</v>
      </c>
      <c r="BM4" s="4">
        <v>8269234.6847917074</v>
      </c>
      <c r="BN4" s="4">
        <v>8202211.1694184924</v>
      </c>
      <c r="BO4" s="4">
        <v>8648215.6917123161</v>
      </c>
      <c r="BP4" s="4">
        <v>8657304.8158152793</v>
      </c>
      <c r="BQ4" s="4">
        <v>8765173.0946462769</v>
      </c>
      <c r="BR4" s="4">
        <v>8693481.8393298164</v>
      </c>
      <c r="BS4" s="4">
        <v>8614613.2448179461</v>
      </c>
      <c r="BT4" s="4">
        <v>8715421.3734239917</v>
      </c>
      <c r="BU4" s="4">
        <v>8785230.7270037588</v>
      </c>
      <c r="BV4" s="4">
        <v>8850934.1600081921</v>
      </c>
      <c r="BW4" s="4">
        <v>9267743.7278259043</v>
      </c>
      <c r="BX4" s="4">
        <v>9648585.2036288735</v>
      </c>
      <c r="BY4" s="4">
        <v>9550852.8150852956</v>
      </c>
      <c r="BZ4" s="4">
        <v>9781315.960967619</v>
      </c>
      <c r="CA4" s="4">
        <v>9897049.7332845163</v>
      </c>
      <c r="CB4" s="4">
        <v>10001734.626636943</v>
      </c>
      <c r="CC4" s="4">
        <v>10286929.092765365</v>
      </c>
      <c r="CD4" s="4">
        <v>10148035.138341948</v>
      </c>
      <c r="CE4" s="4">
        <v>10011571.847601201</v>
      </c>
      <c r="CF4" s="4">
        <v>10051686.620313706</v>
      </c>
      <c r="CG4" s="4">
        <v>10206017.728686424</v>
      </c>
      <c r="CH4" s="4">
        <v>9985787.4167800788</v>
      </c>
      <c r="CI4" s="4">
        <v>10525259.617777688</v>
      </c>
      <c r="CJ4" s="4">
        <v>10744720.67448218</v>
      </c>
      <c r="CK4" s="4">
        <v>11243413.90876076</v>
      </c>
      <c r="CL4" s="4">
        <v>11349917.932449806</v>
      </c>
      <c r="CM4" s="4">
        <v>11380009.051213663</v>
      </c>
      <c r="CN4" s="4">
        <v>11644206.485121505</v>
      </c>
      <c r="CO4" s="4">
        <v>11357891.530550055</v>
      </c>
      <c r="CP4" s="4">
        <v>11690659.594412783</v>
      </c>
      <c r="CQ4" s="4">
        <v>11187614.776534753</v>
      </c>
      <c r="CR4" s="4">
        <v>11770069.343896238</v>
      </c>
      <c r="CS4" s="4">
        <v>11633195.313246086</v>
      </c>
      <c r="CT4" s="4">
        <v>11599242.769868426</v>
      </c>
      <c r="CU4" s="4">
        <v>12005365.7732981</v>
      </c>
      <c r="CV4" s="4">
        <v>12065849.501562921</v>
      </c>
      <c r="CW4" s="4">
        <v>12328273.632568689</v>
      </c>
      <c r="CX4" s="4">
        <v>12350516.070156522</v>
      </c>
      <c r="CY4" s="4">
        <v>12832018.08162469</v>
      </c>
      <c r="CZ4" s="4">
        <v>12711877.805241441</v>
      </c>
      <c r="DA4" s="4">
        <v>12965831.905025339</v>
      </c>
      <c r="DB4" s="4">
        <v>12677537.501906388</v>
      </c>
      <c r="DC4" s="4">
        <v>12892645.879538786</v>
      </c>
      <c r="DD4" s="4">
        <v>12835802.495331321</v>
      </c>
      <c r="DE4" s="4">
        <v>12688038.847949211</v>
      </c>
      <c r="DF4" s="4">
        <v>12573294.984712731</v>
      </c>
      <c r="DG4" s="4">
        <v>13476674.899163242</v>
      </c>
      <c r="DH4" s="4">
        <v>13569582.123882156</v>
      </c>
      <c r="DI4" s="4">
        <v>13774781.858430715</v>
      </c>
      <c r="DJ4" s="4">
        <v>14212019.727084694</v>
      </c>
      <c r="DK4" s="4">
        <v>14050508.66961466</v>
      </c>
      <c r="DL4" s="4">
        <v>14437316.701633841</v>
      </c>
      <c r="DM4" s="4">
        <v>14218230.749087576</v>
      </c>
      <c r="DN4" s="4">
        <v>14225200.092267733</v>
      </c>
      <c r="DO4" s="4">
        <v>0</v>
      </c>
    </row>
    <row r="5" spans="1:119" x14ac:dyDescent="0.25">
      <c r="A5" t="str">
        <f>_xlfn.XLOOKUP(B5,wasteprojectionmodel_actuals_20!D:D,wasteprojectionmodel_actuals_20!C:C)</f>
        <v>Aggregate, masonry and soils</v>
      </c>
      <c r="B5" t="s">
        <v>18</v>
      </c>
      <c r="C5">
        <f>_xlfn.IFNA(_xlfn.XLOOKUP(_xlfn.TEXTJOIN("",TRUE,'Table1 Input'!D$1,'Table1 Input'!$B5),'Joint tables'!$E$1:$E$507,'Joint tables'!$F$1:$F$507),0)</f>
        <v>27290</v>
      </c>
      <c r="D5">
        <f>_xlfn.IFNA(_xlfn.XLOOKUP(_xlfn.TEXTJOIN("",TRUE,'Table1 Input'!E$1,'Table1 Input'!$B5),'Joint tables'!$E$1:$E$507,'Joint tables'!$F$1:$F$507),0)</f>
        <v>22300</v>
      </c>
      <c r="E5">
        <f>_xlfn.IFNA(_xlfn.XLOOKUP(_xlfn.TEXTJOIN("",TRUE,'Table1 Input'!F$1,'Table1 Input'!$B5),'Joint tables'!$E$1:$E$507,'Joint tables'!$F$1:$F$507),0)</f>
        <v>33475</v>
      </c>
      <c r="F5">
        <f>_xlfn.IFNA(_xlfn.XLOOKUP(_xlfn.TEXTJOIN("",TRUE,'Table1 Input'!G$1,'Table1 Input'!$B5),'Joint tables'!$E$1:$E$507,'Joint tables'!$F$1:$F$507),0)</f>
        <v>37259</v>
      </c>
      <c r="G5">
        <f>_xlfn.IFNA(_xlfn.XLOOKUP(_xlfn.TEXTJOIN("",TRUE,'Table1 Input'!H$1,'Table1 Input'!$B5),'Joint tables'!$E$1:$E$507,'Joint tables'!$F$1:$F$507),0)</f>
        <v>27205</v>
      </c>
      <c r="H5">
        <f>_xlfn.IFNA(_xlfn.XLOOKUP(_xlfn.TEXTJOIN("",TRUE,'Table1 Input'!I$1,'Table1 Input'!$B5),'Joint tables'!$E$1:$E$507,'Joint tables'!$F$1:$F$507),0)</f>
        <v>32234</v>
      </c>
      <c r="I5">
        <f>_xlfn.IFNA(_xlfn.XLOOKUP(_xlfn.TEXTJOIN("",TRUE,'Table1 Input'!J$1,'Table1 Input'!$B5),'Joint tables'!$E$1:$E$507,'Joint tables'!$F$1:$F$507),0)</f>
        <v>34058</v>
      </c>
      <c r="J5">
        <f>_xlfn.IFNA(_xlfn.XLOOKUP(_xlfn.TEXTJOIN("",TRUE,'Table1 Input'!K$1,'Table1 Input'!$B5),'Joint tables'!$E$1:$E$507,'Joint tables'!$F$1:$F$507),0)</f>
        <v>38838</v>
      </c>
      <c r="K5">
        <f>_xlfn.IFNA(_xlfn.XLOOKUP(_xlfn.TEXTJOIN("",TRUE,'Table1 Input'!L$1,'Table1 Input'!$B5),'Joint tables'!$E$1:$E$507,'Joint tables'!$F$1:$F$507),0)</f>
        <v>33208</v>
      </c>
      <c r="L5">
        <f>_xlfn.IFNA(_xlfn.XLOOKUP(_xlfn.TEXTJOIN("",TRUE,'Table1 Input'!M$1,'Table1 Input'!$B5),'Joint tables'!$E$1:$E$507,'Joint tables'!$F$1:$F$507),0)</f>
        <v>38062</v>
      </c>
      <c r="M5">
        <f>_xlfn.IFNA(_xlfn.XLOOKUP(_xlfn.TEXTJOIN("",TRUE,'Table1 Input'!N$1,'Table1 Input'!$B5),'Joint tables'!$E$1:$E$507,'Joint tables'!$F$1:$F$507),0)</f>
        <v>36868</v>
      </c>
      <c r="N5">
        <f>_xlfn.IFNA(_xlfn.XLOOKUP(_xlfn.TEXTJOIN("",TRUE,'Table1 Input'!O$1,'Table1 Input'!$B5),'Joint tables'!$E$1:$E$507,'Joint tables'!$F$1:$F$507),0)</f>
        <v>34524</v>
      </c>
      <c r="O5">
        <f>_xlfn.IFNA(_xlfn.XLOOKUP(_xlfn.TEXTJOIN("",TRUE,'Table1 Input'!P$1,'Table1 Input'!$B5),'Joint tables'!$E$1:$E$507,'Joint tables'!$F$1:$F$507),0)</f>
        <v>35983</v>
      </c>
      <c r="P5">
        <f>_xlfn.IFNA(_xlfn.XLOOKUP(_xlfn.TEXTJOIN("",TRUE,'Table1 Input'!Q$1,'Table1 Input'!$B5),'Joint tables'!$E$1:$E$507,'Joint tables'!$F$1:$F$507),0)</f>
        <v>30319</v>
      </c>
      <c r="Q5">
        <f>_xlfn.IFNA(_xlfn.XLOOKUP(_xlfn.TEXTJOIN("",TRUE,'Table1 Input'!R$1,'Table1 Input'!$B5),'Joint tables'!$E$1:$E$507,'Joint tables'!$F$1:$F$507),0)</f>
        <v>32616</v>
      </c>
      <c r="R5">
        <f>_xlfn.IFNA(_xlfn.XLOOKUP(_xlfn.TEXTJOIN("",TRUE,'Table1 Input'!S$1,'Table1 Input'!$B5),'Joint tables'!$E$1:$E$507,'Joint tables'!$F$1:$F$507),0)</f>
        <v>32641</v>
      </c>
      <c r="S5" s="4" cm="1">
        <f t="array" ref="S5:DO5">_xlfn.XLOOKUP(B5,'VALUE PROJECTION'!A:A,'VALUE PROJECTION'!B:CX)</f>
        <v>54013.226726703455</v>
      </c>
      <c r="T5" s="4">
        <v>61012.441139601215</v>
      </c>
      <c r="U5" s="4">
        <v>59914.918996627137</v>
      </c>
      <c r="V5" s="4">
        <v>63351.544589016667</v>
      </c>
      <c r="W5" s="4">
        <v>56294.58284603936</v>
      </c>
      <c r="X5" s="4">
        <v>62723.216258421155</v>
      </c>
      <c r="Y5" s="4">
        <v>60230.15367984664</v>
      </c>
      <c r="Z5" s="4">
        <v>64920.046036533698</v>
      </c>
      <c r="AA5" s="4">
        <v>71189.519855572726</v>
      </c>
      <c r="AB5" s="4">
        <v>77014.498172347143</v>
      </c>
      <c r="AC5" s="4">
        <v>77664.690607535682</v>
      </c>
      <c r="AD5" s="4">
        <v>78934.09741071098</v>
      </c>
      <c r="AE5" s="4">
        <v>77799.347749800116</v>
      </c>
      <c r="AF5" s="4">
        <v>84511.149172111225</v>
      </c>
      <c r="AG5" s="4">
        <v>80989.280040338184</v>
      </c>
      <c r="AH5" s="4">
        <v>85519.643998080282</v>
      </c>
      <c r="AI5" s="4">
        <v>80821.374839907294</v>
      </c>
      <c r="AJ5" s="4">
        <v>85792.062094715584</v>
      </c>
      <c r="AK5" s="4">
        <v>84894.004107007859</v>
      </c>
      <c r="AL5" s="4">
        <v>88294.450883239915</v>
      </c>
      <c r="AM5" s="4">
        <v>88020.747621652932</v>
      </c>
      <c r="AN5" s="4">
        <v>101793.24613637452</v>
      </c>
      <c r="AO5" s="4">
        <v>95864.320294642079</v>
      </c>
      <c r="AP5" s="4">
        <v>104636.23145459246</v>
      </c>
      <c r="AQ5" s="4">
        <v>102170.23760631429</v>
      </c>
      <c r="AR5" s="4">
        <v>110530.89944033934</v>
      </c>
      <c r="AS5" s="4">
        <v>106678.0837607179</v>
      </c>
      <c r="AT5" s="4">
        <v>111614.61430219148</v>
      </c>
      <c r="AU5" s="4">
        <v>101960.50219416745</v>
      </c>
      <c r="AV5" s="4">
        <v>107987.248403993</v>
      </c>
      <c r="AW5" s="4">
        <v>108705.74715565245</v>
      </c>
      <c r="AX5" s="4">
        <v>112723.07287395596</v>
      </c>
      <c r="AY5" s="4">
        <v>115342.17988668161</v>
      </c>
      <c r="AZ5" s="4">
        <v>123309.06180385215</v>
      </c>
      <c r="BA5" s="4">
        <v>124596.83154944067</v>
      </c>
      <c r="BB5" s="4">
        <v>126204.76825493196</v>
      </c>
      <c r="BC5" s="4">
        <v>128446.64183242015</v>
      </c>
      <c r="BD5" s="4">
        <v>128077.51570840664</v>
      </c>
      <c r="BE5" s="4">
        <v>129823.2611041561</v>
      </c>
      <c r="BF5" s="4">
        <v>129723.34189253249</v>
      </c>
      <c r="BG5" s="4">
        <v>128707.9108539439</v>
      </c>
      <c r="BH5" s="4">
        <v>139065.95575089304</v>
      </c>
      <c r="BI5" s="4">
        <v>130262.49208894154</v>
      </c>
      <c r="BJ5" s="4">
        <v>134621.02897025834</v>
      </c>
      <c r="BK5" s="4">
        <v>142453.10193780664</v>
      </c>
      <c r="BL5" s="4">
        <v>149765.12494792248</v>
      </c>
      <c r="BM5" s="4">
        <v>147350.52549432658</v>
      </c>
      <c r="BN5" s="4">
        <v>154613.18931944677</v>
      </c>
      <c r="BO5" s="4">
        <v>149312.37653704308</v>
      </c>
      <c r="BP5" s="4">
        <v>156905.39947516425</v>
      </c>
      <c r="BQ5" s="4">
        <v>147893.62190569821</v>
      </c>
      <c r="BR5" s="4">
        <v>161199.94060609076</v>
      </c>
      <c r="BS5" s="4">
        <v>145361.51675782155</v>
      </c>
      <c r="BT5" s="4">
        <v>151283.33217780295</v>
      </c>
      <c r="BU5" s="4">
        <v>153895.98618047393</v>
      </c>
      <c r="BV5" s="4">
        <v>158596.36726256524</v>
      </c>
      <c r="BW5" s="4">
        <v>159496.24809422743</v>
      </c>
      <c r="BX5" s="4">
        <v>169071.87301215989</v>
      </c>
      <c r="BY5" s="4">
        <v>168079.89970161306</v>
      </c>
      <c r="BZ5" s="4">
        <v>178967.73734529634</v>
      </c>
      <c r="CA5" s="4">
        <v>179124.79342901154</v>
      </c>
      <c r="CB5" s="4">
        <v>185072.54127459595</v>
      </c>
      <c r="CC5" s="4">
        <v>169424.84620003426</v>
      </c>
      <c r="CD5" s="4">
        <v>183083.04111176936</v>
      </c>
      <c r="CE5" s="4">
        <v>170224.91821164283</v>
      </c>
      <c r="CF5" s="4">
        <v>182577.34830106251</v>
      </c>
      <c r="CG5" s="4">
        <v>179444.79901271031</v>
      </c>
      <c r="CH5" s="4">
        <v>182351.82156251962</v>
      </c>
      <c r="CI5" s="4">
        <v>182850.0402397603</v>
      </c>
      <c r="CJ5" s="4">
        <v>192493.67382639388</v>
      </c>
      <c r="CK5" s="4">
        <v>193560.81163657777</v>
      </c>
      <c r="CL5" s="4">
        <v>201217.73581539703</v>
      </c>
      <c r="CM5" s="4">
        <v>199597.24362678666</v>
      </c>
      <c r="CN5" s="4">
        <v>204553.66917756916</v>
      </c>
      <c r="CO5" s="4">
        <v>197879.33861694357</v>
      </c>
      <c r="CP5" s="4">
        <v>195522.54770139747</v>
      </c>
      <c r="CQ5" s="4">
        <v>201571.48954007318</v>
      </c>
      <c r="CR5" s="4">
        <v>195316.20051758538</v>
      </c>
      <c r="CS5" s="4">
        <v>198484.13863551209</v>
      </c>
      <c r="CT5" s="4">
        <v>213385.25771633961</v>
      </c>
      <c r="CU5" s="4">
        <v>205060.1922260235</v>
      </c>
      <c r="CV5" s="4">
        <v>225473.44993585043</v>
      </c>
      <c r="CW5" s="4">
        <v>217197.18974309918</v>
      </c>
      <c r="CX5" s="4">
        <v>218690.8172667351</v>
      </c>
      <c r="CY5" s="4">
        <v>216523.89256678414</v>
      </c>
      <c r="CZ5" s="4">
        <v>231174.23947814296</v>
      </c>
      <c r="DA5" s="4">
        <v>220259.52071374172</v>
      </c>
      <c r="DB5" s="4">
        <v>233932.71444235861</v>
      </c>
      <c r="DC5" s="4">
        <v>216858.0401465602</v>
      </c>
      <c r="DD5" s="4">
        <v>238190.22867233833</v>
      </c>
      <c r="DE5" s="4">
        <v>224758.37841518046</v>
      </c>
      <c r="DF5" s="4">
        <v>232161.4220994644</v>
      </c>
      <c r="DG5" s="4">
        <v>227804.96421959458</v>
      </c>
      <c r="DH5" s="4">
        <v>245953.25829098441</v>
      </c>
      <c r="DI5" s="4">
        <v>245651.31846038974</v>
      </c>
      <c r="DJ5" s="4">
        <v>246707.58798006448</v>
      </c>
      <c r="DK5" s="4">
        <v>235885.87313038381</v>
      </c>
      <c r="DL5" s="4">
        <v>257078.79152213558</v>
      </c>
      <c r="DM5" s="4">
        <v>248863.3929471157</v>
      </c>
      <c r="DN5" s="4">
        <v>253540.22629599654</v>
      </c>
      <c r="DO5" s="4">
        <v>0</v>
      </c>
    </row>
    <row r="6" spans="1:119" x14ac:dyDescent="0.25">
      <c r="A6" t="str">
        <f>_xlfn.XLOOKUP(B6,wasteprojectionmodel_actuals_20!D:D,wasteprojectionmodel_actuals_20!C:C)</f>
        <v>Aggregate, masonry and soils</v>
      </c>
      <c r="B6" t="s">
        <v>19</v>
      </c>
      <c r="C6">
        <f>_xlfn.IFNA(_xlfn.XLOOKUP(_xlfn.TEXTJOIN("",TRUE,'Table1 Input'!D$1,'Table1 Input'!$B6),'Joint tables'!$E$1:$E$507,'Joint tables'!$F$1:$F$507),0)</f>
        <v>628011</v>
      </c>
      <c r="D6">
        <f>_xlfn.IFNA(_xlfn.XLOOKUP(_xlfn.TEXTJOIN("",TRUE,'Table1 Input'!E$1,'Table1 Input'!$B6),'Joint tables'!$E$1:$E$507,'Joint tables'!$F$1:$F$507),0)</f>
        <v>743697</v>
      </c>
      <c r="E6">
        <f>_xlfn.IFNA(_xlfn.XLOOKUP(_xlfn.TEXTJOIN("",TRUE,'Table1 Input'!F$1,'Table1 Input'!$B6),'Joint tables'!$E$1:$E$507,'Joint tables'!$F$1:$F$507),0)</f>
        <v>742793</v>
      </c>
      <c r="F6">
        <f>_xlfn.IFNA(_xlfn.XLOOKUP(_xlfn.TEXTJOIN("",TRUE,'Table1 Input'!G$1,'Table1 Input'!$B6),'Joint tables'!$E$1:$E$507,'Joint tables'!$F$1:$F$507),0)</f>
        <v>826100</v>
      </c>
      <c r="G6">
        <f>_xlfn.IFNA(_xlfn.XLOOKUP(_xlfn.TEXTJOIN("",TRUE,'Table1 Input'!H$1,'Table1 Input'!$B6),'Joint tables'!$E$1:$E$507,'Joint tables'!$F$1:$F$507),0)</f>
        <v>560951</v>
      </c>
      <c r="H6">
        <f>_xlfn.IFNA(_xlfn.XLOOKUP(_xlfn.TEXTJOIN("",TRUE,'Table1 Input'!I$1,'Table1 Input'!$B6),'Joint tables'!$E$1:$E$507,'Joint tables'!$F$1:$F$507),0)</f>
        <v>1098835</v>
      </c>
      <c r="I6">
        <f>_xlfn.IFNA(_xlfn.XLOOKUP(_xlfn.TEXTJOIN("",TRUE,'Table1 Input'!J$1,'Table1 Input'!$B6),'Joint tables'!$E$1:$E$507,'Joint tables'!$F$1:$F$507),0)</f>
        <v>816521</v>
      </c>
      <c r="J6">
        <f>_xlfn.IFNA(_xlfn.XLOOKUP(_xlfn.TEXTJOIN("",TRUE,'Table1 Input'!K$1,'Table1 Input'!$B6),'Joint tables'!$E$1:$E$507,'Joint tables'!$F$1:$F$507),0)</f>
        <v>839579</v>
      </c>
      <c r="K6">
        <f>_xlfn.IFNA(_xlfn.XLOOKUP(_xlfn.TEXTJOIN("",TRUE,'Table1 Input'!L$1,'Table1 Input'!$B6),'Joint tables'!$E$1:$E$507,'Joint tables'!$F$1:$F$507),0)</f>
        <v>711088</v>
      </c>
      <c r="L6">
        <f>_xlfn.IFNA(_xlfn.XLOOKUP(_xlfn.TEXTJOIN("",TRUE,'Table1 Input'!M$1,'Table1 Input'!$B6),'Joint tables'!$E$1:$E$507,'Joint tables'!$F$1:$F$507),0)</f>
        <v>727237</v>
      </c>
      <c r="M6">
        <f>_xlfn.IFNA(_xlfn.XLOOKUP(_xlfn.TEXTJOIN("",TRUE,'Table1 Input'!N$1,'Table1 Input'!$B6),'Joint tables'!$E$1:$E$507,'Joint tables'!$F$1:$F$507),0)</f>
        <v>100197</v>
      </c>
      <c r="N6">
        <f>_xlfn.IFNA(_xlfn.XLOOKUP(_xlfn.TEXTJOIN("",TRUE,'Table1 Input'!O$1,'Table1 Input'!$B6),'Joint tables'!$E$1:$E$507,'Joint tables'!$F$1:$F$507),0)</f>
        <v>92277</v>
      </c>
      <c r="O6">
        <f>_xlfn.IFNA(_xlfn.XLOOKUP(_xlfn.TEXTJOIN("",TRUE,'Table1 Input'!P$1,'Table1 Input'!$B6),'Joint tables'!$E$1:$E$507,'Joint tables'!$F$1:$F$507),0)</f>
        <v>1058430</v>
      </c>
      <c r="P6">
        <f>_xlfn.IFNA(_xlfn.XLOOKUP(_xlfn.TEXTJOIN("",TRUE,'Table1 Input'!Q$1,'Table1 Input'!$B6),'Joint tables'!$E$1:$E$507,'Joint tables'!$F$1:$F$507),0)</f>
        <v>1300376</v>
      </c>
      <c r="Q6">
        <f>_xlfn.IFNA(_xlfn.XLOOKUP(_xlfn.TEXTJOIN("",TRUE,'Table1 Input'!R$1,'Table1 Input'!$B6),'Joint tables'!$E$1:$E$507,'Joint tables'!$F$1:$F$507),0)</f>
        <v>946601</v>
      </c>
      <c r="R6">
        <f>_xlfn.IFNA(_xlfn.XLOOKUP(_xlfn.TEXTJOIN("",TRUE,'Table1 Input'!S$1,'Table1 Input'!$B6),'Joint tables'!$E$1:$E$507,'Joint tables'!$F$1:$F$507),0)</f>
        <v>1119490</v>
      </c>
      <c r="S6" s="4" cm="1">
        <f t="array" ref="S6:DO6">_xlfn.XLOOKUP(B6,'VALUE PROJECTION'!A:A,'VALUE PROJECTION'!B:CX)</f>
        <v>1212778.4452993385</v>
      </c>
      <c r="T6" s="4">
        <v>1262008.8709832386</v>
      </c>
      <c r="U6" s="4">
        <v>1246291.4131967975</v>
      </c>
      <c r="V6" s="4">
        <v>1254927.0416822501</v>
      </c>
      <c r="W6" s="4">
        <v>1206502.7192923264</v>
      </c>
      <c r="X6" s="4">
        <v>1266760.0685683717</v>
      </c>
      <c r="Y6" s="4">
        <v>1312948.6583620859</v>
      </c>
      <c r="Z6" s="4">
        <v>1322460.2644814609</v>
      </c>
      <c r="AA6" s="4">
        <v>1466366.1674823568</v>
      </c>
      <c r="AB6" s="4">
        <v>1534887.5462752751</v>
      </c>
      <c r="AC6" s="4">
        <v>1589643.5307535196</v>
      </c>
      <c r="AD6" s="4">
        <v>1634095.0649490065</v>
      </c>
      <c r="AE6" s="4">
        <v>1718187.4187040154</v>
      </c>
      <c r="AF6" s="4">
        <v>1786108.3965783925</v>
      </c>
      <c r="AG6" s="4">
        <v>1795295.3677582529</v>
      </c>
      <c r="AH6" s="4">
        <v>1704496.8978682361</v>
      </c>
      <c r="AI6" s="4">
        <v>1731297.0632789268</v>
      </c>
      <c r="AJ6" s="4">
        <v>1745004.3796544035</v>
      </c>
      <c r="AK6" s="4">
        <v>1805303.3528265518</v>
      </c>
      <c r="AL6" s="4">
        <v>1756389.3959140494</v>
      </c>
      <c r="AM6" s="4">
        <v>1936321.5217167963</v>
      </c>
      <c r="AN6" s="4">
        <v>2024488.1574602306</v>
      </c>
      <c r="AO6" s="4">
        <v>2082989.7339318141</v>
      </c>
      <c r="AP6" s="4">
        <v>2101941.7216924569</v>
      </c>
      <c r="AQ6" s="4">
        <v>2178393.4540233593</v>
      </c>
      <c r="AR6" s="4">
        <v>2254585.8145907619</v>
      </c>
      <c r="AS6" s="4">
        <v>2176310.3422164638</v>
      </c>
      <c r="AT6" s="4">
        <v>2197811.4337268267</v>
      </c>
      <c r="AU6" s="4">
        <v>2178431.5797453024</v>
      </c>
      <c r="AV6" s="4">
        <v>2202343.3702913933</v>
      </c>
      <c r="AW6" s="4">
        <v>2265835.6593895792</v>
      </c>
      <c r="AX6" s="4">
        <v>2226361.5482879686</v>
      </c>
      <c r="AY6" s="4">
        <v>2388043.0242993445</v>
      </c>
      <c r="AZ6" s="4">
        <v>2525486.5137665523</v>
      </c>
      <c r="BA6" s="4">
        <v>2567081.6500408365</v>
      </c>
      <c r="BB6" s="4">
        <v>2600180.5395845673</v>
      </c>
      <c r="BC6" s="4">
        <v>2684151.6771188974</v>
      </c>
      <c r="BD6" s="4">
        <v>2727931.7528871801</v>
      </c>
      <c r="BE6" s="4">
        <v>2694450.6169000482</v>
      </c>
      <c r="BF6" s="4">
        <v>2757262.3515383345</v>
      </c>
      <c r="BG6" s="4">
        <v>2657261.2260808656</v>
      </c>
      <c r="BH6" s="4">
        <v>2664314.7856606734</v>
      </c>
      <c r="BI6" s="4">
        <v>2800901.5505845817</v>
      </c>
      <c r="BJ6" s="4">
        <v>2821371.1936324602</v>
      </c>
      <c r="BK6" s="4">
        <v>3016099.0724900244</v>
      </c>
      <c r="BL6" s="4">
        <v>2891347.9496892919</v>
      </c>
      <c r="BM6" s="4">
        <v>3079721.6738466811</v>
      </c>
      <c r="BN6" s="4">
        <v>3144312.2067976394</v>
      </c>
      <c r="BO6" s="4">
        <v>3105032.2153991628</v>
      </c>
      <c r="BP6" s="4">
        <v>3166791.0082560061</v>
      </c>
      <c r="BQ6" s="4">
        <v>3215164.6272536456</v>
      </c>
      <c r="BR6" s="4">
        <v>3246040.0738317897</v>
      </c>
      <c r="BS6" s="4">
        <v>3096426.3082214496</v>
      </c>
      <c r="BT6" s="4">
        <v>3215553.7810369707</v>
      </c>
      <c r="BU6" s="4">
        <v>3307209.8222123957</v>
      </c>
      <c r="BV6" s="4">
        <v>3257165.9379392043</v>
      </c>
      <c r="BW6" s="4">
        <v>3527077.7524679382</v>
      </c>
      <c r="BX6" s="4">
        <v>3444304.5682637356</v>
      </c>
      <c r="BY6" s="4">
        <v>3665679.103634249</v>
      </c>
      <c r="BZ6" s="4">
        <v>3712156.2759110308</v>
      </c>
      <c r="CA6" s="4">
        <v>3734558.692919788</v>
      </c>
      <c r="CB6" s="4">
        <v>3807426.2960844319</v>
      </c>
      <c r="CC6" s="4">
        <v>3603206.7222349271</v>
      </c>
      <c r="CD6" s="4">
        <v>3713293.1551331235</v>
      </c>
      <c r="CE6" s="4">
        <v>3709825.1946267928</v>
      </c>
      <c r="CF6" s="4">
        <v>3791770.0307381637</v>
      </c>
      <c r="CG6" s="4">
        <v>3819606.6902938588</v>
      </c>
      <c r="CH6" s="4">
        <v>3810309.0690101404</v>
      </c>
      <c r="CI6" s="4">
        <v>3911326.6743541211</v>
      </c>
      <c r="CJ6" s="4">
        <v>3982067.9746196312</v>
      </c>
      <c r="CK6" s="4">
        <v>4058767.1661783187</v>
      </c>
      <c r="CL6" s="4">
        <v>4111543.2967893691</v>
      </c>
      <c r="CM6" s="4">
        <v>4239596.6209755847</v>
      </c>
      <c r="CN6" s="4">
        <v>4171233.8216092978</v>
      </c>
      <c r="CO6" s="4">
        <v>4304303.4794444107</v>
      </c>
      <c r="CP6" s="4">
        <v>4223043.2649882566</v>
      </c>
      <c r="CQ6" s="4">
        <v>4302599.5094855176</v>
      </c>
      <c r="CR6" s="4">
        <v>4149523.3027122156</v>
      </c>
      <c r="CS6" s="4">
        <v>4231216.1284477441</v>
      </c>
      <c r="CT6" s="4">
        <v>4224705.8412836092</v>
      </c>
      <c r="CU6" s="4">
        <v>4581590.5409148177</v>
      </c>
      <c r="CV6" s="4">
        <v>4545103.0927952947</v>
      </c>
      <c r="CW6" s="4">
        <v>4633946.8388814563</v>
      </c>
      <c r="CX6" s="4">
        <v>4682399.4403448189</v>
      </c>
      <c r="CY6" s="4">
        <v>4623821.4063062239</v>
      </c>
      <c r="CZ6" s="4">
        <v>4799217.5914692041</v>
      </c>
      <c r="DA6" s="4">
        <v>4612326.5593445376</v>
      </c>
      <c r="DB6" s="4">
        <v>4705751.5826676628</v>
      </c>
      <c r="DC6" s="4">
        <v>4701959.725321427</v>
      </c>
      <c r="DD6" s="4">
        <v>4661498.1337575847</v>
      </c>
      <c r="DE6" s="4">
        <v>4646067.9158169376</v>
      </c>
      <c r="DF6" s="4">
        <v>4745991.769274828</v>
      </c>
      <c r="DG6" s="4">
        <v>4985359.3596555218</v>
      </c>
      <c r="DH6" s="4">
        <v>5002802.8350985516</v>
      </c>
      <c r="DI6" s="4">
        <v>4940596.8925662478</v>
      </c>
      <c r="DJ6" s="4">
        <v>5004730.7371072853</v>
      </c>
      <c r="DK6" s="4">
        <v>5324542.1768734986</v>
      </c>
      <c r="DL6" s="4">
        <v>5122074.8271813486</v>
      </c>
      <c r="DM6" s="4">
        <v>5204070.0369269401</v>
      </c>
      <c r="DN6" s="4">
        <v>5157769.5386618748</v>
      </c>
      <c r="DO6" s="4">
        <v>0</v>
      </c>
    </row>
    <row r="7" spans="1:119" x14ac:dyDescent="0.25">
      <c r="A7" t="str">
        <f>_xlfn.XLOOKUP(B7,wasteprojectionmodel_actuals_20!D:D,wasteprojectionmodel_actuals_20!C:C)</f>
        <v>Glass</v>
      </c>
      <c r="B7" t="s">
        <v>21</v>
      </c>
      <c r="C7">
        <f>_xlfn.IFNA(_xlfn.XLOOKUP(_xlfn.TEXTJOIN("",TRUE,'Table1 Input'!D$1,'Table1 Input'!$B7),'Joint tables'!$E$1:$E$507,'Joint tables'!$F$1:$F$507),0)</f>
        <v>142617</v>
      </c>
      <c r="D7">
        <f>_xlfn.IFNA(_xlfn.XLOOKUP(_xlfn.TEXTJOIN("",TRUE,'Table1 Input'!E$1,'Table1 Input'!$B7),'Joint tables'!$E$1:$E$507,'Joint tables'!$F$1:$F$507),0)</f>
        <v>187955</v>
      </c>
      <c r="E7">
        <f>_xlfn.IFNA(_xlfn.XLOOKUP(_xlfn.TEXTJOIN("",TRUE,'Table1 Input'!F$1,'Table1 Input'!$B7),'Joint tables'!$E$1:$E$507,'Joint tables'!$F$1:$F$507),0)</f>
        <v>162320</v>
      </c>
      <c r="F7">
        <f>_xlfn.IFNA(_xlfn.XLOOKUP(_xlfn.TEXTJOIN("",TRUE,'Table1 Input'!G$1,'Table1 Input'!$B7),'Joint tables'!$E$1:$E$507,'Joint tables'!$F$1:$F$507),0)</f>
        <v>166649</v>
      </c>
      <c r="G7">
        <f>_xlfn.IFNA(_xlfn.XLOOKUP(_xlfn.TEXTJOIN("",TRUE,'Table1 Input'!H$1,'Table1 Input'!$B7),'Joint tables'!$E$1:$E$507,'Joint tables'!$F$1:$F$507),0)</f>
        <v>137049</v>
      </c>
      <c r="H7">
        <f>_xlfn.IFNA(_xlfn.XLOOKUP(_xlfn.TEXTJOIN("",TRUE,'Table1 Input'!I$1,'Table1 Input'!$B7),'Joint tables'!$E$1:$E$507,'Joint tables'!$F$1:$F$507),0)</f>
        <v>176954</v>
      </c>
      <c r="I7">
        <f>_xlfn.IFNA(_xlfn.XLOOKUP(_xlfn.TEXTJOIN("",TRUE,'Table1 Input'!J$1,'Table1 Input'!$B7),'Joint tables'!$E$1:$E$507,'Joint tables'!$F$1:$F$507),0)</f>
        <v>178608</v>
      </c>
      <c r="J7">
        <f>_xlfn.IFNA(_xlfn.XLOOKUP(_xlfn.TEXTJOIN("",TRUE,'Table1 Input'!K$1,'Table1 Input'!$B7),'Joint tables'!$E$1:$E$507,'Joint tables'!$F$1:$F$507),0)</f>
        <v>143480</v>
      </c>
      <c r="K7">
        <f>_xlfn.IFNA(_xlfn.XLOOKUP(_xlfn.TEXTJOIN("",TRUE,'Table1 Input'!L$1,'Table1 Input'!$B7),'Joint tables'!$E$1:$E$507,'Joint tables'!$F$1:$F$507),0)</f>
        <v>149169</v>
      </c>
      <c r="L7">
        <f>_xlfn.IFNA(_xlfn.XLOOKUP(_xlfn.TEXTJOIN("",TRUE,'Table1 Input'!M$1,'Table1 Input'!$B7),'Joint tables'!$E$1:$E$507,'Joint tables'!$F$1:$F$507),0)</f>
        <v>196075</v>
      </c>
      <c r="M7">
        <f>_xlfn.IFNA(_xlfn.XLOOKUP(_xlfn.TEXTJOIN("",TRUE,'Table1 Input'!N$1,'Table1 Input'!$B7),'Joint tables'!$E$1:$E$507,'Joint tables'!$F$1:$F$507),0)</f>
        <v>181754</v>
      </c>
      <c r="N7">
        <f>_xlfn.IFNA(_xlfn.XLOOKUP(_xlfn.TEXTJOIN("",TRUE,'Table1 Input'!O$1,'Table1 Input'!$B7),'Joint tables'!$E$1:$E$507,'Joint tables'!$F$1:$F$507),0)</f>
        <v>142554</v>
      </c>
      <c r="O7">
        <f>_xlfn.IFNA(_xlfn.XLOOKUP(_xlfn.TEXTJOIN("",TRUE,'Table1 Input'!P$1,'Table1 Input'!$B7),'Joint tables'!$E$1:$E$507,'Joint tables'!$F$1:$F$507),0)</f>
        <v>218376</v>
      </c>
      <c r="P7">
        <f>_xlfn.IFNA(_xlfn.XLOOKUP(_xlfn.TEXTJOIN("",TRUE,'Table1 Input'!Q$1,'Table1 Input'!$B7),'Joint tables'!$E$1:$E$507,'Joint tables'!$F$1:$F$507),0)</f>
        <v>175668</v>
      </c>
      <c r="Q7">
        <f>_xlfn.IFNA(_xlfn.XLOOKUP(_xlfn.TEXTJOIN("",TRUE,'Table1 Input'!R$1,'Table1 Input'!$B7),'Joint tables'!$E$1:$E$507,'Joint tables'!$F$1:$F$507),0)</f>
        <v>296804</v>
      </c>
      <c r="R7">
        <f>_xlfn.IFNA(_xlfn.XLOOKUP(_xlfn.TEXTJOIN("",TRUE,'Table1 Input'!S$1,'Table1 Input'!$B7),'Joint tables'!$E$1:$E$507,'Joint tables'!$F$1:$F$507),0)</f>
        <v>334640</v>
      </c>
      <c r="S7" s="4" cm="1">
        <f t="array" ref="S7:DO7">_xlfn.XLOOKUP(B7,'VALUE PROJECTION'!A:A,'VALUE PROJECTION'!B:CX)</f>
        <v>274538.47862285381</v>
      </c>
      <c r="T7" s="4">
        <v>291065.22372066387</v>
      </c>
      <c r="U7" s="4">
        <v>287162.38915368391</v>
      </c>
      <c r="V7" s="4">
        <v>279617.61061424209</v>
      </c>
      <c r="W7" s="4">
        <v>270330.39071605657</v>
      </c>
      <c r="X7" s="4">
        <v>267783.28910680168</v>
      </c>
      <c r="Y7" s="4">
        <v>298089.79549019394</v>
      </c>
      <c r="Z7" s="4">
        <v>297325.66516287578</v>
      </c>
      <c r="AA7" s="4">
        <v>331229.9594559127</v>
      </c>
      <c r="AB7" s="4">
        <v>339280.55981671979</v>
      </c>
      <c r="AC7" s="4">
        <v>364764.99926085526</v>
      </c>
      <c r="AD7" s="4">
        <v>369827.93078853225</v>
      </c>
      <c r="AE7" s="4">
        <v>393141.2883466105</v>
      </c>
      <c r="AF7" s="4">
        <v>390775.31589143974</v>
      </c>
      <c r="AG7" s="4">
        <v>390333.78945344628</v>
      </c>
      <c r="AH7" s="4">
        <v>387797.61848395277</v>
      </c>
      <c r="AI7" s="4">
        <v>385301.93553828791</v>
      </c>
      <c r="AJ7" s="4">
        <v>398522.1875109481</v>
      </c>
      <c r="AK7" s="4">
        <v>408541.33826957771</v>
      </c>
      <c r="AL7" s="4">
        <v>396352.38372852205</v>
      </c>
      <c r="AM7" s="4">
        <v>438579.72950273496</v>
      </c>
      <c r="AN7" s="4">
        <v>454090.96342072001</v>
      </c>
      <c r="AO7" s="4">
        <v>474956.20982754295</v>
      </c>
      <c r="AP7" s="4">
        <v>475751.06553553208</v>
      </c>
      <c r="AQ7" s="4">
        <v>494016.40012200514</v>
      </c>
      <c r="AR7" s="4">
        <v>515196.58222339588</v>
      </c>
      <c r="AS7" s="4">
        <v>513956.51286485704</v>
      </c>
      <c r="AT7" s="4">
        <v>508883.45223889803</v>
      </c>
      <c r="AU7" s="4">
        <v>480142.71887793456</v>
      </c>
      <c r="AV7" s="4">
        <v>492331.74773283943</v>
      </c>
      <c r="AW7" s="4">
        <v>522832.96213272377</v>
      </c>
      <c r="AX7" s="4">
        <v>523353.0792046999</v>
      </c>
      <c r="AY7" s="4">
        <v>564859.80027524044</v>
      </c>
      <c r="AZ7" s="4">
        <v>583754.92079929472</v>
      </c>
      <c r="BA7" s="4">
        <v>585614.27464666066</v>
      </c>
      <c r="BB7" s="4">
        <v>615790.4097292946</v>
      </c>
      <c r="BC7" s="4">
        <v>600358.94519077498</v>
      </c>
      <c r="BD7" s="4">
        <v>625814.82943005546</v>
      </c>
      <c r="BE7" s="4">
        <v>602004.9023746996</v>
      </c>
      <c r="BF7" s="4">
        <v>630147.72552329313</v>
      </c>
      <c r="BG7" s="4">
        <v>588369.73293248098</v>
      </c>
      <c r="BH7" s="4">
        <v>622194.75311754656</v>
      </c>
      <c r="BI7" s="4">
        <v>624603.37742429844</v>
      </c>
      <c r="BJ7" s="4">
        <v>630038.67856153322</v>
      </c>
      <c r="BK7" s="4">
        <v>666180.82857970207</v>
      </c>
      <c r="BL7" s="4">
        <v>677472.29178623261</v>
      </c>
      <c r="BM7" s="4">
        <v>700833.76911612356</v>
      </c>
      <c r="BN7" s="4">
        <v>730082.59400380484</v>
      </c>
      <c r="BO7" s="4">
        <v>723960.32672268013</v>
      </c>
      <c r="BP7" s="4">
        <v>711553.05838975532</v>
      </c>
      <c r="BQ7" s="4">
        <v>720250.75942410238</v>
      </c>
      <c r="BR7" s="4">
        <v>751339.39774410892</v>
      </c>
      <c r="BS7" s="4">
        <v>730453.19062681973</v>
      </c>
      <c r="BT7" s="4">
        <v>733216.11212290777</v>
      </c>
      <c r="BU7" s="4">
        <v>730407.32393836358</v>
      </c>
      <c r="BV7" s="4">
        <v>739728.60975616856</v>
      </c>
      <c r="BW7" s="4">
        <v>730951.38144764246</v>
      </c>
      <c r="BX7" s="4">
        <v>768343.39397129091</v>
      </c>
      <c r="BY7" s="4">
        <v>816083.83066877478</v>
      </c>
      <c r="BZ7" s="4">
        <v>835958.31082705373</v>
      </c>
      <c r="CA7" s="4">
        <v>830133.47083111992</v>
      </c>
      <c r="CB7" s="4">
        <v>844029.995747737</v>
      </c>
      <c r="CC7" s="4">
        <v>845619.58239778155</v>
      </c>
      <c r="CD7" s="4">
        <v>817163.45204466803</v>
      </c>
      <c r="CE7" s="4">
        <v>814843.13832517946</v>
      </c>
      <c r="CF7" s="4">
        <v>818693.82784039166</v>
      </c>
      <c r="CG7" s="4">
        <v>818963.3128761783</v>
      </c>
      <c r="CH7" s="4">
        <v>886486.1508236567</v>
      </c>
      <c r="CI7" s="4">
        <v>894872.3064736895</v>
      </c>
      <c r="CJ7" s="4">
        <v>903290.51699586259</v>
      </c>
      <c r="CK7" s="4">
        <v>922825.45187962975</v>
      </c>
      <c r="CL7" s="4">
        <v>946622.83015975764</v>
      </c>
      <c r="CM7" s="4">
        <v>950170.50586130272</v>
      </c>
      <c r="CN7" s="4">
        <v>963371.27631919389</v>
      </c>
      <c r="CO7" s="4">
        <v>975700.37220908306</v>
      </c>
      <c r="CP7" s="4">
        <v>935232.90271386807</v>
      </c>
      <c r="CQ7" s="4">
        <v>949684.22678080259</v>
      </c>
      <c r="CR7" s="4">
        <v>929918.48648920201</v>
      </c>
      <c r="CS7" s="4">
        <v>962594.30113218166</v>
      </c>
      <c r="CT7" s="4">
        <v>976960.26283509878</v>
      </c>
      <c r="CU7" s="4">
        <v>968574.29337411188</v>
      </c>
      <c r="CV7" s="4">
        <v>1006217.1812281287</v>
      </c>
      <c r="CW7" s="4">
        <v>995870.28934252099</v>
      </c>
      <c r="CX7" s="4">
        <v>1039807.6846795784</v>
      </c>
      <c r="CY7" s="4">
        <v>1035433.3744839887</v>
      </c>
      <c r="CZ7" s="4">
        <v>1062570.6034958195</v>
      </c>
      <c r="DA7" s="4">
        <v>1087285.0512501765</v>
      </c>
      <c r="DB7" s="4">
        <v>1048546.6819347147</v>
      </c>
      <c r="DC7" s="4">
        <v>1078578.1328894347</v>
      </c>
      <c r="DD7" s="4">
        <v>1034443.3601284088</v>
      </c>
      <c r="DE7" s="4">
        <v>1044881.2578789428</v>
      </c>
      <c r="DF7" s="4">
        <v>1127477.358930462</v>
      </c>
      <c r="DG7" s="4">
        <v>1089205.2533544088</v>
      </c>
      <c r="DH7" s="4">
        <v>1109111.0112957826</v>
      </c>
      <c r="DI7" s="4">
        <v>1154126.988496359</v>
      </c>
      <c r="DJ7" s="4">
        <v>1183917.9833749321</v>
      </c>
      <c r="DK7" s="4">
        <v>1164425.6237955247</v>
      </c>
      <c r="DL7" s="4">
        <v>1192309.5480514371</v>
      </c>
      <c r="DM7" s="4">
        <v>1196662.4422967457</v>
      </c>
      <c r="DN7" s="4">
        <v>1164036.2807952214</v>
      </c>
      <c r="DO7" s="4">
        <v>0</v>
      </c>
    </row>
    <row r="8" spans="1:119" x14ac:dyDescent="0.25">
      <c r="A8" t="str">
        <f>_xlfn.XLOOKUP(B8,wasteprojectionmodel_actuals_20!D:D,wasteprojectionmodel_actuals_20!C:C)</f>
        <v>Glass</v>
      </c>
      <c r="B8" t="s">
        <v>22</v>
      </c>
      <c r="C8">
        <f>_xlfn.IFNA(_xlfn.XLOOKUP(_xlfn.TEXTJOIN("",TRUE,'Table1 Input'!D$1,'Table1 Input'!$B8),'Joint tables'!$E$1:$E$507,'Joint tables'!$F$1:$F$507),0)</f>
        <v>25000</v>
      </c>
      <c r="D8">
        <f>_xlfn.IFNA(_xlfn.XLOOKUP(_xlfn.TEXTJOIN("",TRUE,'Table1 Input'!E$1,'Table1 Input'!$B8),'Joint tables'!$E$1:$E$507,'Joint tables'!$F$1:$F$507),0)</f>
        <v>14058</v>
      </c>
      <c r="E8">
        <f>_xlfn.IFNA(_xlfn.XLOOKUP(_xlfn.TEXTJOIN("",TRUE,'Table1 Input'!F$1,'Table1 Input'!$B8),'Joint tables'!$E$1:$E$507,'Joint tables'!$F$1:$F$507),0)</f>
        <v>11249</v>
      </c>
      <c r="F8">
        <f>_xlfn.IFNA(_xlfn.XLOOKUP(_xlfn.TEXTJOIN("",TRUE,'Table1 Input'!G$1,'Table1 Input'!$B8),'Joint tables'!$E$1:$E$507,'Joint tables'!$F$1:$F$507),0)</f>
        <v>19251</v>
      </c>
      <c r="G8">
        <f>_xlfn.IFNA(_xlfn.XLOOKUP(_xlfn.TEXTJOIN("",TRUE,'Table1 Input'!H$1,'Table1 Input'!$B8),'Joint tables'!$E$1:$E$507,'Joint tables'!$F$1:$F$507),0)</f>
        <v>19068</v>
      </c>
      <c r="H8">
        <f>_xlfn.IFNA(_xlfn.XLOOKUP(_xlfn.TEXTJOIN("",TRUE,'Table1 Input'!I$1,'Table1 Input'!$B8),'Joint tables'!$E$1:$E$507,'Joint tables'!$F$1:$F$507),0)</f>
        <v>18547</v>
      </c>
      <c r="I8">
        <f>_xlfn.IFNA(_xlfn.XLOOKUP(_xlfn.TEXTJOIN("",TRUE,'Table1 Input'!J$1,'Table1 Input'!$B8),'Joint tables'!$E$1:$E$507,'Joint tables'!$F$1:$F$507),0)</f>
        <v>16420</v>
      </c>
      <c r="J8">
        <f>_xlfn.IFNA(_xlfn.XLOOKUP(_xlfn.TEXTJOIN("",TRUE,'Table1 Input'!K$1,'Table1 Input'!$B8),'Joint tables'!$E$1:$E$507,'Joint tables'!$F$1:$F$507),0)</f>
        <v>23514</v>
      </c>
      <c r="K8">
        <f>_xlfn.IFNA(_xlfn.XLOOKUP(_xlfn.TEXTJOIN("",TRUE,'Table1 Input'!L$1,'Table1 Input'!$B8),'Joint tables'!$E$1:$E$507,'Joint tables'!$F$1:$F$507),0)</f>
        <v>14588</v>
      </c>
      <c r="L8">
        <f>_xlfn.IFNA(_xlfn.XLOOKUP(_xlfn.TEXTJOIN("",TRUE,'Table1 Input'!M$1,'Table1 Input'!$B8),'Joint tables'!$E$1:$E$507,'Joint tables'!$F$1:$F$507),0)</f>
        <v>175</v>
      </c>
      <c r="M8">
        <f>_xlfn.IFNA(_xlfn.XLOOKUP(_xlfn.TEXTJOIN("",TRUE,'Table1 Input'!N$1,'Table1 Input'!$B8),'Joint tables'!$E$1:$E$507,'Joint tables'!$F$1:$F$507),0)</f>
        <v>0</v>
      </c>
      <c r="N8">
        <f>_xlfn.IFNA(_xlfn.XLOOKUP(_xlfn.TEXTJOIN("",TRUE,'Table1 Input'!O$1,'Table1 Input'!$B8),'Joint tables'!$E$1:$E$507,'Joint tables'!$F$1:$F$507),0)</f>
        <v>0</v>
      </c>
      <c r="O8">
        <f>_xlfn.IFNA(_xlfn.XLOOKUP(_xlfn.TEXTJOIN("",TRUE,'Table1 Input'!P$1,'Table1 Input'!$B8),'Joint tables'!$E$1:$E$507,'Joint tables'!$F$1:$F$507),0)</f>
        <v>0</v>
      </c>
      <c r="P8">
        <f>_xlfn.IFNA(_xlfn.XLOOKUP(_xlfn.TEXTJOIN("",TRUE,'Table1 Input'!Q$1,'Table1 Input'!$B8),'Joint tables'!$E$1:$E$507,'Joint tables'!$F$1:$F$507),0)</f>
        <v>4600</v>
      </c>
      <c r="Q8">
        <f>_xlfn.IFNA(_xlfn.XLOOKUP(_xlfn.TEXTJOIN("",TRUE,'Table1 Input'!R$1,'Table1 Input'!$B8),'Joint tables'!$E$1:$E$507,'Joint tables'!$F$1:$F$507),0)</f>
        <v>0</v>
      </c>
      <c r="R8">
        <f>_xlfn.IFNA(_xlfn.XLOOKUP(_xlfn.TEXTJOIN("",TRUE,'Table1 Input'!S$1,'Table1 Input'!$B8),'Joint tables'!$E$1:$E$507,'Joint tables'!$F$1:$F$507),0)</f>
        <v>0</v>
      </c>
      <c r="S8" s="4" cm="1">
        <f t="array" ref="S8:DO8">_xlfn.XLOOKUP(B8,'VALUE PROJECTION'!A:A,'VALUE PROJECTION'!B:CX)</f>
        <v>298.07536100151674</v>
      </c>
      <c r="T8" s="4">
        <v>313.47914835426445</v>
      </c>
      <c r="U8" s="4">
        <v>308.44552628104498</v>
      </c>
      <c r="V8" s="4">
        <v>305.81723063900938</v>
      </c>
      <c r="W8" s="4">
        <v>292.65785531097674</v>
      </c>
      <c r="X8" s="4">
        <v>302.78319658269373</v>
      </c>
      <c r="Y8" s="4">
        <v>317.92822452142411</v>
      </c>
      <c r="Z8" s="4">
        <v>319.49957737564108</v>
      </c>
      <c r="AA8" s="4">
        <v>348.51700282064201</v>
      </c>
      <c r="AB8" s="4">
        <v>365.58703370133662</v>
      </c>
      <c r="AC8" s="4">
        <v>398.54561701655837</v>
      </c>
      <c r="AD8" s="4">
        <v>387.96363346110587</v>
      </c>
      <c r="AE8" s="4">
        <v>400.38133885402584</v>
      </c>
      <c r="AF8" s="4">
        <v>418.69987007113156</v>
      </c>
      <c r="AG8" s="4">
        <v>416.21230826532201</v>
      </c>
      <c r="AH8" s="4">
        <v>430.93757290801204</v>
      </c>
      <c r="AI8" s="4">
        <v>419.73939568324363</v>
      </c>
      <c r="AJ8" s="4">
        <v>417.2672089882077</v>
      </c>
      <c r="AK8" s="4">
        <v>443.38776935458634</v>
      </c>
      <c r="AL8" s="4">
        <v>429.79170062303916</v>
      </c>
      <c r="AM8" s="4">
        <v>476.34576292469103</v>
      </c>
      <c r="AN8" s="4">
        <v>467.41733031044834</v>
      </c>
      <c r="AO8" s="4">
        <v>519.67958430445253</v>
      </c>
      <c r="AP8" s="4">
        <v>519.52457959318599</v>
      </c>
      <c r="AQ8" s="4">
        <v>538.65342466468189</v>
      </c>
      <c r="AR8" s="4">
        <v>535.28414500110785</v>
      </c>
      <c r="AS8" s="4">
        <v>517.73667765262974</v>
      </c>
      <c r="AT8" s="4">
        <v>541.56789823381496</v>
      </c>
      <c r="AU8" s="4">
        <v>536.65594826213703</v>
      </c>
      <c r="AV8" s="4">
        <v>547.55387056273253</v>
      </c>
      <c r="AW8" s="4">
        <v>574.01997006343458</v>
      </c>
      <c r="AX8" s="4">
        <v>556.93084594920492</v>
      </c>
      <c r="AY8" s="4">
        <v>586.82665003663374</v>
      </c>
      <c r="AZ8" s="4">
        <v>615.15073202185943</v>
      </c>
      <c r="BA8" s="4">
        <v>611.5472485298028</v>
      </c>
      <c r="BB8" s="4">
        <v>619.78833005970534</v>
      </c>
      <c r="BC8" s="4">
        <v>620.2316710286143</v>
      </c>
      <c r="BD8" s="4">
        <v>646.564396119962</v>
      </c>
      <c r="BE8" s="4">
        <v>661.11620277605005</v>
      </c>
      <c r="BF8" s="4">
        <v>635.80467547423314</v>
      </c>
      <c r="BG8" s="4">
        <v>670.63274446096398</v>
      </c>
      <c r="BH8" s="4">
        <v>655.16364976079228</v>
      </c>
      <c r="BI8" s="4">
        <v>685.96174556477172</v>
      </c>
      <c r="BJ8" s="4">
        <v>675.13745949737131</v>
      </c>
      <c r="BK8" s="4">
        <v>718.84227956903192</v>
      </c>
      <c r="BL8" s="4">
        <v>719.68079247870219</v>
      </c>
      <c r="BM8" s="4">
        <v>746.37915096500467</v>
      </c>
      <c r="BN8" s="4">
        <v>743.47970487105863</v>
      </c>
      <c r="BO8" s="4">
        <v>782.50711863856475</v>
      </c>
      <c r="BP8" s="4">
        <v>798.8041564069091</v>
      </c>
      <c r="BQ8" s="4">
        <v>767.25660455286413</v>
      </c>
      <c r="BR8" s="4">
        <v>776.58194413141189</v>
      </c>
      <c r="BS8" s="4">
        <v>767.80577890574159</v>
      </c>
      <c r="BT8" s="4">
        <v>768.64649614620305</v>
      </c>
      <c r="BU8" s="4">
        <v>788.08313819692739</v>
      </c>
      <c r="BV8" s="4">
        <v>823.01385233384678</v>
      </c>
      <c r="BW8" s="4">
        <v>817.95962366326478</v>
      </c>
      <c r="BX8" s="4">
        <v>821.54544225540155</v>
      </c>
      <c r="BY8" s="4">
        <v>869.766684442719</v>
      </c>
      <c r="BZ8" s="4">
        <v>856.56896550146007</v>
      </c>
      <c r="CA8" s="4">
        <v>872.48588068310642</v>
      </c>
      <c r="CB8" s="4">
        <v>931.64357663193891</v>
      </c>
      <c r="CC8" s="4">
        <v>928.19390919171633</v>
      </c>
      <c r="CD8" s="4">
        <v>877.97753940445261</v>
      </c>
      <c r="CE8" s="4">
        <v>876.68564905094979</v>
      </c>
      <c r="CF8" s="4">
        <v>891.06173899961993</v>
      </c>
      <c r="CG8" s="4">
        <v>890.23231848223372</v>
      </c>
      <c r="CH8" s="4">
        <v>914.50212871013434</v>
      </c>
      <c r="CI8" s="4">
        <v>950.11966877415227</v>
      </c>
      <c r="CJ8" s="4">
        <v>948.63645682904735</v>
      </c>
      <c r="CK8" s="4">
        <v>994.82415949181984</v>
      </c>
      <c r="CL8" s="4">
        <v>972.38944847292953</v>
      </c>
      <c r="CM8" s="4">
        <v>1056.1128736927515</v>
      </c>
      <c r="CN8" s="4">
        <v>997.62212551988989</v>
      </c>
      <c r="CO8" s="4">
        <v>1008.3843660459247</v>
      </c>
      <c r="CP8" s="4">
        <v>965.17992065947294</v>
      </c>
      <c r="CQ8" s="4">
        <v>1006.9257549480918</v>
      </c>
      <c r="CR8" s="4">
        <v>974.58473440875832</v>
      </c>
      <c r="CS8" s="4">
        <v>1029.6839239783899</v>
      </c>
      <c r="CT8" s="4">
        <v>1040.3077676845821</v>
      </c>
      <c r="CU8" s="4">
        <v>1061.591422821386</v>
      </c>
      <c r="CV8" s="4">
        <v>1084.0100047028409</v>
      </c>
      <c r="CW8" s="4">
        <v>1107.037683878581</v>
      </c>
      <c r="CX8" s="4">
        <v>1138.4500516696862</v>
      </c>
      <c r="CY8" s="4">
        <v>1113.3423867828847</v>
      </c>
      <c r="CZ8" s="4">
        <v>1078.2876281617309</v>
      </c>
      <c r="DA8" s="4">
        <v>1146.3118516798777</v>
      </c>
      <c r="DB8" s="4">
        <v>1105.1840714869227</v>
      </c>
      <c r="DC8" s="4">
        <v>1106.281881592766</v>
      </c>
      <c r="DD8" s="4">
        <v>1148.1047244264819</v>
      </c>
      <c r="DE8" s="4">
        <v>1161.7938731852764</v>
      </c>
      <c r="DF8" s="4">
        <v>1179.7563122692861</v>
      </c>
      <c r="DG8" s="4">
        <v>1212.2399690915977</v>
      </c>
      <c r="DH8" s="4">
        <v>1201.9395977577333</v>
      </c>
      <c r="DI8" s="4">
        <v>1231.2850105987759</v>
      </c>
      <c r="DJ8" s="4">
        <v>1182.3574062436128</v>
      </c>
      <c r="DK8" s="4">
        <v>1255.3168530167625</v>
      </c>
      <c r="DL8" s="4">
        <v>1244.4279178035792</v>
      </c>
      <c r="DM8" s="4">
        <v>1278.2318489108229</v>
      </c>
      <c r="DN8" s="4">
        <v>1247.5407980473858</v>
      </c>
      <c r="DO8" s="4">
        <v>0</v>
      </c>
    </row>
    <row r="9" spans="1:119" x14ac:dyDescent="0.25">
      <c r="A9" t="str">
        <f>_xlfn.XLOOKUP(B9,wasteprojectionmodel_actuals_20!D:D,wasteprojectionmodel_actuals_20!C:C)</f>
        <v>Metals</v>
      </c>
      <c r="B9" t="s">
        <v>24</v>
      </c>
      <c r="C9">
        <f>_xlfn.IFNA(_xlfn.XLOOKUP(_xlfn.TEXTJOIN("",TRUE,'Table1 Input'!D$1,'Table1 Input'!$B9),'Joint tables'!$E$1:$E$507,'Joint tables'!$F$1:$F$507),0)</f>
        <v>37949</v>
      </c>
      <c r="D9">
        <f>_xlfn.IFNA(_xlfn.XLOOKUP(_xlfn.TEXTJOIN("",TRUE,'Table1 Input'!E$1,'Table1 Input'!$B9),'Joint tables'!$E$1:$E$507,'Joint tables'!$F$1:$F$507),0)</f>
        <v>22067</v>
      </c>
      <c r="E9">
        <f>_xlfn.IFNA(_xlfn.XLOOKUP(_xlfn.TEXTJOIN("",TRUE,'Table1 Input'!F$1,'Table1 Input'!$B9),'Joint tables'!$E$1:$E$507,'Joint tables'!$F$1:$F$507),0)</f>
        <v>16596</v>
      </c>
      <c r="F9">
        <f>_xlfn.IFNA(_xlfn.XLOOKUP(_xlfn.TEXTJOIN("",TRUE,'Table1 Input'!G$1,'Table1 Input'!$B9),'Joint tables'!$E$1:$E$507,'Joint tables'!$F$1:$F$507),0)</f>
        <v>16629</v>
      </c>
      <c r="G9">
        <f>_xlfn.IFNA(_xlfn.XLOOKUP(_xlfn.TEXTJOIN("",TRUE,'Table1 Input'!H$1,'Table1 Input'!$B9),'Joint tables'!$E$1:$E$507,'Joint tables'!$F$1:$F$507),0)</f>
        <v>5500</v>
      </c>
      <c r="H9">
        <f>_xlfn.IFNA(_xlfn.XLOOKUP(_xlfn.TEXTJOIN("",TRUE,'Table1 Input'!I$1,'Table1 Input'!$B9),'Joint tables'!$E$1:$E$507,'Joint tables'!$F$1:$F$507),0)</f>
        <v>29481</v>
      </c>
      <c r="I9">
        <f>_xlfn.IFNA(_xlfn.XLOOKUP(_xlfn.TEXTJOIN("",TRUE,'Table1 Input'!J$1,'Table1 Input'!$B9),'Joint tables'!$E$1:$E$507,'Joint tables'!$F$1:$F$507),0)</f>
        <v>4898</v>
      </c>
      <c r="J9">
        <f>_xlfn.IFNA(_xlfn.XLOOKUP(_xlfn.TEXTJOIN("",TRUE,'Table1 Input'!K$1,'Table1 Input'!$B9),'Joint tables'!$E$1:$E$507,'Joint tables'!$F$1:$F$507),0)</f>
        <v>28800</v>
      </c>
      <c r="K9">
        <f>_xlfn.IFNA(_xlfn.XLOOKUP(_xlfn.TEXTJOIN("",TRUE,'Table1 Input'!L$1,'Table1 Input'!$B9),'Joint tables'!$E$1:$E$507,'Joint tables'!$F$1:$F$507),0)</f>
        <v>28735</v>
      </c>
      <c r="L9">
        <f>_xlfn.IFNA(_xlfn.XLOOKUP(_xlfn.TEXTJOIN("",TRUE,'Table1 Input'!M$1,'Table1 Input'!$B9),'Joint tables'!$E$1:$E$507,'Joint tables'!$F$1:$F$507),0)</f>
        <v>28731</v>
      </c>
      <c r="M9">
        <f>_xlfn.IFNA(_xlfn.XLOOKUP(_xlfn.TEXTJOIN("",TRUE,'Table1 Input'!N$1,'Table1 Input'!$B9),'Joint tables'!$E$1:$E$507,'Joint tables'!$F$1:$F$507),0)</f>
        <v>36747</v>
      </c>
      <c r="N9">
        <f>_xlfn.IFNA(_xlfn.XLOOKUP(_xlfn.TEXTJOIN("",TRUE,'Table1 Input'!O$1,'Table1 Input'!$B9),'Joint tables'!$E$1:$E$507,'Joint tables'!$F$1:$F$507),0)</f>
        <v>30270</v>
      </c>
      <c r="O9">
        <f>_xlfn.IFNA(_xlfn.XLOOKUP(_xlfn.TEXTJOIN("",TRUE,'Table1 Input'!P$1,'Table1 Input'!$B9),'Joint tables'!$E$1:$E$507,'Joint tables'!$F$1:$F$507),0)</f>
        <v>0</v>
      </c>
      <c r="P9">
        <f>_xlfn.IFNA(_xlfn.XLOOKUP(_xlfn.TEXTJOIN("",TRUE,'Table1 Input'!Q$1,'Table1 Input'!$B9),'Joint tables'!$E$1:$E$507,'Joint tables'!$F$1:$F$507),0)</f>
        <v>24692</v>
      </c>
      <c r="Q9">
        <f>_xlfn.IFNA(_xlfn.XLOOKUP(_xlfn.TEXTJOIN("",TRUE,'Table1 Input'!R$1,'Table1 Input'!$B9),'Joint tables'!$E$1:$E$507,'Joint tables'!$F$1:$F$507),0)</f>
        <v>27629</v>
      </c>
      <c r="R9">
        <f>_xlfn.IFNA(_xlfn.XLOOKUP(_xlfn.TEXTJOIN("",TRUE,'Table1 Input'!S$1,'Table1 Input'!$B9),'Joint tables'!$E$1:$E$507,'Joint tables'!$F$1:$F$507),0)</f>
        <v>46112</v>
      </c>
      <c r="S9" s="4" cm="1">
        <f t="array" ref="S9:DO9">_xlfn.XLOOKUP(B9,'VALUE PROJECTION'!A:A,'VALUE PROJECTION'!B:CX)</f>
        <v>34652.941880694743</v>
      </c>
      <c r="T9" s="4">
        <v>37538.598729833539</v>
      </c>
      <c r="U9" s="4">
        <v>37174.488222472493</v>
      </c>
      <c r="V9" s="4">
        <v>37674.438007040131</v>
      </c>
      <c r="W9" s="4">
        <v>34595.926764923817</v>
      </c>
      <c r="X9" s="4">
        <v>34749.109748325915</v>
      </c>
      <c r="Y9" s="4">
        <v>38018.874197854013</v>
      </c>
      <c r="Z9" s="4">
        <v>39088.274426305303</v>
      </c>
      <c r="AA9" s="4">
        <v>41887.68144729206</v>
      </c>
      <c r="AB9" s="4">
        <v>44423.279060588247</v>
      </c>
      <c r="AC9" s="4">
        <v>45077.291533899435</v>
      </c>
      <c r="AD9" s="4">
        <v>47779.149073755412</v>
      </c>
      <c r="AE9" s="4">
        <v>49746.153839454331</v>
      </c>
      <c r="AF9" s="4">
        <v>49129.128382376672</v>
      </c>
      <c r="AG9" s="4">
        <v>48876.101998301892</v>
      </c>
      <c r="AH9" s="4">
        <v>49868.854122019737</v>
      </c>
      <c r="AI9" s="4">
        <v>49535.279757502387</v>
      </c>
      <c r="AJ9" s="4">
        <v>47969.932809325386</v>
      </c>
      <c r="AK9" s="4">
        <v>51228.482997361614</v>
      </c>
      <c r="AL9" s="4">
        <v>51008.288854478757</v>
      </c>
      <c r="AM9" s="4">
        <v>54870.493019215442</v>
      </c>
      <c r="AN9" s="4">
        <v>56564.421028600613</v>
      </c>
      <c r="AO9" s="4">
        <v>61393.658601641029</v>
      </c>
      <c r="AP9" s="4">
        <v>61575.202037919116</v>
      </c>
      <c r="AQ9" s="4">
        <v>63838.426068049834</v>
      </c>
      <c r="AR9" s="4">
        <v>63708.529630705423</v>
      </c>
      <c r="AS9" s="4">
        <v>62571.57337464911</v>
      </c>
      <c r="AT9" s="4">
        <v>65562.664571032932</v>
      </c>
      <c r="AU9" s="4">
        <v>62235.516387326927</v>
      </c>
      <c r="AV9" s="4">
        <v>62329.157756988781</v>
      </c>
      <c r="AW9" s="4">
        <v>65003.866267688769</v>
      </c>
      <c r="AX9" s="4">
        <v>64771.200537575634</v>
      </c>
      <c r="AY9" s="4">
        <v>67633.667941008243</v>
      </c>
      <c r="AZ9" s="4">
        <v>75141.729162245509</v>
      </c>
      <c r="BA9" s="4">
        <v>74696.811950379808</v>
      </c>
      <c r="BB9" s="4">
        <v>76020.451075832243</v>
      </c>
      <c r="BC9" s="4">
        <v>78784.125585593996</v>
      </c>
      <c r="BD9" s="4">
        <v>80994.5339667066</v>
      </c>
      <c r="BE9" s="4">
        <v>80474.263589467388</v>
      </c>
      <c r="BF9" s="4">
        <v>78642.094850081878</v>
      </c>
      <c r="BG9" s="4">
        <v>77559.602088096362</v>
      </c>
      <c r="BH9" s="4">
        <v>75718.310249189686</v>
      </c>
      <c r="BI9" s="4">
        <v>76196.920260393177</v>
      </c>
      <c r="BJ9" s="4">
        <v>80293.069511644702</v>
      </c>
      <c r="BK9" s="4">
        <v>83514.970744370294</v>
      </c>
      <c r="BL9" s="4">
        <v>87130.159828526987</v>
      </c>
      <c r="BM9" s="4">
        <v>88782.561345659415</v>
      </c>
      <c r="BN9" s="4">
        <v>90703.186166711908</v>
      </c>
      <c r="BO9" s="4">
        <v>90865.310995435022</v>
      </c>
      <c r="BP9" s="4">
        <v>89073.479395430826</v>
      </c>
      <c r="BQ9" s="4">
        <v>94022.281722524713</v>
      </c>
      <c r="BR9" s="4">
        <v>90479.447558356755</v>
      </c>
      <c r="BS9" s="4">
        <v>91962.366356775805</v>
      </c>
      <c r="BT9" s="4">
        <v>90021.276152343649</v>
      </c>
      <c r="BU9" s="4">
        <v>90797.417946606816</v>
      </c>
      <c r="BV9" s="4">
        <v>94482.913705597253</v>
      </c>
      <c r="BW9" s="4">
        <v>96911.682801563598</v>
      </c>
      <c r="BX9" s="4">
        <v>98494.952417393302</v>
      </c>
      <c r="BY9" s="4">
        <v>101711.22443862901</v>
      </c>
      <c r="BZ9" s="4">
        <v>104317.14766412493</v>
      </c>
      <c r="CA9" s="4">
        <v>102863.41397011578</v>
      </c>
      <c r="CB9" s="4">
        <v>106264.11448351677</v>
      </c>
      <c r="CC9" s="4">
        <v>101918.94338183229</v>
      </c>
      <c r="CD9" s="4">
        <v>103314.26388765621</v>
      </c>
      <c r="CE9" s="4">
        <v>105885.53274864558</v>
      </c>
      <c r="CF9" s="4">
        <v>108507.70843828456</v>
      </c>
      <c r="CG9" s="4">
        <v>102051.11229868756</v>
      </c>
      <c r="CH9" s="4">
        <v>105529.73922417102</v>
      </c>
      <c r="CI9" s="4">
        <v>115447.87205955312</v>
      </c>
      <c r="CJ9" s="4">
        <v>116913.12552831467</v>
      </c>
      <c r="CK9" s="4">
        <v>110330.0150301721</v>
      </c>
      <c r="CL9" s="4">
        <v>119155.27478301858</v>
      </c>
      <c r="CM9" s="4">
        <v>121843.45097665538</v>
      </c>
      <c r="CN9" s="4">
        <v>119794.83116125697</v>
      </c>
      <c r="CO9" s="4">
        <v>117713.60470708908</v>
      </c>
      <c r="CP9" s="4">
        <v>117534.8382213757</v>
      </c>
      <c r="CQ9" s="4">
        <v>121123.61111234572</v>
      </c>
      <c r="CR9" s="4">
        <v>116642.06149063267</v>
      </c>
      <c r="CS9" s="4">
        <v>122033.56930753573</v>
      </c>
      <c r="CT9" s="4">
        <v>123509.9140252241</v>
      </c>
      <c r="CU9" s="4">
        <v>129812.5518059844</v>
      </c>
      <c r="CV9" s="4">
        <v>130522.07807416718</v>
      </c>
      <c r="CW9" s="4">
        <v>129794.07011046194</v>
      </c>
      <c r="CX9" s="4">
        <v>134680.96679933238</v>
      </c>
      <c r="CY9" s="4">
        <v>133916.58463452797</v>
      </c>
      <c r="CZ9" s="4">
        <v>137089.17391273356</v>
      </c>
      <c r="DA9" s="4">
        <v>137067.58313674704</v>
      </c>
      <c r="DB9" s="4">
        <v>137855.93183664989</v>
      </c>
      <c r="DC9" s="4">
        <v>133709.25445583992</v>
      </c>
      <c r="DD9" s="4">
        <v>129272.61155444497</v>
      </c>
      <c r="DE9" s="4">
        <v>138214.98391913649</v>
      </c>
      <c r="DF9" s="4">
        <v>142972.87178417569</v>
      </c>
      <c r="DG9" s="4">
        <v>140494.57370925153</v>
      </c>
      <c r="DH9" s="4">
        <v>147642.88304129575</v>
      </c>
      <c r="DI9" s="4">
        <v>146888.77907506912</v>
      </c>
      <c r="DJ9" s="4">
        <v>138829.04312185483</v>
      </c>
      <c r="DK9" s="4">
        <v>148182.27027562118</v>
      </c>
      <c r="DL9" s="4">
        <v>147911.42420778747</v>
      </c>
      <c r="DM9" s="4">
        <v>145767.0412474841</v>
      </c>
      <c r="DN9" s="4">
        <v>151666.78543276989</v>
      </c>
      <c r="DO9" s="4">
        <v>0</v>
      </c>
    </row>
    <row r="10" spans="1:119" x14ac:dyDescent="0.25">
      <c r="A10" t="str">
        <f>_xlfn.XLOOKUP(B10,wasteprojectionmodel_actuals_20!D:D,wasteprojectionmodel_actuals_20!C:C)</f>
        <v>Metals</v>
      </c>
      <c r="B10" t="s">
        <v>25</v>
      </c>
      <c r="C10">
        <f>_xlfn.IFNA(_xlfn.XLOOKUP(_xlfn.TEXTJOIN("",TRUE,'Table1 Input'!D$1,'Table1 Input'!$B10),'Joint tables'!$E$1:$E$507,'Joint tables'!$F$1:$F$507),0)</f>
        <v>784992</v>
      </c>
      <c r="D10">
        <f>_xlfn.IFNA(_xlfn.XLOOKUP(_xlfn.TEXTJOIN("",TRUE,'Table1 Input'!E$1,'Table1 Input'!$B10),'Joint tables'!$E$1:$E$507,'Joint tables'!$F$1:$F$507),0)</f>
        <v>937397</v>
      </c>
      <c r="E10">
        <f>_xlfn.IFNA(_xlfn.XLOOKUP(_xlfn.TEXTJOIN("",TRUE,'Table1 Input'!F$1,'Table1 Input'!$B10),'Joint tables'!$E$1:$E$507,'Joint tables'!$F$1:$F$507),0)</f>
        <v>772972.48</v>
      </c>
      <c r="F10">
        <f>_xlfn.IFNA(_xlfn.XLOOKUP(_xlfn.TEXTJOIN("",TRUE,'Table1 Input'!G$1,'Table1 Input'!$B10),'Joint tables'!$E$1:$E$507,'Joint tables'!$F$1:$F$507),0)</f>
        <v>826264.08</v>
      </c>
      <c r="G10">
        <f>_xlfn.IFNA(_xlfn.XLOOKUP(_xlfn.TEXTJOIN("",TRUE,'Table1 Input'!H$1,'Table1 Input'!$B10),'Joint tables'!$E$1:$E$507,'Joint tables'!$F$1:$F$507),0)</f>
        <v>941584.32000000007</v>
      </c>
      <c r="H10">
        <f>_xlfn.IFNA(_xlfn.XLOOKUP(_xlfn.TEXTJOIN("",TRUE,'Table1 Input'!I$1,'Table1 Input'!$B10),'Joint tables'!$E$1:$E$507,'Joint tables'!$F$1:$F$507),0)</f>
        <v>919892.32000000007</v>
      </c>
      <c r="I10">
        <f>_xlfn.IFNA(_xlfn.XLOOKUP(_xlfn.TEXTJOIN("",TRUE,'Table1 Input'!J$1,'Table1 Input'!$B10),'Joint tables'!$E$1:$E$507,'Joint tables'!$F$1:$F$507),0)</f>
        <v>948913.2</v>
      </c>
      <c r="J10">
        <f>_xlfn.IFNA(_xlfn.XLOOKUP(_xlfn.TEXTJOIN("",TRUE,'Table1 Input'!K$1,'Table1 Input'!$B10),'Joint tables'!$E$1:$E$507,'Joint tables'!$F$1:$F$507),0)</f>
        <v>896104.44</v>
      </c>
      <c r="K10">
        <f>_xlfn.IFNA(_xlfn.XLOOKUP(_xlfn.TEXTJOIN("",TRUE,'Table1 Input'!L$1,'Table1 Input'!$B10),'Joint tables'!$E$1:$E$507,'Joint tables'!$F$1:$F$507),0)</f>
        <v>918991.44</v>
      </c>
      <c r="L10">
        <f>_xlfn.IFNA(_xlfn.XLOOKUP(_xlfn.TEXTJOIN("",TRUE,'Table1 Input'!M$1,'Table1 Input'!$B10),'Joint tables'!$E$1:$E$507,'Joint tables'!$F$1:$F$507),0)</f>
        <v>653195.98</v>
      </c>
      <c r="M10">
        <f>_xlfn.IFNA(_xlfn.XLOOKUP(_xlfn.TEXTJOIN("",TRUE,'Table1 Input'!N$1,'Table1 Input'!$B10),'Joint tables'!$E$1:$E$507,'Joint tables'!$F$1:$F$507),0)</f>
        <v>389451.08</v>
      </c>
      <c r="N10">
        <f>_xlfn.IFNA(_xlfn.XLOOKUP(_xlfn.TEXTJOIN("",TRUE,'Table1 Input'!O$1,'Table1 Input'!$B10),'Joint tables'!$E$1:$E$507,'Joint tables'!$F$1:$F$507),0)</f>
        <v>613077.52</v>
      </c>
      <c r="O10">
        <f>_xlfn.IFNA(_xlfn.XLOOKUP(_xlfn.TEXTJOIN("",TRUE,'Table1 Input'!P$1,'Table1 Input'!$B10),'Joint tables'!$E$1:$E$507,'Joint tables'!$F$1:$F$507),0)</f>
        <v>550045</v>
      </c>
      <c r="P10">
        <f>_xlfn.IFNA(_xlfn.XLOOKUP(_xlfn.TEXTJOIN("",TRUE,'Table1 Input'!Q$1,'Table1 Input'!$B10),'Joint tables'!$E$1:$E$507,'Joint tables'!$F$1:$F$507),0)</f>
        <v>754538</v>
      </c>
      <c r="Q10">
        <f>_xlfn.IFNA(_xlfn.XLOOKUP(_xlfn.TEXTJOIN("",TRUE,'Table1 Input'!R$1,'Table1 Input'!$B10),'Joint tables'!$E$1:$E$507,'Joint tables'!$F$1:$F$507),0)</f>
        <v>721441</v>
      </c>
      <c r="R10">
        <f>_xlfn.IFNA(_xlfn.XLOOKUP(_xlfn.TEXTJOIN("",TRUE,'Table1 Input'!S$1,'Table1 Input'!$B10),'Joint tables'!$E$1:$E$507,'Joint tables'!$F$1:$F$507),0)</f>
        <v>750742</v>
      </c>
      <c r="S10" s="4" cm="1">
        <f t="array" ref="S10:DO10">_xlfn.XLOOKUP(B10,'VALUE PROJECTION'!A:A,'VALUE PROJECTION'!B:CX)</f>
        <v>1070849.7602662817</v>
      </c>
      <c r="T10" s="4">
        <v>1123876.4314144233</v>
      </c>
      <c r="U10" s="4">
        <v>1107331.9683618962</v>
      </c>
      <c r="V10" s="4">
        <v>1140634.5981214566</v>
      </c>
      <c r="W10" s="4">
        <v>1047580.9891178507</v>
      </c>
      <c r="X10" s="4">
        <v>1095198.9086021706</v>
      </c>
      <c r="Y10" s="4">
        <v>1102080.7473214329</v>
      </c>
      <c r="Z10" s="4">
        <v>1180193.492804294</v>
      </c>
      <c r="AA10" s="4">
        <v>1279687.4223039893</v>
      </c>
      <c r="AB10" s="4">
        <v>1364091.1852148867</v>
      </c>
      <c r="AC10" s="4">
        <v>1429345.3801034109</v>
      </c>
      <c r="AD10" s="4">
        <v>1465017.6797401104</v>
      </c>
      <c r="AE10" s="4">
        <v>1500214.6554339826</v>
      </c>
      <c r="AF10" s="4">
        <v>1559048.8225052522</v>
      </c>
      <c r="AG10" s="4">
        <v>1475896.4075513685</v>
      </c>
      <c r="AH10" s="4">
        <v>1539162.6526173928</v>
      </c>
      <c r="AI10" s="4">
        <v>1502001.4909079541</v>
      </c>
      <c r="AJ10" s="4">
        <v>1484746.1119386302</v>
      </c>
      <c r="AK10" s="4">
        <v>1513942.6241176943</v>
      </c>
      <c r="AL10" s="4">
        <v>1562218.2338302869</v>
      </c>
      <c r="AM10" s="4">
        <v>1685293.578637575</v>
      </c>
      <c r="AN10" s="4">
        <v>1739826.3059225073</v>
      </c>
      <c r="AO10" s="4">
        <v>1843874.9551959787</v>
      </c>
      <c r="AP10" s="4">
        <v>1846567.649991398</v>
      </c>
      <c r="AQ10" s="4">
        <v>1897742.7534577372</v>
      </c>
      <c r="AR10" s="4">
        <v>2034297.5519717692</v>
      </c>
      <c r="AS10" s="4">
        <v>1968081.7386342215</v>
      </c>
      <c r="AT10" s="4">
        <v>1918387.3006257305</v>
      </c>
      <c r="AU10" s="4">
        <v>1916942.291079967</v>
      </c>
      <c r="AV10" s="4">
        <v>1904539.3992674884</v>
      </c>
      <c r="AW10" s="4">
        <v>1983915.1525583121</v>
      </c>
      <c r="AX10" s="4">
        <v>2005320.7776036155</v>
      </c>
      <c r="AY10" s="4">
        <v>2189432.1787295807</v>
      </c>
      <c r="AZ10" s="4">
        <v>2181808.2423919062</v>
      </c>
      <c r="BA10" s="4">
        <v>2258533.3773767469</v>
      </c>
      <c r="BB10" s="4">
        <v>2273204.5435202708</v>
      </c>
      <c r="BC10" s="4">
        <v>2345310.6685244259</v>
      </c>
      <c r="BD10" s="4">
        <v>2362427.6543431031</v>
      </c>
      <c r="BE10" s="4">
        <v>2261774.4614854241</v>
      </c>
      <c r="BF10" s="4">
        <v>2417205.8085471685</v>
      </c>
      <c r="BG10" s="4">
        <v>2439465.1239560051</v>
      </c>
      <c r="BH10" s="4">
        <v>2376918.2070866562</v>
      </c>
      <c r="BI10" s="4">
        <v>2374884.0487752552</v>
      </c>
      <c r="BJ10" s="4">
        <v>2440163.8079239209</v>
      </c>
      <c r="BK10" s="4">
        <v>2485601.4531966867</v>
      </c>
      <c r="BL10" s="4">
        <v>2673642.1782403933</v>
      </c>
      <c r="BM10" s="4">
        <v>2682754.8719750675</v>
      </c>
      <c r="BN10" s="4">
        <v>2793472.0936822356</v>
      </c>
      <c r="BO10" s="4">
        <v>2795046.0381469345</v>
      </c>
      <c r="BP10" s="4">
        <v>2878430.546326186</v>
      </c>
      <c r="BQ10" s="4">
        <v>2838693.8193697105</v>
      </c>
      <c r="BR10" s="4">
        <v>2780983.9605514985</v>
      </c>
      <c r="BS10" s="4">
        <v>2756006.3543893388</v>
      </c>
      <c r="BT10" s="4">
        <v>2786968.7401423277</v>
      </c>
      <c r="BU10" s="4">
        <v>2813822.9932703786</v>
      </c>
      <c r="BV10" s="4">
        <v>2858227.2145926654</v>
      </c>
      <c r="BW10" s="4">
        <v>2886899.3539177896</v>
      </c>
      <c r="BX10" s="4">
        <v>3015408.0199859319</v>
      </c>
      <c r="BY10" s="4">
        <v>3164069.4898010981</v>
      </c>
      <c r="BZ10" s="4">
        <v>3108716.4919935749</v>
      </c>
      <c r="CA10" s="4">
        <v>3117380.2620028891</v>
      </c>
      <c r="CB10" s="4">
        <v>3141250.9685257026</v>
      </c>
      <c r="CC10" s="4">
        <v>3244808.7883478189</v>
      </c>
      <c r="CD10" s="4">
        <v>3171356.4143086984</v>
      </c>
      <c r="CE10" s="4">
        <v>3110134.3658461617</v>
      </c>
      <c r="CF10" s="4">
        <v>3313751.5567681114</v>
      </c>
      <c r="CG10" s="4">
        <v>3232774.7230623146</v>
      </c>
      <c r="CH10" s="4">
        <v>3251671.9638130218</v>
      </c>
      <c r="CI10" s="4">
        <v>3400591.969140091</v>
      </c>
      <c r="CJ10" s="4">
        <v>3422197.6713305232</v>
      </c>
      <c r="CK10" s="4">
        <v>3609942.619056812</v>
      </c>
      <c r="CL10" s="4">
        <v>3577575.5212969859</v>
      </c>
      <c r="CM10" s="4">
        <v>3585107.8371016737</v>
      </c>
      <c r="CN10" s="4">
        <v>3758477.9886688176</v>
      </c>
      <c r="CO10" s="4">
        <v>3672339.178298255</v>
      </c>
      <c r="CP10" s="4">
        <v>3681672.6684119399</v>
      </c>
      <c r="CQ10" s="4">
        <v>3564523.0094608939</v>
      </c>
      <c r="CR10" s="4">
        <v>3629036.3421674375</v>
      </c>
      <c r="CS10" s="4">
        <v>3737040.1590794572</v>
      </c>
      <c r="CT10" s="4">
        <v>3784014.9261647854</v>
      </c>
      <c r="CU10" s="4">
        <v>4013620.9203084423</v>
      </c>
      <c r="CV10" s="4">
        <v>3929808.9920534645</v>
      </c>
      <c r="CW10" s="4">
        <v>4044448.9263152881</v>
      </c>
      <c r="CX10" s="4">
        <v>4077805.8403916187</v>
      </c>
      <c r="CY10" s="4">
        <v>4069779.6061871117</v>
      </c>
      <c r="CZ10" s="4">
        <v>4113690.7333349306</v>
      </c>
      <c r="DA10" s="4">
        <v>4164591.0927764191</v>
      </c>
      <c r="DB10" s="4">
        <v>4173966.5781994183</v>
      </c>
      <c r="DC10" s="4">
        <v>3993739.9450939135</v>
      </c>
      <c r="DD10" s="4">
        <v>4123695.4886558498</v>
      </c>
      <c r="DE10" s="4">
        <v>4182867.2131414902</v>
      </c>
      <c r="DF10" s="4">
        <v>4270167.2681858009</v>
      </c>
      <c r="DG10" s="4">
        <v>4253101.866363829</v>
      </c>
      <c r="DH10" s="4">
        <v>4504277.4249369912</v>
      </c>
      <c r="DI10" s="4">
        <v>4478951.6483328771</v>
      </c>
      <c r="DJ10" s="4">
        <v>4572400.7468443932</v>
      </c>
      <c r="DK10" s="4">
        <v>4547776.047936325</v>
      </c>
      <c r="DL10" s="4">
        <v>4619847.0158505728</v>
      </c>
      <c r="DM10" s="4">
        <v>4697733.2658528388</v>
      </c>
      <c r="DN10" s="4">
        <v>4586879.8734627441</v>
      </c>
      <c r="DO10" s="4">
        <v>0</v>
      </c>
    </row>
    <row r="11" spans="1:119" x14ac:dyDescent="0.25">
      <c r="A11" t="str">
        <f>_xlfn.XLOOKUP(B11,wasteprojectionmodel_actuals_20!D:D,wasteprojectionmodel_actuals_20!C:C)</f>
        <v>Metals</v>
      </c>
      <c r="B11" t="s">
        <v>26</v>
      </c>
      <c r="C11">
        <f>_xlfn.IFNA(_xlfn.XLOOKUP(_xlfn.TEXTJOIN("",TRUE,'Table1 Input'!D$1,'Table1 Input'!$B11),'Joint tables'!$E$1:$E$507,'Joint tables'!$F$1:$F$507),0)</f>
        <v>20822</v>
      </c>
      <c r="D11">
        <f>_xlfn.IFNA(_xlfn.XLOOKUP(_xlfn.TEXTJOIN("",TRUE,'Table1 Input'!E$1,'Table1 Input'!$B11),'Joint tables'!$E$1:$E$507,'Joint tables'!$F$1:$F$507),0)</f>
        <v>64851</v>
      </c>
      <c r="E11">
        <f>_xlfn.IFNA(_xlfn.XLOOKUP(_xlfn.TEXTJOIN("",TRUE,'Table1 Input'!F$1,'Table1 Input'!$B11),'Joint tables'!$E$1:$E$507,'Joint tables'!$F$1:$F$507),0)</f>
        <v>270427</v>
      </c>
      <c r="F11">
        <f>_xlfn.IFNA(_xlfn.XLOOKUP(_xlfn.TEXTJOIN("",TRUE,'Table1 Input'!G$1,'Table1 Input'!$B11),'Joint tables'!$E$1:$E$507,'Joint tables'!$F$1:$F$507),0)</f>
        <v>52857</v>
      </c>
      <c r="G11">
        <f>_xlfn.IFNA(_xlfn.XLOOKUP(_xlfn.TEXTJOIN("",TRUE,'Table1 Input'!H$1,'Table1 Input'!$B11),'Joint tables'!$E$1:$E$507,'Joint tables'!$F$1:$F$507),0)</f>
        <v>105352</v>
      </c>
      <c r="H11">
        <f>_xlfn.IFNA(_xlfn.XLOOKUP(_xlfn.TEXTJOIN("",TRUE,'Table1 Input'!I$1,'Table1 Input'!$B11),'Joint tables'!$E$1:$E$507,'Joint tables'!$F$1:$F$507),0)</f>
        <v>71159</v>
      </c>
      <c r="I11">
        <f>_xlfn.IFNA(_xlfn.XLOOKUP(_xlfn.TEXTJOIN("",TRUE,'Table1 Input'!J$1,'Table1 Input'!$B11),'Joint tables'!$E$1:$E$507,'Joint tables'!$F$1:$F$507),0)</f>
        <v>99624</v>
      </c>
      <c r="J11">
        <f>_xlfn.IFNA(_xlfn.XLOOKUP(_xlfn.TEXTJOIN("",TRUE,'Table1 Input'!K$1,'Table1 Input'!$B11),'Joint tables'!$E$1:$E$507,'Joint tables'!$F$1:$F$507),0)</f>
        <v>55207</v>
      </c>
      <c r="K11">
        <f>_xlfn.IFNA(_xlfn.XLOOKUP(_xlfn.TEXTJOIN("",TRUE,'Table1 Input'!L$1,'Table1 Input'!$B11),'Joint tables'!$E$1:$E$507,'Joint tables'!$F$1:$F$507),0)</f>
        <v>66317</v>
      </c>
      <c r="L11">
        <f>_xlfn.IFNA(_xlfn.XLOOKUP(_xlfn.TEXTJOIN("",TRUE,'Table1 Input'!M$1,'Table1 Input'!$B11),'Joint tables'!$E$1:$E$507,'Joint tables'!$F$1:$F$507),0)</f>
        <v>246703</v>
      </c>
      <c r="M11">
        <f>_xlfn.IFNA(_xlfn.XLOOKUP(_xlfn.TEXTJOIN("",TRUE,'Table1 Input'!N$1,'Table1 Input'!$B11),'Joint tables'!$E$1:$E$507,'Joint tables'!$F$1:$F$507),0)</f>
        <v>640245</v>
      </c>
      <c r="N11">
        <f>_xlfn.IFNA(_xlfn.XLOOKUP(_xlfn.TEXTJOIN("",TRUE,'Table1 Input'!O$1,'Table1 Input'!$B11),'Joint tables'!$E$1:$E$507,'Joint tables'!$F$1:$F$507),0)</f>
        <v>631564</v>
      </c>
      <c r="O11">
        <f>_xlfn.IFNA(_xlfn.XLOOKUP(_xlfn.TEXTJOIN("",TRUE,'Table1 Input'!P$1,'Table1 Input'!$B11),'Joint tables'!$E$1:$E$507,'Joint tables'!$F$1:$F$507),0)</f>
        <v>416388</v>
      </c>
      <c r="P11">
        <f>_xlfn.IFNA(_xlfn.XLOOKUP(_xlfn.TEXTJOIN("",TRUE,'Table1 Input'!Q$1,'Table1 Input'!$B11),'Joint tables'!$E$1:$E$507,'Joint tables'!$F$1:$F$507),0)</f>
        <v>206587</v>
      </c>
      <c r="Q11">
        <f>_xlfn.IFNA(_xlfn.XLOOKUP(_xlfn.TEXTJOIN("",TRUE,'Table1 Input'!R$1,'Table1 Input'!$B11),'Joint tables'!$E$1:$E$507,'Joint tables'!$F$1:$F$507),0)</f>
        <v>203069</v>
      </c>
      <c r="R11">
        <f>_xlfn.IFNA(_xlfn.XLOOKUP(_xlfn.TEXTJOIN("",TRUE,'Table1 Input'!S$1,'Table1 Input'!$B11),'Joint tables'!$E$1:$E$507,'Joint tables'!$F$1:$F$507),0)</f>
        <v>165900</v>
      </c>
      <c r="S11" s="4" cm="1">
        <f t="array" ref="S11:DO11">_xlfn.XLOOKUP(B11,'VALUE PROJECTION'!A:A,'VALUE PROJECTION'!B:CX)</f>
        <v>313825.49773572036</v>
      </c>
      <c r="T11" s="4">
        <v>330226.58426410845</v>
      </c>
      <c r="U11" s="4">
        <v>318835.42005334044</v>
      </c>
      <c r="V11" s="4">
        <v>337683.68395200995</v>
      </c>
      <c r="W11" s="4">
        <v>318978.326070407</v>
      </c>
      <c r="X11" s="4">
        <v>317980.41128061124</v>
      </c>
      <c r="Y11" s="4">
        <v>345527.66931515379</v>
      </c>
      <c r="Z11" s="4">
        <v>341141.91767470032</v>
      </c>
      <c r="AA11" s="4">
        <v>369716.7158981805</v>
      </c>
      <c r="AB11" s="4">
        <v>396246.5117546455</v>
      </c>
      <c r="AC11" s="4">
        <v>406676.49670233444</v>
      </c>
      <c r="AD11" s="4">
        <v>435254.2865881102</v>
      </c>
      <c r="AE11" s="4">
        <v>431225.1948504941</v>
      </c>
      <c r="AF11" s="4">
        <v>437145.36351994053</v>
      </c>
      <c r="AG11" s="4">
        <v>444692.77381825878</v>
      </c>
      <c r="AH11" s="4">
        <v>439491.73114009912</v>
      </c>
      <c r="AI11" s="4">
        <v>432239.14640909451</v>
      </c>
      <c r="AJ11" s="4">
        <v>446299.88193627243</v>
      </c>
      <c r="AK11" s="4">
        <v>474959.79431799054</v>
      </c>
      <c r="AL11" s="4">
        <v>450873.48801594117</v>
      </c>
      <c r="AM11" s="4">
        <v>491069.63931554835</v>
      </c>
      <c r="AN11" s="4">
        <v>518466.26281109569</v>
      </c>
      <c r="AO11" s="4">
        <v>531498.44527442486</v>
      </c>
      <c r="AP11" s="4">
        <v>529968.57690410106</v>
      </c>
      <c r="AQ11" s="4">
        <v>569103.16673126433</v>
      </c>
      <c r="AR11" s="4">
        <v>562469.14971561695</v>
      </c>
      <c r="AS11" s="4">
        <v>573276.81387815927</v>
      </c>
      <c r="AT11" s="4">
        <v>594227.93460522022</v>
      </c>
      <c r="AU11" s="4">
        <v>553081.7564150705</v>
      </c>
      <c r="AV11" s="4">
        <v>581394.21703229484</v>
      </c>
      <c r="AW11" s="4">
        <v>580724.74457868794</v>
      </c>
      <c r="AX11" s="4">
        <v>596381.69791299058</v>
      </c>
      <c r="AY11" s="4">
        <v>626804.23392781988</v>
      </c>
      <c r="AZ11" s="4">
        <v>647554.36609731487</v>
      </c>
      <c r="BA11" s="4">
        <v>652427.09317185823</v>
      </c>
      <c r="BB11" s="4">
        <v>669426.76314091589</v>
      </c>
      <c r="BC11" s="4">
        <v>679202.63747059705</v>
      </c>
      <c r="BD11" s="4">
        <v>716242.97211492271</v>
      </c>
      <c r="BE11" s="4">
        <v>722490.3232845962</v>
      </c>
      <c r="BF11" s="4">
        <v>699630.56700537191</v>
      </c>
      <c r="BG11" s="4">
        <v>687926.81724500807</v>
      </c>
      <c r="BH11" s="4">
        <v>685241.3232289342</v>
      </c>
      <c r="BI11" s="4">
        <v>675505.78661265364</v>
      </c>
      <c r="BJ11" s="4">
        <v>715367.22458542825</v>
      </c>
      <c r="BK11" s="4">
        <v>753723.97729552595</v>
      </c>
      <c r="BL11" s="4">
        <v>800414.29651363194</v>
      </c>
      <c r="BM11" s="4">
        <v>795377.43174537981</v>
      </c>
      <c r="BN11" s="4">
        <v>803725.47254853626</v>
      </c>
      <c r="BO11" s="4">
        <v>838985.50179636059</v>
      </c>
      <c r="BP11" s="4">
        <v>833622.6686713068</v>
      </c>
      <c r="BQ11" s="4">
        <v>838140.93899414246</v>
      </c>
      <c r="BR11" s="4">
        <v>804544.70121527556</v>
      </c>
      <c r="BS11" s="4">
        <v>802961.95793283824</v>
      </c>
      <c r="BT11" s="4">
        <v>856656.27426733018</v>
      </c>
      <c r="BU11" s="4">
        <v>847220.8155331529</v>
      </c>
      <c r="BV11" s="4">
        <v>840115.12156386161</v>
      </c>
      <c r="BW11" s="4">
        <v>867062.51232956687</v>
      </c>
      <c r="BX11" s="4">
        <v>895864.79113669111</v>
      </c>
      <c r="BY11" s="4">
        <v>955508.39866394107</v>
      </c>
      <c r="BZ11" s="4">
        <v>913935.28292775515</v>
      </c>
      <c r="CA11" s="4">
        <v>939433.60209418961</v>
      </c>
      <c r="CB11" s="4">
        <v>974755.63293932122</v>
      </c>
      <c r="CC11" s="4">
        <v>968622.06483719056</v>
      </c>
      <c r="CD11" s="4">
        <v>951081.70283819002</v>
      </c>
      <c r="CE11" s="4">
        <v>933623.09108803677</v>
      </c>
      <c r="CF11" s="4">
        <v>960504.30022461445</v>
      </c>
      <c r="CG11" s="4">
        <v>978367.06882431335</v>
      </c>
      <c r="CH11" s="4">
        <v>986686.1598136652</v>
      </c>
      <c r="CI11" s="4">
        <v>990818.44045299396</v>
      </c>
      <c r="CJ11" s="4">
        <v>1003004.898006978</v>
      </c>
      <c r="CK11" s="4">
        <v>1039122.5534993638</v>
      </c>
      <c r="CL11" s="4">
        <v>1087283.4368748439</v>
      </c>
      <c r="CM11" s="4">
        <v>1045854.5409219232</v>
      </c>
      <c r="CN11" s="4">
        <v>1085606.7276710719</v>
      </c>
      <c r="CO11" s="4">
        <v>1038770.9153075711</v>
      </c>
      <c r="CP11" s="4">
        <v>1067312.5869526628</v>
      </c>
      <c r="CQ11" s="4">
        <v>1099362.6824862659</v>
      </c>
      <c r="CR11" s="4">
        <v>1011926.2867624864</v>
      </c>
      <c r="CS11" s="4">
        <v>1124648.2262961171</v>
      </c>
      <c r="CT11" s="4">
        <v>1082372.3671345178</v>
      </c>
      <c r="CU11" s="4">
        <v>1094889.9165369074</v>
      </c>
      <c r="CV11" s="4">
        <v>1144283.3268721534</v>
      </c>
      <c r="CW11" s="4">
        <v>1193280.9462015722</v>
      </c>
      <c r="CX11" s="4">
        <v>1163555.9337301496</v>
      </c>
      <c r="CY11" s="4">
        <v>1190005.4085763413</v>
      </c>
      <c r="CZ11" s="4">
        <v>1251797.1325841513</v>
      </c>
      <c r="DA11" s="4">
        <v>1216306.5123459052</v>
      </c>
      <c r="DB11" s="4">
        <v>1236521.5594273969</v>
      </c>
      <c r="DC11" s="4">
        <v>1193004.6724563478</v>
      </c>
      <c r="DD11" s="4">
        <v>1203299.1431603215</v>
      </c>
      <c r="DE11" s="4">
        <v>1248905.3718875102</v>
      </c>
      <c r="DF11" s="4">
        <v>1259539.7306726133</v>
      </c>
      <c r="DG11" s="4">
        <v>1280497.5549160303</v>
      </c>
      <c r="DH11" s="4">
        <v>1207624.3686116158</v>
      </c>
      <c r="DI11" s="4">
        <v>1338410.1263517905</v>
      </c>
      <c r="DJ11" s="4">
        <v>1292107.3599918776</v>
      </c>
      <c r="DK11" s="4">
        <v>1317339.6550181254</v>
      </c>
      <c r="DL11" s="4">
        <v>1301473.234392656</v>
      </c>
      <c r="DM11" s="4">
        <v>1372810.8427433074</v>
      </c>
      <c r="DN11" s="4">
        <v>1364366.1754947093</v>
      </c>
      <c r="DO11" s="4">
        <v>0</v>
      </c>
    </row>
    <row r="12" spans="1:119" x14ac:dyDescent="0.25">
      <c r="A12" t="str">
        <f>_xlfn.XLOOKUP(B12,wasteprojectionmodel_actuals_20!D:D,wasteprojectionmodel_actuals_20!C:C)</f>
        <v>Organics</v>
      </c>
      <c r="B12" t="s">
        <v>28</v>
      </c>
      <c r="C12">
        <f>_xlfn.IFNA(_xlfn.XLOOKUP(_xlfn.TEXTJOIN("",TRUE,'Table1 Input'!D$1,'Table1 Input'!$B12),'Joint tables'!$E$1:$E$507,'Joint tables'!$F$1:$F$507),0)</f>
        <v>25796</v>
      </c>
      <c r="D12">
        <f>_xlfn.IFNA(_xlfn.XLOOKUP(_xlfn.TEXTJOIN("",TRUE,'Table1 Input'!E$1,'Table1 Input'!$B12),'Joint tables'!$E$1:$E$507,'Joint tables'!$F$1:$F$507),0)</f>
        <v>48583</v>
      </c>
      <c r="E12">
        <f>_xlfn.IFNA(_xlfn.XLOOKUP(_xlfn.TEXTJOIN("",TRUE,'Table1 Input'!F$1,'Table1 Input'!$B12),'Joint tables'!$E$1:$E$507,'Joint tables'!$F$1:$F$507),0)</f>
        <v>28888</v>
      </c>
      <c r="F12">
        <f>_xlfn.IFNA(_xlfn.XLOOKUP(_xlfn.TEXTJOIN("",TRUE,'Table1 Input'!G$1,'Table1 Input'!$B12),'Joint tables'!$E$1:$E$507,'Joint tables'!$F$1:$F$507),0)</f>
        <v>12546</v>
      </c>
      <c r="G12">
        <f>_xlfn.IFNA(_xlfn.XLOOKUP(_xlfn.TEXTJOIN("",TRUE,'Table1 Input'!H$1,'Table1 Input'!$B12),'Joint tables'!$E$1:$E$507,'Joint tables'!$F$1:$F$507),0)</f>
        <v>31971</v>
      </c>
      <c r="H12">
        <f>_xlfn.IFNA(_xlfn.XLOOKUP(_xlfn.TEXTJOIN("",TRUE,'Table1 Input'!I$1,'Table1 Input'!$B12),'Joint tables'!$E$1:$E$507,'Joint tables'!$F$1:$F$507),0)</f>
        <v>22368</v>
      </c>
      <c r="I12">
        <f>_xlfn.IFNA(_xlfn.XLOOKUP(_xlfn.TEXTJOIN("",TRUE,'Table1 Input'!J$1,'Table1 Input'!$B12),'Joint tables'!$E$1:$E$507,'Joint tables'!$F$1:$F$507),0)</f>
        <v>30696</v>
      </c>
      <c r="J12">
        <f>_xlfn.IFNA(_xlfn.XLOOKUP(_xlfn.TEXTJOIN("",TRUE,'Table1 Input'!K$1,'Table1 Input'!$B12),'Joint tables'!$E$1:$E$507,'Joint tables'!$F$1:$F$507),0)</f>
        <v>42366</v>
      </c>
      <c r="K12">
        <f>_xlfn.IFNA(_xlfn.XLOOKUP(_xlfn.TEXTJOIN("",TRUE,'Table1 Input'!L$1,'Table1 Input'!$B12),'Joint tables'!$E$1:$E$507,'Joint tables'!$F$1:$F$507),0)</f>
        <v>66890</v>
      </c>
      <c r="L12">
        <f>_xlfn.IFNA(_xlfn.XLOOKUP(_xlfn.TEXTJOIN("",TRUE,'Table1 Input'!M$1,'Table1 Input'!$B12),'Joint tables'!$E$1:$E$507,'Joint tables'!$F$1:$F$507),0)</f>
        <v>68418</v>
      </c>
      <c r="M12">
        <f>_xlfn.IFNA(_xlfn.XLOOKUP(_xlfn.TEXTJOIN("",TRUE,'Table1 Input'!N$1,'Table1 Input'!$B12),'Joint tables'!$E$1:$E$507,'Joint tables'!$F$1:$F$507),0)</f>
        <v>65972.47</v>
      </c>
      <c r="N12">
        <f>_xlfn.IFNA(_xlfn.XLOOKUP(_xlfn.TEXTJOIN("",TRUE,'Table1 Input'!O$1,'Table1 Input'!$B12),'Joint tables'!$E$1:$E$507,'Joint tables'!$F$1:$F$507),0)</f>
        <v>32936.04</v>
      </c>
      <c r="O12">
        <f>_xlfn.IFNA(_xlfn.XLOOKUP(_xlfn.TEXTJOIN("",TRUE,'Table1 Input'!P$1,'Table1 Input'!$B12),'Joint tables'!$E$1:$E$507,'Joint tables'!$F$1:$F$507),0)</f>
        <v>37663.300000000003</v>
      </c>
      <c r="P12">
        <f>_xlfn.IFNA(_xlfn.XLOOKUP(_xlfn.TEXTJOIN("",TRUE,'Table1 Input'!Q$1,'Table1 Input'!$B12),'Joint tables'!$E$1:$E$507,'Joint tables'!$F$1:$F$507),0)</f>
        <v>58524.320000000007</v>
      </c>
      <c r="Q12">
        <f>_xlfn.IFNA(_xlfn.XLOOKUP(_xlfn.TEXTJOIN("",TRUE,'Table1 Input'!R$1,'Table1 Input'!$B12),'Joint tables'!$E$1:$E$507,'Joint tables'!$F$1:$F$507),0)</f>
        <v>76613.279999999999</v>
      </c>
      <c r="R12">
        <f>_xlfn.IFNA(_xlfn.XLOOKUP(_xlfn.TEXTJOIN("",TRUE,'Table1 Input'!S$1,'Table1 Input'!$B12),'Joint tables'!$E$1:$E$507,'Joint tables'!$F$1:$F$507),0)</f>
        <v>96774.453999999998</v>
      </c>
      <c r="S12" s="4" cm="1">
        <f t="array" ref="S12:DO12">_xlfn.XLOOKUP(B12,'VALUE PROJECTION'!A:A,'VALUE PROJECTION'!B:CX)</f>
        <v>76999.441520061446</v>
      </c>
      <c r="T12" s="4">
        <v>79795.532522010311</v>
      </c>
      <c r="U12" s="4">
        <v>78661.250260372821</v>
      </c>
      <c r="V12" s="4">
        <v>80964.848811893899</v>
      </c>
      <c r="W12" s="4">
        <v>74758.438466936321</v>
      </c>
      <c r="X12" s="4">
        <v>77916.215735782345</v>
      </c>
      <c r="Y12" s="4">
        <v>80644.07925275329</v>
      </c>
      <c r="Z12" s="4">
        <v>79312.807422908169</v>
      </c>
      <c r="AA12" s="4">
        <v>89557.510157356854</v>
      </c>
      <c r="AB12" s="4">
        <v>97851.000623829896</v>
      </c>
      <c r="AC12" s="4">
        <v>100169.96090656002</v>
      </c>
      <c r="AD12" s="4">
        <v>98700.639583295459</v>
      </c>
      <c r="AE12" s="4">
        <v>105867.07671855051</v>
      </c>
      <c r="AF12" s="4">
        <v>103745.90086830666</v>
      </c>
      <c r="AG12" s="4">
        <v>107359.00565939654</v>
      </c>
      <c r="AH12" s="4">
        <v>107942.11849592574</v>
      </c>
      <c r="AI12" s="4">
        <v>108548.22208510828</v>
      </c>
      <c r="AJ12" s="4">
        <v>108875.56463315275</v>
      </c>
      <c r="AK12" s="4">
        <v>108431.34059414454</v>
      </c>
      <c r="AL12" s="4">
        <v>112948.19709712046</v>
      </c>
      <c r="AM12" s="4">
        <v>117523.96934821043</v>
      </c>
      <c r="AN12" s="4">
        <v>127381.49591861808</v>
      </c>
      <c r="AO12" s="4">
        <v>135838.55196105753</v>
      </c>
      <c r="AP12" s="4">
        <v>135191.06511572804</v>
      </c>
      <c r="AQ12" s="4">
        <v>137973.90915175481</v>
      </c>
      <c r="AR12" s="4">
        <v>140166.04596862895</v>
      </c>
      <c r="AS12" s="4">
        <v>136328.60943085051</v>
      </c>
      <c r="AT12" s="4">
        <v>139439.91572203513</v>
      </c>
      <c r="AU12" s="4">
        <v>132325.92412409605</v>
      </c>
      <c r="AV12" s="4">
        <v>144666.98025092945</v>
      </c>
      <c r="AW12" s="4">
        <v>138336.6317893049</v>
      </c>
      <c r="AX12" s="4">
        <v>142918.13983863228</v>
      </c>
      <c r="AY12" s="4">
        <v>153186.78133533837</v>
      </c>
      <c r="AZ12" s="4">
        <v>154261.09292373603</v>
      </c>
      <c r="BA12" s="4">
        <v>156043.27102132275</v>
      </c>
      <c r="BB12" s="4">
        <v>169761.19772592516</v>
      </c>
      <c r="BC12" s="4">
        <v>164698.1533152833</v>
      </c>
      <c r="BD12" s="4">
        <v>171001.90779853173</v>
      </c>
      <c r="BE12" s="4">
        <v>170060.46827502572</v>
      </c>
      <c r="BF12" s="4">
        <v>163997.74167583438</v>
      </c>
      <c r="BG12" s="4">
        <v>168970.02564058316</v>
      </c>
      <c r="BH12" s="4">
        <v>174440.33000356532</v>
      </c>
      <c r="BI12" s="4">
        <v>172877.74955630058</v>
      </c>
      <c r="BJ12" s="4">
        <v>180406.11170484795</v>
      </c>
      <c r="BK12" s="4">
        <v>183410.34141174343</v>
      </c>
      <c r="BL12" s="4">
        <v>189391.97309080584</v>
      </c>
      <c r="BM12" s="4">
        <v>195290.59652453396</v>
      </c>
      <c r="BN12" s="4">
        <v>190902.37288777952</v>
      </c>
      <c r="BO12" s="4">
        <v>197823.87096353711</v>
      </c>
      <c r="BP12" s="4">
        <v>199449.15185716224</v>
      </c>
      <c r="BQ12" s="4">
        <v>204653.69985910572</v>
      </c>
      <c r="BR12" s="4">
        <v>203637.60427377041</v>
      </c>
      <c r="BS12" s="4">
        <v>196872.03317990713</v>
      </c>
      <c r="BT12" s="4">
        <v>195514.33229959453</v>
      </c>
      <c r="BU12" s="4">
        <v>214650.01049608007</v>
      </c>
      <c r="BV12" s="4">
        <v>206907.73935436245</v>
      </c>
      <c r="BW12" s="4">
        <v>214216.77672590088</v>
      </c>
      <c r="BX12" s="4">
        <v>212501.43989371599</v>
      </c>
      <c r="BY12" s="4">
        <v>228263.7530908866</v>
      </c>
      <c r="BZ12" s="4">
        <v>228908.83197653142</v>
      </c>
      <c r="CA12" s="4">
        <v>227090.85721307617</v>
      </c>
      <c r="CB12" s="4">
        <v>221493.17717961696</v>
      </c>
      <c r="CC12" s="4">
        <v>227522.5072140175</v>
      </c>
      <c r="CD12" s="4">
        <v>225953.47977364081</v>
      </c>
      <c r="CE12" s="4">
        <v>229580.01817068938</v>
      </c>
      <c r="CF12" s="4">
        <v>225197.38827392962</v>
      </c>
      <c r="CG12" s="4">
        <v>235519.36324177217</v>
      </c>
      <c r="CH12" s="4">
        <v>237849.95321104929</v>
      </c>
      <c r="CI12" s="4">
        <v>250307.24935973019</v>
      </c>
      <c r="CJ12" s="4">
        <v>251219.19307504207</v>
      </c>
      <c r="CK12" s="4">
        <v>249139.14563506714</v>
      </c>
      <c r="CL12" s="4">
        <v>254880.88619158216</v>
      </c>
      <c r="CM12" s="4">
        <v>267781.31064620661</v>
      </c>
      <c r="CN12" s="4">
        <v>259566.51699206419</v>
      </c>
      <c r="CO12" s="4">
        <v>248141.54373921317</v>
      </c>
      <c r="CP12" s="4">
        <v>263862.30493120063</v>
      </c>
      <c r="CQ12" s="4">
        <v>260731.42540854964</v>
      </c>
      <c r="CR12" s="4">
        <v>259308.69093486716</v>
      </c>
      <c r="CS12" s="4">
        <v>270595.95725152025</v>
      </c>
      <c r="CT12" s="4">
        <v>274115.42378706607</v>
      </c>
      <c r="CU12" s="4">
        <v>279946.67322076537</v>
      </c>
      <c r="CV12" s="4">
        <v>286676.34514781967</v>
      </c>
      <c r="CW12" s="4">
        <v>297211.89620009268</v>
      </c>
      <c r="CX12" s="4">
        <v>285811.95237133966</v>
      </c>
      <c r="CY12" s="4">
        <v>288756.43575761135</v>
      </c>
      <c r="CZ12" s="4">
        <v>288736.00442607742</v>
      </c>
      <c r="DA12" s="4">
        <v>293057.4359192283</v>
      </c>
      <c r="DB12" s="4">
        <v>295190.77685092454</v>
      </c>
      <c r="DC12" s="4">
        <v>291085.07418360317</v>
      </c>
      <c r="DD12" s="4">
        <v>303805.71648000693</v>
      </c>
      <c r="DE12" s="4">
        <v>301250.06960405322</v>
      </c>
      <c r="DF12" s="4">
        <v>303980.16049282241</v>
      </c>
      <c r="DG12" s="4">
        <v>305002.87906951364</v>
      </c>
      <c r="DH12" s="4">
        <v>299639.27456136706</v>
      </c>
      <c r="DI12" s="4">
        <v>323401.55481059279</v>
      </c>
      <c r="DJ12" s="4">
        <v>321679.12772509502</v>
      </c>
      <c r="DK12" s="4">
        <v>317933.86354137695</v>
      </c>
      <c r="DL12" s="4">
        <v>317246.10997012869</v>
      </c>
      <c r="DM12" s="4">
        <v>320035.83007993468</v>
      </c>
      <c r="DN12" s="4">
        <v>335548.39616556698</v>
      </c>
      <c r="DO12" s="4">
        <v>0</v>
      </c>
    </row>
    <row r="13" spans="1:119" x14ac:dyDescent="0.25">
      <c r="A13" t="str">
        <f>_xlfn.XLOOKUP(B13,wasteprojectionmodel_actuals_20!D:D,wasteprojectionmodel_actuals_20!C:C)</f>
        <v>Organics</v>
      </c>
      <c r="B13" t="s">
        <v>29</v>
      </c>
      <c r="C13">
        <f>_xlfn.IFNA(_xlfn.XLOOKUP(_xlfn.TEXTJOIN("",TRUE,'Table1 Input'!D$1,'Table1 Input'!$B13),'Joint tables'!$E$1:$E$507,'Joint tables'!$F$1:$F$507),0)</f>
        <v>276293</v>
      </c>
      <c r="D13">
        <f>_xlfn.IFNA(_xlfn.XLOOKUP(_xlfn.TEXTJOIN("",TRUE,'Table1 Input'!E$1,'Table1 Input'!$B13),'Joint tables'!$E$1:$E$507,'Joint tables'!$F$1:$F$507),0)</f>
        <v>339358</v>
      </c>
      <c r="E13">
        <f>_xlfn.IFNA(_xlfn.XLOOKUP(_xlfn.TEXTJOIN("",TRUE,'Table1 Input'!F$1,'Table1 Input'!$B13),'Joint tables'!$E$1:$E$507,'Joint tables'!$F$1:$F$507),0)</f>
        <v>311059</v>
      </c>
      <c r="F13">
        <f>_xlfn.IFNA(_xlfn.XLOOKUP(_xlfn.TEXTJOIN("",TRUE,'Table1 Input'!G$1,'Table1 Input'!$B13),'Joint tables'!$E$1:$E$507,'Joint tables'!$F$1:$F$507),0)</f>
        <v>326833</v>
      </c>
      <c r="G13">
        <f>_xlfn.IFNA(_xlfn.XLOOKUP(_xlfn.TEXTJOIN("",TRUE,'Table1 Input'!H$1,'Table1 Input'!$B13),'Joint tables'!$E$1:$E$507,'Joint tables'!$F$1:$F$507),0)</f>
        <v>384117</v>
      </c>
      <c r="H13">
        <f>_xlfn.IFNA(_xlfn.XLOOKUP(_xlfn.TEXTJOIN("",TRUE,'Table1 Input'!I$1,'Table1 Input'!$B13),'Joint tables'!$E$1:$E$507,'Joint tables'!$F$1:$F$507),0)</f>
        <v>421802</v>
      </c>
      <c r="I13">
        <f>_xlfn.IFNA(_xlfn.XLOOKUP(_xlfn.TEXTJOIN("",TRUE,'Table1 Input'!J$1,'Table1 Input'!$B13),'Joint tables'!$E$1:$E$507,'Joint tables'!$F$1:$F$507),0)</f>
        <v>499978</v>
      </c>
      <c r="J13">
        <f>_xlfn.IFNA(_xlfn.XLOOKUP(_xlfn.TEXTJOIN("",TRUE,'Table1 Input'!K$1,'Table1 Input'!$B13),'Joint tables'!$E$1:$E$507,'Joint tables'!$F$1:$F$507),0)</f>
        <v>402313</v>
      </c>
      <c r="K13">
        <f>_xlfn.IFNA(_xlfn.XLOOKUP(_xlfn.TEXTJOIN("",TRUE,'Table1 Input'!L$1,'Table1 Input'!$B13),'Joint tables'!$E$1:$E$507,'Joint tables'!$F$1:$F$507),0)</f>
        <v>358882</v>
      </c>
      <c r="L13">
        <f>_xlfn.IFNA(_xlfn.XLOOKUP(_xlfn.TEXTJOIN("",TRUE,'Table1 Input'!M$1,'Table1 Input'!$B13),'Joint tables'!$E$1:$E$507,'Joint tables'!$F$1:$F$507),0)</f>
        <v>411216</v>
      </c>
      <c r="M13">
        <f>_xlfn.IFNA(_xlfn.XLOOKUP(_xlfn.TEXTJOIN("",TRUE,'Table1 Input'!N$1,'Table1 Input'!$B13),'Joint tables'!$E$1:$E$507,'Joint tables'!$F$1:$F$507),0)</f>
        <v>452398.53</v>
      </c>
      <c r="N13">
        <f>_xlfn.IFNA(_xlfn.XLOOKUP(_xlfn.TEXTJOIN("",TRUE,'Table1 Input'!O$1,'Table1 Input'!$B13),'Joint tables'!$E$1:$E$507,'Joint tables'!$F$1:$F$507),0)</f>
        <v>529191.96</v>
      </c>
      <c r="O13">
        <f>_xlfn.IFNA(_xlfn.XLOOKUP(_xlfn.TEXTJOIN("",TRUE,'Table1 Input'!P$1,'Table1 Input'!$B13),'Joint tables'!$E$1:$E$507,'Joint tables'!$F$1:$F$507),0)</f>
        <v>426821.7</v>
      </c>
      <c r="P13">
        <f>_xlfn.IFNA(_xlfn.XLOOKUP(_xlfn.TEXTJOIN("",TRUE,'Table1 Input'!Q$1,'Table1 Input'!$B13),'Joint tables'!$E$1:$E$507,'Joint tables'!$F$1:$F$507),0)</f>
        <v>466551.68</v>
      </c>
      <c r="Q13">
        <f>_xlfn.IFNA(_xlfn.XLOOKUP(_xlfn.TEXTJOIN("",TRUE,'Table1 Input'!R$1,'Table1 Input'!$B13),'Joint tables'!$E$1:$E$507,'Joint tables'!$F$1:$F$507),0)</f>
        <v>698228.52</v>
      </c>
      <c r="R13">
        <f>_xlfn.IFNA(_xlfn.XLOOKUP(_xlfn.TEXTJOIN("",TRUE,'Table1 Input'!S$1,'Table1 Input'!$B13),'Joint tables'!$E$1:$E$507,'Joint tables'!$F$1:$F$507),0)</f>
        <v>691777.73</v>
      </c>
      <c r="S13" s="4" cm="1">
        <f t="array" ref="S13:DO13">_xlfn.XLOOKUP(B13,'VALUE PROJECTION'!A:A,'VALUE PROJECTION'!B:CX)</f>
        <v>644862.84706446913</v>
      </c>
      <c r="T13" s="4">
        <v>665868.18934424431</v>
      </c>
      <c r="U13" s="4">
        <v>697166.83871485863</v>
      </c>
      <c r="V13" s="4">
        <v>768863.29450934881</v>
      </c>
      <c r="W13" s="4">
        <v>708979.23516147898</v>
      </c>
      <c r="X13" s="4">
        <v>727799.22255507752</v>
      </c>
      <c r="Y13" s="4">
        <v>784318.73435513943</v>
      </c>
      <c r="Z13" s="4">
        <v>780980.53574741201</v>
      </c>
      <c r="AA13" s="4">
        <v>860242.99240764824</v>
      </c>
      <c r="AB13" s="4">
        <v>928795.27773349895</v>
      </c>
      <c r="AC13" s="4">
        <v>953851.33716468082</v>
      </c>
      <c r="AD13" s="4">
        <v>978537.2644348098</v>
      </c>
      <c r="AE13" s="4">
        <v>971318.59380718088</v>
      </c>
      <c r="AF13" s="4">
        <v>1025675.5980925713</v>
      </c>
      <c r="AG13" s="4">
        <v>1019177.2995836275</v>
      </c>
      <c r="AH13" s="4">
        <v>1074889.6853295674</v>
      </c>
      <c r="AI13" s="4">
        <v>997069.3687192651</v>
      </c>
      <c r="AJ13" s="4">
        <v>1028947.5409336496</v>
      </c>
      <c r="AK13" s="4">
        <v>1050769.595991554</v>
      </c>
      <c r="AL13" s="4">
        <v>1095908.6899690113</v>
      </c>
      <c r="AM13" s="4">
        <v>1105933.4525623019</v>
      </c>
      <c r="AN13" s="4">
        <v>1183564.1721825744</v>
      </c>
      <c r="AO13" s="4">
        <v>1240175.1648223759</v>
      </c>
      <c r="AP13" s="4">
        <v>1237356.0164341624</v>
      </c>
      <c r="AQ13" s="4">
        <v>1322370.4815433095</v>
      </c>
      <c r="AR13" s="4">
        <v>1395146.7409186875</v>
      </c>
      <c r="AS13" s="4">
        <v>1304168.0078374767</v>
      </c>
      <c r="AT13" s="4">
        <v>1329825.3434125728</v>
      </c>
      <c r="AU13" s="4">
        <v>1260340.12511367</v>
      </c>
      <c r="AV13" s="4">
        <v>1308621.6265140634</v>
      </c>
      <c r="AW13" s="4">
        <v>1355619.8494968326</v>
      </c>
      <c r="AX13" s="4">
        <v>1316090.1269593178</v>
      </c>
      <c r="AY13" s="4">
        <v>1447409.9094021071</v>
      </c>
      <c r="AZ13" s="4">
        <v>1458384.2215252994</v>
      </c>
      <c r="BA13" s="4">
        <v>1541049.5622079144</v>
      </c>
      <c r="BB13" s="4">
        <v>1501959.0174364347</v>
      </c>
      <c r="BC13" s="4">
        <v>1545273.2983931876</v>
      </c>
      <c r="BD13" s="4">
        <v>1534364.7522781764</v>
      </c>
      <c r="BE13" s="4">
        <v>1596203.123407403</v>
      </c>
      <c r="BF13" s="4">
        <v>1602369.4448805163</v>
      </c>
      <c r="BG13" s="4">
        <v>1540742.593221769</v>
      </c>
      <c r="BH13" s="4">
        <v>1590738.2440218132</v>
      </c>
      <c r="BI13" s="4">
        <v>1645107.9575443007</v>
      </c>
      <c r="BJ13" s="4">
        <v>1629968.52225027</v>
      </c>
      <c r="BK13" s="4">
        <v>1734935.2575413422</v>
      </c>
      <c r="BL13" s="4">
        <v>1792688.6056754256</v>
      </c>
      <c r="BM13" s="4">
        <v>1872562.3245819123</v>
      </c>
      <c r="BN13" s="4">
        <v>1895887.2694607121</v>
      </c>
      <c r="BO13" s="4">
        <v>1874202.5032123053</v>
      </c>
      <c r="BP13" s="4">
        <v>1933152.6269519764</v>
      </c>
      <c r="BQ13" s="4">
        <v>1868194.4235314617</v>
      </c>
      <c r="BR13" s="4">
        <v>1955748.036701163</v>
      </c>
      <c r="BS13" s="4">
        <v>1901990.5062886972</v>
      </c>
      <c r="BT13" s="4">
        <v>1865219.9351062234</v>
      </c>
      <c r="BU13" s="4">
        <v>1946683.4600288619</v>
      </c>
      <c r="BV13" s="4">
        <v>1945848.4697104874</v>
      </c>
      <c r="BW13" s="4">
        <v>2110741.3195581432</v>
      </c>
      <c r="BX13" s="4">
        <v>2096454.5696859644</v>
      </c>
      <c r="BY13" s="4">
        <v>2109304.9584260816</v>
      </c>
      <c r="BZ13" s="4">
        <v>2156373.1045878548</v>
      </c>
      <c r="CA13" s="4">
        <v>2301936.3086078963</v>
      </c>
      <c r="CB13" s="4">
        <v>2215496.7266649054</v>
      </c>
      <c r="CC13" s="4">
        <v>2180926.0117144701</v>
      </c>
      <c r="CD13" s="4">
        <v>2244991.7165271356</v>
      </c>
      <c r="CE13" s="4">
        <v>2223330.790399441</v>
      </c>
      <c r="CF13" s="4">
        <v>2181979.9939134656</v>
      </c>
      <c r="CG13" s="4">
        <v>2289005.9417234552</v>
      </c>
      <c r="CH13" s="4">
        <v>2324536.9104341962</v>
      </c>
      <c r="CI13" s="4">
        <v>2297077.5169746182</v>
      </c>
      <c r="CJ13" s="4">
        <v>2328340.169429068</v>
      </c>
      <c r="CK13" s="4">
        <v>2400606.327673634</v>
      </c>
      <c r="CL13" s="4">
        <v>2354834.6885739565</v>
      </c>
      <c r="CM13" s="4">
        <v>2459442.5781498258</v>
      </c>
      <c r="CN13" s="4">
        <v>2469388.4618033031</v>
      </c>
      <c r="CO13" s="4">
        <v>2387791.8314860985</v>
      </c>
      <c r="CP13" s="4">
        <v>2437484.1193170818</v>
      </c>
      <c r="CQ13" s="4">
        <v>2430832.0518016275</v>
      </c>
      <c r="CR13" s="4">
        <v>2436480.5540597308</v>
      </c>
      <c r="CS13" s="4">
        <v>2488332.9812496989</v>
      </c>
      <c r="CT13" s="4">
        <v>2478965.4702804727</v>
      </c>
      <c r="CU13" s="4">
        <v>2529021.8031610711</v>
      </c>
      <c r="CV13" s="4">
        <v>2543947.9035417433</v>
      </c>
      <c r="CW13" s="4">
        <v>2683621.568689961</v>
      </c>
      <c r="CX13" s="4">
        <v>2774609.0762591618</v>
      </c>
      <c r="CY13" s="4">
        <v>2801640.4323182213</v>
      </c>
      <c r="CZ13" s="4">
        <v>2742690.0461027706</v>
      </c>
      <c r="DA13" s="4">
        <v>2772055.6116201449</v>
      </c>
      <c r="DB13" s="4">
        <v>2840696.8036470264</v>
      </c>
      <c r="DC13" s="4">
        <v>2730001.2285493379</v>
      </c>
      <c r="DD13" s="4">
        <v>2768663.968579818</v>
      </c>
      <c r="DE13" s="4">
        <v>2860814.3846133593</v>
      </c>
      <c r="DF13" s="4">
        <v>2884832.5966108427</v>
      </c>
      <c r="DG13" s="4">
        <v>2945848.7682377612</v>
      </c>
      <c r="DH13" s="4">
        <v>2884942.0604142221</v>
      </c>
      <c r="DI13" s="4">
        <v>3130064.181282355</v>
      </c>
      <c r="DJ13" s="4">
        <v>2987730.0340361893</v>
      </c>
      <c r="DK13" s="4">
        <v>3079635.96557099</v>
      </c>
      <c r="DL13" s="4">
        <v>3055043.1499286075</v>
      </c>
      <c r="DM13" s="4">
        <v>3023670.2568575935</v>
      </c>
      <c r="DN13" s="4">
        <v>3033771.2579106414</v>
      </c>
      <c r="DO13" s="4">
        <v>0</v>
      </c>
    </row>
    <row r="14" spans="1:119" x14ac:dyDescent="0.25">
      <c r="A14" t="str">
        <f>_xlfn.XLOOKUP(B14,wasteprojectionmodel_actuals_20!D:D,wasteprojectionmodel_actuals_20!C:C)</f>
        <v>Organics</v>
      </c>
      <c r="B14" t="s">
        <v>30</v>
      </c>
      <c r="C14">
        <f>_xlfn.IFNA(_xlfn.XLOOKUP(_xlfn.TEXTJOIN("",TRUE,'Table1 Input'!D$1,'Table1 Input'!$B14),'Joint tables'!$E$1:$E$507,'Joint tables'!$F$1:$F$507),0)</f>
        <v>28597</v>
      </c>
      <c r="D14">
        <f>_xlfn.IFNA(_xlfn.XLOOKUP(_xlfn.TEXTJOIN("",TRUE,'Table1 Input'!E$1,'Table1 Input'!$B14),'Joint tables'!$E$1:$E$507,'Joint tables'!$F$1:$F$507),0)</f>
        <v>0</v>
      </c>
      <c r="E14">
        <f>_xlfn.IFNA(_xlfn.XLOOKUP(_xlfn.TEXTJOIN("",TRUE,'Table1 Input'!F$1,'Table1 Input'!$B14),'Joint tables'!$E$1:$E$507,'Joint tables'!$F$1:$F$507),0)</f>
        <v>7917</v>
      </c>
      <c r="F14">
        <f>_xlfn.IFNA(_xlfn.XLOOKUP(_xlfn.TEXTJOIN("",TRUE,'Table1 Input'!G$1,'Table1 Input'!$B14),'Joint tables'!$E$1:$E$507,'Joint tables'!$F$1:$F$507),0)</f>
        <v>44624</v>
      </c>
      <c r="G14">
        <f>_xlfn.IFNA(_xlfn.XLOOKUP(_xlfn.TEXTJOIN("",TRUE,'Table1 Input'!H$1,'Table1 Input'!$B14),'Joint tables'!$E$1:$E$507,'Joint tables'!$F$1:$F$507),0)</f>
        <v>87654</v>
      </c>
      <c r="H14">
        <f>_xlfn.IFNA(_xlfn.XLOOKUP(_xlfn.TEXTJOIN("",TRUE,'Table1 Input'!I$1,'Table1 Input'!$B14),'Joint tables'!$E$1:$E$507,'Joint tables'!$F$1:$F$507),0)</f>
        <v>27093</v>
      </c>
      <c r="I14">
        <f>_xlfn.IFNA(_xlfn.XLOOKUP(_xlfn.TEXTJOIN("",TRUE,'Table1 Input'!J$1,'Table1 Input'!$B14),'Joint tables'!$E$1:$E$507,'Joint tables'!$F$1:$F$507),0)</f>
        <v>184812</v>
      </c>
      <c r="J14">
        <f>_xlfn.IFNA(_xlfn.XLOOKUP(_xlfn.TEXTJOIN("",TRUE,'Table1 Input'!K$1,'Table1 Input'!$B14),'Joint tables'!$E$1:$E$507,'Joint tables'!$F$1:$F$507),0)</f>
        <v>127173</v>
      </c>
      <c r="K14">
        <f>_xlfn.IFNA(_xlfn.XLOOKUP(_xlfn.TEXTJOIN("",TRUE,'Table1 Input'!L$1,'Table1 Input'!$B14),'Joint tables'!$E$1:$E$507,'Joint tables'!$F$1:$F$507),0)</f>
        <v>140759</v>
      </c>
      <c r="L14">
        <f>_xlfn.IFNA(_xlfn.XLOOKUP(_xlfn.TEXTJOIN("",TRUE,'Table1 Input'!M$1,'Table1 Input'!$B14),'Joint tables'!$E$1:$E$507,'Joint tables'!$F$1:$F$507),0)</f>
        <v>93890</v>
      </c>
      <c r="M14">
        <f>_xlfn.IFNA(_xlfn.XLOOKUP(_xlfn.TEXTJOIN("",TRUE,'Table1 Input'!N$1,'Table1 Input'!$B14),'Joint tables'!$E$1:$E$507,'Joint tables'!$F$1:$F$507),0)</f>
        <v>95920</v>
      </c>
      <c r="N14">
        <f>_xlfn.IFNA(_xlfn.XLOOKUP(_xlfn.TEXTJOIN("",TRUE,'Table1 Input'!O$1,'Table1 Input'!$B14),'Joint tables'!$E$1:$E$507,'Joint tables'!$F$1:$F$507),0)</f>
        <v>87949</v>
      </c>
      <c r="O14">
        <f>_xlfn.IFNA(_xlfn.XLOOKUP(_xlfn.TEXTJOIN("",TRUE,'Table1 Input'!P$1,'Table1 Input'!$B14),'Joint tables'!$E$1:$E$507,'Joint tables'!$F$1:$F$507),0)</f>
        <v>235434</v>
      </c>
      <c r="P14">
        <f>_xlfn.IFNA(_xlfn.XLOOKUP(_xlfn.TEXTJOIN("",TRUE,'Table1 Input'!Q$1,'Table1 Input'!$B14),'Joint tables'!$E$1:$E$507,'Joint tables'!$F$1:$F$507),0)</f>
        <v>159046</v>
      </c>
      <c r="Q14">
        <f>_xlfn.IFNA(_xlfn.XLOOKUP(_xlfn.TEXTJOIN("",TRUE,'Table1 Input'!R$1,'Table1 Input'!$B14),'Joint tables'!$E$1:$E$507,'Joint tables'!$F$1:$F$507),0)</f>
        <v>148198</v>
      </c>
      <c r="R14">
        <f>_xlfn.IFNA(_xlfn.XLOOKUP(_xlfn.TEXTJOIN("",TRUE,'Table1 Input'!S$1,'Table1 Input'!$B14),'Joint tables'!$E$1:$E$507,'Joint tables'!$F$1:$F$507),0)</f>
        <v>413565</v>
      </c>
      <c r="S14" s="4" cm="1">
        <f t="array" ref="S14:DO14">_xlfn.XLOOKUP(B14,'VALUE PROJECTION'!A:A,'VALUE PROJECTION'!B:CX)</f>
        <v>168272.32363733309</v>
      </c>
      <c r="T14" s="4">
        <v>253256.66293245918</v>
      </c>
      <c r="U14" s="4">
        <v>160821.39487273109</v>
      </c>
      <c r="V14" s="4">
        <v>253001.48553973375</v>
      </c>
      <c r="W14" s="4">
        <v>153413.06121508047</v>
      </c>
      <c r="X14" s="4">
        <v>251379.54058356347</v>
      </c>
      <c r="Y14" s="4">
        <v>169561.13660095914</v>
      </c>
      <c r="Z14" s="4">
        <v>274025.23494842934</v>
      </c>
      <c r="AA14" s="4">
        <v>182404.21779815695</v>
      </c>
      <c r="AB14" s="4">
        <v>301727.47545462969</v>
      </c>
      <c r="AC14" s="4">
        <v>196676.47093126466</v>
      </c>
      <c r="AD14" s="4">
        <v>328777.32249084912</v>
      </c>
      <c r="AE14" s="4">
        <v>208180.26169222046</v>
      </c>
      <c r="AF14" s="4">
        <v>337427.78340942046</v>
      </c>
      <c r="AG14" s="4">
        <v>210002.93441237407</v>
      </c>
      <c r="AH14" s="4">
        <v>343588.11901683349</v>
      </c>
      <c r="AI14" s="4">
        <v>210566.72293758465</v>
      </c>
      <c r="AJ14" s="4">
        <v>348649.90891888452</v>
      </c>
      <c r="AK14" s="4">
        <v>216953.69597368201</v>
      </c>
      <c r="AL14" s="4">
        <v>366359.25785611942</v>
      </c>
      <c r="AM14" s="4">
        <v>232662.0104397067</v>
      </c>
      <c r="AN14" s="4">
        <v>395043.57218988985</v>
      </c>
      <c r="AO14" s="4">
        <v>261993.32895260912</v>
      </c>
      <c r="AP14" s="4">
        <v>414929.99712102208</v>
      </c>
      <c r="AQ14" s="4">
        <v>282535.42003507086</v>
      </c>
      <c r="AR14" s="4">
        <v>423089.48925140285</v>
      </c>
      <c r="AS14" s="4">
        <v>267704.41319772531</v>
      </c>
      <c r="AT14" s="4">
        <v>454779.23195956834</v>
      </c>
      <c r="AU14" s="4">
        <v>271937.5697457185</v>
      </c>
      <c r="AV14" s="4">
        <v>435979.82584327663</v>
      </c>
      <c r="AW14" s="4">
        <v>286614.80563782895</v>
      </c>
      <c r="AX14" s="4">
        <v>442763.1712230235</v>
      </c>
      <c r="AY14" s="4">
        <v>312955.65750052192</v>
      </c>
      <c r="AZ14" s="4">
        <v>516866.00512864313</v>
      </c>
      <c r="BA14" s="4">
        <v>321249.46525527089</v>
      </c>
      <c r="BB14" s="4">
        <v>528709.43483383826</v>
      </c>
      <c r="BC14" s="4">
        <v>321167.54372426111</v>
      </c>
      <c r="BD14" s="4">
        <v>534239.20732074499</v>
      </c>
      <c r="BE14" s="4">
        <v>338202.4297015458</v>
      </c>
      <c r="BF14" s="4">
        <v>544610.02195155877</v>
      </c>
      <c r="BG14" s="4">
        <v>339542.73210467648</v>
      </c>
      <c r="BH14" s="4">
        <v>549007.23474218708</v>
      </c>
      <c r="BI14" s="4">
        <v>339093.41956589336</v>
      </c>
      <c r="BJ14" s="4">
        <v>536247.09246896021</v>
      </c>
      <c r="BK14" s="4">
        <v>363702.35514053341</v>
      </c>
      <c r="BL14" s="4">
        <v>587069.92476440326</v>
      </c>
      <c r="BM14" s="4">
        <v>392098.29435690137</v>
      </c>
      <c r="BN14" s="4">
        <v>621318.43788108428</v>
      </c>
      <c r="BO14" s="4">
        <v>394894.2895713711</v>
      </c>
      <c r="BP14" s="4">
        <v>649215.72749635635</v>
      </c>
      <c r="BQ14" s="4">
        <v>415518.77839029243</v>
      </c>
      <c r="BR14" s="4">
        <v>635568.69859998859</v>
      </c>
      <c r="BS14" s="4">
        <v>401024.85278534819</v>
      </c>
      <c r="BT14" s="4">
        <v>649979.60490286886</v>
      </c>
      <c r="BU14" s="4">
        <v>409992.06134248298</v>
      </c>
      <c r="BV14" s="4">
        <v>635669.79324174824</v>
      </c>
      <c r="BW14" s="4">
        <v>432415.00825114507</v>
      </c>
      <c r="BX14" s="4">
        <v>704166.26105166064</v>
      </c>
      <c r="BY14" s="4">
        <v>463092.37180247548</v>
      </c>
      <c r="BZ14" s="4">
        <v>726488.94022316707</v>
      </c>
      <c r="CA14" s="4">
        <v>459467.65440068458</v>
      </c>
      <c r="CB14" s="4">
        <v>734042.63205979683</v>
      </c>
      <c r="CC14" s="4">
        <v>468345.46189188387</v>
      </c>
      <c r="CD14" s="4">
        <v>742941.27568877663</v>
      </c>
      <c r="CE14" s="4">
        <v>464253.37704154599</v>
      </c>
      <c r="CF14" s="4">
        <v>718609.36538536125</v>
      </c>
      <c r="CG14" s="4">
        <v>462747.71762546431</v>
      </c>
      <c r="CH14" s="4">
        <v>762494.38961663039</v>
      </c>
      <c r="CI14" s="4">
        <v>489783.25981458684</v>
      </c>
      <c r="CJ14" s="4">
        <v>801705.48698994296</v>
      </c>
      <c r="CK14" s="4">
        <v>524070.72666854155</v>
      </c>
      <c r="CL14" s="4">
        <v>833117.99829987914</v>
      </c>
      <c r="CM14" s="4">
        <v>538916.50124740356</v>
      </c>
      <c r="CN14" s="4">
        <v>830153.89576368569</v>
      </c>
      <c r="CO14" s="4">
        <v>515914.19357735879</v>
      </c>
      <c r="CP14" s="4">
        <v>839153.95379495563</v>
      </c>
      <c r="CQ14" s="4">
        <v>519692.04541798355</v>
      </c>
      <c r="CR14" s="4">
        <v>817523.46664605255</v>
      </c>
      <c r="CS14" s="4">
        <v>546489.58193822973</v>
      </c>
      <c r="CT14" s="4">
        <v>863829.53356544301</v>
      </c>
      <c r="CU14" s="4">
        <v>562445.64118178096</v>
      </c>
      <c r="CV14" s="4">
        <v>910399.85398806946</v>
      </c>
      <c r="CW14" s="4">
        <v>564441.45521623432</v>
      </c>
      <c r="CX14" s="4">
        <v>906716.73293413257</v>
      </c>
      <c r="CY14" s="4">
        <v>587344.32554949052</v>
      </c>
      <c r="CZ14" s="4">
        <v>916858.12777960487</v>
      </c>
      <c r="DA14" s="4">
        <v>580961.69574540621</v>
      </c>
      <c r="DB14" s="4">
        <v>936799.48744932271</v>
      </c>
      <c r="DC14" s="4">
        <v>583714.95195036556</v>
      </c>
      <c r="DD14" s="4">
        <v>930282.69847243454</v>
      </c>
      <c r="DE14" s="4">
        <v>620880.20183499821</v>
      </c>
      <c r="DF14" s="4">
        <v>975098.74337647483</v>
      </c>
      <c r="DG14" s="4">
        <v>630750.64334102278</v>
      </c>
      <c r="DH14" s="4">
        <v>980590.48016482126</v>
      </c>
      <c r="DI14" s="4">
        <v>642242.13515886816</v>
      </c>
      <c r="DJ14" s="4">
        <v>978162.21944993385</v>
      </c>
      <c r="DK14" s="4">
        <v>647218.66216368962</v>
      </c>
      <c r="DL14" s="4">
        <v>987954.03397364728</v>
      </c>
      <c r="DM14" s="4">
        <v>642223.0684140221</v>
      </c>
      <c r="DN14" s="4">
        <v>999690.33639176737</v>
      </c>
      <c r="DO14" s="4">
        <v>0</v>
      </c>
    </row>
    <row r="15" spans="1:119" x14ac:dyDescent="0.25">
      <c r="A15" t="str">
        <f>_xlfn.XLOOKUP(B15,wasteprojectionmodel_actuals_20!D:D,wasteprojectionmodel_actuals_20!C:C)</f>
        <v>Organics</v>
      </c>
      <c r="B15" t="s">
        <v>31</v>
      </c>
      <c r="C15">
        <f>_xlfn.IFNA(_xlfn.XLOOKUP(_xlfn.TEXTJOIN("",TRUE,'Table1 Input'!D$1,'Table1 Input'!$B15),'Joint tables'!$E$1:$E$507,'Joint tables'!$F$1:$F$507),0)</f>
        <v>84001</v>
      </c>
      <c r="D15">
        <f>_xlfn.IFNA(_xlfn.XLOOKUP(_xlfn.TEXTJOIN("",TRUE,'Table1 Input'!E$1,'Table1 Input'!$B15),'Joint tables'!$E$1:$E$507,'Joint tables'!$F$1:$F$507),0)</f>
        <v>179412</v>
      </c>
      <c r="E15">
        <f>_xlfn.IFNA(_xlfn.XLOOKUP(_xlfn.TEXTJOIN("",TRUE,'Table1 Input'!F$1,'Table1 Input'!$B15),'Joint tables'!$E$1:$E$507,'Joint tables'!$F$1:$F$507),0)</f>
        <v>121329.9</v>
      </c>
      <c r="F15">
        <f>_xlfn.IFNA(_xlfn.XLOOKUP(_xlfn.TEXTJOIN("",TRUE,'Table1 Input'!G$1,'Table1 Input'!$B15),'Joint tables'!$E$1:$E$507,'Joint tables'!$F$1:$F$507),0)</f>
        <v>157544.9</v>
      </c>
      <c r="G15">
        <f>_xlfn.IFNA(_xlfn.XLOOKUP(_xlfn.TEXTJOIN("",TRUE,'Table1 Input'!H$1,'Table1 Input'!$B15),'Joint tables'!$E$1:$E$507,'Joint tables'!$F$1:$F$507),0)</f>
        <v>162923.6</v>
      </c>
      <c r="H15">
        <f>_xlfn.IFNA(_xlfn.XLOOKUP(_xlfn.TEXTJOIN("",TRUE,'Table1 Input'!I$1,'Table1 Input'!$B15),'Joint tables'!$E$1:$E$507,'Joint tables'!$F$1:$F$507),0)</f>
        <v>106958.6</v>
      </c>
      <c r="I15">
        <f>_xlfn.IFNA(_xlfn.XLOOKUP(_xlfn.TEXTJOIN("",TRUE,'Table1 Input'!J$1,'Table1 Input'!$B15),'Joint tables'!$E$1:$E$507,'Joint tables'!$F$1:$F$507),0)</f>
        <v>112536</v>
      </c>
      <c r="J15">
        <f>_xlfn.IFNA(_xlfn.XLOOKUP(_xlfn.TEXTJOIN("",TRUE,'Table1 Input'!K$1,'Table1 Input'!$B15),'Joint tables'!$E$1:$E$507,'Joint tables'!$F$1:$F$507),0)</f>
        <v>129429.7</v>
      </c>
      <c r="K15">
        <f>_xlfn.IFNA(_xlfn.XLOOKUP(_xlfn.TEXTJOIN("",TRUE,'Table1 Input'!L$1,'Table1 Input'!$B15),'Joint tables'!$E$1:$E$507,'Joint tables'!$F$1:$F$507),0)</f>
        <v>117953.7</v>
      </c>
      <c r="L15">
        <f>_xlfn.IFNA(_xlfn.XLOOKUP(_xlfn.TEXTJOIN("",TRUE,'Table1 Input'!M$1,'Table1 Input'!$B15),'Joint tables'!$E$1:$E$507,'Joint tables'!$F$1:$F$507),0)</f>
        <v>193828.65</v>
      </c>
      <c r="M15">
        <f>_xlfn.IFNA(_xlfn.XLOOKUP(_xlfn.TEXTJOIN("",TRUE,'Table1 Input'!N$1,'Table1 Input'!$B15),'Joint tables'!$E$1:$E$507,'Joint tables'!$F$1:$F$507),0)</f>
        <v>203710.4</v>
      </c>
      <c r="N15">
        <f>_xlfn.IFNA(_xlfn.XLOOKUP(_xlfn.TEXTJOIN("",TRUE,'Table1 Input'!O$1,'Table1 Input'!$B15),'Joint tables'!$E$1:$E$507,'Joint tables'!$F$1:$F$507),0)</f>
        <v>227405.6</v>
      </c>
      <c r="O15">
        <f>_xlfn.IFNA(_xlfn.XLOOKUP(_xlfn.TEXTJOIN("",TRUE,'Table1 Input'!P$1,'Table1 Input'!$B15),'Joint tables'!$E$1:$E$507,'Joint tables'!$F$1:$F$507),0)</f>
        <v>187632</v>
      </c>
      <c r="P15">
        <f>_xlfn.IFNA(_xlfn.XLOOKUP(_xlfn.TEXTJOIN("",TRUE,'Table1 Input'!Q$1,'Table1 Input'!$B15),'Joint tables'!$E$1:$E$507,'Joint tables'!$F$1:$F$507),0)</f>
        <v>193094</v>
      </c>
      <c r="Q15">
        <f>_xlfn.IFNA(_xlfn.XLOOKUP(_xlfn.TEXTJOIN("",TRUE,'Table1 Input'!R$1,'Table1 Input'!$B15),'Joint tables'!$E$1:$E$507,'Joint tables'!$F$1:$F$507),0)</f>
        <v>202195</v>
      </c>
      <c r="R15">
        <f>_xlfn.IFNA(_xlfn.XLOOKUP(_xlfn.TEXTJOIN("",TRUE,'Table1 Input'!S$1,'Table1 Input'!$B15),'Joint tables'!$E$1:$E$507,'Joint tables'!$F$1:$F$507),0)</f>
        <v>289438</v>
      </c>
      <c r="S15" s="4" cm="1">
        <f t="array" ref="S15:DO15">_xlfn.XLOOKUP(B15,'VALUE PROJECTION'!A:A,'VALUE PROJECTION'!B:CX)</f>
        <v>273310.29339904571</v>
      </c>
      <c r="T15" s="4">
        <v>275622.84593734593</v>
      </c>
      <c r="U15" s="4">
        <v>271811.3366747892</v>
      </c>
      <c r="V15" s="4">
        <v>281480.45151595114</v>
      </c>
      <c r="W15" s="4">
        <v>250723.93683816947</v>
      </c>
      <c r="X15" s="4">
        <v>265758.23549892899</v>
      </c>
      <c r="Y15" s="4">
        <v>288791.08547312318</v>
      </c>
      <c r="Z15" s="4">
        <v>289702.14204769547</v>
      </c>
      <c r="AA15" s="4">
        <v>308232.99213370896</v>
      </c>
      <c r="AB15" s="4">
        <v>345178.80892484705</v>
      </c>
      <c r="AC15" s="4">
        <v>346696.69109009649</v>
      </c>
      <c r="AD15" s="4">
        <v>366724.84441877058</v>
      </c>
      <c r="AE15" s="4">
        <v>376538.64968713891</v>
      </c>
      <c r="AF15" s="4">
        <v>377251.82521160127</v>
      </c>
      <c r="AG15" s="4">
        <v>379318.37604064075</v>
      </c>
      <c r="AH15" s="4">
        <v>377867.79677707877</v>
      </c>
      <c r="AI15" s="4">
        <v>355419.23809885967</v>
      </c>
      <c r="AJ15" s="4">
        <v>372571.54204105027</v>
      </c>
      <c r="AK15" s="4">
        <v>389175.15575263562</v>
      </c>
      <c r="AL15" s="4">
        <v>383865.64887377928</v>
      </c>
      <c r="AM15" s="4">
        <v>429004.94488815375</v>
      </c>
      <c r="AN15" s="4">
        <v>429555.44024432322</v>
      </c>
      <c r="AO15" s="4">
        <v>464202.93698201043</v>
      </c>
      <c r="AP15" s="4">
        <v>463361.04876189097</v>
      </c>
      <c r="AQ15" s="4">
        <v>468586.67566838529</v>
      </c>
      <c r="AR15" s="4">
        <v>487044.22350077244</v>
      </c>
      <c r="AS15" s="4">
        <v>472346.57975404774</v>
      </c>
      <c r="AT15" s="4">
        <v>481358.2570239359</v>
      </c>
      <c r="AU15" s="4">
        <v>472501.33954820508</v>
      </c>
      <c r="AV15" s="4">
        <v>488513.57889924181</v>
      </c>
      <c r="AW15" s="4">
        <v>508634.8346216068</v>
      </c>
      <c r="AX15" s="4">
        <v>478189.78478750313</v>
      </c>
      <c r="AY15" s="4">
        <v>525651.3888609315</v>
      </c>
      <c r="AZ15" s="4">
        <v>555331.10756838555</v>
      </c>
      <c r="BA15" s="4">
        <v>564402.24886315584</v>
      </c>
      <c r="BB15" s="4">
        <v>553444.18428794586</v>
      </c>
      <c r="BC15" s="4">
        <v>573031.83760848595</v>
      </c>
      <c r="BD15" s="4">
        <v>599424.03829908813</v>
      </c>
      <c r="BE15" s="4">
        <v>595891.00902462867</v>
      </c>
      <c r="BF15" s="4">
        <v>577261.15993912122</v>
      </c>
      <c r="BG15" s="4">
        <v>584803.18143802881</v>
      </c>
      <c r="BH15" s="4">
        <v>575839.46690398152</v>
      </c>
      <c r="BI15" s="4">
        <v>591217.6463143914</v>
      </c>
      <c r="BJ15" s="4">
        <v>616934.0484856714</v>
      </c>
      <c r="BK15" s="4">
        <v>614858.97547884623</v>
      </c>
      <c r="BL15" s="4">
        <v>637581.51686399721</v>
      </c>
      <c r="BM15" s="4">
        <v>674958.69942689582</v>
      </c>
      <c r="BN15" s="4">
        <v>687281.65135755984</v>
      </c>
      <c r="BO15" s="4">
        <v>691670.36951286963</v>
      </c>
      <c r="BP15" s="4">
        <v>695213.75005651801</v>
      </c>
      <c r="BQ15" s="4">
        <v>696684.38344290038</v>
      </c>
      <c r="BR15" s="4">
        <v>682879.28539664811</v>
      </c>
      <c r="BS15" s="4">
        <v>676483.57819227211</v>
      </c>
      <c r="BT15" s="4">
        <v>679399.75185897632</v>
      </c>
      <c r="BU15" s="4">
        <v>706720.47566960321</v>
      </c>
      <c r="BV15" s="4">
        <v>731911.55562815338</v>
      </c>
      <c r="BW15" s="4">
        <v>730943.25157532224</v>
      </c>
      <c r="BX15" s="4">
        <v>730490.08702663693</v>
      </c>
      <c r="BY15" s="4">
        <v>794422.69857862219</v>
      </c>
      <c r="BZ15" s="4">
        <v>788796.18495591066</v>
      </c>
      <c r="CA15" s="4">
        <v>798861.9091555418</v>
      </c>
      <c r="CB15" s="4">
        <v>809864.52227924101</v>
      </c>
      <c r="CC15" s="4">
        <v>815296.5424988626</v>
      </c>
      <c r="CD15" s="4">
        <v>802733.47304174711</v>
      </c>
      <c r="CE15" s="4">
        <v>799268.02650468552</v>
      </c>
      <c r="CF15" s="4">
        <v>786199.50369331054</v>
      </c>
      <c r="CG15" s="4">
        <v>801616.11000192212</v>
      </c>
      <c r="CH15" s="4">
        <v>796129.47019950999</v>
      </c>
      <c r="CI15" s="4">
        <v>860286.59718794096</v>
      </c>
      <c r="CJ15" s="4">
        <v>850658.13151015074</v>
      </c>
      <c r="CK15" s="4">
        <v>869345.60104021279</v>
      </c>
      <c r="CL15" s="4">
        <v>906003.73438871058</v>
      </c>
      <c r="CM15" s="4">
        <v>910356.42064622045</v>
      </c>
      <c r="CN15" s="4">
        <v>907110.76951436861</v>
      </c>
      <c r="CO15" s="4">
        <v>909169.31995684188</v>
      </c>
      <c r="CP15" s="4">
        <v>865669.94632097287</v>
      </c>
      <c r="CQ15" s="4">
        <v>892385.02059366647</v>
      </c>
      <c r="CR15" s="4">
        <v>905809.76844207093</v>
      </c>
      <c r="CS15" s="4">
        <v>913162.93972097337</v>
      </c>
      <c r="CT15" s="4">
        <v>940008.48374626064</v>
      </c>
      <c r="CU15" s="4">
        <v>963495.51030329929</v>
      </c>
      <c r="CV15" s="4">
        <v>966914.81408592768</v>
      </c>
      <c r="CW15" s="4">
        <v>1018536.7421769277</v>
      </c>
      <c r="CX15" s="4">
        <v>1020352.2250585147</v>
      </c>
      <c r="CY15" s="4">
        <v>983330.56986070634</v>
      </c>
      <c r="CZ15" s="4">
        <v>1016805.3883291179</v>
      </c>
      <c r="DA15" s="4">
        <v>1002747.4708320284</v>
      </c>
      <c r="DB15" s="4">
        <v>1035400.4474876717</v>
      </c>
      <c r="DC15" s="4">
        <v>1012153.3269418172</v>
      </c>
      <c r="DD15" s="4">
        <v>980983.65178889618</v>
      </c>
      <c r="DE15" s="4">
        <v>1027523.3704554077</v>
      </c>
      <c r="DF15" s="4">
        <v>1046444.7293353032</v>
      </c>
      <c r="DG15" s="4">
        <v>1072575.1293613221</v>
      </c>
      <c r="DH15" s="4">
        <v>1090397.438531813</v>
      </c>
      <c r="DI15" s="4">
        <v>1075957.7946745942</v>
      </c>
      <c r="DJ15" s="4">
        <v>1076530.5637506905</v>
      </c>
      <c r="DK15" s="4">
        <v>1129646.4282922866</v>
      </c>
      <c r="DL15" s="4">
        <v>1148468.3536561346</v>
      </c>
      <c r="DM15" s="4">
        <v>1105379.5596688907</v>
      </c>
      <c r="DN15" s="4">
        <v>1162931.2199190331</v>
      </c>
      <c r="DO15" s="4">
        <v>0</v>
      </c>
    </row>
    <row r="16" spans="1:119" x14ac:dyDescent="0.25">
      <c r="A16" t="str">
        <f>_xlfn.XLOOKUP(B16,wasteprojectionmodel_actuals_20!D:D,wasteprojectionmodel_actuals_20!C:C)</f>
        <v>Paper and cardboard</v>
      </c>
      <c r="B16" t="s">
        <v>33</v>
      </c>
      <c r="C16">
        <f>_xlfn.IFNA(_xlfn.XLOOKUP(_xlfn.TEXTJOIN("",TRUE,'Table1 Input'!D$1,'Table1 Input'!$B16),'Joint tables'!$E$1:$E$507,'Joint tables'!$F$1:$F$507),0)</f>
        <v>408814</v>
      </c>
      <c r="D16">
        <f>_xlfn.IFNA(_xlfn.XLOOKUP(_xlfn.TEXTJOIN("",TRUE,'Table1 Input'!E$1,'Table1 Input'!$B16),'Joint tables'!$E$1:$E$507,'Joint tables'!$F$1:$F$507),0)</f>
        <v>366919</v>
      </c>
      <c r="E16">
        <f>_xlfn.IFNA(_xlfn.XLOOKUP(_xlfn.TEXTJOIN("",TRUE,'Table1 Input'!F$1,'Table1 Input'!$B16),'Joint tables'!$E$1:$E$507,'Joint tables'!$F$1:$F$507),0)</f>
        <v>379546.38</v>
      </c>
      <c r="F16">
        <f>_xlfn.IFNA(_xlfn.XLOOKUP(_xlfn.TEXTJOIN("",TRUE,'Table1 Input'!G$1,'Table1 Input'!$B16),'Joint tables'!$E$1:$E$507,'Joint tables'!$F$1:$F$507),0)</f>
        <v>449376.98</v>
      </c>
      <c r="G16">
        <f>_xlfn.IFNA(_xlfn.XLOOKUP(_xlfn.TEXTJOIN("",TRUE,'Table1 Input'!H$1,'Table1 Input'!$B16),'Joint tables'!$E$1:$E$507,'Joint tables'!$F$1:$F$507),0)</f>
        <v>192303.91999999998</v>
      </c>
      <c r="H16">
        <f>_xlfn.IFNA(_xlfn.XLOOKUP(_xlfn.TEXTJOIN("",TRUE,'Table1 Input'!I$1,'Table1 Input'!$B16),'Joint tables'!$E$1:$E$507,'Joint tables'!$F$1:$F$507),0)</f>
        <v>211481.91999999998</v>
      </c>
      <c r="I16">
        <f>_xlfn.IFNA(_xlfn.XLOOKUP(_xlfn.TEXTJOIN("",TRUE,'Table1 Input'!J$1,'Table1 Input'!$B16),'Joint tables'!$E$1:$E$507,'Joint tables'!$F$1:$F$507),0)</f>
        <v>277662.2</v>
      </c>
      <c r="J16">
        <f>_xlfn.IFNA(_xlfn.XLOOKUP(_xlfn.TEXTJOIN("",TRUE,'Table1 Input'!K$1,'Table1 Input'!$B16),'Joint tables'!$E$1:$E$507,'Joint tables'!$F$1:$F$507),0)</f>
        <v>635293.14</v>
      </c>
      <c r="K16">
        <f>_xlfn.IFNA(_xlfn.XLOOKUP(_xlfn.TEXTJOIN("",TRUE,'Table1 Input'!L$1,'Table1 Input'!$B16),'Joint tables'!$E$1:$E$507,'Joint tables'!$F$1:$F$507),0)</f>
        <v>621051.14</v>
      </c>
      <c r="L16">
        <f>_xlfn.IFNA(_xlfn.XLOOKUP(_xlfn.TEXTJOIN("",TRUE,'Table1 Input'!M$1,'Table1 Input'!$B16),'Joint tables'!$E$1:$E$507,'Joint tables'!$F$1:$F$507),0)</f>
        <v>210298.13</v>
      </c>
      <c r="M16">
        <f>_xlfn.IFNA(_xlfn.XLOOKUP(_xlfn.TEXTJOIN("",TRUE,'Table1 Input'!N$1,'Table1 Input'!$B16),'Joint tables'!$E$1:$E$507,'Joint tables'!$F$1:$F$507),0)</f>
        <v>515963.48000000004</v>
      </c>
      <c r="N16">
        <f>_xlfn.IFNA(_xlfn.XLOOKUP(_xlfn.TEXTJOIN("",TRUE,'Table1 Input'!O$1,'Table1 Input'!$B16),'Joint tables'!$E$1:$E$507,'Joint tables'!$F$1:$F$507),0)</f>
        <v>485156.12</v>
      </c>
      <c r="O16">
        <f>_xlfn.IFNA(_xlfn.XLOOKUP(_xlfn.TEXTJOIN("",TRUE,'Table1 Input'!P$1,'Table1 Input'!$B16),'Joint tables'!$E$1:$E$507,'Joint tables'!$F$1:$F$507),0)</f>
        <v>513054</v>
      </c>
      <c r="P16">
        <f>_xlfn.IFNA(_xlfn.XLOOKUP(_xlfn.TEXTJOIN("",TRUE,'Table1 Input'!Q$1,'Table1 Input'!$B16),'Joint tables'!$E$1:$E$507,'Joint tables'!$F$1:$F$507),0)</f>
        <v>553108</v>
      </c>
      <c r="Q16">
        <f>_xlfn.IFNA(_xlfn.XLOOKUP(_xlfn.TEXTJOIN("",TRUE,'Table1 Input'!R$1,'Table1 Input'!$B16),'Joint tables'!$E$1:$E$507,'Joint tables'!$F$1:$F$507),0)</f>
        <v>402325</v>
      </c>
      <c r="R16">
        <f>_xlfn.IFNA(_xlfn.XLOOKUP(_xlfn.TEXTJOIN("",TRUE,'Table1 Input'!S$1,'Table1 Input'!$B16),'Joint tables'!$E$1:$E$507,'Joint tables'!$F$1:$F$507),0)</f>
        <v>304509</v>
      </c>
      <c r="S16" s="4" cm="1">
        <f t="array" ref="S16:DO16">_xlfn.XLOOKUP(B16,'VALUE PROJECTION'!A:A,'VALUE PROJECTION'!B:CX)</f>
        <v>576527.45453839144</v>
      </c>
      <c r="T16" s="4">
        <v>610007.37764449837</v>
      </c>
      <c r="U16" s="4">
        <v>624556.0148707116</v>
      </c>
      <c r="V16" s="4">
        <v>646886.1197230136</v>
      </c>
      <c r="W16" s="4">
        <v>584860.96824922017</v>
      </c>
      <c r="X16" s="4">
        <v>600687.70701648761</v>
      </c>
      <c r="Y16" s="4">
        <v>654919.49189015641</v>
      </c>
      <c r="Z16" s="4">
        <v>634627.80364986719</v>
      </c>
      <c r="AA16" s="4">
        <v>709274.75624258583</v>
      </c>
      <c r="AB16" s="4">
        <v>718672.24901065521</v>
      </c>
      <c r="AC16" s="4">
        <v>777065.90786856913</v>
      </c>
      <c r="AD16" s="4">
        <v>768129.76035855047</v>
      </c>
      <c r="AE16" s="4">
        <v>800353.92984071362</v>
      </c>
      <c r="AF16" s="4">
        <v>825334.56578597846</v>
      </c>
      <c r="AG16" s="4">
        <v>796153.43255132111</v>
      </c>
      <c r="AH16" s="4">
        <v>826876.68635662959</v>
      </c>
      <c r="AI16" s="4">
        <v>796654.17581485573</v>
      </c>
      <c r="AJ16" s="4">
        <v>777718.15145435405</v>
      </c>
      <c r="AK16" s="4">
        <v>803122.41472341178</v>
      </c>
      <c r="AL16" s="4">
        <v>829863.85638108675</v>
      </c>
      <c r="AM16" s="4">
        <v>848232.69742797327</v>
      </c>
      <c r="AN16" s="4">
        <v>880425.91416716843</v>
      </c>
      <c r="AO16" s="4">
        <v>923457.17458173027</v>
      </c>
      <c r="AP16" s="4">
        <v>985761.82165702956</v>
      </c>
      <c r="AQ16" s="4">
        <v>949290.22342866985</v>
      </c>
      <c r="AR16" s="4">
        <v>961765.26139771217</v>
      </c>
      <c r="AS16" s="4">
        <v>968989.84860603686</v>
      </c>
      <c r="AT16" s="4">
        <v>965979.65969682438</v>
      </c>
      <c r="AU16" s="4">
        <v>985356.03551078413</v>
      </c>
      <c r="AV16" s="4">
        <v>905520.74371663644</v>
      </c>
      <c r="AW16" s="4">
        <v>918898.92779872275</v>
      </c>
      <c r="AX16" s="4">
        <v>985370.04429914092</v>
      </c>
      <c r="AY16" s="4">
        <v>992485.20622470917</v>
      </c>
      <c r="AZ16" s="4">
        <v>1075936.6520598135</v>
      </c>
      <c r="BA16" s="4">
        <v>1082935.382326304</v>
      </c>
      <c r="BB16" s="4">
        <v>1094410.858252991</v>
      </c>
      <c r="BC16" s="4">
        <v>1076560.6178734852</v>
      </c>
      <c r="BD16" s="4">
        <v>1111514.5875136678</v>
      </c>
      <c r="BE16" s="4">
        <v>1109606.8679532658</v>
      </c>
      <c r="BF16" s="4">
        <v>1058732.9298719664</v>
      </c>
      <c r="BG16" s="4">
        <v>1078152.7650803432</v>
      </c>
      <c r="BH16" s="4">
        <v>1054330.350074437</v>
      </c>
      <c r="BI16" s="4">
        <v>1048976.0338328143</v>
      </c>
      <c r="BJ16" s="4">
        <v>1064237.2919768402</v>
      </c>
      <c r="BK16" s="4">
        <v>1138831.6800544837</v>
      </c>
      <c r="BL16" s="4">
        <v>1132284.4100556157</v>
      </c>
      <c r="BM16" s="4">
        <v>1218749.6594083912</v>
      </c>
      <c r="BN16" s="4">
        <v>1151956.7163940938</v>
      </c>
      <c r="BO16" s="4">
        <v>1235145.1638889941</v>
      </c>
      <c r="BP16" s="4">
        <v>1206745.9489714804</v>
      </c>
      <c r="BQ16" s="4">
        <v>1206856.6446641244</v>
      </c>
      <c r="BR16" s="4">
        <v>1218237.4484906208</v>
      </c>
      <c r="BS16" s="4">
        <v>1199953.8856339299</v>
      </c>
      <c r="BT16" s="4">
        <v>1184163.9359247831</v>
      </c>
      <c r="BU16" s="4">
        <v>1187476.4318667427</v>
      </c>
      <c r="BV16" s="4">
        <v>1193194.0419166859</v>
      </c>
      <c r="BW16" s="4">
        <v>1213356.2358593247</v>
      </c>
      <c r="BX16" s="4">
        <v>1236789.8077680201</v>
      </c>
      <c r="BY16" s="4">
        <v>1294946.0108039528</v>
      </c>
      <c r="BZ16" s="4">
        <v>1280531.6201046486</v>
      </c>
      <c r="CA16" s="4">
        <v>1330665.4578353255</v>
      </c>
      <c r="CB16" s="4">
        <v>1260707.6082477355</v>
      </c>
      <c r="CC16" s="4">
        <v>1247237.7651525724</v>
      </c>
      <c r="CD16" s="4">
        <v>1262945.4877623273</v>
      </c>
      <c r="CE16" s="4">
        <v>1204940.7209697035</v>
      </c>
      <c r="CF16" s="4">
        <v>1218339.7877812271</v>
      </c>
      <c r="CG16" s="4">
        <v>1232505.6930078296</v>
      </c>
      <c r="CH16" s="4">
        <v>1267095.2973458522</v>
      </c>
      <c r="CI16" s="4">
        <v>1282156.8205853794</v>
      </c>
      <c r="CJ16" s="4">
        <v>1291923.2808963221</v>
      </c>
      <c r="CK16" s="4">
        <v>1288432.9444552027</v>
      </c>
      <c r="CL16" s="4">
        <v>1279508.1704953222</v>
      </c>
      <c r="CM16" s="4">
        <v>1355973.8992189558</v>
      </c>
      <c r="CN16" s="4">
        <v>1264066.4119677329</v>
      </c>
      <c r="CO16" s="4">
        <v>1298158.9432342162</v>
      </c>
      <c r="CP16" s="4">
        <v>1254353.4758931794</v>
      </c>
      <c r="CQ16" s="4">
        <v>1306860.8187676449</v>
      </c>
      <c r="CR16" s="4">
        <v>1282004.8700710253</v>
      </c>
      <c r="CS16" s="4">
        <v>1291395.6222436978</v>
      </c>
      <c r="CT16" s="4">
        <v>1302373.7756419894</v>
      </c>
      <c r="CU16" s="4">
        <v>1272692.8607601051</v>
      </c>
      <c r="CV16" s="4">
        <v>1354965.1023921643</v>
      </c>
      <c r="CW16" s="4">
        <v>1374948.3009921671</v>
      </c>
      <c r="CX16" s="4">
        <v>1308723.2145058697</v>
      </c>
      <c r="CY16" s="4">
        <v>1349767.657374637</v>
      </c>
      <c r="CZ16" s="4">
        <v>1324495.5794517882</v>
      </c>
      <c r="DA16" s="4">
        <v>1316554.6834188595</v>
      </c>
      <c r="DB16" s="4">
        <v>1286638.8554018599</v>
      </c>
      <c r="DC16" s="4">
        <v>1252049.7833533364</v>
      </c>
      <c r="DD16" s="4">
        <v>1260842.9221484708</v>
      </c>
      <c r="DE16" s="4">
        <v>1320373.3407450668</v>
      </c>
      <c r="DF16" s="4">
        <v>1293952.4212958224</v>
      </c>
      <c r="DG16" s="4">
        <v>1287520.7406607722</v>
      </c>
      <c r="DH16" s="4">
        <v>1310217.6800022069</v>
      </c>
      <c r="DI16" s="4">
        <v>1350862.7952828144</v>
      </c>
      <c r="DJ16" s="4">
        <v>1294216.8780712865</v>
      </c>
      <c r="DK16" s="4">
        <v>1297962.5071982995</v>
      </c>
      <c r="DL16" s="4">
        <v>1290688.5195331785</v>
      </c>
      <c r="DM16" s="4">
        <v>1291501.7214558374</v>
      </c>
      <c r="DN16" s="4">
        <v>1288256.4898006015</v>
      </c>
      <c r="DO16" s="4">
        <v>0</v>
      </c>
    </row>
    <row r="17" spans="1:119" x14ac:dyDescent="0.25">
      <c r="A17" t="str">
        <f>_xlfn.XLOOKUP(B17,wasteprojectionmodel_actuals_20!D:D,wasteprojectionmodel_actuals_20!C:C)</f>
        <v>Paper and cardboard</v>
      </c>
      <c r="B17" t="s">
        <v>34</v>
      </c>
      <c r="C17">
        <f>_xlfn.IFNA(_xlfn.XLOOKUP(_xlfn.TEXTJOIN("",TRUE,'Table1 Input'!D$1,'Table1 Input'!$B17),'Joint tables'!$E$1:$E$507,'Joint tables'!$F$1:$F$507),0)</f>
        <v>175611</v>
      </c>
      <c r="D17">
        <f>_xlfn.IFNA(_xlfn.XLOOKUP(_xlfn.TEXTJOIN("",TRUE,'Table1 Input'!E$1,'Table1 Input'!$B17),'Joint tables'!$E$1:$E$507,'Joint tables'!$F$1:$F$507),0)</f>
        <v>93801</v>
      </c>
      <c r="E17">
        <f>_xlfn.IFNA(_xlfn.XLOOKUP(_xlfn.TEXTJOIN("",TRUE,'Table1 Input'!F$1,'Table1 Input'!$B17),'Joint tables'!$E$1:$E$507,'Joint tables'!$F$1:$F$507),0)</f>
        <v>85782</v>
      </c>
      <c r="F17">
        <f>_xlfn.IFNA(_xlfn.XLOOKUP(_xlfn.TEXTJOIN("",TRUE,'Table1 Input'!G$1,'Table1 Input'!$B17),'Joint tables'!$E$1:$E$507,'Joint tables'!$F$1:$F$507),0)</f>
        <v>347025</v>
      </c>
      <c r="G17">
        <f>_xlfn.IFNA(_xlfn.XLOOKUP(_xlfn.TEXTJOIN("",TRUE,'Table1 Input'!H$1,'Table1 Input'!$B17),'Joint tables'!$E$1:$E$507,'Joint tables'!$F$1:$F$507),0)</f>
        <v>65453</v>
      </c>
      <c r="H17">
        <f>_xlfn.IFNA(_xlfn.XLOOKUP(_xlfn.TEXTJOIN("",TRUE,'Table1 Input'!I$1,'Table1 Input'!$B17),'Joint tables'!$E$1:$E$507,'Joint tables'!$F$1:$F$507),0)</f>
        <v>27000</v>
      </c>
      <c r="I17">
        <f>_xlfn.IFNA(_xlfn.XLOOKUP(_xlfn.TEXTJOIN("",TRUE,'Table1 Input'!J$1,'Table1 Input'!$B17),'Joint tables'!$E$1:$E$507,'Joint tables'!$F$1:$F$507),0)</f>
        <v>9381</v>
      </c>
      <c r="J17">
        <f>_xlfn.IFNA(_xlfn.XLOOKUP(_xlfn.TEXTJOIN("",TRUE,'Table1 Input'!K$1,'Table1 Input'!$B17),'Joint tables'!$E$1:$E$507,'Joint tables'!$F$1:$F$507),0)</f>
        <v>31040</v>
      </c>
      <c r="K17">
        <f>_xlfn.IFNA(_xlfn.XLOOKUP(_xlfn.TEXTJOIN("",TRUE,'Table1 Input'!L$1,'Table1 Input'!$B17),'Joint tables'!$E$1:$E$507,'Joint tables'!$F$1:$F$507),0)</f>
        <v>23743</v>
      </c>
      <c r="L17">
        <f>_xlfn.IFNA(_xlfn.XLOOKUP(_xlfn.TEXTJOIN("",TRUE,'Table1 Input'!M$1,'Table1 Input'!$B17),'Joint tables'!$E$1:$E$507,'Joint tables'!$F$1:$F$507),0)</f>
        <v>7939</v>
      </c>
      <c r="M17">
        <f>_xlfn.IFNA(_xlfn.XLOOKUP(_xlfn.TEXTJOIN("",TRUE,'Table1 Input'!N$1,'Table1 Input'!$B17),'Joint tables'!$E$1:$E$507,'Joint tables'!$F$1:$F$507),0)</f>
        <v>30186</v>
      </c>
      <c r="N17">
        <f>_xlfn.IFNA(_xlfn.XLOOKUP(_xlfn.TEXTJOIN("",TRUE,'Table1 Input'!O$1,'Table1 Input'!$B17),'Joint tables'!$E$1:$E$507,'Joint tables'!$F$1:$F$507),0)</f>
        <v>129382</v>
      </c>
      <c r="O17">
        <f>_xlfn.IFNA(_xlfn.XLOOKUP(_xlfn.TEXTJOIN("",TRUE,'Table1 Input'!P$1,'Table1 Input'!$B17),'Joint tables'!$E$1:$E$507,'Joint tables'!$F$1:$F$507),0)</f>
        <v>120541</v>
      </c>
      <c r="P17">
        <f>_xlfn.IFNA(_xlfn.XLOOKUP(_xlfn.TEXTJOIN("",TRUE,'Table1 Input'!Q$1,'Table1 Input'!$B17),'Joint tables'!$E$1:$E$507,'Joint tables'!$F$1:$F$507),0)</f>
        <v>58171</v>
      </c>
      <c r="Q17">
        <f>_xlfn.IFNA(_xlfn.XLOOKUP(_xlfn.TEXTJOIN("",TRUE,'Table1 Input'!R$1,'Table1 Input'!$B17),'Joint tables'!$E$1:$E$507,'Joint tables'!$F$1:$F$507),0)</f>
        <v>23725</v>
      </c>
      <c r="R17">
        <f>_xlfn.IFNA(_xlfn.XLOOKUP(_xlfn.TEXTJOIN("",TRUE,'Table1 Input'!S$1,'Table1 Input'!$B17),'Joint tables'!$E$1:$E$507,'Joint tables'!$F$1:$F$507),0)</f>
        <v>20977</v>
      </c>
      <c r="S17" s="4" cm="1">
        <f t="array" ref="S17:DO17">_xlfn.XLOOKUP(B17,'VALUE PROJECTION'!A:A,'VALUE PROJECTION'!B:CX)</f>
        <v>28592.305772855176</v>
      </c>
      <c r="T17" s="4">
        <v>24545.783197342171</v>
      </c>
      <c r="U17" s="4">
        <v>29971.667712079703</v>
      </c>
      <c r="V17" s="4">
        <v>23604.686023160812</v>
      </c>
      <c r="W17" s="4">
        <v>29481.527505819937</v>
      </c>
      <c r="X17" s="4">
        <v>24226.403452762657</v>
      </c>
      <c r="Y17" s="4">
        <v>33547.220537458343</v>
      </c>
      <c r="Z17" s="4">
        <v>24302.135533506775</v>
      </c>
      <c r="AA17" s="4">
        <v>35066.401067882049</v>
      </c>
      <c r="AB17" s="4">
        <v>29523.227981653676</v>
      </c>
      <c r="AC17" s="4">
        <v>38419.504114666954</v>
      </c>
      <c r="AD17" s="4">
        <v>29643.526011986338</v>
      </c>
      <c r="AE17" s="4">
        <v>39813.310978727808</v>
      </c>
      <c r="AF17" s="4">
        <v>31857.385189217857</v>
      </c>
      <c r="AG17" s="4">
        <v>42654.649764242349</v>
      </c>
      <c r="AH17" s="4">
        <v>32554.376732616332</v>
      </c>
      <c r="AI17" s="4">
        <v>42052.705649831412</v>
      </c>
      <c r="AJ17" s="4">
        <v>32498.03098747693</v>
      </c>
      <c r="AK17" s="4">
        <v>43092.28761906112</v>
      </c>
      <c r="AL17" s="4">
        <v>33228.31010732022</v>
      </c>
      <c r="AM17" s="4">
        <v>47851.261737179739</v>
      </c>
      <c r="AN17" s="4">
        <v>37046.53155332301</v>
      </c>
      <c r="AO17" s="4">
        <v>52399.37050009911</v>
      </c>
      <c r="AP17" s="4">
        <v>40204.386435007822</v>
      </c>
      <c r="AQ17" s="4">
        <v>54670.848990140876</v>
      </c>
      <c r="AR17" s="4">
        <v>42939.383123171196</v>
      </c>
      <c r="AS17" s="4">
        <v>54346.967062197698</v>
      </c>
      <c r="AT17" s="4">
        <v>42983.665471785629</v>
      </c>
      <c r="AU17" s="4">
        <v>51915.716724598249</v>
      </c>
      <c r="AV17" s="4">
        <v>41396.115761206296</v>
      </c>
      <c r="AW17" s="4">
        <v>56235.461999297549</v>
      </c>
      <c r="AX17" s="4">
        <v>43058.230568486062</v>
      </c>
      <c r="AY17" s="4">
        <v>60296.818441949152</v>
      </c>
      <c r="AZ17" s="4">
        <v>46550.946510623493</v>
      </c>
      <c r="BA17" s="4">
        <v>63794.20138440864</v>
      </c>
      <c r="BB17" s="4">
        <v>47409.004969058464</v>
      </c>
      <c r="BC17" s="4">
        <v>66204.075486397036</v>
      </c>
      <c r="BD17" s="4">
        <v>48220.519780685536</v>
      </c>
      <c r="BE17" s="4">
        <v>67415.366354039332</v>
      </c>
      <c r="BF17" s="4">
        <v>49435.411911964438</v>
      </c>
      <c r="BG17" s="4">
        <v>65507.018023977078</v>
      </c>
      <c r="BH17" s="4">
        <v>51504.138123359684</v>
      </c>
      <c r="BI17" s="4">
        <v>67039.865166634117</v>
      </c>
      <c r="BJ17" s="4">
        <v>51146.997828602944</v>
      </c>
      <c r="BK17" s="4">
        <v>71713.640034063385</v>
      </c>
      <c r="BL17" s="4">
        <v>55549.076355497724</v>
      </c>
      <c r="BM17" s="4">
        <v>78691.128204101682</v>
      </c>
      <c r="BN17" s="4">
        <v>57937.193895576369</v>
      </c>
      <c r="BO17" s="4">
        <v>75154.710295580269</v>
      </c>
      <c r="BP17" s="4">
        <v>59428.011640664648</v>
      </c>
      <c r="BQ17" s="4">
        <v>77376.946753561017</v>
      </c>
      <c r="BR17" s="4">
        <v>58499.269225281889</v>
      </c>
      <c r="BS17" s="4">
        <v>78878.166121054965</v>
      </c>
      <c r="BT17" s="4">
        <v>59787.546980118823</v>
      </c>
      <c r="BU17" s="4">
        <v>83430.034668608845</v>
      </c>
      <c r="BV17" s="4">
        <v>61453.505454308623</v>
      </c>
      <c r="BW17" s="4">
        <v>82938.856894764613</v>
      </c>
      <c r="BX17" s="4">
        <v>63524.535597792281</v>
      </c>
      <c r="BY17" s="4">
        <v>86790.324191303924</v>
      </c>
      <c r="BZ17" s="4">
        <v>67751.474913510727</v>
      </c>
      <c r="CA17" s="4">
        <v>91113.032460940303</v>
      </c>
      <c r="CB17" s="4">
        <v>67932.999143902678</v>
      </c>
      <c r="CC17" s="4">
        <v>91332.485433441223</v>
      </c>
      <c r="CD17" s="4">
        <v>67062.096073497058</v>
      </c>
      <c r="CE17" s="4">
        <v>88380.295747101234</v>
      </c>
      <c r="CF17" s="4">
        <v>67776.989410974653</v>
      </c>
      <c r="CG17" s="4">
        <v>91680.593737781164</v>
      </c>
      <c r="CH17" s="4">
        <v>71251.858771821979</v>
      </c>
      <c r="CI17" s="4">
        <v>94844.37517601336</v>
      </c>
      <c r="CJ17" s="4">
        <v>75850.013985568745</v>
      </c>
      <c r="CK17" s="4">
        <v>100365.77851072363</v>
      </c>
      <c r="CL17" s="4">
        <v>75426.424538448671</v>
      </c>
      <c r="CM17" s="4">
        <v>101373.73079281318</v>
      </c>
      <c r="CN17" s="4">
        <v>76156.391263846308</v>
      </c>
      <c r="CO17" s="4">
        <v>103862.80472428932</v>
      </c>
      <c r="CP17" s="4">
        <v>76898.569734185323</v>
      </c>
      <c r="CQ17" s="4">
        <v>105839.68635767703</v>
      </c>
      <c r="CR17" s="4">
        <v>76795.837222321672</v>
      </c>
      <c r="CS17" s="4">
        <v>104306.54456591206</v>
      </c>
      <c r="CT17" s="4">
        <v>78732.08454517521</v>
      </c>
      <c r="CU17" s="4">
        <v>106524.99553627725</v>
      </c>
      <c r="CV17" s="4">
        <v>85940.747933073755</v>
      </c>
      <c r="CW17" s="4">
        <v>111095.64573506522</v>
      </c>
      <c r="CX17" s="4">
        <v>83615.216476873946</v>
      </c>
      <c r="CY17" s="4">
        <v>112992.98578811863</v>
      </c>
      <c r="CZ17" s="4">
        <v>87310.023577200525</v>
      </c>
      <c r="DA17" s="4">
        <v>114341.45632031671</v>
      </c>
      <c r="DB17" s="4">
        <v>86214.505263267376</v>
      </c>
      <c r="DC17" s="4">
        <v>112894.77846059045</v>
      </c>
      <c r="DD17" s="4">
        <v>84200.673243328274</v>
      </c>
      <c r="DE17" s="4">
        <v>115804.72868451517</v>
      </c>
      <c r="DF17" s="4">
        <v>88184.762465726701</v>
      </c>
      <c r="DG17" s="4">
        <v>120823.62450825924</v>
      </c>
      <c r="DH17" s="4">
        <v>93653.201152138397</v>
      </c>
      <c r="DI17" s="4">
        <v>124793.63039099571</v>
      </c>
      <c r="DJ17" s="4">
        <v>90921.718961927705</v>
      </c>
      <c r="DK17" s="4">
        <v>127545.87292173613</v>
      </c>
      <c r="DL17" s="4">
        <v>94403.966907418304</v>
      </c>
      <c r="DM17" s="4">
        <v>124402.7449369591</v>
      </c>
      <c r="DN17" s="4">
        <v>94123.994833534845</v>
      </c>
      <c r="DO17" s="4">
        <v>0</v>
      </c>
    </row>
    <row r="18" spans="1:119" x14ac:dyDescent="0.25">
      <c r="A18" t="str">
        <f>_xlfn.XLOOKUP(B18,wasteprojectionmodel_actuals_20!D:D,wasteprojectionmodel_actuals_20!C:C)</f>
        <v>Paper and cardboard</v>
      </c>
      <c r="B18" t="s">
        <v>35</v>
      </c>
      <c r="C18">
        <f>_xlfn.IFNA(_xlfn.XLOOKUP(_xlfn.TEXTJOIN("",TRUE,'Table1 Input'!D$1,'Table1 Input'!$B18),'Joint tables'!$E$1:$E$507,'Joint tables'!$F$1:$F$507),0)</f>
        <v>10004</v>
      </c>
      <c r="D18">
        <f>_xlfn.IFNA(_xlfn.XLOOKUP(_xlfn.TEXTJOIN("",TRUE,'Table1 Input'!E$1,'Table1 Input'!$B18),'Joint tables'!$E$1:$E$507,'Joint tables'!$F$1:$F$507),0)</f>
        <v>136367</v>
      </c>
      <c r="E18">
        <f>_xlfn.IFNA(_xlfn.XLOOKUP(_xlfn.TEXTJOIN("",TRUE,'Table1 Input'!F$1,'Table1 Input'!$B18),'Joint tables'!$E$1:$E$507,'Joint tables'!$F$1:$F$507),0)</f>
        <v>163881</v>
      </c>
      <c r="F18">
        <f>_xlfn.IFNA(_xlfn.XLOOKUP(_xlfn.TEXTJOIN("",TRUE,'Table1 Input'!G$1,'Table1 Input'!$B18),'Joint tables'!$E$1:$E$507,'Joint tables'!$F$1:$F$507),0)</f>
        <v>26130</v>
      </c>
      <c r="G18">
        <f>_xlfn.IFNA(_xlfn.XLOOKUP(_xlfn.TEXTJOIN("",TRUE,'Table1 Input'!H$1,'Table1 Input'!$B18),'Joint tables'!$E$1:$E$507,'Joint tables'!$F$1:$F$507),0)</f>
        <v>545156</v>
      </c>
      <c r="H18">
        <f>_xlfn.IFNA(_xlfn.XLOOKUP(_xlfn.TEXTJOIN("",TRUE,'Table1 Input'!I$1,'Table1 Input'!$B18),'Joint tables'!$E$1:$E$507,'Joint tables'!$F$1:$F$507),0)</f>
        <v>589959</v>
      </c>
      <c r="I18">
        <f>_xlfn.IFNA(_xlfn.XLOOKUP(_xlfn.TEXTJOIN("",TRUE,'Table1 Input'!J$1,'Table1 Input'!$B18),'Joint tables'!$E$1:$E$507,'Joint tables'!$F$1:$F$507),0)</f>
        <v>682321</v>
      </c>
      <c r="J18">
        <f>_xlfn.IFNA(_xlfn.XLOOKUP(_xlfn.TEXTJOIN("",TRUE,'Table1 Input'!K$1,'Table1 Input'!$B18),'Joint tables'!$E$1:$E$507,'Joint tables'!$F$1:$F$507),0)</f>
        <v>84717</v>
      </c>
      <c r="K18">
        <f>_xlfn.IFNA(_xlfn.XLOOKUP(_xlfn.TEXTJOIN("",TRUE,'Table1 Input'!L$1,'Table1 Input'!$B18),'Joint tables'!$E$1:$E$507,'Joint tables'!$F$1:$F$507),0)</f>
        <v>123126</v>
      </c>
      <c r="L18">
        <f>_xlfn.IFNA(_xlfn.XLOOKUP(_xlfn.TEXTJOIN("",TRUE,'Table1 Input'!M$1,'Table1 Input'!$B18),'Joint tables'!$E$1:$E$507,'Joint tables'!$F$1:$F$507),0)</f>
        <v>512779</v>
      </c>
      <c r="M18">
        <f>_xlfn.IFNA(_xlfn.XLOOKUP(_xlfn.TEXTJOIN("",TRUE,'Table1 Input'!N$1,'Table1 Input'!$B18),'Joint tables'!$E$1:$E$507,'Joint tables'!$F$1:$F$507),0)</f>
        <v>138211</v>
      </c>
      <c r="N18">
        <f>_xlfn.IFNA(_xlfn.XLOOKUP(_xlfn.TEXTJOIN("",TRUE,'Table1 Input'!O$1,'Table1 Input'!$B18),'Joint tables'!$E$1:$E$507,'Joint tables'!$F$1:$F$507),0)</f>
        <v>146114</v>
      </c>
      <c r="O18">
        <f>_xlfn.IFNA(_xlfn.XLOOKUP(_xlfn.TEXTJOIN("",TRUE,'Table1 Input'!P$1,'Table1 Input'!$B18),'Joint tables'!$E$1:$E$507,'Joint tables'!$F$1:$F$507),0)</f>
        <v>38812</v>
      </c>
      <c r="P18">
        <f>_xlfn.IFNA(_xlfn.XLOOKUP(_xlfn.TEXTJOIN("",TRUE,'Table1 Input'!Q$1,'Table1 Input'!$B18),'Joint tables'!$E$1:$E$507,'Joint tables'!$F$1:$F$507),0)</f>
        <v>125031</v>
      </c>
      <c r="Q18">
        <f>_xlfn.IFNA(_xlfn.XLOOKUP(_xlfn.TEXTJOIN("",TRUE,'Table1 Input'!R$1,'Table1 Input'!$B18),'Joint tables'!$E$1:$E$507,'Joint tables'!$F$1:$F$507),0)</f>
        <v>132248</v>
      </c>
      <c r="R18">
        <f>_xlfn.IFNA(_xlfn.XLOOKUP(_xlfn.TEXTJOIN("",TRUE,'Table1 Input'!S$1,'Table1 Input'!$B18),'Joint tables'!$E$1:$E$507,'Joint tables'!$F$1:$F$507),0)</f>
        <v>254236</v>
      </c>
      <c r="S18" s="4" cm="1">
        <f t="array" ref="S18:DO18">_xlfn.XLOOKUP(B18,'VALUE PROJECTION'!A:A,'VALUE PROJECTION'!B:CX)</f>
        <v>542513.31189506082</v>
      </c>
      <c r="T18" s="4">
        <v>531881.56971657497</v>
      </c>
      <c r="U18" s="4">
        <v>556000.56119113287</v>
      </c>
      <c r="V18" s="4">
        <v>569300.81255462824</v>
      </c>
      <c r="W18" s="4">
        <v>533683.37850461388</v>
      </c>
      <c r="X18" s="4">
        <v>540122.73404717795</v>
      </c>
      <c r="Y18" s="4">
        <v>571636.07625513652</v>
      </c>
      <c r="Z18" s="4">
        <v>580039.56664916303</v>
      </c>
      <c r="AA18" s="4">
        <v>619736.11403238913</v>
      </c>
      <c r="AB18" s="4">
        <v>681880.05170106399</v>
      </c>
      <c r="AC18" s="4">
        <v>728442.9086110018</v>
      </c>
      <c r="AD18" s="4">
        <v>707213.91610943235</v>
      </c>
      <c r="AE18" s="4">
        <v>733848.96104618942</v>
      </c>
      <c r="AF18" s="4">
        <v>756453.02872815763</v>
      </c>
      <c r="AG18" s="4">
        <v>754241.38815553498</v>
      </c>
      <c r="AH18" s="4">
        <v>779121.95531992859</v>
      </c>
      <c r="AI18" s="4">
        <v>724498.19195219944</v>
      </c>
      <c r="AJ18" s="4">
        <v>735451.25705762242</v>
      </c>
      <c r="AK18" s="4">
        <v>757335.41809033416</v>
      </c>
      <c r="AL18" s="4">
        <v>765190.3207937876</v>
      </c>
      <c r="AM18" s="4">
        <v>838494.06679246249</v>
      </c>
      <c r="AN18" s="4">
        <v>894076.28048826684</v>
      </c>
      <c r="AO18" s="4">
        <v>918583.21221106721</v>
      </c>
      <c r="AP18" s="4">
        <v>943251.44579747191</v>
      </c>
      <c r="AQ18" s="4">
        <v>964219.43846173701</v>
      </c>
      <c r="AR18" s="4">
        <v>999794.84503668186</v>
      </c>
      <c r="AS18" s="4">
        <v>975074.07153794135</v>
      </c>
      <c r="AT18" s="4">
        <v>961513.88979716669</v>
      </c>
      <c r="AU18" s="4">
        <v>983620.09870141558</v>
      </c>
      <c r="AV18" s="4">
        <v>959835.48581983964</v>
      </c>
      <c r="AW18" s="4">
        <v>1000824.2831840343</v>
      </c>
      <c r="AX18" s="4">
        <v>1015936.9033323493</v>
      </c>
      <c r="AY18" s="4">
        <v>1080958.1323672284</v>
      </c>
      <c r="AZ18" s="4">
        <v>1137328.4911635302</v>
      </c>
      <c r="BA18" s="4">
        <v>1097547.0804879745</v>
      </c>
      <c r="BB18" s="4">
        <v>1153266.9732404514</v>
      </c>
      <c r="BC18" s="4">
        <v>1165655.5885945167</v>
      </c>
      <c r="BD18" s="4">
        <v>1188960.1853404741</v>
      </c>
      <c r="BE18" s="4">
        <v>1167712.2894156028</v>
      </c>
      <c r="BF18" s="4">
        <v>1172478.5623165835</v>
      </c>
      <c r="BG18" s="4">
        <v>1172771.4664844899</v>
      </c>
      <c r="BH18" s="4">
        <v>1171009.1262307472</v>
      </c>
      <c r="BI18" s="4">
        <v>1226886.6706540301</v>
      </c>
      <c r="BJ18" s="4">
        <v>1230368.9858086973</v>
      </c>
      <c r="BK18" s="4">
        <v>1266715.1970980258</v>
      </c>
      <c r="BL18" s="4">
        <v>1325266.9824291416</v>
      </c>
      <c r="BM18" s="4">
        <v>1334722.2400870363</v>
      </c>
      <c r="BN18" s="4">
        <v>1371646.4928690065</v>
      </c>
      <c r="BO18" s="4">
        <v>1390120.3936113005</v>
      </c>
      <c r="BP18" s="4">
        <v>1353236.1372042592</v>
      </c>
      <c r="BQ18" s="4">
        <v>1405404.4874087055</v>
      </c>
      <c r="BR18" s="4">
        <v>1395420.6139869385</v>
      </c>
      <c r="BS18" s="4">
        <v>1421308.1608184618</v>
      </c>
      <c r="BT18" s="4">
        <v>1398214.0000333376</v>
      </c>
      <c r="BU18" s="4">
        <v>1426025.0100791897</v>
      </c>
      <c r="BV18" s="4">
        <v>1471841.2708226747</v>
      </c>
      <c r="BW18" s="4">
        <v>1524325.6832005011</v>
      </c>
      <c r="BX18" s="4">
        <v>1507457.9722084675</v>
      </c>
      <c r="BY18" s="4">
        <v>1533130.5402054691</v>
      </c>
      <c r="BZ18" s="4">
        <v>1521476.1354952634</v>
      </c>
      <c r="CA18" s="4">
        <v>1606816.4536932081</v>
      </c>
      <c r="CB18" s="4">
        <v>1552812.7225866893</v>
      </c>
      <c r="CC18" s="4">
        <v>1600997.0297835958</v>
      </c>
      <c r="CD18" s="4">
        <v>1630998.1965032213</v>
      </c>
      <c r="CE18" s="4">
        <v>1630108.5107569809</v>
      </c>
      <c r="CF18" s="4">
        <v>1611262.2896460306</v>
      </c>
      <c r="CG18" s="4">
        <v>1650941.6595274436</v>
      </c>
      <c r="CH18" s="4">
        <v>1703152.2687138957</v>
      </c>
      <c r="CI18" s="4">
        <v>1789331.3271227188</v>
      </c>
      <c r="CJ18" s="4">
        <v>1786765.2022127404</v>
      </c>
      <c r="CK18" s="4">
        <v>1785777.1279229892</v>
      </c>
      <c r="CL18" s="4">
        <v>1742379.8893366007</v>
      </c>
      <c r="CM18" s="4">
        <v>1807854.6576264258</v>
      </c>
      <c r="CN18" s="4">
        <v>1776634.7747825684</v>
      </c>
      <c r="CO18" s="4">
        <v>1879071.6376926317</v>
      </c>
      <c r="CP18" s="4">
        <v>1821564.0157686323</v>
      </c>
      <c r="CQ18" s="4">
        <v>1826027.2390299134</v>
      </c>
      <c r="CR18" s="4">
        <v>1769837.9972289484</v>
      </c>
      <c r="CS18" s="4">
        <v>1844146.9162684446</v>
      </c>
      <c r="CT18" s="4">
        <v>1878526.512380878</v>
      </c>
      <c r="CU18" s="4">
        <v>1910865.0573074957</v>
      </c>
      <c r="CV18" s="4">
        <v>1995867.9588720617</v>
      </c>
      <c r="CW18" s="4">
        <v>2022615.5435660149</v>
      </c>
      <c r="CX18" s="4">
        <v>1954188.3945532429</v>
      </c>
      <c r="CY18" s="4">
        <v>2031364.8303668867</v>
      </c>
      <c r="CZ18" s="4">
        <v>2064834.043214832</v>
      </c>
      <c r="DA18" s="4">
        <v>2064969.9369536657</v>
      </c>
      <c r="DB18" s="4">
        <v>2067769.3915541242</v>
      </c>
      <c r="DC18" s="4">
        <v>2010248.0089143428</v>
      </c>
      <c r="DD18" s="4">
        <v>2028524.0566715258</v>
      </c>
      <c r="DE18" s="4">
        <v>2158327.1245980295</v>
      </c>
      <c r="DF18" s="4">
        <v>2142164.6640602006</v>
      </c>
      <c r="DG18" s="4">
        <v>2119568.7444899632</v>
      </c>
      <c r="DH18" s="4">
        <v>2165702.5477051893</v>
      </c>
      <c r="DI18" s="4">
        <v>2229412.9476758004</v>
      </c>
      <c r="DJ18" s="4">
        <v>2225253.7799669309</v>
      </c>
      <c r="DK18" s="4">
        <v>2231277.8073265976</v>
      </c>
      <c r="DL18" s="4">
        <v>2257987.6180880754</v>
      </c>
      <c r="DM18" s="4">
        <v>2319716.226757613</v>
      </c>
      <c r="DN18" s="4">
        <v>2258443.5436064587</v>
      </c>
      <c r="DO18" s="4">
        <v>0</v>
      </c>
    </row>
    <row r="19" spans="1:119" x14ac:dyDescent="0.25">
      <c r="A19" t="str">
        <f>_xlfn.XLOOKUP(B19,wasteprojectionmodel_actuals_20!D:D,wasteprojectionmodel_actuals_20!C:C)</f>
        <v>Paper and cardboard</v>
      </c>
      <c r="B19" t="s">
        <v>36</v>
      </c>
      <c r="C19">
        <f>_xlfn.IFNA(_xlfn.XLOOKUP(_xlfn.TEXTJOIN("",TRUE,'Table1 Input'!D$1,'Table1 Input'!$B19),'Joint tables'!$E$1:$E$507,'Joint tables'!$F$1:$F$507),0)</f>
        <v>224926</v>
      </c>
      <c r="D19">
        <f>_xlfn.IFNA(_xlfn.XLOOKUP(_xlfn.TEXTJOIN("",TRUE,'Table1 Input'!E$1,'Table1 Input'!$B19),'Joint tables'!$E$1:$E$507,'Joint tables'!$F$1:$F$507),0)</f>
        <v>56355</v>
      </c>
      <c r="E19">
        <f>_xlfn.IFNA(_xlfn.XLOOKUP(_xlfn.TEXTJOIN("",TRUE,'Table1 Input'!F$1,'Table1 Input'!$B19),'Joint tables'!$E$1:$E$507,'Joint tables'!$F$1:$F$507),0)</f>
        <v>89265</v>
      </c>
      <c r="F19">
        <f>_xlfn.IFNA(_xlfn.XLOOKUP(_xlfn.TEXTJOIN("",TRUE,'Table1 Input'!G$1,'Table1 Input'!$B19),'Joint tables'!$E$1:$E$507,'Joint tables'!$F$1:$F$507),0)</f>
        <v>3413</v>
      </c>
      <c r="G19">
        <f>_xlfn.IFNA(_xlfn.XLOOKUP(_xlfn.TEXTJOIN("",TRUE,'Table1 Input'!H$1,'Table1 Input'!$B19),'Joint tables'!$E$1:$E$507,'Joint tables'!$F$1:$F$507),0)</f>
        <v>981</v>
      </c>
      <c r="H19">
        <f>_xlfn.IFNA(_xlfn.XLOOKUP(_xlfn.TEXTJOIN("",TRUE,'Table1 Input'!I$1,'Table1 Input'!$B19),'Joint tables'!$E$1:$E$507,'Joint tables'!$F$1:$F$507),0)</f>
        <v>8297</v>
      </c>
      <c r="I19">
        <f>_xlfn.IFNA(_xlfn.XLOOKUP(_xlfn.TEXTJOIN("",TRUE,'Table1 Input'!J$1,'Table1 Input'!$B19),'Joint tables'!$E$1:$E$507,'Joint tables'!$F$1:$F$507),0)</f>
        <v>49936</v>
      </c>
      <c r="J19">
        <f>_xlfn.IFNA(_xlfn.XLOOKUP(_xlfn.TEXTJOIN("",TRUE,'Table1 Input'!K$1,'Table1 Input'!$B19),'Joint tables'!$E$1:$E$507,'Joint tables'!$F$1:$F$507),0)</f>
        <v>32593</v>
      </c>
      <c r="K19">
        <f>_xlfn.IFNA(_xlfn.XLOOKUP(_xlfn.TEXTJOIN("",TRUE,'Table1 Input'!L$1,'Table1 Input'!$B19),'Joint tables'!$E$1:$E$507,'Joint tables'!$F$1:$F$507),0)</f>
        <v>0</v>
      </c>
      <c r="L19">
        <f>_xlfn.IFNA(_xlfn.XLOOKUP(_xlfn.TEXTJOIN("",TRUE,'Table1 Input'!M$1,'Table1 Input'!$B19),'Joint tables'!$E$1:$E$507,'Joint tables'!$F$1:$F$507),0)</f>
        <v>146440</v>
      </c>
      <c r="M19">
        <f>_xlfn.IFNA(_xlfn.XLOOKUP(_xlfn.TEXTJOIN("",TRUE,'Table1 Input'!N$1,'Table1 Input'!$B19),'Joint tables'!$E$1:$E$507,'Joint tables'!$F$1:$F$507),0)</f>
        <v>173023</v>
      </c>
      <c r="N19">
        <f>_xlfn.IFNA(_xlfn.XLOOKUP(_xlfn.TEXTJOIN("",TRUE,'Table1 Input'!O$1,'Table1 Input'!$B19),'Joint tables'!$E$1:$E$507,'Joint tables'!$F$1:$F$507),0)</f>
        <v>24293</v>
      </c>
      <c r="O19">
        <f>_xlfn.IFNA(_xlfn.XLOOKUP(_xlfn.TEXTJOIN("",TRUE,'Table1 Input'!P$1,'Table1 Input'!$B19),'Joint tables'!$E$1:$E$507,'Joint tables'!$F$1:$F$507),0)</f>
        <v>173752</v>
      </c>
      <c r="P19">
        <f>_xlfn.IFNA(_xlfn.XLOOKUP(_xlfn.TEXTJOIN("",TRUE,'Table1 Input'!Q$1,'Table1 Input'!$B19),'Joint tables'!$E$1:$E$507,'Joint tables'!$F$1:$F$507),0)</f>
        <v>29099</v>
      </c>
      <c r="Q19">
        <f>_xlfn.IFNA(_xlfn.XLOOKUP(_xlfn.TEXTJOIN("",TRUE,'Table1 Input'!R$1,'Table1 Input'!$B19),'Joint tables'!$E$1:$E$507,'Joint tables'!$F$1:$F$507),0)</f>
        <v>140854</v>
      </c>
      <c r="R19">
        <f>_xlfn.IFNA(_xlfn.XLOOKUP(_xlfn.TEXTJOIN("",TRUE,'Table1 Input'!S$1,'Table1 Input'!$B19),'Joint tables'!$E$1:$E$507,'Joint tables'!$F$1:$F$507),0)</f>
        <v>37824</v>
      </c>
      <c r="S19" s="4" cm="1">
        <f t="array" ref="S19:DO19">_xlfn.XLOOKUP(B19,'VALUE PROJECTION'!A:A,'VALUE PROJECTION'!B:CX)</f>
        <v>120013.46514387945</v>
      </c>
      <c r="T19" s="4">
        <v>123489.09718007955</v>
      </c>
      <c r="U19" s="4">
        <v>127861.4792776604</v>
      </c>
      <c r="V19" s="4">
        <v>124771.13692153351</v>
      </c>
      <c r="W19" s="4">
        <v>117707.23497669549</v>
      </c>
      <c r="X19" s="4">
        <v>124549.51453188364</v>
      </c>
      <c r="Y19" s="4">
        <v>125634.43681553633</v>
      </c>
      <c r="Z19" s="4">
        <v>126307.15559462157</v>
      </c>
      <c r="AA19" s="4">
        <v>145962.1790182874</v>
      </c>
      <c r="AB19" s="4">
        <v>154103.9207293271</v>
      </c>
      <c r="AC19" s="4">
        <v>158976.41749950207</v>
      </c>
      <c r="AD19" s="4">
        <v>163728.25476962104</v>
      </c>
      <c r="AE19" s="4">
        <v>162734.15208203241</v>
      </c>
      <c r="AF19" s="4">
        <v>170626.15057656908</v>
      </c>
      <c r="AG19" s="4">
        <v>165581.88308355625</v>
      </c>
      <c r="AH19" s="4">
        <v>166660.51671944867</v>
      </c>
      <c r="AI19" s="4">
        <v>168409.4492282088</v>
      </c>
      <c r="AJ19" s="4">
        <v>166120.29289501676</v>
      </c>
      <c r="AK19" s="4">
        <v>170458.83834073902</v>
      </c>
      <c r="AL19" s="4">
        <v>179978.76980430528</v>
      </c>
      <c r="AM19" s="4">
        <v>188833.33833708952</v>
      </c>
      <c r="AN19" s="4">
        <v>195483.74520027993</v>
      </c>
      <c r="AO19" s="4">
        <v>203408.21746453256</v>
      </c>
      <c r="AP19" s="4">
        <v>210214.65280267928</v>
      </c>
      <c r="AQ19" s="4">
        <v>220893.45710155074</v>
      </c>
      <c r="AR19" s="4">
        <v>222621.86389356569</v>
      </c>
      <c r="AS19" s="4">
        <v>213740.0563999658</v>
      </c>
      <c r="AT19" s="4">
        <v>225699.51788041528</v>
      </c>
      <c r="AU19" s="4">
        <v>213943.21891269617</v>
      </c>
      <c r="AV19" s="4">
        <v>218040.48124356428</v>
      </c>
      <c r="AW19" s="4">
        <v>224540.74434552024</v>
      </c>
      <c r="AX19" s="4">
        <v>219381.17534981511</v>
      </c>
      <c r="AY19" s="4">
        <v>234889.44723917803</v>
      </c>
      <c r="AZ19" s="4">
        <v>250117.60468738273</v>
      </c>
      <c r="BA19" s="4">
        <v>247457.37556676412</v>
      </c>
      <c r="BB19" s="4">
        <v>257806.01390188318</v>
      </c>
      <c r="BC19" s="4">
        <v>258776.83242056286</v>
      </c>
      <c r="BD19" s="4">
        <v>263829.55569246382</v>
      </c>
      <c r="BE19" s="4">
        <v>268247.8796370239</v>
      </c>
      <c r="BF19" s="4">
        <v>257041.28292821668</v>
      </c>
      <c r="BG19" s="4">
        <v>268479.45805483393</v>
      </c>
      <c r="BH19" s="4">
        <v>265964.39930066455</v>
      </c>
      <c r="BI19" s="4">
        <v>272007.16506204614</v>
      </c>
      <c r="BJ19" s="4">
        <v>277273.96418415551</v>
      </c>
      <c r="BK19" s="4">
        <v>276881.60009588883</v>
      </c>
      <c r="BL19" s="4">
        <v>291496.08546008536</v>
      </c>
      <c r="BM19" s="4">
        <v>296065.30671052291</v>
      </c>
      <c r="BN19" s="4">
        <v>323003.62480967905</v>
      </c>
      <c r="BO19" s="4">
        <v>306715.46476501832</v>
      </c>
      <c r="BP19" s="4">
        <v>322162.39271440945</v>
      </c>
      <c r="BQ19" s="4">
        <v>302275.28254586062</v>
      </c>
      <c r="BR19" s="4">
        <v>313378.94481179107</v>
      </c>
      <c r="BS19" s="4">
        <v>317385.71969920641</v>
      </c>
      <c r="BT19" s="4">
        <v>316969.30624652107</v>
      </c>
      <c r="BU19" s="4">
        <v>329757.74379720376</v>
      </c>
      <c r="BV19" s="4">
        <v>323427.73446114355</v>
      </c>
      <c r="BW19" s="4">
        <v>332554.03400997294</v>
      </c>
      <c r="BX19" s="4">
        <v>338247.92661285849</v>
      </c>
      <c r="BY19" s="4">
        <v>351267.86309132667</v>
      </c>
      <c r="BZ19" s="4">
        <v>354950.06654882251</v>
      </c>
      <c r="CA19" s="4">
        <v>344251.80605639413</v>
      </c>
      <c r="CB19" s="4">
        <v>372175.66704731708</v>
      </c>
      <c r="CC19" s="4">
        <v>363499.94539697672</v>
      </c>
      <c r="CD19" s="4">
        <v>351868.68436258397</v>
      </c>
      <c r="CE19" s="4">
        <v>343620.58095414512</v>
      </c>
      <c r="CF19" s="4">
        <v>357302.36363105418</v>
      </c>
      <c r="CG19" s="4">
        <v>367531.33684775286</v>
      </c>
      <c r="CH19" s="4">
        <v>367122.71548891062</v>
      </c>
      <c r="CI19" s="4">
        <v>384433.62859238754</v>
      </c>
      <c r="CJ19" s="4">
        <v>390993.24559890496</v>
      </c>
      <c r="CK19" s="4">
        <v>400254.84452903958</v>
      </c>
      <c r="CL19" s="4">
        <v>398467.92828519724</v>
      </c>
      <c r="CM19" s="4">
        <v>406639.46821690613</v>
      </c>
      <c r="CN19" s="4">
        <v>402966.36192692973</v>
      </c>
      <c r="CO19" s="4">
        <v>405387.56200985203</v>
      </c>
      <c r="CP19" s="4">
        <v>395785.76336426887</v>
      </c>
      <c r="CQ19" s="4">
        <v>417743.0471573759</v>
      </c>
      <c r="CR19" s="4">
        <v>414295.95522813132</v>
      </c>
      <c r="CS19" s="4">
        <v>411806.31934661703</v>
      </c>
      <c r="CT19" s="4">
        <v>434311.62764943944</v>
      </c>
      <c r="CU19" s="4">
        <v>416975.91172234609</v>
      </c>
      <c r="CV19" s="4">
        <v>447740.84019678913</v>
      </c>
      <c r="CW19" s="4">
        <v>454542.19301927276</v>
      </c>
      <c r="CX19" s="4">
        <v>448012.67138063995</v>
      </c>
      <c r="CY19" s="4">
        <v>448549.17812075187</v>
      </c>
      <c r="CZ19" s="4">
        <v>461783.8626161635</v>
      </c>
      <c r="DA19" s="4">
        <v>453932.68412891804</v>
      </c>
      <c r="DB19" s="4">
        <v>462058.60903008725</v>
      </c>
      <c r="DC19" s="4">
        <v>453769.16078125249</v>
      </c>
      <c r="DD19" s="4">
        <v>467112.04264052463</v>
      </c>
      <c r="DE19" s="4">
        <v>469920.75180091464</v>
      </c>
      <c r="DF19" s="4">
        <v>495323.5697289852</v>
      </c>
      <c r="DG19" s="4">
        <v>495561.14569234516</v>
      </c>
      <c r="DH19" s="4">
        <v>489723.67855510872</v>
      </c>
      <c r="DI19" s="4">
        <v>512310.60300242034</v>
      </c>
      <c r="DJ19" s="4">
        <v>482236.10811179824</v>
      </c>
      <c r="DK19" s="4">
        <v>519042.99566222861</v>
      </c>
      <c r="DL19" s="4">
        <v>523400.78780049359</v>
      </c>
      <c r="DM19" s="4">
        <v>514513.98589647212</v>
      </c>
      <c r="DN19" s="4">
        <v>491359.47558699572</v>
      </c>
      <c r="DO19" s="4">
        <v>0</v>
      </c>
    </row>
    <row r="20" spans="1:119" x14ac:dyDescent="0.25">
      <c r="A20" t="str">
        <f>_xlfn.XLOOKUP(B20,wasteprojectionmodel_actuals_20!D:D,wasteprojectionmodel_actuals_20!C:C)</f>
        <v>Textiles</v>
      </c>
      <c r="B20" t="s">
        <v>38</v>
      </c>
      <c r="C20">
        <f>_xlfn.IFNA(_xlfn.XLOOKUP(_xlfn.TEXTJOIN("",TRUE,'Table1 Input'!D$1,'Table1 Input'!$B20),'Joint tables'!$E$1:$E$507,'Joint tables'!$F$1:$F$507),0)</f>
        <v>5000</v>
      </c>
      <c r="D20">
        <f>_xlfn.IFNA(_xlfn.XLOOKUP(_xlfn.TEXTJOIN("",TRUE,'Table1 Input'!E$1,'Table1 Input'!$B20),'Joint tables'!$E$1:$E$507,'Joint tables'!$F$1:$F$507),0)</f>
        <v>0</v>
      </c>
      <c r="E20">
        <f>_xlfn.IFNA(_xlfn.XLOOKUP(_xlfn.TEXTJOIN("",TRUE,'Table1 Input'!F$1,'Table1 Input'!$B20),'Joint tables'!$E$1:$E$507,'Joint tables'!$F$1:$F$507),0)</f>
        <v>0</v>
      </c>
      <c r="F20">
        <f>_xlfn.IFNA(_xlfn.XLOOKUP(_xlfn.TEXTJOIN("",TRUE,'Table1 Input'!G$1,'Table1 Input'!$B20),'Joint tables'!$E$1:$E$507,'Joint tables'!$F$1:$F$507),0)</f>
        <v>0</v>
      </c>
      <c r="G20">
        <f>_xlfn.IFNA(_xlfn.XLOOKUP(_xlfn.TEXTJOIN("",TRUE,'Table1 Input'!H$1,'Table1 Input'!$B20),'Joint tables'!$E$1:$E$507,'Joint tables'!$F$1:$F$507),0)</f>
        <v>500</v>
      </c>
      <c r="H20">
        <f>_xlfn.IFNA(_xlfn.XLOOKUP(_xlfn.TEXTJOIN("",TRUE,'Table1 Input'!I$1,'Table1 Input'!$B20),'Joint tables'!$E$1:$E$507,'Joint tables'!$F$1:$F$507),0)</f>
        <v>500</v>
      </c>
      <c r="I20">
        <f>_xlfn.IFNA(_xlfn.XLOOKUP(_xlfn.TEXTJOIN("",TRUE,'Table1 Input'!J$1,'Table1 Input'!$B20),'Joint tables'!$E$1:$E$507,'Joint tables'!$F$1:$F$507),0)</f>
        <v>0</v>
      </c>
      <c r="J20">
        <f>_xlfn.IFNA(_xlfn.XLOOKUP(_xlfn.TEXTJOIN("",TRUE,'Table1 Input'!K$1,'Table1 Input'!$B20),'Joint tables'!$E$1:$E$507,'Joint tables'!$F$1:$F$507),0)</f>
        <v>0</v>
      </c>
      <c r="K20">
        <f>_xlfn.IFNA(_xlfn.XLOOKUP(_xlfn.TEXTJOIN("",TRUE,'Table1 Input'!L$1,'Table1 Input'!$B20),'Joint tables'!$E$1:$E$507,'Joint tables'!$F$1:$F$507),0)</f>
        <v>0</v>
      </c>
      <c r="L20">
        <f>_xlfn.IFNA(_xlfn.XLOOKUP(_xlfn.TEXTJOIN("",TRUE,'Table1 Input'!M$1,'Table1 Input'!$B20),'Joint tables'!$E$1:$E$507,'Joint tables'!$F$1:$F$507),0)</f>
        <v>0</v>
      </c>
      <c r="M20">
        <f>_xlfn.IFNA(_xlfn.XLOOKUP(_xlfn.TEXTJOIN("",TRUE,'Table1 Input'!N$1,'Table1 Input'!$B20),'Joint tables'!$E$1:$E$507,'Joint tables'!$F$1:$F$507),0)</f>
        <v>0</v>
      </c>
      <c r="N20">
        <f>_xlfn.IFNA(_xlfn.XLOOKUP(_xlfn.TEXTJOIN("",TRUE,'Table1 Input'!O$1,'Table1 Input'!$B20),'Joint tables'!$E$1:$E$507,'Joint tables'!$F$1:$F$507),0)</f>
        <v>0</v>
      </c>
      <c r="O20">
        <f>_xlfn.IFNA(_xlfn.XLOOKUP(_xlfn.TEXTJOIN("",TRUE,'Table1 Input'!P$1,'Table1 Input'!$B20),'Joint tables'!$E$1:$E$507,'Joint tables'!$F$1:$F$507),0)</f>
        <v>0</v>
      </c>
      <c r="P20">
        <f>_xlfn.IFNA(_xlfn.XLOOKUP(_xlfn.TEXTJOIN("",TRUE,'Table1 Input'!Q$1,'Table1 Input'!$B20),'Joint tables'!$E$1:$E$507,'Joint tables'!$F$1:$F$507),0)</f>
        <v>250</v>
      </c>
      <c r="Q20">
        <f>_xlfn.IFNA(_xlfn.XLOOKUP(_xlfn.TEXTJOIN("",TRUE,'Table1 Input'!R$1,'Table1 Input'!$B20),'Joint tables'!$E$1:$E$507,'Joint tables'!$F$1:$F$507),0)</f>
        <v>0</v>
      </c>
      <c r="R20">
        <f>_xlfn.IFNA(_xlfn.XLOOKUP(_xlfn.TEXTJOIN("",TRUE,'Table1 Input'!S$1,'Table1 Input'!$B20),'Joint tables'!$E$1:$E$507,'Joint tables'!$F$1:$F$507),0)</f>
        <v>0</v>
      </c>
      <c r="S20" s="4" cm="1">
        <f t="array" ref="S20:DO20">_xlfn.XLOOKUP(B20,'VALUE PROJECTION'!A:A,'VALUE PROJECTION'!B:CX)</f>
        <v>16.735076501577868</v>
      </c>
      <c r="T20" s="4">
        <v>16.757812785433806</v>
      </c>
      <c r="U20" s="4">
        <v>17.090914462236636</v>
      </c>
      <c r="V20" s="4">
        <v>17.377172326646416</v>
      </c>
      <c r="W20" s="4">
        <v>15.783483924578697</v>
      </c>
      <c r="X20" s="4">
        <v>16.811818448487305</v>
      </c>
      <c r="Y20" s="4">
        <v>17.859602543027986</v>
      </c>
      <c r="Z20" s="4">
        <v>18.124964961025206</v>
      </c>
      <c r="AA20" s="4">
        <v>19.64559056513712</v>
      </c>
      <c r="AB20" s="4">
        <v>21.185448933938449</v>
      </c>
      <c r="AC20" s="4">
        <v>21.94998763212946</v>
      </c>
      <c r="AD20" s="4">
        <v>21.796681512834489</v>
      </c>
      <c r="AE20" s="4">
        <v>22.571924663285493</v>
      </c>
      <c r="AF20" s="4">
        <v>23.654511965802826</v>
      </c>
      <c r="AG20" s="4">
        <v>23.062129641120066</v>
      </c>
      <c r="AH20" s="4">
        <v>22.868294167555582</v>
      </c>
      <c r="AI20" s="4">
        <v>23.450824118559463</v>
      </c>
      <c r="AJ20" s="4">
        <v>22.675525442489473</v>
      </c>
      <c r="AK20" s="4">
        <v>23.909124196829225</v>
      </c>
      <c r="AL20" s="4">
        <v>24.027847257331693</v>
      </c>
      <c r="AM20" s="4">
        <v>25.892006965214488</v>
      </c>
      <c r="AN20" s="4">
        <v>26.788636366131055</v>
      </c>
      <c r="AO20" s="4">
        <v>27.799611289181911</v>
      </c>
      <c r="AP20" s="4">
        <v>28.056915771099234</v>
      </c>
      <c r="AQ20" s="4">
        <v>29.583615397732153</v>
      </c>
      <c r="AR20" s="4">
        <v>31.163972575814064</v>
      </c>
      <c r="AS20" s="4">
        <v>29.289702337676157</v>
      </c>
      <c r="AT20" s="4">
        <v>30.66584373804967</v>
      </c>
      <c r="AU20" s="4">
        <v>29.782551806781449</v>
      </c>
      <c r="AV20" s="4">
        <v>29.122891736693806</v>
      </c>
      <c r="AW20" s="4">
        <v>30.447812691513704</v>
      </c>
      <c r="AX20" s="4">
        <v>30.0807037932823</v>
      </c>
      <c r="AY20" s="4">
        <v>32.61839167121019</v>
      </c>
      <c r="AZ20" s="4">
        <v>34.474596649099162</v>
      </c>
      <c r="BA20" s="4">
        <v>34.907624677819122</v>
      </c>
      <c r="BB20" s="4">
        <v>35.325427009387987</v>
      </c>
      <c r="BC20" s="4">
        <v>35.664699846947137</v>
      </c>
      <c r="BD20" s="4">
        <v>35.561399157292044</v>
      </c>
      <c r="BE20" s="4">
        <v>36.482156666297492</v>
      </c>
      <c r="BF20" s="4">
        <v>35.726143145107727</v>
      </c>
      <c r="BG20" s="4">
        <v>36.849624249411526</v>
      </c>
      <c r="BH20" s="4">
        <v>37.187154497629834</v>
      </c>
      <c r="BI20" s="4">
        <v>35.773564488070718</v>
      </c>
      <c r="BJ20" s="4">
        <v>35.671259470005296</v>
      </c>
      <c r="BK20" s="4">
        <v>38.253795965768518</v>
      </c>
      <c r="BL20" s="4">
        <v>39.840768662787681</v>
      </c>
      <c r="BM20" s="4">
        <v>41.238779039225804</v>
      </c>
      <c r="BN20" s="4">
        <v>41.910518854264431</v>
      </c>
      <c r="BO20" s="4">
        <v>43.053513635940831</v>
      </c>
      <c r="BP20" s="4">
        <v>42.919660868745567</v>
      </c>
      <c r="BQ20" s="4">
        <v>42.907754515086317</v>
      </c>
      <c r="BR20" s="4">
        <v>41.254926095041895</v>
      </c>
      <c r="BS20" s="4">
        <v>42.626343072002022</v>
      </c>
      <c r="BT20" s="4">
        <v>43.18817106881415</v>
      </c>
      <c r="BU20" s="4">
        <v>43.41773761819983</v>
      </c>
      <c r="BV20" s="4">
        <v>45.299689673851134</v>
      </c>
      <c r="BW20" s="4">
        <v>45.071359973727951</v>
      </c>
      <c r="BX20" s="4">
        <v>45.939506655906726</v>
      </c>
      <c r="BY20" s="4">
        <v>47.736175019674263</v>
      </c>
      <c r="BZ20" s="4">
        <v>49.378588759339145</v>
      </c>
      <c r="CA20" s="4">
        <v>48.745213711138412</v>
      </c>
      <c r="CB20" s="4">
        <v>50.646931217478873</v>
      </c>
      <c r="CC20" s="4">
        <v>49.593154061828123</v>
      </c>
      <c r="CD20" s="4">
        <v>47.764199686493342</v>
      </c>
      <c r="CE20" s="4">
        <v>48.989769413605273</v>
      </c>
      <c r="CF20" s="4">
        <v>49.55255329986646</v>
      </c>
      <c r="CG20" s="4">
        <v>50.399506793472028</v>
      </c>
      <c r="CH20" s="4">
        <v>50.773903031899742</v>
      </c>
      <c r="CI20" s="4">
        <v>53.83126117291738</v>
      </c>
      <c r="CJ20" s="4">
        <v>55.333220396043721</v>
      </c>
      <c r="CK20" s="4">
        <v>53.16920915216101</v>
      </c>
      <c r="CL20" s="4">
        <v>55.235042953263878</v>
      </c>
      <c r="CM20" s="4">
        <v>54.748434158593128</v>
      </c>
      <c r="CN20" s="4">
        <v>55.661901970262889</v>
      </c>
      <c r="CO20" s="4">
        <v>56.376030462582811</v>
      </c>
      <c r="CP20" s="4">
        <v>56.787526688207492</v>
      </c>
      <c r="CQ20" s="4">
        <v>57.322088874924468</v>
      </c>
      <c r="CR20" s="4">
        <v>56.370174542045461</v>
      </c>
      <c r="CS20" s="4">
        <v>56.148525310916604</v>
      </c>
      <c r="CT20" s="4">
        <v>56.082216242194995</v>
      </c>
      <c r="CU20" s="4">
        <v>57.959402169374421</v>
      </c>
      <c r="CV20" s="4">
        <v>62.600574823280766</v>
      </c>
      <c r="CW20" s="4">
        <v>62.226906768455912</v>
      </c>
      <c r="CX20" s="4">
        <v>61.014622747971742</v>
      </c>
      <c r="CY20" s="4">
        <v>64.048516883708288</v>
      </c>
      <c r="CZ20" s="4">
        <v>63.670501501817192</v>
      </c>
      <c r="DA20" s="4">
        <v>61.795643988156975</v>
      </c>
      <c r="DB20" s="4">
        <v>62.538021537913487</v>
      </c>
      <c r="DC20" s="4">
        <v>62.046591175040724</v>
      </c>
      <c r="DD20" s="4">
        <v>62.540522905271715</v>
      </c>
      <c r="DE20" s="4">
        <v>64.628064689402279</v>
      </c>
      <c r="DF20" s="4">
        <v>65.809907175643531</v>
      </c>
      <c r="DG20" s="4">
        <v>66.095714604253885</v>
      </c>
      <c r="DH20" s="4">
        <v>68.764295579166912</v>
      </c>
      <c r="DI20" s="4">
        <v>67.902610793091029</v>
      </c>
      <c r="DJ20" s="4">
        <v>66.217694467209611</v>
      </c>
      <c r="DK20" s="4">
        <v>70.380510836022751</v>
      </c>
      <c r="DL20" s="4">
        <v>69.442900754402544</v>
      </c>
      <c r="DM20" s="4">
        <v>69.153465355440176</v>
      </c>
      <c r="DN20" s="4">
        <v>70.689356711487562</v>
      </c>
      <c r="DO20" s="4">
        <v>0</v>
      </c>
    </row>
    <row r="21" spans="1:119" x14ac:dyDescent="0.25">
      <c r="A21" t="str">
        <f>_xlfn.XLOOKUP(B21,wasteprojectionmodel_actuals_20!D:D,wasteprojectionmodel_actuals_20!C:C)</f>
        <v>Textiles</v>
      </c>
      <c r="B21" t="s">
        <v>39</v>
      </c>
      <c r="C21">
        <f>_xlfn.IFNA(_xlfn.XLOOKUP(_xlfn.TEXTJOIN("",TRUE,'Table1 Input'!D$1,'Table1 Input'!$B21),'Joint tables'!$E$1:$E$507,'Joint tables'!$F$1:$F$507),0)</f>
        <v>900</v>
      </c>
      <c r="D21">
        <f>_xlfn.IFNA(_xlfn.XLOOKUP(_xlfn.TEXTJOIN("",TRUE,'Table1 Input'!E$1,'Table1 Input'!$B21),'Joint tables'!$E$1:$E$507,'Joint tables'!$F$1:$F$507),0)</f>
        <v>2320</v>
      </c>
      <c r="E21">
        <f>_xlfn.IFNA(_xlfn.XLOOKUP(_xlfn.TEXTJOIN("",TRUE,'Table1 Input'!F$1,'Table1 Input'!$B21),'Joint tables'!$E$1:$E$507,'Joint tables'!$F$1:$F$507),0)</f>
        <v>507.6</v>
      </c>
      <c r="F21">
        <f>_xlfn.IFNA(_xlfn.XLOOKUP(_xlfn.TEXTJOIN("",TRUE,'Table1 Input'!G$1,'Table1 Input'!$B21),'Joint tables'!$E$1:$E$507,'Joint tables'!$F$1:$F$507),0)</f>
        <v>1209.5999999999999</v>
      </c>
      <c r="G21">
        <f>_xlfn.IFNA(_xlfn.XLOOKUP(_xlfn.TEXTJOIN("",TRUE,'Table1 Input'!H$1,'Table1 Input'!$B21),'Joint tables'!$E$1:$E$507,'Joint tables'!$F$1:$F$507),0)</f>
        <v>678.4</v>
      </c>
      <c r="H21">
        <f>_xlfn.IFNA(_xlfn.XLOOKUP(_xlfn.TEXTJOIN("",TRUE,'Table1 Input'!I$1,'Table1 Input'!$B21),'Joint tables'!$E$1:$E$507,'Joint tables'!$F$1:$F$507),0)</f>
        <v>678.4</v>
      </c>
      <c r="I21">
        <f>_xlfn.IFNA(_xlfn.XLOOKUP(_xlfn.TEXTJOIN("",TRUE,'Table1 Input'!J$1,'Table1 Input'!$B21),'Joint tables'!$E$1:$E$507,'Joint tables'!$F$1:$F$507),0)</f>
        <v>1184</v>
      </c>
      <c r="J21">
        <f>_xlfn.IFNA(_xlfn.XLOOKUP(_xlfn.TEXTJOIN("",TRUE,'Table1 Input'!K$1,'Table1 Input'!$B21),'Joint tables'!$E$1:$E$507,'Joint tables'!$F$1:$F$507),0)</f>
        <v>822.8</v>
      </c>
      <c r="K21">
        <f>_xlfn.IFNA(_xlfn.XLOOKUP(_xlfn.TEXTJOIN("",TRUE,'Table1 Input'!L$1,'Table1 Input'!$B21),'Joint tables'!$E$1:$E$507,'Joint tables'!$F$1:$F$507),0)</f>
        <v>1742.8</v>
      </c>
      <c r="L21">
        <f>_xlfn.IFNA(_xlfn.XLOOKUP(_xlfn.TEXTJOIN("",TRUE,'Table1 Input'!M$1,'Table1 Input'!$B21),'Joint tables'!$E$1:$E$507,'Joint tables'!$F$1:$F$507),0)</f>
        <v>302.60000000000002</v>
      </c>
      <c r="M21">
        <f>_xlfn.IFNA(_xlfn.XLOOKUP(_xlfn.TEXTJOIN("",TRUE,'Table1 Input'!N$1,'Table1 Input'!$B21),'Joint tables'!$E$1:$E$507,'Joint tables'!$F$1:$F$507),0)</f>
        <v>369.6</v>
      </c>
      <c r="N21">
        <f>_xlfn.IFNA(_xlfn.XLOOKUP(_xlfn.TEXTJOIN("",TRUE,'Table1 Input'!O$1,'Table1 Input'!$B21),'Joint tables'!$E$1:$E$507,'Joint tables'!$F$1:$F$507),0)</f>
        <v>682.4</v>
      </c>
      <c r="O21">
        <f>_xlfn.IFNA(_xlfn.XLOOKUP(_xlfn.TEXTJOIN("",TRUE,'Table1 Input'!P$1,'Table1 Input'!$B21),'Joint tables'!$E$1:$E$507,'Joint tables'!$F$1:$F$507),0)</f>
        <v>0</v>
      </c>
      <c r="P21">
        <f>_xlfn.IFNA(_xlfn.XLOOKUP(_xlfn.TEXTJOIN("",TRUE,'Table1 Input'!Q$1,'Table1 Input'!$B21),'Joint tables'!$E$1:$E$507,'Joint tables'!$F$1:$F$507),0)</f>
        <v>250</v>
      </c>
      <c r="Q21">
        <f>_xlfn.IFNA(_xlfn.XLOOKUP(_xlfn.TEXTJOIN("",TRUE,'Table1 Input'!R$1,'Table1 Input'!$B21),'Joint tables'!$E$1:$E$507,'Joint tables'!$F$1:$F$507),0)</f>
        <v>32000</v>
      </c>
      <c r="R21">
        <f>_xlfn.IFNA(_xlfn.XLOOKUP(_xlfn.TEXTJOIN("",TRUE,'Table1 Input'!S$1,'Table1 Input'!$B21),'Joint tables'!$E$1:$E$507,'Joint tables'!$F$1:$F$507),0)</f>
        <v>33184</v>
      </c>
      <c r="S21" s="4" cm="1">
        <f t="array" ref="S21:DO21">_xlfn.XLOOKUP(B21,'VALUE PROJECTION'!A:A,'VALUE PROJECTION'!B:CX)</f>
        <v>2537.0076420209648</v>
      </c>
      <c r="T21" s="4">
        <v>2628.195306301227</v>
      </c>
      <c r="U21" s="4">
        <v>2646.3690240534734</v>
      </c>
      <c r="V21" s="4">
        <v>2746.5043981793665</v>
      </c>
      <c r="W21" s="4">
        <v>2480.9266506732979</v>
      </c>
      <c r="X21" s="4">
        <v>2567.0374722709307</v>
      </c>
      <c r="Y21" s="4">
        <v>2739.6810192450839</v>
      </c>
      <c r="Z21" s="4">
        <v>2689.8596314351498</v>
      </c>
      <c r="AA21" s="4">
        <v>2944.230237880322</v>
      </c>
      <c r="AB21" s="4">
        <v>3287.503987356793</v>
      </c>
      <c r="AC21" s="4">
        <v>3310.0694072675806</v>
      </c>
      <c r="AD21" s="4">
        <v>3348.8424982852848</v>
      </c>
      <c r="AE21" s="4">
        <v>3425.6681580260138</v>
      </c>
      <c r="AF21" s="4">
        <v>3490.8415825068323</v>
      </c>
      <c r="AG21" s="4">
        <v>3547.8147902805472</v>
      </c>
      <c r="AH21" s="4">
        <v>3528.6226174737358</v>
      </c>
      <c r="AI21" s="4">
        <v>3460.7736153277742</v>
      </c>
      <c r="AJ21" s="4">
        <v>3437.934254466752</v>
      </c>
      <c r="AK21" s="4">
        <v>3624.7836087039677</v>
      </c>
      <c r="AL21" s="4">
        <v>3750.2798148329957</v>
      </c>
      <c r="AM21" s="4">
        <v>3837.2556409002946</v>
      </c>
      <c r="AN21" s="4">
        <v>4020.7747331379219</v>
      </c>
      <c r="AO21" s="4">
        <v>4365.5675891351666</v>
      </c>
      <c r="AP21" s="4">
        <v>4300.6813410297955</v>
      </c>
      <c r="AQ21" s="4">
        <v>4560.5411235410329</v>
      </c>
      <c r="AR21" s="4">
        <v>4599.044445612366</v>
      </c>
      <c r="AS21" s="4">
        <v>4614.6347873793075</v>
      </c>
      <c r="AT21" s="4">
        <v>4480.2751989349981</v>
      </c>
      <c r="AU21" s="4">
        <v>4439.8335744133856</v>
      </c>
      <c r="AV21" s="4">
        <v>4414.851261025874</v>
      </c>
      <c r="AW21" s="4">
        <v>4829.4710257922579</v>
      </c>
      <c r="AX21" s="4">
        <v>4618.7602685122083</v>
      </c>
      <c r="AY21" s="4">
        <v>4923.0608571221828</v>
      </c>
      <c r="AZ21" s="4">
        <v>5271.0700956406972</v>
      </c>
      <c r="BA21" s="4">
        <v>5196.1694548868645</v>
      </c>
      <c r="BB21" s="4">
        <v>5490.7307398308349</v>
      </c>
      <c r="BC21" s="4">
        <v>5409.6222651292064</v>
      </c>
      <c r="BD21" s="4">
        <v>5448.8599297686178</v>
      </c>
      <c r="BE21" s="4">
        <v>5421.8777348549529</v>
      </c>
      <c r="BF21" s="4">
        <v>5608.9037248727618</v>
      </c>
      <c r="BG21" s="4">
        <v>5670.3447966015829</v>
      </c>
      <c r="BH21" s="4">
        <v>5541.9500577985045</v>
      </c>
      <c r="BI21" s="4">
        <v>5718.6698571440247</v>
      </c>
      <c r="BJ21" s="4">
        <v>5625.3754594108004</v>
      </c>
      <c r="BK21" s="4">
        <v>6174.8037581858362</v>
      </c>
      <c r="BL21" s="4">
        <v>6166.5397586223817</v>
      </c>
      <c r="BM21" s="4">
        <v>6240.0035405644985</v>
      </c>
      <c r="BN21" s="4">
        <v>6347.3358991240066</v>
      </c>
      <c r="BO21" s="4">
        <v>6086.4805536610284</v>
      </c>
      <c r="BP21" s="4">
        <v>6558.6952947059781</v>
      </c>
      <c r="BQ21" s="4">
        <v>6659.2361754561107</v>
      </c>
      <c r="BR21" s="4">
        <v>6620.1673292625919</v>
      </c>
      <c r="BS21" s="4">
        <v>6457.0673369745273</v>
      </c>
      <c r="BT21" s="4">
        <v>6286.2765561162414</v>
      </c>
      <c r="BU21" s="4">
        <v>6867.7642378220744</v>
      </c>
      <c r="BV21" s="4">
        <v>6570.9765574202984</v>
      </c>
      <c r="BW21" s="4">
        <v>6930.1945423312554</v>
      </c>
      <c r="BX21" s="4">
        <v>6880.7462448680935</v>
      </c>
      <c r="BY21" s="4">
        <v>7379.7118409122277</v>
      </c>
      <c r="BZ21" s="4">
        <v>7067.2947471361258</v>
      </c>
      <c r="CA21" s="4">
        <v>7648.7172381280043</v>
      </c>
      <c r="CB21" s="4">
        <v>7423.0424708423543</v>
      </c>
      <c r="CC21" s="4">
        <v>7657.5335211600486</v>
      </c>
      <c r="CD21" s="4">
        <v>7552.9042727090055</v>
      </c>
      <c r="CE21" s="4">
        <v>7627.2780592228964</v>
      </c>
      <c r="CF21" s="4">
        <v>7474.1307772683813</v>
      </c>
      <c r="CG21" s="4">
        <v>7634.3686635896784</v>
      </c>
      <c r="CH21" s="4">
        <v>7643.3176232840169</v>
      </c>
      <c r="CI21" s="4">
        <v>8144.473143529447</v>
      </c>
      <c r="CJ21" s="4">
        <v>8081.2249446920277</v>
      </c>
      <c r="CK21" s="4">
        <v>8299.7343804284883</v>
      </c>
      <c r="CL21" s="4">
        <v>8435.7507114941836</v>
      </c>
      <c r="CM21" s="4">
        <v>8329.3213635336488</v>
      </c>
      <c r="CN21" s="4">
        <v>8556.5478497952518</v>
      </c>
      <c r="CO21" s="4">
        <v>8533.0991521472079</v>
      </c>
      <c r="CP21" s="4">
        <v>8361.851406111331</v>
      </c>
      <c r="CQ21" s="4">
        <v>8761.8411716313149</v>
      </c>
      <c r="CR21" s="4">
        <v>8559.6263159484552</v>
      </c>
      <c r="CS21" s="4">
        <v>8541.618314982501</v>
      </c>
      <c r="CT21" s="4">
        <v>8764.5376376019631</v>
      </c>
      <c r="CU21" s="4">
        <v>8634.1736152341491</v>
      </c>
      <c r="CV21" s="4">
        <v>9225.7828154609524</v>
      </c>
      <c r="CW21" s="4">
        <v>9272.4532321427669</v>
      </c>
      <c r="CX21" s="4">
        <v>9308.2203532088552</v>
      </c>
      <c r="CY21" s="4">
        <v>9451.464779583368</v>
      </c>
      <c r="CZ21" s="4">
        <v>9990.6940919320423</v>
      </c>
      <c r="DA21" s="4">
        <v>9388.5198962247996</v>
      </c>
      <c r="DB21" s="4">
        <v>9869.2926363064107</v>
      </c>
      <c r="DC21" s="4">
        <v>9432.64500499321</v>
      </c>
      <c r="DD21" s="4">
        <v>9703.7493028917925</v>
      </c>
      <c r="DE21" s="4">
        <v>9969.448383401781</v>
      </c>
      <c r="DF21" s="4">
        <v>9865.9518497228037</v>
      </c>
      <c r="DG21" s="4">
        <v>9999.9982406591444</v>
      </c>
      <c r="DH21" s="4">
        <v>10462.012826362683</v>
      </c>
      <c r="DI21" s="4">
        <v>10673.211608434212</v>
      </c>
      <c r="DJ21" s="4">
        <v>10004.241912790709</v>
      </c>
      <c r="DK21" s="4">
        <v>11109.506412334993</v>
      </c>
      <c r="DL21" s="4">
        <v>10666.354541421193</v>
      </c>
      <c r="DM21" s="4">
        <v>10823.524470753411</v>
      </c>
      <c r="DN21" s="4">
        <v>10498.69439784572</v>
      </c>
      <c r="DO21" s="4">
        <v>0</v>
      </c>
    </row>
    <row r="22" spans="1:119" x14ac:dyDescent="0.25">
      <c r="A22" t="str">
        <f>_xlfn.XLOOKUP(B22,wasteprojectionmodel_actuals_20!D:D,wasteprojectionmodel_actuals_20!C:C)</f>
        <v>Tyres and rubber</v>
      </c>
      <c r="B22" t="s">
        <v>41</v>
      </c>
      <c r="C22">
        <f>_xlfn.IFNA(_xlfn.XLOOKUP(_xlfn.TEXTJOIN("",TRUE,'Table1 Input'!D$1,'Table1 Input'!$B22),'Joint tables'!$E$1:$E$507,'Joint tables'!$F$1:$F$507),0)</f>
        <v>2586</v>
      </c>
      <c r="D22">
        <f>_xlfn.IFNA(_xlfn.XLOOKUP(_xlfn.TEXTJOIN("",TRUE,'Table1 Input'!E$1,'Table1 Input'!$B22),'Joint tables'!$E$1:$E$507,'Joint tables'!$F$1:$F$507),0)</f>
        <v>0</v>
      </c>
      <c r="E22">
        <f>_xlfn.IFNA(_xlfn.XLOOKUP(_xlfn.TEXTJOIN("",TRUE,'Table1 Input'!F$1,'Table1 Input'!$B22),'Joint tables'!$E$1:$E$507,'Joint tables'!$F$1:$F$507),0)</f>
        <v>0</v>
      </c>
      <c r="F22">
        <f>_xlfn.IFNA(_xlfn.XLOOKUP(_xlfn.TEXTJOIN("",TRUE,'Table1 Input'!G$1,'Table1 Input'!$B22),'Joint tables'!$E$1:$E$507,'Joint tables'!$F$1:$F$507),0)</f>
        <v>0</v>
      </c>
      <c r="G22">
        <f>_xlfn.IFNA(_xlfn.XLOOKUP(_xlfn.TEXTJOIN("",TRUE,'Table1 Input'!H$1,'Table1 Input'!$B22),'Joint tables'!$E$1:$E$507,'Joint tables'!$F$1:$F$507),0)</f>
        <v>0</v>
      </c>
      <c r="H22">
        <f>_xlfn.IFNA(_xlfn.XLOOKUP(_xlfn.TEXTJOIN("",TRUE,'Table1 Input'!I$1,'Table1 Input'!$B22),'Joint tables'!$E$1:$E$507,'Joint tables'!$F$1:$F$507),0)</f>
        <v>0</v>
      </c>
      <c r="I22">
        <f>_xlfn.IFNA(_xlfn.XLOOKUP(_xlfn.TEXTJOIN("",TRUE,'Table1 Input'!J$1,'Table1 Input'!$B22),'Joint tables'!$E$1:$E$507,'Joint tables'!$F$1:$F$507),0)</f>
        <v>8783</v>
      </c>
      <c r="J22">
        <f>_xlfn.IFNA(_xlfn.XLOOKUP(_xlfn.TEXTJOIN("",TRUE,'Table1 Input'!K$1,'Table1 Input'!$B22),'Joint tables'!$E$1:$E$507,'Joint tables'!$F$1:$F$507),0)</f>
        <v>8046</v>
      </c>
      <c r="K22">
        <f>_xlfn.IFNA(_xlfn.XLOOKUP(_xlfn.TEXTJOIN("",TRUE,'Table1 Input'!L$1,'Table1 Input'!$B22),'Joint tables'!$E$1:$E$507,'Joint tables'!$F$1:$F$507),0)</f>
        <v>7718</v>
      </c>
      <c r="L22">
        <f>_xlfn.IFNA(_xlfn.XLOOKUP(_xlfn.TEXTJOIN("",TRUE,'Table1 Input'!M$1,'Table1 Input'!$B22),'Joint tables'!$E$1:$E$507,'Joint tables'!$F$1:$F$507),0)</f>
        <v>0</v>
      </c>
      <c r="M22">
        <f>_xlfn.IFNA(_xlfn.XLOOKUP(_xlfn.TEXTJOIN("",TRUE,'Table1 Input'!N$1,'Table1 Input'!$B22),'Joint tables'!$E$1:$E$507,'Joint tables'!$F$1:$F$507),0)</f>
        <v>0</v>
      </c>
      <c r="N22">
        <f>_xlfn.IFNA(_xlfn.XLOOKUP(_xlfn.TEXTJOIN("",TRUE,'Table1 Input'!O$1,'Table1 Input'!$B22),'Joint tables'!$E$1:$E$507,'Joint tables'!$F$1:$F$507),0)</f>
        <v>0</v>
      </c>
      <c r="O22">
        <f>_xlfn.IFNA(_xlfn.XLOOKUP(_xlfn.TEXTJOIN("",TRUE,'Table1 Input'!P$1,'Table1 Input'!$B22),'Joint tables'!$E$1:$E$507,'Joint tables'!$F$1:$F$507),0)</f>
        <v>0</v>
      </c>
      <c r="P22">
        <f>_xlfn.IFNA(_xlfn.XLOOKUP(_xlfn.TEXTJOIN("",TRUE,'Table1 Input'!Q$1,'Table1 Input'!$B22),'Joint tables'!$E$1:$E$507,'Joint tables'!$F$1:$F$507),0)</f>
        <v>0</v>
      </c>
      <c r="Q22">
        <f>_xlfn.IFNA(_xlfn.XLOOKUP(_xlfn.TEXTJOIN("",TRUE,'Table1 Input'!R$1,'Table1 Input'!$B22),'Joint tables'!$E$1:$E$507,'Joint tables'!$F$1:$F$507),0)</f>
        <v>0</v>
      </c>
      <c r="R22">
        <f>_xlfn.IFNA(_xlfn.XLOOKUP(_xlfn.TEXTJOIN("",TRUE,'Table1 Input'!S$1,'Table1 Input'!$B22),'Joint tables'!$E$1:$E$507,'Joint tables'!$F$1:$F$507),0)</f>
        <v>0</v>
      </c>
      <c r="S22" s="4" cm="1">
        <f t="array" ref="S22:DO22">_xlfn.XLOOKUP(B22,'VALUE PROJECTION'!A:A,'VALUE PROJECTION'!B:CX)</f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</row>
    <row r="23" spans="1:119" x14ac:dyDescent="0.25">
      <c r="A23" t="str">
        <f>_xlfn.XLOOKUP(B23,wasteprojectionmodel_actuals_20!D:D,wasteprojectionmodel_actuals_20!C:C)</f>
        <v>Tyres and rubber</v>
      </c>
      <c r="B23" t="s">
        <v>42</v>
      </c>
      <c r="C23">
        <f>_xlfn.IFNA(_xlfn.XLOOKUP(_xlfn.TEXTJOIN("",TRUE,'Table1 Input'!D$1,'Table1 Input'!$B23),'Joint tables'!$E$1:$E$507,'Joint tables'!$F$1:$F$507),0)</f>
        <v>9970</v>
      </c>
      <c r="D23">
        <f>_xlfn.IFNA(_xlfn.XLOOKUP(_xlfn.TEXTJOIN("",TRUE,'Table1 Input'!E$1,'Table1 Input'!$B23),'Joint tables'!$E$1:$E$507,'Joint tables'!$F$1:$F$507),0)</f>
        <v>13632</v>
      </c>
      <c r="E23">
        <f>_xlfn.IFNA(_xlfn.XLOOKUP(_xlfn.TEXTJOIN("",TRUE,'Table1 Input'!F$1,'Table1 Input'!$B23),'Joint tables'!$E$1:$E$507,'Joint tables'!$F$1:$F$507),0)</f>
        <v>6898</v>
      </c>
      <c r="F23">
        <f>_xlfn.IFNA(_xlfn.XLOOKUP(_xlfn.TEXTJOIN("",TRUE,'Table1 Input'!G$1,'Table1 Input'!$B23),'Joint tables'!$E$1:$E$507,'Joint tables'!$F$1:$F$507),0)</f>
        <v>13920</v>
      </c>
      <c r="G23">
        <f>_xlfn.IFNA(_xlfn.XLOOKUP(_xlfn.TEXTJOIN("",TRUE,'Table1 Input'!H$1,'Table1 Input'!$B23),'Joint tables'!$E$1:$E$507,'Joint tables'!$F$1:$F$507),0)</f>
        <v>12146</v>
      </c>
      <c r="H23">
        <f>_xlfn.IFNA(_xlfn.XLOOKUP(_xlfn.TEXTJOIN("",TRUE,'Table1 Input'!I$1,'Table1 Input'!$B23),'Joint tables'!$E$1:$E$507,'Joint tables'!$F$1:$F$507),0)</f>
        <v>13496</v>
      </c>
      <c r="I23">
        <f>_xlfn.IFNA(_xlfn.XLOOKUP(_xlfn.TEXTJOIN("",TRUE,'Table1 Input'!J$1,'Table1 Input'!$B23),'Joint tables'!$E$1:$E$507,'Joint tables'!$F$1:$F$507),0)</f>
        <v>26858</v>
      </c>
      <c r="J23">
        <f>_xlfn.IFNA(_xlfn.XLOOKUP(_xlfn.TEXTJOIN("",TRUE,'Table1 Input'!K$1,'Table1 Input'!$B23),'Joint tables'!$E$1:$E$507,'Joint tables'!$F$1:$F$507),0)</f>
        <v>33120</v>
      </c>
      <c r="K23">
        <f>_xlfn.IFNA(_xlfn.XLOOKUP(_xlfn.TEXTJOIN("",TRUE,'Table1 Input'!L$1,'Table1 Input'!$B23),'Joint tables'!$E$1:$E$507,'Joint tables'!$F$1:$F$507),0)</f>
        <v>19987</v>
      </c>
      <c r="L23">
        <f>_xlfn.IFNA(_xlfn.XLOOKUP(_xlfn.TEXTJOIN("",TRUE,'Table1 Input'!M$1,'Table1 Input'!$B23),'Joint tables'!$E$1:$E$507,'Joint tables'!$F$1:$F$507),0)</f>
        <v>13804</v>
      </c>
      <c r="M23">
        <f>_xlfn.IFNA(_xlfn.XLOOKUP(_xlfn.TEXTJOIN("",TRUE,'Table1 Input'!N$1,'Table1 Input'!$B23),'Joint tables'!$E$1:$E$507,'Joint tables'!$F$1:$F$507),0)</f>
        <v>18880</v>
      </c>
      <c r="N23">
        <f>_xlfn.IFNA(_xlfn.XLOOKUP(_xlfn.TEXTJOIN("",TRUE,'Table1 Input'!O$1,'Table1 Input'!$B23),'Joint tables'!$E$1:$E$507,'Joint tables'!$F$1:$F$507),0)</f>
        <v>18805</v>
      </c>
      <c r="O23">
        <f>_xlfn.IFNA(_xlfn.XLOOKUP(_xlfn.TEXTJOIN("",TRUE,'Table1 Input'!P$1,'Table1 Input'!$B23),'Joint tables'!$E$1:$E$507,'Joint tables'!$F$1:$F$507),0)</f>
        <v>25085</v>
      </c>
      <c r="P23">
        <f>_xlfn.IFNA(_xlfn.XLOOKUP(_xlfn.TEXTJOIN("",TRUE,'Table1 Input'!Q$1,'Table1 Input'!$B23),'Joint tables'!$E$1:$E$507,'Joint tables'!$F$1:$F$507),0)</f>
        <v>17093</v>
      </c>
      <c r="Q23">
        <f>_xlfn.IFNA(_xlfn.XLOOKUP(_xlfn.TEXTJOIN("",TRUE,'Table1 Input'!R$1,'Table1 Input'!$B23),'Joint tables'!$E$1:$E$507,'Joint tables'!$F$1:$F$507),0)</f>
        <v>10263</v>
      </c>
      <c r="R23">
        <f>_xlfn.IFNA(_xlfn.XLOOKUP(_xlfn.TEXTJOIN("",TRUE,'Table1 Input'!S$1,'Table1 Input'!$B23),'Joint tables'!$E$1:$E$507,'Joint tables'!$F$1:$F$507),0)</f>
        <v>23287</v>
      </c>
      <c r="S23" s="4" cm="1">
        <f t="array" ref="S23:DO23">_xlfn.XLOOKUP(B23,'VALUE PROJECTION'!A:A,'VALUE PROJECTION'!B:CX)</f>
        <v>22063.460666920932</v>
      </c>
      <c r="T23" s="4">
        <v>22475.779187926379</v>
      </c>
      <c r="U23" s="4">
        <v>23211.817261352462</v>
      </c>
      <c r="V23" s="4">
        <v>24233.763767992645</v>
      </c>
      <c r="W23" s="4">
        <v>21752.235235721437</v>
      </c>
      <c r="X23" s="4">
        <v>23253.658481980528</v>
      </c>
      <c r="Y23" s="4">
        <v>24035.620543431007</v>
      </c>
      <c r="Z23" s="4">
        <v>24830.677905220604</v>
      </c>
      <c r="AA23" s="4">
        <v>26910.597003612289</v>
      </c>
      <c r="AB23" s="4">
        <v>29433.681494340974</v>
      </c>
      <c r="AC23" s="4">
        <v>29915.89075879092</v>
      </c>
      <c r="AD23" s="4">
        <v>29430.983785559121</v>
      </c>
      <c r="AE23" s="4">
        <v>31625.100804223959</v>
      </c>
      <c r="AF23" s="4">
        <v>31745.002495155244</v>
      </c>
      <c r="AG23" s="4">
        <v>32724.450393527139</v>
      </c>
      <c r="AH23" s="4">
        <v>33476.332789283319</v>
      </c>
      <c r="AI23" s="4">
        <v>33278.680515450127</v>
      </c>
      <c r="AJ23" s="4">
        <v>31673.708510034114</v>
      </c>
      <c r="AK23" s="4">
        <v>32200.283136847007</v>
      </c>
      <c r="AL23" s="4">
        <v>33293.212781389411</v>
      </c>
      <c r="AM23" s="4">
        <v>34981.848055200273</v>
      </c>
      <c r="AN23" s="4">
        <v>38015.436852139326</v>
      </c>
      <c r="AO23" s="4">
        <v>38724.693473305611</v>
      </c>
      <c r="AP23" s="4">
        <v>39759.630080144896</v>
      </c>
      <c r="AQ23" s="4">
        <v>40811.232461741813</v>
      </c>
      <c r="AR23" s="4">
        <v>43048.251574561997</v>
      </c>
      <c r="AS23" s="4">
        <v>39966.817040053342</v>
      </c>
      <c r="AT23" s="4">
        <v>42809.766199345038</v>
      </c>
      <c r="AU23" s="4">
        <v>40685.128879292373</v>
      </c>
      <c r="AV23" s="4">
        <v>42223.430205684293</v>
      </c>
      <c r="AW23" s="4">
        <v>41304.81879349894</v>
      </c>
      <c r="AX23" s="4">
        <v>41951.782581301355</v>
      </c>
      <c r="AY23" s="4">
        <v>46304.624860109805</v>
      </c>
      <c r="AZ23" s="4">
        <v>46743.561631956225</v>
      </c>
      <c r="BA23" s="4">
        <v>49068.613187335388</v>
      </c>
      <c r="BB23" s="4">
        <v>49424.316996511843</v>
      </c>
      <c r="BC23" s="4">
        <v>49980.164888542138</v>
      </c>
      <c r="BD23" s="4">
        <v>49426.957005838463</v>
      </c>
      <c r="BE23" s="4">
        <v>50900.609380271664</v>
      </c>
      <c r="BF23" s="4">
        <v>49618.399185848517</v>
      </c>
      <c r="BG23" s="4">
        <v>48877.22935409507</v>
      </c>
      <c r="BH23" s="4">
        <v>50806.690609776007</v>
      </c>
      <c r="BI23" s="4">
        <v>51426.5555761824</v>
      </c>
      <c r="BJ23" s="4">
        <v>51195.714555626946</v>
      </c>
      <c r="BK23" s="4">
        <v>54582.126270221524</v>
      </c>
      <c r="BL23" s="4">
        <v>55448.627197261798</v>
      </c>
      <c r="BM23" s="4">
        <v>56554.547248271498</v>
      </c>
      <c r="BN23" s="4">
        <v>56537.772024084989</v>
      </c>
      <c r="BO23" s="4">
        <v>60590.712313604687</v>
      </c>
      <c r="BP23" s="4">
        <v>59118.732617014117</v>
      </c>
      <c r="BQ23" s="4">
        <v>57511.227537185288</v>
      </c>
      <c r="BR23" s="4">
        <v>57770.043777665604</v>
      </c>
      <c r="BS23" s="4">
        <v>58987.243380910557</v>
      </c>
      <c r="BT23" s="4">
        <v>58022.721831262592</v>
      </c>
      <c r="BU23" s="4">
        <v>64152.722969205985</v>
      </c>
      <c r="BV23" s="4">
        <v>62317.756979167949</v>
      </c>
      <c r="BW23" s="4">
        <v>63120.940530568652</v>
      </c>
      <c r="BX23" s="4">
        <v>65751.003691543825</v>
      </c>
      <c r="BY23" s="4">
        <v>67224.846539945705</v>
      </c>
      <c r="BZ23" s="4">
        <v>64863.026120796778</v>
      </c>
      <c r="CA23" s="4">
        <v>68309.869795979845</v>
      </c>
      <c r="CB23" s="4">
        <v>69224.806376577399</v>
      </c>
      <c r="CC23" s="4">
        <v>70378.199407671957</v>
      </c>
      <c r="CD23" s="4">
        <v>66995.48680705791</v>
      </c>
      <c r="CE23" s="4">
        <v>66194.693744554577</v>
      </c>
      <c r="CF23" s="4">
        <v>65600.99931617736</v>
      </c>
      <c r="CG23" s="4">
        <v>69631.17567721635</v>
      </c>
      <c r="CH23" s="4">
        <v>71413.381833213716</v>
      </c>
      <c r="CI23" s="4">
        <v>71154.238318579286</v>
      </c>
      <c r="CJ23" s="4">
        <v>76507.957147706213</v>
      </c>
      <c r="CK23" s="4">
        <v>72736.606144413454</v>
      </c>
      <c r="CL23" s="4">
        <v>73554.206848024507</v>
      </c>
      <c r="CM23" s="4">
        <v>76354.265777974608</v>
      </c>
      <c r="CN23" s="4">
        <v>77288.576172126734</v>
      </c>
      <c r="CO23" s="4">
        <v>79665.813721067068</v>
      </c>
      <c r="CP23" s="4">
        <v>72732.667744761042</v>
      </c>
      <c r="CQ23" s="4">
        <v>79245.556547184227</v>
      </c>
      <c r="CR23" s="4">
        <v>77719.06048097444</v>
      </c>
      <c r="CS23" s="4">
        <v>78568.299396977047</v>
      </c>
      <c r="CT23" s="4">
        <v>77061.351289930346</v>
      </c>
      <c r="CU23" s="4">
        <v>78536.434467140803</v>
      </c>
      <c r="CV23" s="4">
        <v>83989.004346909525</v>
      </c>
      <c r="CW23" s="4">
        <v>88439.186722455139</v>
      </c>
      <c r="CX23" s="4">
        <v>89679.426088080756</v>
      </c>
      <c r="CY23" s="4">
        <v>85298.635794796093</v>
      </c>
      <c r="CZ23" s="4">
        <v>87559.911201610914</v>
      </c>
      <c r="DA23" s="4">
        <v>88775.489879383676</v>
      </c>
      <c r="DB23" s="4">
        <v>88085.449409238689</v>
      </c>
      <c r="DC23" s="4">
        <v>87233.921456212003</v>
      </c>
      <c r="DD23" s="4">
        <v>87775.45521860513</v>
      </c>
      <c r="DE23" s="4">
        <v>89004.679075160748</v>
      </c>
      <c r="DF23" s="4">
        <v>89501.98575936303</v>
      </c>
      <c r="DG23" s="4">
        <v>93244.850222117399</v>
      </c>
      <c r="DH23" s="4">
        <v>95001.585713859298</v>
      </c>
      <c r="DI23" s="4">
        <v>96473.154884103002</v>
      </c>
      <c r="DJ23" s="4">
        <v>95612.042275588814</v>
      </c>
      <c r="DK23" s="4">
        <v>97328.723273985015</v>
      </c>
      <c r="DL23" s="4">
        <v>96876.118762476777</v>
      </c>
      <c r="DM23" s="4">
        <v>94163.696642294512</v>
      </c>
      <c r="DN23" s="4">
        <v>95585.235412561</v>
      </c>
      <c r="DO23" s="4">
        <v>0</v>
      </c>
    </row>
    <row r="24" spans="1:119" x14ac:dyDescent="0.25">
      <c r="A24" t="str">
        <f>_xlfn.XLOOKUP(B24,wasteprojectionmodel_actuals_20!D:D,wasteprojectionmodel_actuals_20!C:C)</f>
        <v>Tyres and rubber</v>
      </c>
      <c r="B24" t="s">
        <v>43</v>
      </c>
      <c r="C24">
        <f>_xlfn.IFNA(_xlfn.XLOOKUP(_xlfn.TEXTJOIN("",TRUE,'Table1 Input'!D$1,'Table1 Input'!$B24),'Joint tables'!$E$1:$E$507,'Joint tables'!$F$1:$F$507),0)</f>
        <v>13777</v>
      </c>
      <c r="D24">
        <f>_xlfn.IFNA(_xlfn.XLOOKUP(_xlfn.TEXTJOIN("",TRUE,'Table1 Input'!E$1,'Table1 Input'!$B24),'Joint tables'!$E$1:$E$507,'Joint tables'!$F$1:$F$507),0)</f>
        <v>9633</v>
      </c>
      <c r="E24">
        <f>_xlfn.IFNA(_xlfn.XLOOKUP(_xlfn.TEXTJOIN("",TRUE,'Table1 Input'!F$1,'Table1 Input'!$B24),'Joint tables'!$E$1:$E$507,'Joint tables'!$F$1:$F$507),0)</f>
        <v>8088</v>
      </c>
      <c r="F24">
        <f>_xlfn.IFNA(_xlfn.XLOOKUP(_xlfn.TEXTJOIN("",TRUE,'Table1 Input'!G$1,'Table1 Input'!$B24),'Joint tables'!$E$1:$E$507,'Joint tables'!$F$1:$F$507),0)</f>
        <v>7908</v>
      </c>
      <c r="G24">
        <f>_xlfn.IFNA(_xlfn.XLOOKUP(_xlfn.TEXTJOIN("",TRUE,'Table1 Input'!H$1,'Table1 Input'!$B24),'Joint tables'!$E$1:$E$507,'Joint tables'!$F$1:$F$507),0)</f>
        <v>13534</v>
      </c>
      <c r="H24">
        <f>_xlfn.IFNA(_xlfn.XLOOKUP(_xlfn.TEXTJOIN("",TRUE,'Table1 Input'!I$1,'Table1 Input'!$B24),'Joint tables'!$E$1:$E$507,'Joint tables'!$F$1:$F$507),0)</f>
        <v>14006</v>
      </c>
      <c r="I24">
        <f>_xlfn.IFNA(_xlfn.XLOOKUP(_xlfn.TEXTJOIN("",TRUE,'Table1 Input'!J$1,'Table1 Input'!$B24),'Joint tables'!$E$1:$E$507,'Joint tables'!$F$1:$F$507),0)</f>
        <v>0</v>
      </c>
      <c r="J24">
        <f>_xlfn.IFNA(_xlfn.XLOOKUP(_xlfn.TEXTJOIN("",TRUE,'Table1 Input'!K$1,'Table1 Input'!$B24),'Joint tables'!$E$1:$E$507,'Joint tables'!$F$1:$F$507),0)</f>
        <v>0</v>
      </c>
      <c r="K24">
        <f>_xlfn.IFNA(_xlfn.XLOOKUP(_xlfn.TEXTJOIN("",TRUE,'Table1 Input'!L$1,'Table1 Input'!$B24),'Joint tables'!$E$1:$E$507,'Joint tables'!$F$1:$F$507),0)</f>
        <v>0</v>
      </c>
      <c r="L24">
        <f>_xlfn.IFNA(_xlfn.XLOOKUP(_xlfn.TEXTJOIN("",TRUE,'Table1 Input'!M$1,'Table1 Input'!$B24),'Joint tables'!$E$1:$E$507,'Joint tables'!$F$1:$F$507),0)</f>
        <v>13152</v>
      </c>
      <c r="M24">
        <f>_xlfn.IFNA(_xlfn.XLOOKUP(_xlfn.TEXTJOIN("",TRUE,'Table1 Input'!N$1,'Table1 Input'!$B24),'Joint tables'!$E$1:$E$507,'Joint tables'!$F$1:$F$507),0)</f>
        <v>21334</v>
      </c>
      <c r="N24">
        <f>_xlfn.IFNA(_xlfn.XLOOKUP(_xlfn.TEXTJOIN("",TRUE,'Table1 Input'!O$1,'Table1 Input'!$B24),'Joint tables'!$E$1:$E$507,'Joint tables'!$F$1:$F$507),0)</f>
        <v>7880</v>
      </c>
      <c r="O24">
        <f>_xlfn.IFNA(_xlfn.XLOOKUP(_xlfn.TEXTJOIN("",TRUE,'Table1 Input'!P$1,'Table1 Input'!$B24),'Joint tables'!$E$1:$E$507,'Joint tables'!$F$1:$F$507),0)</f>
        <v>15581</v>
      </c>
      <c r="P24">
        <f>_xlfn.IFNA(_xlfn.XLOOKUP(_xlfn.TEXTJOIN("",TRUE,'Table1 Input'!Q$1,'Table1 Input'!$B24),'Joint tables'!$E$1:$E$507,'Joint tables'!$F$1:$F$507),0)</f>
        <v>5527</v>
      </c>
      <c r="Q24">
        <f>_xlfn.IFNA(_xlfn.XLOOKUP(_xlfn.TEXTJOIN("",TRUE,'Table1 Input'!R$1,'Table1 Input'!$B24),'Joint tables'!$E$1:$E$507,'Joint tables'!$F$1:$F$507),0)</f>
        <v>14589</v>
      </c>
      <c r="R24">
        <f>_xlfn.IFNA(_xlfn.XLOOKUP(_xlfn.TEXTJOIN("",TRUE,'Table1 Input'!S$1,'Table1 Input'!$B24),'Joint tables'!$E$1:$E$507,'Joint tables'!$F$1:$F$507),0)</f>
        <v>12900</v>
      </c>
      <c r="S24" s="4" cm="1">
        <f t="array" ref="S24:DO24">_xlfn.XLOOKUP(B24,'VALUE PROJECTION'!A:A,'VALUE PROJECTION'!B:CX)</f>
        <v>16335.382413168734</v>
      </c>
      <c r="T24" s="4">
        <v>16731.343959344445</v>
      </c>
      <c r="U24" s="4">
        <v>17088.349363071073</v>
      </c>
      <c r="V24" s="4">
        <v>16792.696543458853</v>
      </c>
      <c r="W24" s="4">
        <v>16048.661829985429</v>
      </c>
      <c r="X24" s="4">
        <v>16019.097256707893</v>
      </c>
      <c r="Y24" s="4">
        <v>17635.153429434144</v>
      </c>
      <c r="Z24" s="4">
        <v>16940.846303809463</v>
      </c>
      <c r="AA24" s="4">
        <v>19248.324374176358</v>
      </c>
      <c r="AB24" s="4">
        <v>20406.646752623579</v>
      </c>
      <c r="AC24" s="4">
        <v>21073.229086145639</v>
      </c>
      <c r="AD24" s="4">
        <v>21610.259195981133</v>
      </c>
      <c r="AE24" s="4">
        <v>22143.336321784369</v>
      </c>
      <c r="AF24" s="4">
        <v>22160.109140812674</v>
      </c>
      <c r="AG24" s="4">
        <v>23068.502855028946</v>
      </c>
      <c r="AH24" s="4">
        <v>22982.533301628828</v>
      </c>
      <c r="AI24" s="4">
        <v>22538.789021032859</v>
      </c>
      <c r="AJ24" s="4">
        <v>22346.319924499265</v>
      </c>
      <c r="AK24" s="4">
        <v>23322.319678557535</v>
      </c>
      <c r="AL24" s="4">
        <v>24483.353006217523</v>
      </c>
      <c r="AM24" s="4">
        <v>24480.482429648011</v>
      </c>
      <c r="AN24" s="4">
        <v>25372.96482291662</v>
      </c>
      <c r="AO24" s="4">
        <v>27569.314850594183</v>
      </c>
      <c r="AP24" s="4">
        <v>28342.340106233834</v>
      </c>
      <c r="AQ24" s="4">
        <v>29192.581458676672</v>
      </c>
      <c r="AR24" s="4">
        <v>29325.504999567747</v>
      </c>
      <c r="AS24" s="4">
        <v>28884.340171974709</v>
      </c>
      <c r="AT24" s="4">
        <v>27908.236613068086</v>
      </c>
      <c r="AU24" s="4">
        <v>28799.407153643155</v>
      </c>
      <c r="AV24" s="4">
        <v>28920.408699822478</v>
      </c>
      <c r="AW24" s="4">
        <v>30584.786161486118</v>
      </c>
      <c r="AX24" s="4">
        <v>29673.583234505782</v>
      </c>
      <c r="AY24" s="4">
        <v>31981.782618312092</v>
      </c>
      <c r="AZ24" s="4">
        <v>32157.834172264262</v>
      </c>
      <c r="BA24" s="4">
        <v>32890.70023876179</v>
      </c>
      <c r="BB24" s="4">
        <v>32903.179023755532</v>
      </c>
      <c r="BC24" s="4">
        <v>36492.30229478766</v>
      </c>
      <c r="BD24" s="4">
        <v>35567.228709097966</v>
      </c>
      <c r="BE24" s="4">
        <v>35979.316843950895</v>
      </c>
      <c r="BF24" s="4">
        <v>35343.212720273121</v>
      </c>
      <c r="BG24" s="4">
        <v>36029.983807464465</v>
      </c>
      <c r="BH24" s="4">
        <v>34031.944210807036</v>
      </c>
      <c r="BI24" s="4">
        <v>37560.940514830763</v>
      </c>
      <c r="BJ24" s="4">
        <v>36216.564453205319</v>
      </c>
      <c r="BK24" s="4">
        <v>41455.286385614119</v>
      </c>
      <c r="BL24" s="4">
        <v>37921.697869611024</v>
      </c>
      <c r="BM24" s="4">
        <v>43316.643560400255</v>
      </c>
      <c r="BN24" s="4">
        <v>40651.416423488554</v>
      </c>
      <c r="BO24" s="4">
        <v>41105.713747455287</v>
      </c>
      <c r="BP24" s="4">
        <v>42276.517116830721</v>
      </c>
      <c r="BQ24" s="4">
        <v>41310.838885954559</v>
      </c>
      <c r="BR24" s="4">
        <v>42260.101586541699</v>
      </c>
      <c r="BS24" s="4">
        <v>43598.324847182972</v>
      </c>
      <c r="BT24" s="4">
        <v>40816.701262230556</v>
      </c>
      <c r="BU24" s="4">
        <v>43024.915064561159</v>
      </c>
      <c r="BV24" s="4">
        <v>45379.246470793638</v>
      </c>
      <c r="BW24" s="4">
        <v>46551.621919784528</v>
      </c>
      <c r="BX24" s="4">
        <v>43631.650347862655</v>
      </c>
      <c r="BY24" s="4">
        <v>46951.288084494176</v>
      </c>
      <c r="BZ24" s="4">
        <v>47133.121818131185</v>
      </c>
      <c r="CA24" s="4">
        <v>47399.31163621023</v>
      </c>
      <c r="CB24" s="4">
        <v>50039.451278685185</v>
      </c>
      <c r="CC24" s="4">
        <v>47432.949690736095</v>
      </c>
      <c r="CD24" s="4">
        <v>46388.896281103785</v>
      </c>
      <c r="CE24" s="4">
        <v>48242.927518819408</v>
      </c>
      <c r="CF24" s="4">
        <v>46560.662792233095</v>
      </c>
      <c r="CG24" s="4">
        <v>49408.949994044233</v>
      </c>
      <c r="CH24" s="4">
        <v>48125.073890113497</v>
      </c>
      <c r="CI24" s="4">
        <v>51674.770953928732</v>
      </c>
      <c r="CJ24" s="4">
        <v>50330.15221039809</v>
      </c>
      <c r="CK24" s="4">
        <v>53239.140355087082</v>
      </c>
      <c r="CL24" s="4">
        <v>54658.575472028329</v>
      </c>
      <c r="CM24" s="4">
        <v>51310.689443407209</v>
      </c>
      <c r="CN24" s="4">
        <v>56129.784798896952</v>
      </c>
      <c r="CO24" s="4">
        <v>56115.099241734155</v>
      </c>
      <c r="CP24" s="4">
        <v>53654.405007323759</v>
      </c>
      <c r="CQ24" s="4">
        <v>55282.473225164176</v>
      </c>
      <c r="CR24" s="4">
        <v>51293.900332554025</v>
      </c>
      <c r="CS24" s="4">
        <v>54120.805156212402</v>
      </c>
      <c r="CT24" s="4">
        <v>56252.659708101448</v>
      </c>
      <c r="CU24" s="4">
        <v>57812.258229895022</v>
      </c>
      <c r="CV24" s="4">
        <v>59872.106957763193</v>
      </c>
      <c r="CW24" s="4">
        <v>59926.840103955925</v>
      </c>
      <c r="CX24" s="4">
        <v>58827.606033632852</v>
      </c>
      <c r="CY24" s="4">
        <v>62031.135169594912</v>
      </c>
      <c r="CZ24" s="4">
        <v>61208.637686860435</v>
      </c>
      <c r="DA24" s="4">
        <v>62150.711627375254</v>
      </c>
      <c r="DB24" s="4">
        <v>62271.208922412756</v>
      </c>
      <c r="DC24" s="4">
        <v>59960.433067532671</v>
      </c>
      <c r="DD24" s="4">
        <v>59632.276568809044</v>
      </c>
      <c r="DE24" s="4">
        <v>64412.487652890377</v>
      </c>
      <c r="DF24" s="4">
        <v>62736.598707956837</v>
      </c>
      <c r="DG24" s="4">
        <v>64555.539564091647</v>
      </c>
      <c r="DH24" s="4">
        <v>65375.380501915984</v>
      </c>
      <c r="DI24" s="4">
        <v>66176.304648278354</v>
      </c>
      <c r="DJ24" s="4">
        <v>68695.458169871883</v>
      </c>
      <c r="DK24" s="4">
        <v>67285.726210635359</v>
      </c>
      <c r="DL24" s="4">
        <v>66095.175244704966</v>
      </c>
      <c r="DM24" s="4">
        <v>66452.169998263504</v>
      </c>
      <c r="DN24" s="4">
        <v>68221.531575161134</v>
      </c>
      <c r="DO24" s="4">
        <v>0</v>
      </c>
    </row>
    <row r="25" spans="1:119" x14ac:dyDescent="0.25">
      <c r="A25" t="str">
        <f>_xlfn.XLOOKUP(B25,wasteprojectionmodel_actuals_20!D:D,wasteprojectionmodel_actuals_20!C:C)</f>
        <v>Aggregate, masonry and soils</v>
      </c>
      <c r="B25" t="s">
        <v>45</v>
      </c>
      <c r="C25">
        <f>_xlfn.IFNA(_xlfn.XLOOKUP(_xlfn.TEXTJOIN("",TRUE,'Table1 Input'!D$1,'Table1 Input'!$B25),'Joint tables'!$E$1:$E$507,'Joint tables'!$F$1:$F$507),0)</f>
        <v>0</v>
      </c>
      <c r="D25">
        <f>_xlfn.IFNA(_xlfn.XLOOKUP(_xlfn.TEXTJOIN("",TRUE,'Table1 Input'!E$1,'Table1 Input'!$B25),'Joint tables'!$E$1:$E$507,'Joint tables'!$F$1:$F$507),0)</f>
        <v>81433</v>
      </c>
      <c r="E25">
        <f>_xlfn.IFNA(_xlfn.XLOOKUP(_xlfn.TEXTJOIN("",TRUE,'Table1 Input'!F$1,'Table1 Input'!$B25),'Joint tables'!$E$1:$E$507,'Joint tables'!$F$1:$F$507),0)</f>
        <v>102874</v>
      </c>
      <c r="F25">
        <f>_xlfn.IFNA(_xlfn.XLOOKUP(_xlfn.TEXTJOIN("",TRUE,'Table1 Input'!G$1,'Table1 Input'!$B25),'Joint tables'!$E$1:$E$507,'Joint tables'!$F$1:$F$507),0)</f>
        <v>109068</v>
      </c>
      <c r="G25">
        <f>_xlfn.IFNA(_xlfn.XLOOKUP(_xlfn.TEXTJOIN("",TRUE,'Table1 Input'!H$1,'Table1 Input'!$B25),'Joint tables'!$E$1:$E$507,'Joint tables'!$F$1:$F$507),0)</f>
        <v>81740</v>
      </c>
      <c r="H25">
        <f>_xlfn.IFNA(_xlfn.XLOOKUP(_xlfn.TEXTJOIN("",TRUE,'Table1 Input'!I$1,'Table1 Input'!$B25),'Joint tables'!$E$1:$E$507,'Joint tables'!$F$1:$F$507),0)</f>
        <v>167101</v>
      </c>
      <c r="I25">
        <f>_xlfn.IFNA(_xlfn.XLOOKUP(_xlfn.TEXTJOIN("",TRUE,'Table1 Input'!J$1,'Table1 Input'!$B25),'Joint tables'!$E$1:$E$507,'Joint tables'!$F$1:$F$507),0)</f>
        <v>243419</v>
      </c>
      <c r="J25">
        <f>_xlfn.IFNA(_xlfn.XLOOKUP(_xlfn.TEXTJOIN("",TRUE,'Table1 Input'!K$1,'Table1 Input'!$B25),'Joint tables'!$E$1:$E$507,'Joint tables'!$F$1:$F$507),0)</f>
        <v>494574</v>
      </c>
      <c r="K25">
        <f>_xlfn.IFNA(_xlfn.XLOOKUP(_xlfn.TEXTJOIN("",TRUE,'Table1 Input'!L$1,'Table1 Input'!$B25),'Joint tables'!$E$1:$E$507,'Joint tables'!$F$1:$F$507),0)</f>
        <v>264926</v>
      </c>
      <c r="L25">
        <f>_xlfn.IFNA(_xlfn.XLOOKUP(_xlfn.TEXTJOIN("",TRUE,'Table1 Input'!M$1,'Table1 Input'!$B25),'Joint tables'!$E$1:$E$507,'Joint tables'!$F$1:$F$507),0)</f>
        <v>865157</v>
      </c>
      <c r="M25">
        <f>_xlfn.IFNA(_xlfn.XLOOKUP(_xlfn.TEXTJOIN("",TRUE,'Table1 Input'!N$1,'Table1 Input'!$B25),'Joint tables'!$E$1:$E$507,'Joint tables'!$F$1:$F$507),0)</f>
        <v>582540</v>
      </c>
      <c r="N25">
        <f>_xlfn.IFNA(_xlfn.XLOOKUP(_xlfn.TEXTJOIN("",TRUE,'Table1 Input'!O$1,'Table1 Input'!$B25),'Joint tables'!$E$1:$E$507,'Joint tables'!$F$1:$F$507),0)</f>
        <v>346551</v>
      </c>
      <c r="O25">
        <f>_xlfn.IFNA(_xlfn.XLOOKUP(_xlfn.TEXTJOIN("",TRUE,'Table1 Input'!P$1,'Table1 Input'!$B25),'Joint tables'!$E$1:$E$507,'Joint tables'!$F$1:$F$507),0)</f>
        <v>552144</v>
      </c>
      <c r="P25">
        <f>_xlfn.IFNA(_xlfn.XLOOKUP(_xlfn.TEXTJOIN("",TRUE,'Table1 Input'!Q$1,'Table1 Input'!$B25),'Joint tables'!$E$1:$E$507,'Joint tables'!$F$1:$F$507),0)</f>
        <v>491306</v>
      </c>
      <c r="Q25">
        <f>_xlfn.IFNA(_xlfn.XLOOKUP(_xlfn.TEXTJOIN("",TRUE,'Table1 Input'!R$1,'Table1 Input'!$B25),'Joint tables'!$E$1:$E$507,'Joint tables'!$F$1:$F$507),0)</f>
        <v>573506</v>
      </c>
      <c r="R25">
        <f>_xlfn.IFNA(_xlfn.XLOOKUP(_xlfn.TEXTJOIN("",TRUE,'Table1 Input'!S$1,'Table1 Input'!$B25),'Joint tables'!$E$1:$E$507,'Joint tables'!$F$1:$F$507),0)</f>
        <v>792341</v>
      </c>
      <c r="S25" s="4" cm="1">
        <f t="array" ref="S25:DO25">_xlfn.XLOOKUP(B25,'VALUE PROJECTION'!A:A,'VALUE PROJECTION'!B:CX)</f>
        <v>686940.86446643376</v>
      </c>
      <c r="T25" s="4">
        <v>670273.68841812038</v>
      </c>
      <c r="U25" s="4">
        <v>709386.45430205483</v>
      </c>
      <c r="V25" s="4">
        <v>697162.63694770145</v>
      </c>
      <c r="W25" s="4">
        <v>638692.11120429146</v>
      </c>
      <c r="X25" s="4">
        <v>674912.57569596334</v>
      </c>
      <c r="Y25" s="4">
        <v>724193.0891004185</v>
      </c>
      <c r="Z25" s="4">
        <v>737919.1119427043</v>
      </c>
      <c r="AA25" s="4">
        <v>795957.63699951756</v>
      </c>
      <c r="AB25" s="4">
        <v>822743.50188388431</v>
      </c>
      <c r="AC25" s="4">
        <v>879117.10829753673</v>
      </c>
      <c r="AD25" s="4">
        <v>898593.11897406424</v>
      </c>
      <c r="AE25" s="4">
        <v>940370.46557919052</v>
      </c>
      <c r="AF25" s="4">
        <v>942757.47641686373</v>
      </c>
      <c r="AG25" s="4">
        <v>904049.2915378802</v>
      </c>
      <c r="AH25" s="4">
        <v>960327.28936420928</v>
      </c>
      <c r="AI25" s="4">
        <v>914911.82797094632</v>
      </c>
      <c r="AJ25" s="4">
        <v>905910.61071151437</v>
      </c>
      <c r="AK25" s="4">
        <v>952085.49527765473</v>
      </c>
      <c r="AL25" s="4">
        <v>977483.3009032167</v>
      </c>
      <c r="AM25" s="4">
        <v>1066388.8977962958</v>
      </c>
      <c r="AN25" s="4">
        <v>1133480.3415806824</v>
      </c>
      <c r="AO25" s="4">
        <v>1144846.5949662852</v>
      </c>
      <c r="AP25" s="4">
        <v>1143099.2058584676</v>
      </c>
      <c r="AQ25" s="4">
        <v>1185568.2873768874</v>
      </c>
      <c r="AR25" s="4">
        <v>1236766.8120675513</v>
      </c>
      <c r="AS25" s="4">
        <v>1201521.5032100996</v>
      </c>
      <c r="AT25" s="4">
        <v>1158622.8901619536</v>
      </c>
      <c r="AU25" s="4">
        <v>1226303.6917912376</v>
      </c>
      <c r="AV25" s="4">
        <v>1210193.2206620825</v>
      </c>
      <c r="AW25" s="4">
        <v>1271486.6086607857</v>
      </c>
      <c r="AX25" s="4">
        <v>1267638.8427314146</v>
      </c>
      <c r="AY25" s="4">
        <v>1353432.6227200753</v>
      </c>
      <c r="AZ25" s="4">
        <v>1358637.7264244528</v>
      </c>
      <c r="BA25" s="4">
        <v>1396818.3906809718</v>
      </c>
      <c r="BB25" s="4">
        <v>1428877.8851551532</v>
      </c>
      <c r="BC25" s="4">
        <v>1435621.9691834101</v>
      </c>
      <c r="BD25" s="4">
        <v>1456151.9087539045</v>
      </c>
      <c r="BE25" s="4">
        <v>1489213.8075551155</v>
      </c>
      <c r="BF25" s="4">
        <v>1502572.9269569174</v>
      </c>
      <c r="BG25" s="4">
        <v>1468799.1305949662</v>
      </c>
      <c r="BH25" s="4">
        <v>1484066.9755852597</v>
      </c>
      <c r="BI25" s="4">
        <v>1461691.9180926813</v>
      </c>
      <c r="BJ25" s="4">
        <v>1498200.8310312522</v>
      </c>
      <c r="BK25" s="4">
        <v>1611185.7576756633</v>
      </c>
      <c r="BL25" s="4">
        <v>1596114.6209431558</v>
      </c>
      <c r="BM25" s="4">
        <v>1690572.9255402607</v>
      </c>
      <c r="BN25" s="4">
        <v>1724058.9321166496</v>
      </c>
      <c r="BO25" s="4">
        <v>1765008.9797579038</v>
      </c>
      <c r="BP25" s="4">
        <v>1830948.0586417413</v>
      </c>
      <c r="BQ25" s="4">
        <v>1749865.6005458417</v>
      </c>
      <c r="BR25" s="4">
        <v>1732271.8439507803</v>
      </c>
      <c r="BS25" s="4">
        <v>1709752.3976727119</v>
      </c>
      <c r="BT25" s="4">
        <v>1716948.5175774188</v>
      </c>
      <c r="BU25" s="4">
        <v>1797386.3464659958</v>
      </c>
      <c r="BV25" s="4">
        <v>1801266.1875828763</v>
      </c>
      <c r="BW25" s="4">
        <v>1835802.9963250603</v>
      </c>
      <c r="BX25" s="4">
        <v>1838273.0907826123</v>
      </c>
      <c r="BY25" s="4">
        <v>1964249.4266280965</v>
      </c>
      <c r="BZ25" s="4">
        <v>1919385.5615207059</v>
      </c>
      <c r="CA25" s="4">
        <v>2009266.9734258598</v>
      </c>
      <c r="CB25" s="4">
        <v>2048922.9718067111</v>
      </c>
      <c r="CC25" s="4">
        <v>2051376.0229220439</v>
      </c>
      <c r="CD25" s="4">
        <v>2041986.3493264385</v>
      </c>
      <c r="CE25" s="4">
        <v>2028087.7535490172</v>
      </c>
      <c r="CF25" s="4">
        <v>1974899.5797482205</v>
      </c>
      <c r="CG25" s="4">
        <v>2040274.1455142673</v>
      </c>
      <c r="CH25" s="4">
        <v>2113454.4916680725</v>
      </c>
      <c r="CI25" s="4">
        <v>2204750.7991929711</v>
      </c>
      <c r="CJ25" s="4">
        <v>2244712.5196635872</v>
      </c>
      <c r="CK25" s="4">
        <v>2214636.7152468981</v>
      </c>
      <c r="CL25" s="4">
        <v>2175017.8482357427</v>
      </c>
      <c r="CM25" s="4">
        <v>2294087.7608062001</v>
      </c>
      <c r="CN25" s="4">
        <v>2230246.5691860225</v>
      </c>
      <c r="CO25" s="4">
        <v>2326047.6676991875</v>
      </c>
      <c r="CP25" s="4">
        <v>2250984.4271230404</v>
      </c>
      <c r="CQ25" s="4">
        <v>2273308.7968919249</v>
      </c>
      <c r="CR25" s="4">
        <v>2215852.8284916566</v>
      </c>
      <c r="CS25" s="4">
        <v>2249585.2119860989</v>
      </c>
      <c r="CT25" s="4">
        <v>2293423.7871046034</v>
      </c>
      <c r="CU25" s="4">
        <v>2291007.666301433</v>
      </c>
      <c r="CV25" s="4">
        <v>2485779.704591447</v>
      </c>
      <c r="CW25" s="4">
        <v>2483409.6758276802</v>
      </c>
      <c r="CX25" s="4">
        <v>2557949.6530102133</v>
      </c>
      <c r="CY25" s="4">
        <v>2559956.3445526445</v>
      </c>
      <c r="CZ25" s="4">
        <v>2616595.952930178</v>
      </c>
      <c r="DA25" s="4">
        <v>2606556.9899797328</v>
      </c>
      <c r="DB25" s="4">
        <v>2496008.7224604618</v>
      </c>
      <c r="DC25" s="4">
        <v>2582239.011886193</v>
      </c>
      <c r="DD25" s="4">
        <v>2604022.4234716757</v>
      </c>
      <c r="DE25" s="4">
        <v>2637208.6087643583</v>
      </c>
      <c r="DF25" s="4">
        <v>2611053.0294238823</v>
      </c>
      <c r="DG25" s="4">
        <v>2659412.8189446148</v>
      </c>
      <c r="DH25" s="4">
        <v>2692515.5734861395</v>
      </c>
      <c r="DI25" s="4">
        <v>2756577.4940344975</v>
      </c>
      <c r="DJ25" s="4">
        <v>2702651.2445960888</v>
      </c>
      <c r="DK25" s="4">
        <v>2753476.6003297991</v>
      </c>
      <c r="DL25" s="4">
        <v>2756372.1886522793</v>
      </c>
      <c r="DM25" s="4">
        <v>2848949.2908068029</v>
      </c>
      <c r="DN25" s="4">
        <v>2741922.5905129686</v>
      </c>
      <c r="DO25" s="4">
        <v>0</v>
      </c>
    </row>
    <row r="26" spans="1:119" x14ac:dyDescent="0.25">
      <c r="A26" t="str">
        <f>_xlfn.XLOOKUP(B26,wasteprojectionmodel_actuals_20!D:D,wasteprojectionmodel_actuals_20!C:C)</f>
        <v>Paper and cardboard</v>
      </c>
      <c r="B26" t="s">
        <v>46</v>
      </c>
      <c r="C26">
        <f>_xlfn.IFNA(_xlfn.XLOOKUP(_xlfn.TEXTJOIN("",TRUE,'Table1 Input'!D$1,'Table1 Input'!$B26),'Joint tables'!$E$1:$E$507,'Joint tables'!$F$1:$F$507),0)</f>
        <v>0</v>
      </c>
      <c r="D26">
        <f>_xlfn.IFNA(_xlfn.XLOOKUP(_xlfn.TEXTJOIN("",TRUE,'Table1 Input'!E$1,'Table1 Input'!$B26),'Joint tables'!$E$1:$E$507,'Joint tables'!$F$1:$F$507),0)</f>
        <v>1200</v>
      </c>
      <c r="E26">
        <f>_xlfn.IFNA(_xlfn.XLOOKUP(_xlfn.TEXTJOIN("",TRUE,'Table1 Input'!F$1,'Table1 Input'!$B26),'Joint tables'!$E$1:$E$507,'Joint tables'!$F$1:$F$507),0)</f>
        <v>1208</v>
      </c>
      <c r="F26">
        <f>_xlfn.IFNA(_xlfn.XLOOKUP(_xlfn.TEXTJOIN("",TRUE,'Table1 Input'!G$1,'Table1 Input'!$B26),'Joint tables'!$E$1:$E$507,'Joint tables'!$F$1:$F$507),0)</f>
        <v>37776</v>
      </c>
      <c r="G26">
        <f>_xlfn.IFNA(_xlfn.XLOOKUP(_xlfn.TEXTJOIN("",TRUE,'Table1 Input'!H$1,'Table1 Input'!$B26),'Joint tables'!$E$1:$E$507,'Joint tables'!$F$1:$F$507),0)</f>
        <v>0</v>
      </c>
      <c r="H26">
        <f>_xlfn.IFNA(_xlfn.XLOOKUP(_xlfn.TEXTJOIN("",TRUE,'Table1 Input'!I$1,'Table1 Input'!$B26),'Joint tables'!$E$1:$E$507,'Joint tables'!$F$1:$F$507),0)</f>
        <v>0</v>
      </c>
      <c r="I26">
        <f>_xlfn.IFNA(_xlfn.XLOOKUP(_xlfn.TEXTJOIN("",TRUE,'Table1 Input'!J$1,'Table1 Input'!$B26),'Joint tables'!$E$1:$E$507,'Joint tables'!$F$1:$F$507),0)</f>
        <v>0</v>
      </c>
      <c r="J26">
        <f>_xlfn.IFNA(_xlfn.XLOOKUP(_xlfn.TEXTJOIN("",TRUE,'Table1 Input'!K$1,'Table1 Input'!$B26),'Joint tables'!$E$1:$E$507,'Joint tables'!$F$1:$F$507),0)</f>
        <v>0</v>
      </c>
      <c r="K26">
        <f>_xlfn.IFNA(_xlfn.XLOOKUP(_xlfn.TEXTJOIN("",TRUE,'Table1 Input'!L$1,'Table1 Input'!$B26),'Joint tables'!$E$1:$E$507,'Joint tables'!$F$1:$F$507),0)</f>
        <v>0</v>
      </c>
      <c r="L26">
        <f>_xlfn.IFNA(_xlfn.XLOOKUP(_xlfn.TEXTJOIN("",TRUE,'Table1 Input'!M$1,'Table1 Input'!$B26),'Joint tables'!$E$1:$E$507,'Joint tables'!$F$1:$F$507),0)</f>
        <v>0</v>
      </c>
      <c r="M26">
        <f>_xlfn.IFNA(_xlfn.XLOOKUP(_xlfn.TEXTJOIN("",TRUE,'Table1 Input'!N$1,'Table1 Input'!$B26),'Joint tables'!$E$1:$E$507,'Joint tables'!$F$1:$F$507),0)</f>
        <v>0</v>
      </c>
      <c r="N26">
        <f>_xlfn.IFNA(_xlfn.XLOOKUP(_xlfn.TEXTJOIN("",TRUE,'Table1 Input'!O$1,'Table1 Input'!$B26),'Joint tables'!$E$1:$E$507,'Joint tables'!$F$1:$F$507),0)</f>
        <v>0</v>
      </c>
      <c r="O26">
        <f>_xlfn.IFNA(_xlfn.XLOOKUP(_xlfn.TEXTJOIN("",TRUE,'Table1 Input'!P$1,'Table1 Input'!$B26),'Joint tables'!$E$1:$E$507,'Joint tables'!$F$1:$F$507),0)</f>
        <v>2569</v>
      </c>
      <c r="P26">
        <f>_xlfn.IFNA(_xlfn.XLOOKUP(_xlfn.TEXTJOIN("",TRUE,'Table1 Input'!Q$1,'Table1 Input'!$B26),'Joint tables'!$E$1:$E$507,'Joint tables'!$F$1:$F$507),0)</f>
        <v>0</v>
      </c>
      <c r="Q26">
        <f>_xlfn.IFNA(_xlfn.XLOOKUP(_xlfn.TEXTJOIN("",TRUE,'Table1 Input'!R$1,'Table1 Input'!$B26),'Joint tables'!$E$1:$E$507,'Joint tables'!$F$1:$F$507),0)</f>
        <v>0</v>
      </c>
      <c r="R26">
        <f>_xlfn.IFNA(_xlfn.XLOOKUP(_xlfn.TEXTJOIN("",TRUE,'Table1 Input'!S$1,'Table1 Input'!$B26),'Joint tables'!$E$1:$E$507,'Joint tables'!$F$1:$F$507),0)</f>
        <v>0</v>
      </c>
      <c r="S26" s="4" cm="1">
        <f t="array" ref="S26:DO26">_xlfn.XLOOKUP(B26,'VALUE PROJECTION'!A:A,'VALUE PROJECTION'!B:CX)</f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</row>
    <row r="27" spans="1:119" x14ac:dyDescent="0.25">
      <c r="A27" t="str">
        <f>_xlfn.XLOOKUP(B27,wasteprojectionmodel_actuals_20!D:D,wasteprojectionmodel_actuals_20!C:C)</f>
        <v>Tyres and rubber</v>
      </c>
      <c r="B27" t="s">
        <v>47</v>
      </c>
      <c r="C27">
        <f>_xlfn.IFNA(_xlfn.XLOOKUP(_xlfn.TEXTJOIN("",TRUE,'Table1 Input'!D$1,'Table1 Input'!$B27),'Joint tables'!$E$1:$E$507,'Joint tables'!$F$1:$F$507),0)</f>
        <v>0</v>
      </c>
      <c r="D27">
        <f>_xlfn.IFNA(_xlfn.XLOOKUP(_xlfn.TEXTJOIN("",TRUE,'Table1 Input'!E$1,'Table1 Input'!$B27),'Joint tables'!$E$1:$E$507,'Joint tables'!$F$1:$F$507),0)</f>
        <v>2768</v>
      </c>
      <c r="E27">
        <f>_xlfn.IFNA(_xlfn.XLOOKUP(_xlfn.TEXTJOIN("",TRUE,'Table1 Input'!F$1,'Table1 Input'!$B27),'Joint tables'!$E$1:$E$507,'Joint tables'!$F$1:$F$507),0)</f>
        <v>9767</v>
      </c>
      <c r="F27">
        <f>_xlfn.IFNA(_xlfn.XLOOKUP(_xlfn.TEXTJOIN("",TRUE,'Table1 Input'!G$1,'Table1 Input'!$B27),'Joint tables'!$E$1:$E$507,'Joint tables'!$F$1:$F$507),0)</f>
        <v>9724</v>
      </c>
      <c r="G27">
        <f>_xlfn.IFNA(_xlfn.XLOOKUP(_xlfn.TEXTJOIN("",TRUE,'Table1 Input'!H$1,'Table1 Input'!$B27),'Joint tables'!$E$1:$E$507,'Joint tables'!$F$1:$F$507),0)</f>
        <v>10070</v>
      </c>
      <c r="H27">
        <f>_xlfn.IFNA(_xlfn.XLOOKUP(_xlfn.TEXTJOIN("",TRUE,'Table1 Input'!I$1,'Table1 Input'!$B27),'Joint tables'!$E$1:$E$507,'Joint tables'!$F$1:$F$507),0)</f>
        <v>10320</v>
      </c>
      <c r="I27">
        <f>_xlfn.IFNA(_xlfn.XLOOKUP(_xlfn.TEXTJOIN("",TRUE,'Table1 Input'!J$1,'Table1 Input'!$B27),'Joint tables'!$E$1:$E$507,'Joint tables'!$F$1:$F$507),0)</f>
        <v>0</v>
      </c>
      <c r="J27">
        <f>_xlfn.IFNA(_xlfn.XLOOKUP(_xlfn.TEXTJOIN("",TRUE,'Table1 Input'!K$1,'Table1 Input'!$B27),'Joint tables'!$E$1:$E$507,'Joint tables'!$F$1:$F$507),0)</f>
        <v>0</v>
      </c>
      <c r="K27">
        <f>_xlfn.IFNA(_xlfn.XLOOKUP(_xlfn.TEXTJOIN("",TRUE,'Table1 Input'!L$1,'Table1 Input'!$B27),'Joint tables'!$E$1:$E$507,'Joint tables'!$F$1:$F$507),0)</f>
        <v>0</v>
      </c>
      <c r="L27">
        <f>_xlfn.IFNA(_xlfn.XLOOKUP(_xlfn.TEXTJOIN("",TRUE,'Table1 Input'!M$1,'Table1 Input'!$B27),'Joint tables'!$E$1:$E$507,'Joint tables'!$F$1:$F$507),0)</f>
        <v>1738</v>
      </c>
      <c r="M27">
        <f>_xlfn.IFNA(_xlfn.XLOOKUP(_xlfn.TEXTJOIN("",TRUE,'Table1 Input'!N$1,'Table1 Input'!$B27),'Joint tables'!$E$1:$E$507,'Joint tables'!$F$1:$F$507),0)</f>
        <v>2013</v>
      </c>
      <c r="N27">
        <f>_xlfn.IFNA(_xlfn.XLOOKUP(_xlfn.TEXTJOIN("",TRUE,'Table1 Input'!O$1,'Table1 Input'!$B27),'Joint tables'!$E$1:$E$507,'Joint tables'!$F$1:$F$507),0)</f>
        <v>12745</v>
      </c>
      <c r="O27">
        <f>_xlfn.IFNA(_xlfn.XLOOKUP(_xlfn.TEXTJOIN("",TRUE,'Table1 Input'!P$1,'Table1 Input'!$B27),'Joint tables'!$E$1:$E$507,'Joint tables'!$F$1:$F$507),0)</f>
        <v>1504</v>
      </c>
      <c r="P27">
        <f>_xlfn.IFNA(_xlfn.XLOOKUP(_xlfn.TEXTJOIN("",TRUE,'Table1 Input'!Q$1,'Table1 Input'!$B27),'Joint tables'!$E$1:$E$507,'Joint tables'!$F$1:$F$507),0)</f>
        <v>7420</v>
      </c>
      <c r="Q27">
        <f>_xlfn.IFNA(_xlfn.XLOOKUP(_xlfn.TEXTJOIN("",TRUE,'Table1 Input'!R$1,'Table1 Input'!$B27),'Joint tables'!$E$1:$E$507,'Joint tables'!$F$1:$F$507),0)</f>
        <v>7706</v>
      </c>
      <c r="R27">
        <f>_xlfn.IFNA(_xlfn.XLOOKUP(_xlfn.TEXTJOIN("",TRUE,'Table1 Input'!S$1,'Table1 Input'!$B27),'Joint tables'!$E$1:$E$507,'Joint tables'!$F$1:$F$507),0)</f>
        <v>6814</v>
      </c>
      <c r="S27" s="4" cm="1">
        <f t="array" ref="S27:DO27">_xlfn.XLOOKUP(B27,'VALUE PROJECTION'!A:A,'VALUE PROJECTION'!B:CX)</f>
        <v>9029.9289504474254</v>
      </c>
      <c r="T27" s="4">
        <v>9132.4151931249908</v>
      </c>
      <c r="U27" s="4">
        <v>9434.9098380802752</v>
      </c>
      <c r="V27" s="4">
        <v>9505.9032191994338</v>
      </c>
      <c r="W27" s="4">
        <v>8859.8250468680835</v>
      </c>
      <c r="X27" s="4">
        <v>8870.545405675628</v>
      </c>
      <c r="Y27" s="4">
        <v>9510.3934402690629</v>
      </c>
      <c r="Z27" s="4">
        <v>9518.0158333797499</v>
      </c>
      <c r="AA27" s="4">
        <v>10548.192814424441</v>
      </c>
      <c r="AB27" s="4">
        <v>11362.520680652453</v>
      </c>
      <c r="AC27" s="4">
        <v>11895.906232495061</v>
      </c>
      <c r="AD27" s="4">
        <v>11985.754350374373</v>
      </c>
      <c r="AE27" s="4">
        <v>12191.015322426338</v>
      </c>
      <c r="AF27" s="4">
        <v>12595.345597113457</v>
      </c>
      <c r="AG27" s="4">
        <v>12437.52856624487</v>
      </c>
      <c r="AH27" s="4">
        <v>12776.117520242648</v>
      </c>
      <c r="AI27" s="4">
        <v>12690.405781901192</v>
      </c>
      <c r="AJ27" s="4">
        <v>12432.448396189742</v>
      </c>
      <c r="AK27" s="4">
        <v>12961.463616759092</v>
      </c>
      <c r="AL27" s="4">
        <v>13107.276576674776</v>
      </c>
      <c r="AM27" s="4">
        <v>13841.494832371704</v>
      </c>
      <c r="AN27" s="4">
        <v>14224.554106588703</v>
      </c>
      <c r="AO27" s="4">
        <v>14610.777887013715</v>
      </c>
      <c r="AP27" s="4">
        <v>15633.029773986578</v>
      </c>
      <c r="AQ27" s="4">
        <v>16095.6378782702</v>
      </c>
      <c r="AR27" s="4">
        <v>16061.603796280344</v>
      </c>
      <c r="AS27" s="4">
        <v>15908.356155605486</v>
      </c>
      <c r="AT27" s="4">
        <v>15971.792865898284</v>
      </c>
      <c r="AU27" s="4">
        <v>15530.130204411171</v>
      </c>
      <c r="AV27" s="4">
        <v>15444.50385718538</v>
      </c>
      <c r="AW27" s="4">
        <v>16773.17407690662</v>
      </c>
      <c r="AX27" s="4">
        <v>16615.247978107636</v>
      </c>
      <c r="AY27" s="4">
        <v>17585.963356109645</v>
      </c>
      <c r="AZ27" s="4">
        <v>17934.609904574805</v>
      </c>
      <c r="BA27" s="4">
        <v>18781.200549167472</v>
      </c>
      <c r="BB27" s="4">
        <v>20090.353184856453</v>
      </c>
      <c r="BC27" s="4">
        <v>20275.783017600068</v>
      </c>
      <c r="BD27" s="4">
        <v>19460.741482602945</v>
      </c>
      <c r="BE27" s="4">
        <v>19829.979997101582</v>
      </c>
      <c r="BF27" s="4">
        <v>20253.03825692656</v>
      </c>
      <c r="BG27" s="4">
        <v>19034.029154612879</v>
      </c>
      <c r="BH27" s="4">
        <v>20285.841028508374</v>
      </c>
      <c r="BI27" s="4">
        <v>20018.700568301549</v>
      </c>
      <c r="BJ27" s="4">
        <v>20057.11627553483</v>
      </c>
      <c r="BK27" s="4">
        <v>20921.148759712352</v>
      </c>
      <c r="BL27" s="4">
        <v>22325.02096093092</v>
      </c>
      <c r="BM27" s="4">
        <v>22046.107600725205</v>
      </c>
      <c r="BN27" s="4">
        <v>22299.985140771161</v>
      </c>
      <c r="BO27" s="4">
        <v>22674.355003751461</v>
      </c>
      <c r="BP27" s="4">
        <v>23812.776668120703</v>
      </c>
      <c r="BQ27" s="4">
        <v>23141.148471720186</v>
      </c>
      <c r="BR27" s="4">
        <v>24236.36688989641</v>
      </c>
      <c r="BS27" s="4">
        <v>22655.70441519803</v>
      </c>
      <c r="BT27" s="4">
        <v>22885.129914080258</v>
      </c>
      <c r="BU27" s="4">
        <v>24135.720516545302</v>
      </c>
      <c r="BV27" s="4">
        <v>23338.541647012928</v>
      </c>
      <c r="BW27" s="4">
        <v>24955.894935082375</v>
      </c>
      <c r="BX27" s="4">
        <v>25172.783640821624</v>
      </c>
      <c r="BY27" s="4">
        <v>26120.365652520351</v>
      </c>
      <c r="BZ27" s="4">
        <v>26114.681032883036</v>
      </c>
      <c r="CA27" s="4">
        <v>26907.523694058389</v>
      </c>
      <c r="CB27" s="4">
        <v>26582.509455462819</v>
      </c>
      <c r="CC27" s="4">
        <v>27094.343956582616</v>
      </c>
      <c r="CD27" s="4">
        <v>27128.721942996326</v>
      </c>
      <c r="CE27" s="4">
        <v>27591.36400147462</v>
      </c>
      <c r="CF27" s="4">
        <v>26361.431731527467</v>
      </c>
      <c r="CG27" s="4">
        <v>26796.745955755941</v>
      </c>
      <c r="CH27" s="4">
        <v>27225.127755588273</v>
      </c>
      <c r="CI27" s="4">
        <v>29404.982410801906</v>
      </c>
      <c r="CJ27" s="4">
        <v>29184.385105780584</v>
      </c>
      <c r="CK27" s="4">
        <v>29740.819365564843</v>
      </c>
      <c r="CL27" s="4">
        <v>30087.607864075522</v>
      </c>
      <c r="CM27" s="4">
        <v>30510.113489486575</v>
      </c>
      <c r="CN27" s="4">
        <v>30769.921415649282</v>
      </c>
      <c r="CO27" s="4">
        <v>29962.226369491615</v>
      </c>
      <c r="CP27" s="4">
        <v>30214.941957884977</v>
      </c>
      <c r="CQ27" s="4">
        <v>30569.665897076091</v>
      </c>
      <c r="CR27" s="4">
        <v>29482.657774871917</v>
      </c>
      <c r="CS27" s="4">
        <v>30910.867752209604</v>
      </c>
      <c r="CT27" s="4">
        <v>31390.710474303352</v>
      </c>
      <c r="CU27" s="4">
        <v>31461.441936415078</v>
      </c>
      <c r="CV27" s="4">
        <v>33194.727418140676</v>
      </c>
      <c r="CW27" s="4">
        <v>33945.339248985045</v>
      </c>
      <c r="CX27" s="4">
        <v>32749.693206344476</v>
      </c>
      <c r="CY27" s="4">
        <v>35578.842840796555</v>
      </c>
      <c r="CZ27" s="4">
        <v>34006.978236742754</v>
      </c>
      <c r="DA27" s="4">
        <v>32939.134204623202</v>
      </c>
      <c r="DB27" s="4">
        <v>34806.509833176147</v>
      </c>
      <c r="DC27" s="4">
        <v>34129.341091119153</v>
      </c>
      <c r="DD27" s="4">
        <v>34210.91682392644</v>
      </c>
      <c r="DE27" s="4">
        <v>35034.064057016432</v>
      </c>
      <c r="DF27" s="4">
        <v>35671.057673937976</v>
      </c>
      <c r="DG27" s="4">
        <v>36707.948022492368</v>
      </c>
      <c r="DH27" s="4">
        <v>36554.720820431692</v>
      </c>
      <c r="DI27" s="4">
        <v>36308.389460891449</v>
      </c>
      <c r="DJ27" s="4">
        <v>36899.578038198117</v>
      </c>
      <c r="DK27" s="4">
        <v>37558.823924068434</v>
      </c>
      <c r="DL27" s="4">
        <v>35456.059495364105</v>
      </c>
      <c r="DM27" s="4">
        <v>38681.265772932413</v>
      </c>
      <c r="DN27" s="4">
        <v>37041.575154187558</v>
      </c>
      <c r="DO27" s="4">
        <v>0</v>
      </c>
    </row>
    <row r="28" spans="1:119" x14ac:dyDescent="0.25">
      <c r="A28" t="str">
        <f>_xlfn.XLOOKUP(B28,wasteprojectionmodel_actuals_20!D:D,wasteprojectionmodel_actuals_20!C:C)</f>
        <v>Plastic</v>
      </c>
      <c r="B28" t="s">
        <v>50</v>
      </c>
      <c r="C28">
        <f>_xlfn.IFNA(_xlfn.XLOOKUP(_xlfn.TEXTJOIN("",TRUE,'Table1 Input'!D$1,'Table1 Input'!$B28),'Joint tables'!$E$1:$E$507,'Joint tables'!$F$1:$F$507),0)</f>
        <v>0</v>
      </c>
      <c r="D28">
        <f>_xlfn.IFNA(_xlfn.XLOOKUP(_xlfn.TEXTJOIN("",TRUE,'Table1 Input'!E$1,'Table1 Input'!$B28),'Joint tables'!$E$1:$E$507,'Joint tables'!$F$1:$F$507),0)</f>
        <v>0</v>
      </c>
      <c r="E28">
        <f>_xlfn.IFNA(_xlfn.XLOOKUP(_xlfn.TEXTJOIN("",TRUE,'Table1 Input'!F$1,'Table1 Input'!$B28),'Joint tables'!$E$1:$E$507,'Joint tables'!$F$1:$F$507),0)</f>
        <v>0</v>
      </c>
      <c r="F28">
        <f>_xlfn.IFNA(_xlfn.XLOOKUP(_xlfn.TEXTJOIN("",TRUE,'Table1 Input'!G$1,'Table1 Input'!$B28),'Joint tables'!$E$1:$E$507,'Joint tables'!$F$1:$F$507),0)</f>
        <v>0</v>
      </c>
      <c r="G28">
        <f>_xlfn.IFNA(_xlfn.XLOOKUP(_xlfn.TEXTJOIN("",TRUE,'Table1 Input'!H$1,'Table1 Input'!$B28),'Joint tables'!$E$1:$E$507,'Joint tables'!$F$1:$F$507),0)</f>
        <v>0</v>
      </c>
      <c r="H28">
        <f>_xlfn.IFNA(_xlfn.XLOOKUP(_xlfn.TEXTJOIN("",TRUE,'Table1 Input'!I$1,'Table1 Input'!$B28),'Joint tables'!$E$1:$E$507,'Joint tables'!$F$1:$F$507),0)</f>
        <v>0</v>
      </c>
      <c r="I28">
        <f>_xlfn.IFNA(_xlfn.XLOOKUP(_xlfn.TEXTJOIN("",TRUE,'Table1 Input'!J$1,'Table1 Input'!$B28),'Joint tables'!$E$1:$E$507,'Joint tables'!$F$1:$F$507),0)</f>
        <v>43845.7588850354</v>
      </c>
      <c r="J28">
        <f>_xlfn.IFNA(_xlfn.XLOOKUP(_xlfn.TEXTJOIN("",TRUE,'Table1 Input'!K$1,'Table1 Input'!$B28),'Joint tables'!$E$1:$E$507,'Joint tables'!$F$1:$F$507),0)</f>
        <v>43700.143389449571</v>
      </c>
      <c r="K28">
        <f>_xlfn.IFNA(_xlfn.XLOOKUP(_xlfn.TEXTJOIN("",TRUE,'Table1 Input'!L$1,'Table1 Input'!$B28),'Joint tables'!$E$1:$E$507,'Joint tables'!$F$1:$F$507),0)</f>
        <v>12906.947046000001</v>
      </c>
      <c r="L28">
        <f>_xlfn.IFNA(_xlfn.XLOOKUP(_xlfn.TEXTJOIN("",TRUE,'Table1 Input'!M$1,'Table1 Input'!$B28),'Joint tables'!$E$1:$E$507,'Joint tables'!$F$1:$F$507),0)</f>
        <v>9987.1318380000012</v>
      </c>
      <c r="M28">
        <f>_xlfn.IFNA(_xlfn.XLOOKUP(_xlfn.TEXTJOIN("",TRUE,'Table1 Input'!N$1,'Table1 Input'!$B28),'Joint tables'!$E$1:$E$507,'Joint tables'!$F$1:$F$507),0)</f>
        <v>7288.4917420000002</v>
      </c>
      <c r="N28">
        <f>_xlfn.IFNA(_xlfn.XLOOKUP(_xlfn.TEXTJOIN("",TRUE,'Table1 Input'!O$1,'Table1 Input'!$B28),'Joint tables'!$E$1:$E$507,'Joint tables'!$F$1:$F$507),0)</f>
        <v>9192.3609219999998</v>
      </c>
      <c r="O28">
        <f>_xlfn.IFNA(_xlfn.XLOOKUP(_xlfn.TEXTJOIN("",TRUE,'Table1 Input'!P$1,'Table1 Input'!$B28),'Joint tables'!$E$1:$E$507,'Joint tables'!$F$1:$F$507),0)</f>
        <v>8901.1704600000012</v>
      </c>
      <c r="P28">
        <f>_xlfn.IFNA(_xlfn.XLOOKUP(_xlfn.TEXTJOIN("",TRUE,'Table1 Input'!Q$1,'Table1 Input'!$B28),'Joint tables'!$E$1:$E$507,'Joint tables'!$F$1:$F$507),0)</f>
        <v>14661.90141</v>
      </c>
      <c r="Q28">
        <f>_xlfn.IFNA(_xlfn.XLOOKUP(_xlfn.TEXTJOIN("",TRUE,'Table1 Input'!R$1,'Table1 Input'!$B28),'Joint tables'!$E$1:$E$507,'Joint tables'!$F$1:$F$507),0)</f>
        <v>13248.726576000001</v>
      </c>
      <c r="R28">
        <f>_xlfn.IFNA(_xlfn.XLOOKUP(_xlfn.TEXTJOIN("",TRUE,'Table1 Input'!S$1,'Table1 Input'!$B28),'Joint tables'!$E$1:$E$507,'Joint tables'!$F$1:$F$507),0)</f>
        <v>13871.394490999999</v>
      </c>
      <c r="S28" s="4" cm="1">
        <f t="array" ref="S28:DO28">_xlfn.XLOOKUP(B28,'VALUE PROJECTION'!A:A,'VALUE PROJECTION'!B:CX)</f>
        <v>16218.640833429981</v>
      </c>
      <c r="T28" s="4">
        <v>16952.768578092218</v>
      </c>
      <c r="U28" s="4">
        <v>16905.227435152974</v>
      </c>
      <c r="V28" s="4">
        <v>17103.857342578016</v>
      </c>
      <c r="W28" s="4">
        <v>16159.953335378979</v>
      </c>
      <c r="X28" s="4">
        <v>16412.990214483871</v>
      </c>
      <c r="Y28" s="4">
        <v>17117.800509517594</v>
      </c>
      <c r="Z28" s="4">
        <v>17261.917084433077</v>
      </c>
      <c r="AA28" s="4">
        <v>19055.507719994104</v>
      </c>
      <c r="AB28" s="4">
        <v>20412.427887279307</v>
      </c>
      <c r="AC28" s="4">
        <v>21608.811031278132</v>
      </c>
      <c r="AD28" s="4">
        <v>21669.532388365278</v>
      </c>
      <c r="AE28" s="4">
        <v>22825.484844507235</v>
      </c>
      <c r="AF28" s="4">
        <v>22647.362388402697</v>
      </c>
      <c r="AG28" s="4">
        <v>22138.417302099955</v>
      </c>
      <c r="AH28" s="4">
        <v>22890.571469240422</v>
      </c>
      <c r="AI28" s="4">
        <v>22912.234965460586</v>
      </c>
      <c r="AJ28" s="4">
        <v>23040.33132000879</v>
      </c>
      <c r="AK28" s="4">
        <v>23695.897777959341</v>
      </c>
      <c r="AL28" s="4">
        <v>24310.746734560533</v>
      </c>
      <c r="AM28" s="4">
        <v>25703.84601641462</v>
      </c>
      <c r="AN28" s="4">
        <v>26824.250394252271</v>
      </c>
      <c r="AO28" s="4">
        <v>28383.025591998561</v>
      </c>
      <c r="AP28" s="4">
        <v>28683.440138404232</v>
      </c>
      <c r="AQ28" s="4">
        <v>29670.020258998793</v>
      </c>
      <c r="AR28" s="4">
        <v>29851.952354840079</v>
      </c>
      <c r="AS28" s="4">
        <v>30250.072384733612</v>
      </c>
      <c r="AT28" s="4">
        <v>29858.172137245492</v>
      </c>
      <c r="AU28" s="4">
        <v>28778.081538567316</v>
      </c>
      <c r="AV28" s="4">
        <v>30126.775078108501</v>
      </c>
      <c r="AW28" s="4">
        <v>29720.239281046084</v>
      </c>
      <c r="AX28" s="4">
        <v>28606.643601850868</v>
      </c>
      <c r="AY28" s="4">
        <v>32971.023463629193</v>
      </c>
      <c r="AZ28" s="4">
        <v>33120.046461590755</v>
      </c>
      <c r="BA28" s="4">
        <v>32347.066275949863</v>
      </c>
      <c r="BB28" s="4">
        <v>34084.21012887152</v>
      </c>
      <c r="BC28" s="4">
        <v>35583.130014896851</v>
      </c>
      <c r="BD28" s="4">
        <v>37368.282958723197</v>
      </c>
      <c r="BE28" s="4">
        <v>35768.84599951563</v>
      </c>
      <c r="BF28" s="4">
        <v>37026.019898664774</v>
      </c>
      <c r="BG28" s="4">
        <v>35299.234163628978</v>
      </c>
      <c r="BH28" s="4">
        <v>36407.642647915985</v>
      </c>
      <c r="BI28" s="4">
        <v>37099.781575790992</v>
      </c>
      <c r="BJ28" s="4">
        <v>37544.667861565482</v>
      </c>
      <c r="BK28" s="4">
        <v>38140.969930282481</v>
      </c>
      <c r="BL28" s="4">
        <v>40188.58749076847</v>
      </c>
      <c r="BM28" s="4">
        <v>40429.774280012018</v>
      </c>
      <c r="BN28" s="4">
        <v>41142.340086301549</v>
      </c>
      <c r="BO28" s="4">
        <v>41248.949300525805</v>
      </c>
      <c r="BP28" s="4">
        <v>42774.511078659641</v>
      </c>
      <c r="BQ28" s="4">
        <v>41697.822482517688</v>
      </c>
      <c r="BR28" s="4">
        <v>43183.323593519184</v>
      </c>
      <c r="BS28" s="4">
        <v>42004.336764210464</v>
      </c>
      <c r="BT28" s="4">
        <v>41301.188461826685</v>
      </c>
      <c r="BU28" s="4">
        <v>43112.400498227544</v>
      </c>
      <c r="BV28" s="4">
        <v>43620.07209852113</v>
      </c>
      <c r="BW28" s="4">
        <v>45893.582425149056</v>
      </c>
      <c r="BX28" s="4">
        <v>45240.246006904606</v>
      </c>
      <c r="BY28" s="4">
        <v>47085.586806495536</v>
      </c>
      <c r="BZ28" s="4">
        <v>48810.132691097628</v>
      </c>
      <c r="CA28" s="4">
        <v>48396.361193323428</v>
      </c>
      <c r="CB28" s="4">
        <v>49614.154449508111</v>
      </c>
      <c r="CC28" s="4">
        <v>49369.522295704861</v>
      </c>
      <c r="CD28" s="4">
        <v>48127.172005387452</v>
      </c>
      <c r="CE28" s="4">
        <v>49828.905541916065</v>
      </c>
      <c r="CF28" s="4">
        <v>49493.524129583493</v>
      </c>
      <c r="CG28" s="4">
        <v>48805.390007930881</v>
      </c>
      <c r="CH28" s="4">
        <v>49954.224830228246</v>
      </c>
      <c r="CI28" s="4">
        <v>51442.394041072861</v>
      </c>
      <c r="CJ28" s="4">
        <v>54009.255576496675</v>
      </c>
      <c r="CK28" s="4">
        <v>53658.765485623291</v>
      </c>
      <c r="CL28" s="4">
        <v>55575.692809905966</v>
      </c>
      <c r="CM28" s="4">
        <v>55852.645488327376</v>
      </c>
      <c r="CN28" s="4">
        <v>57121.833217830223</v>
      </c>
      <c r="CO28" s="4">
        <v>54738.971911960769</v>
      </c>
      <c r="CP28" s="4">
        <v>56871.264349329191</v>
      </c>
      <c r="CQ28" s="4">
        <v>56623.406484522697</v>
      </c>
      <c r="CR28" s="4">
        <v>57794.552613993015</v>
      </c>
      <c r="CS28" s="4">
        <v>56176.704273196439</v>
      </c>
      <c r="CT28" s="4">
        <v>56778.211924989082</v>
      </c>
      <c r="CU28" s="4">
        <v>57365.890017708538</v>
      </c>
      <c r="CV28" s="4">
        <v>60931.011383251433</v>
      </c>
      <c r="CW28" s="4">
        <v>58479.46991588836</v>
      </c>
      <c r="CX28" s="4">
        <v>59700.927401802437</v>
      </c>
      <c r="CY28" s="4">
        <v>60842.591724867823</v>
      </c>
      <c r="CZ28" s="4">
        <v>61809.086621712486</v>
      </c>
      <c r="DA28" s="4">
        <v>61657.507458222775</v>
      </c>
      <c r="DB28" s="4">
        <v>63489.131028270924</v>
      </c>
      <c r="DC28" s="4">
        <v>61997.722457481374</v>
      </c>
      <c r="DD28" s="4">
        <v>62428.379526740369</v>
      </c>
      <c r="DE28" s="4">
        <v>67298.937049232351</v>
      </c>
      <c r="DF28" s="4">
        <v>62055.899984740616</v>
      </c>
      <c r="DG28" s="4">
        <v>66038.838322299343</v>
      </c>
      <c r="DH28" s="4">
        <v>68173.432015224302</v>
      </c>
      <c r="DI28" s="4">
        <v>70167.248228276498</v>
      </c>
      <c r="DJ28" s="4">
        <v>66543.75732017991</v>
      </c>
      <c r="DK28" s="4">
        <v>68127.056317531387</v>
      </c>
      <c r="DL28" s="4">
        <v>68855.247679877953</v>
      </c>
      <c r="DM28" s="4">
        <v>69256.121405651327</v>
      </c>
      <c r="DN28" s="4">
        <v>68523.18386865512</v>
      </c>
      <c r="DO28" s="4">
        <v>0</v>
      </c>
    </row>
    <row r="29" spans="1:119" x14ac:dyDescent="0.25">
      <c r="A29" t="str">
        <f>_xlfn.XLOOKUP(B29,wasteprojectionmodel_actuals_20!D:D,wasteprojectionmodel_actuals_20!C:C)</f>
        <v>Plastic</v>
      </c>
      <c r="B29" t="s">
        <v>51</v>
      </c>
      <c r="C29">
        <f>_xlfn.IFNA(_xlfn.XLOOKUP(_xlfn.TEXTJOIN("",TRUE,'Table1 Input'!D$1,'Table1 Input'!$B29),'Joint tables'!$E$1:$E$507,'Joint tables'!$F$1:$F$507),0)</f>
        <v>0</v>
      </c>
      <c r="D29">
        <f>_xlfn.IFNA(_xlfn.XLOOKUP(_xlfn.TEXTJOIN("",TRUE,'Table1 Input'!E$1,'Table1 Input'!$B29),'Joint tables'!$E$1:$E$507,'Joint tables'!$F$1:$F$507),0)</f>
        <v>0</v>
      </c>
      <c r="E29">
        <f>_xlfn.IFNA(_xlfn.XLOOKUP(_xlfn.TEXTJOIN("",TRUE,'Table1 Input'!F$1,'Table1 Input'!$B29),'Joint tables'!$E$1:$E$507,'Joint tables'!$F$1:$F$507),0)</f>
        <v>0</v>
      </c>
      <c r="F29">
        <f>_xlfn.IFNA(_xlfn.XLOOKUP(_xlfn.TEXTJOIN("",TRUE,'Table1 Input'!G$1,'Table1 Input'!$B29),'Joint tables'!$E$1:$E$507,'Joint tables'!$F$1:$F$507),0)</f>
        <v>0</v>
      </c>
      <c r="G29">
        <f>_xlfn.IFNA(_xlfn.XLOOKUP(_xlfn.TEXTJOIN("",TRUE,'Table1 Input'!H$1,'Table1 Input'!$B29),'Joint tables'!$E$1:$E$507,'Joint tables'!$F$1:$F$507),0)</f>
        <v>0</v>
      </c>
      <c r="H29">
        <f>_xlfn.IFNA(_xlfn.XLOOKUP(_xlfn.TEXTJOIN("",TRUE,'Table1 Input'!I$1,'Table1 Input'!$B29),'Joint tables'!$E$1:$E$507,'Joint tables'!$F$1:$F$507),0)</f>
        <v>0</v>
      </c>
      <c r="I29">
        <f>_xlfn.IFNA(_xlfn.XLOOKUP(_xlfn.TEXTJOIN("",TRUE,'Table1 Input'!J$1,'Table1 Input'!$B29),'Joint tables'!$E$1:$E$507,'Joint tables'!$F$1:$F$507),0)</f>
        <v>36971.282100000033</v>
      </c>
      <c r="J29">
        <f>_xlfn.IFNA(_xlfn.XLOOKUP(_xlfn.TEXTJOIN("",TRUE,'Table1 Input'!K$1,'Table1 Input'!$B29),'Joint tables'!$E$1:$E$507,'Joint tables'!$F$1:$F$507),0)</f>
        <v>37413.241499999982</v>
      </c>
      <c r="K29">
        <f>_xlfn.IFNA(_xlfn.XLOOKUP(_xlfn.TEXTJOIN("",TRUE,'Table1 Input'!L$1,'Table1 Input'!$B29),'Joint tables'!$E$1:$E$507,'Joint tables'!$F$1:$F$507),0)</f>
        <v>22333.522905000002</v>
      </c>
      <c r="L29">
        <f>_xlfn.IFNA(_xlfn.XLOOKUP(_xlfn.TEXTJOIN("",TRUE,'Table1 Input'!M$1,'Table1 Input'!$B29),'Joint tables'!$E$1:$E$507,'Joint tables'!$F$1:$F$507),0)</f>
        <v>16738.718000000001</v>
      </c>
      <c r="M29">
        <f>_xlfn.IFNA(_xlfn.XLOOKUP(_xlfn.TEXTJOIN("",TRUE,'Table1 Input'!N$1,'Table1 Input'!$B29),'Joint tables'!$E$1:$E$507,'Joint tables'!$F$1:$F$507),0)</f>
        <v>20607.214033</v>
      </c>
      <c r="N29">
        <f>_xlfn.IFNA(_xlfn.XLOOKUP(_xlfn.TEXTJOIN("",TRUE,'Table1 Input'!O$1,'Table1 Input'!$B29),'Joint tables'!$E$1:$E$507,'Joint tables'!$F$1:$F$507),0)</f>
        <v>35429.057122999999</v>
      </c>
      <c r="O29">
        <f>_xlfn.IFNA(_xlfn.XLOOKUP(_xlfn.TEXTJOIN("",TRUE,'Table1 Input'!P$1,'Table1 Input'!$B29),'Joint tables'!$E$1:$E$507,'Joint tables'!$F$1:$F$507),0)</f>
        <v>18711.279133</v>
      </c>
      <c r="P29">
        <f>_xlfn.IFNA(_xlfn.XLOOKUP(_xlfn.TEXTJOIN("",TRUE,'Table1 Input'!Q$1,'Table1 Input'!$B29),'Joint tables'!$E$1:$E$507,'Joint tables'!$F$1:$F$507),0)</f>
        <v>20267.092724000002</v>
      </c>
      <c r="Q29">
        <f>_xlfn.IFNA(_xlfn.XLOOKUP(_xlfn.TEXTJOIN("",TRUE,'Table1 Input'!R$1,'Table1 Input'!$B29),'Joint tables'!$E$1:$E$507,'Joint tables'!$F$1:$F$507),0)</f>
        <v>21942.008701999999</v>
      </c>
      <c r="R29">
        <f>_xlfn.IFNA(_xlfn.XLOOKUP(_xlfn.TEXTJOIN("",TRUE,'Table1 Input'!S$1,'Table1 Input'!$B29),'Joint tables'!$E$1:$E$507,'Joint tables'!$F$1:$F$507),0)</f>
        <v>21400.473305</v>
      </c>
      <c r="S29" s="4" cm="1">
        <f t="array" ref="S29:DO29">_xlfn.XLOOKUP(B29,'VALUE PROJECTION'!A:A,'VALUE PROJECTION'!B:CX)</f>
        <v>29616.84478701224</v>
      </c>
      <c r="T29" s="4">
        <v>30840.42182781997</v>
      </c>
      <c r="U29" s="4">
        <v>31139.262311234885</v>
      </c>
      <c r="V29" s="4">
        <v>31965.158776006821</v>
      </c>
      <c r="W29" s="4">
        <v>29798.704470786306</v>
      </c>
      <c r="X29" s="4">
        <v>30475.737889237258</v>
      </c>
      <c r="Y29" s="4">
        <v>33857.487888270756</v>
      </c>
      <c r="Z29" s="4">
        <v>32082.731545778715</v>
      </c>
      <c r="AA29" s="4">
        <v>35268.502015299993</v>
      </c>
      <c r="AB29" s="4">
        <v>37428.936469916604</v>
      </c>
      <c r="AC29" s="4">
        <v>40936.580218472598</v>
      </c>
      <c r="AD29" s="4">
        <v>40304.152386680005</v>
      </c>
      <c r="AE29" s="4">
        <v>39980.145587555002</v>
      </c>
      <c r="AF29" s="4">
        <v>43312.509638779324</v>
      </c>
      <c r="AG29" s="4">
        <v>42366.465016437607</v>
      </c>
      <c r="AH29" s="4">
        <v>42843.493185669235</v>
      </c>
      <c r="AI29" s="4">
        <v>40882.519731094137</v>
      </c>
      <c r="AJ29" s="4">
        <v>42382.383300871501</v>
      </c>
      <c r="AK29" s="4">
        <v>41891.402923070011</v>
      </c>
      <c r="AL29" s="4">
        <v>42706.022561627899</v>
      </c>
      <c r="AM29" s="4">
        <v>47955.19833029931</v>
      </c>
      <c r="AN29" s="4">
        <v>49741.04986623548</v>
      </c>
      <c r="AO29" s="4">
        <v>50654.007679392176</v>
      </c>
      <c r="AP29" s="4">
        <v>52692.364525390112</v>
      </c>
      <c r="AQ29" s="4">
        <v>53817.863664577824</v>
      </c>
      <c r="AR29" s="4">
        <v>55712.373670424677</v>
      </c>
      <c r="AS29" s="4">
        <v>54246.711531209701</v>
      </c>
      <c r="AT29" s="4">
        <v>55123.063441102982</v>
      </c>
      <c r="AU29" s="4">
        <v>53506.605960572102</v>
      </c>
      <c r="AV29" s="4">
        <v>51262.335513444348</v>
      </c>
      <c r="AW29" s="4">
        <v>56460.602365612482</v>
      </c>
      <c r="AX29" s="4">
        <v>56365.296015643558</v>
      </c>
      <c r="AY29" s="4">
        <v>61092.54028278133</v>
      </c>
      <c r="AZ29" s="4">
        <v>62358.936419969745</v>
      </c>
      <c r="BA29" s="4">
        <v>63172.695030824092</v>
      </c>
      <c r="BB29" s="4">
        <v>63666.355833472131</v>
      </c>
      <c r="BC29" s="4">
        <v>66003.34752515424</v>
      </c>
      <c r="BD29" s="4">
        <v>65183.800893977401</v>
      </c>
      <c r="BE29" s="4">
        <v>64499.326437779222</v>
      </c>
      <c r="BF29" s="4">
        <v>67319.788468891464</v>
      </c>
      <c r="BG29" s="4">
        <v>64811.587388485648</v>
      </c>
      <c r="BH29" s="4">
        <v>69909.021585644819</v>
      </c>
      <c r="BI29" s="4">
        <v>68617.748166646386</v>
      </c>
      <c r="BJ29" s="4">
        <v>68121.15091639373</v>
      </c>
      <c r="BK29" s="4">
        <v>74192.025419761005</v>
      </c>
      <c r="BL29" s="4">
        <v>74920.642662582395</v>
      </c>
      <c r="BM29" s="4">
        <v>79010.795290499722</v>
      </c>
      <c r="BN29" s="4">
        <v>74369.645115065025</v>
      </c>
      <c r="BO29" s="4">
        <v>78638.468113992232</v>
      </c>
      <c r="BP29" s="4">
        <v>80780.88488490798</v>
      </c>
      <c r="BQ29" s="4">
        <v>76536.093231887658</v>
      </c>
      <c r="BR29" s="4">
        <v>79336.471866756241</v>
      </c>
      <c r="BS29" s="4">
        <v>78086.313315088497</v>
      </c>
      <c r="BT29" s="4">
        <v>80178.768774625918</v>
      </c>
      <c r="BU29" s="4">
        <v>81075.153046083724</v>
      </c>
      <c r="BV29" s="4">
        <v>79926.355895103712</v>
      </c>
      <c r="BW29" s="4">
        <v>84782.665303628877</v>
      </c>
      <c r="BX29" s="4">
        <v>85245.208524818358</v>
      </c>
      <c r="BY29" s="4">
        <v>85946.219801733052</v>
      </c>
      <c r="BZ29" s="4">
        <v>85490.52288506295</v>
      </c>
      <c r="CA29" s="4">
        <v>88996.42929059024</v>
      </c>
      <c r="CB29" s="4">
        <v>90116.810067351806</v>
      </c>
      <c r="CC29" s="4">
        <v>90967.598171145524</v>
      </c>
      <c r="CD29" s="4">
        <v>88162.153691449785</v>
      </c>
      <c r="CE29" s="4">
        <v>90139.835991059299</v>
      </c>
      <c r="CF29" s="4">
        <v>90056.406439411527</v>
      </c>
      <c r="CG29" s="4">
        <v>91112.787031100001</v>
      </c>
      <c r="CH29" s="4">
        <v>90487.795510953103</v>
      </c>
      <c r="CI29" s="4">
        <v>95671.376290018074</v>
      </c>
      <c r="CJ29" s="4">
        <v>99518.391662227266</v>
      </c>
      <c r="CK29" s="4">
        <v>98709.103584263052</v>
      </c>
      <c r="CL29" s="4">
        <v>98860.924145916943</v>
      </c>
      <c r="CM29" s="4">
        <v>102577.16898811379</v>
      </c>
      <c r="CN29" s="4">
        <v>101584.45898777267</v>
      </c>
      <c r="CO29" s="4">
        <v>102947.50312421216</v>
      </c>
      <c r="CP29" s="4">
        <v>100108.88439922866</v>
      </c>
      <c r="CQ29" s="4">
        <v>103174.58213115999</v>
      </c>
      <c r="CR29" s="4">
        <v>103232.59882531974</v>
      </c>
      <c r="CS29" s="4">
        <v>104964.89010359017</v>
      </c>
      <c r="CT29" s="4">
        <v>105068.3670899218</v>
      </c>
      <c r="CU29" s="4">
        <v>108490.34532096495</v>
      </c>
      <c r="CV29" s="4">
        <v>110242.80840732681</v>
      </c>
      <c r="CW29" s="4">
        <v>109760.62303037995</v>
      </c>
      <c r="CX29" s="4">
        <v>110737.43723031663</v>
      </c>
      <c r="CY29" s="4">
        <v>114975.40679595768</v>
      </c>
      <c r="CZ29" s="4">
        <v>114706.84516988204</v>
      </c>
      <c r="DA29" s="4">
        <v>116667.67631341435</v>
      </c>
      <c r="DB29" s="4">
        <v>116422.53739815454</v>
      </c>
      <c r="DC29" s="4">
        <v>118818.29857063365</v>
      </c>
      <c r="DD29" s="4">
        <v>113468.70842893315</v>
      </c>
      <c r="DE29" s="4">
        <v>117298.98721701936</v>
      </c>
      <c r="DF29" s="4">
        <v>122884.81193244329</v>
      </c>
      <c r="DG29" s="4">
        <v>121805.24692915718</v>
      </c>
      <c r="DH29" s="4">
        <v>121899.92435980742</v>
      </c>
      <c r="DI29" s="4">
        <v>123805.97406482094</v>
      </c>
      <c r="DJ29" s="4">
        <v>125971.45756663235</v>
      </c>
      <c r="DK29" s="4">
        <v>126977.68782910172</v>
      </c>
      <c r="DL29" s="4">
        <v>127364.26001917373</v>
      </c>
      <c r="DM29" s="4">
        <v>128741.14560214269</v>
      </c>
      <c r="DN29" s="4">
        <v>125663.8033894424</v>
      </c>
      <c r="DO29" s="4">
        <v>0</v>
      </c>
    </row>
    <row r="30" spans="1:119" x14ac:dyDescent="0.25">
      <c r="A30" t="str">
        <f>_xlfn.XLOOKUP(B30,wasteprojectionmodel_actuals_20!D:D,wasteprojectionmodel_actuals_20!C:C)</f>
        <v>Plastic</v>
      </c>
      <c r="B30" t="s">
        <v>52</v>
      </c>
      <c r="C30">
        <f>_xlfn.IFNA(_xlfn.XLOOKUP(_xlfn.TEXTJOIN("",TRUE,'Table1 Input'!D$1,'Table1 Input'!$B30),'Joint tables'!$E$1:$E$507,'Joint tables'!$F$1:$F$507),0)</f>
        <v>0</v>
      </c>
      <c r="D30">
        <f>_xlfn.IFNA(_xlfn.XLOOKUP(_xlfn.TEXTJOIN("",TRUE,'Table1 Input'!E$1,'Table1 Input'!$B30),'Joint tables'!$E$1:$E$507,'Joint tables'!$F$1:$F$507),0)</f>
        <v>0</v>
      </c>
      <c r="E30">
        <f>_xlfn.IFNA(_xlfn.XLOOKUP(_xlfn.TEXTJOIN("",TRUE,'Table1 Input'!F$1,'Table1 Input'!$B30),'Joint tables'!$E$1:$E$507,'Joint tables'!$F$1:$F$507),0)</f>
        <v>0</v>
      </c>
      <c r="F30">
        <f>_xlfn.IFNA(_xlfn.XLOOKUP(_xlfn.TEXTJOIN("",TRUE,'Table1 Input'!G$1,'Table1 Input'!$B30),'Joint tables'!$E$1:$E$507,'Joint tables'!$F$1:$F$507),0)</f>
        <v>0</v>
      </c>
      <c r="G30">
        <f>_xlfn.IFNA(_xlfn.XLOOKUP(_xlfn.TEXTJOIN("",TRUE,'Table1 Input'!H$1,'Table1 Input'!$B30),'Joint tables'!$E$1:$E$507,'Joint tables'!$F$1:$F$507),0)</f>
        <v>0</v>
      </c>
      <c r="H30">
        <f>_xlfn.IFNA(_xlfn.XLOOKUP(_xlfn.TEXTJOIN("",TRUE,'Table1 Input'!I$1,'Table1 Input'!$B30),'Joint tables'!$E$1:$E$507,'Joint tables'!$F$1:$F$507),0)</f>
        <v>0</v>
      </c>
      <c r="I30">
        <f>_xlfn.IFNA(_xlfn.XLOOKUP(_xlfn.TEXTJOIN("",TRUE,'Table1 Input'!J$1,'Table1 Input'!$B30),'Joint tables'!$E$1:$E$507,'Joint tables'!$F$1:$F$507),0)</f>
        <v>9347.0000000000073</v>
      </c>
      <c r="J30">
        <f>_xlfn.IFNA(_xlfn.XLOOKUP(_xlfn.TEXTJOIN("",TRUE,'Table1 Input'!K$1,'Table1 Input'!$B30),'Joint tables'!$E$1:$E$507,'Joint tables'!$F$1:$F$507),0)</f>
        <v>8920.0500000000065</v>
      </c>
      <c r="K30">
        <f>_xlfn.IFNA(_xlfn.XLOOKUP(_xlfn.TEXTJOIN("",TRUE,'Table1 Input'!L$1,'Table1 Input'!$B30),'Joint tables'!$E$1:$E$507,'Joint tables'!$F$1:$F$507),0)</f>
        <v>6948.6645500000004</v>
      </c>
      <c r="L30">
        <f>_xlfn.IFNA(_xlfn.XLOOKUP(_xlfn.TEXTJOIN("",TRUE,'Table1 Input'!M$1,'Table1 Input'!$B30),'Joint tables'!$E$1:$E$507,'Joint tables'!$F$1:$F$507),0)</f>
        <v>1479.9185000000002</v>
      </c>
      <c r="M30">
        <f>_xlfn.IFNA(_xlfn.XLOOKUP(_xlfn.TEXTJOIN("",TRUE,'Table1 Input'!N$1,'Table1 Input'!$B30),'Joint tables'!$E$1:$E$507,'Joint tables'!$F$1:$F$507),0)</f>
        <v>209.067565</v>
      </c>
      <c r="N30">
        <f>_xlfn.IFNA(_xlfn.XLOOKUP(_xlfn.TEXTJOIN("",TRUE,'Table1 Input'!O$1,'Table1 Input'!$B30),'Joint tables'!$E$1:$E$507,'Joint tables'!$F$1:$F$507),0)</f>
        <v>5454.8769940000002</v>
      </c>
      <c r="O30">
        <f>_xlfn.IFNA(_xlfn.XLOOKUP(_xlfn.TEXTJOIN("",TRUE,'Table1 Input'!P$1,'Table1 Input'!$B30),'Joint tables'!$E$1:$E$507,'Joint tables'!$F$1:$F$507),0)</f>
        <v>5777.5301070000005</v>
      </c>
      <c r="P30">
        <f>_xlfn.IFNA(_xlfn.XLOOKUP(_xlfn.TEXTJOIN("",TRUE,'Table1 Input'!Q$1,'Table1 Input'!$B30),'Joint tables'!$E$1:$E$507,'Joint tables'!$F$1:$F$507),0)</f>
        <v>9239.7226169999994</v>
      </c>
      <c r="Q30">
        <f>_xlfn.IFNA(_xlfn.XLOOKUP(_xlfn.TEXTJOIN("",TRUE,'Table1 Input'!R$1,'Table1 Input'!$B30),'Joint tables'!$E$1:$E$507,'Joint tables'!$F$1:$F$507),0)</f>
        <v>7355.4733120000001</v>
      </c>
      <c r="R30">
        <f>_xlfn.IFNA(_xlfn.XLOOKUP(_xlfn.TEXTJOIN("",TRUE,'Table1 Input'!S$1,'Table1 Input'!$B30),'Joint tables'!$E$1:$E$507,'Joint tables'!$F$1:$F$507),0)</f>
        <v>10836.808789000001</v>
      </c>
      <c r="S30" s="4" cm="1">
        <f t="array" ref="S30:DO30">_xlfn.XLOOKUP(B30,'VALUE PROJECTION'!A:A,'VALUE PROJECTION'!B:CX)</f>
        <v>7417.0398233874485</v>
      </c>
      <c r="T30" s="4">
        <v>7690.6133111140607</v>
      </c>
      <c r="U30" s="4">
        <v>7847.5557962056646</v>
      </c>
      <c r="V30" s="4">
        <v>7983.2045964274948</v>
      </c>
      <c r="W30" s="4">
        <v>7666.8186598673583</v>
      </c>
      <c r="X30" s="4">
        <v>7629.908753014498</v>
      </c>
      <c r="Y30" s="4">
        <v>8027.6844275764051</v>
      </c>
      <c r="Z30" s="4">
        <v>8254.4404792039531</v>
      </c>
      <c r="AA30" s="4">
        <v>8862.4413308509029</v>
      </c>
      <c r="AB30" s="4">
        <v>9876.1281987569728</v>
      </c>
      <c r="AC30" s="4">
        <v>9974.1302493660733</v>
      </c>
      <c r="AD30" s="4">
        <v>10074.963186944222</v>
      </c>
      <c r="AE30" s="4">
        <v>10510.050627688197</v>
      </c>
      <c r="AF30" s="4">
        <v>10511.560715798276</v>
      </c>
      <c r="AG30" s="4">
        <v>10660.255219790783</v>
      </c>
      <c r="AH30" s="4">
        <v>10860.44648345442</v>
      </c>
      <c r="AI30" s="4">
        <v>10514.422593150757</v>
      </c>
      <c r="AJ30" s="4">
        <v>10973.403850835632</v>
      </c>
      <c r="AK30" s="4">
        <v>10598.93333667622</v>
      </c>
      <c r="AL30" s="4">
        <v>11324.956046761552</v>
      </c>
      <c r="AM30" s="4">
        <v>12178.256196326958</v>
      </c>
      <c r="AN30" s="4">
        <v>12587.159444524761</v>
      </c>
      <c r="AO30" s="4">
        <v>13145.215731254906</v>
      </c>
      <c r="AP30" s="4">
        <v>13248.98711840744</v>
      </c>
      <c r="AQ30" s="4">
        <v>13880.031917970095</v>
      </c>
      <c r="AR30" s="4">
        <v>13779.771758490062</v>
      </c>
      <c r="AS30" s="4">
        <v>13884.585024363658</v>
      </c>
      <c r="AT30" s="4">
        <v>13706.61994028751</v>
      </c>
      <c r="AU30" s="4">
        <v>13873.867676028756</v>
      </c>
      <c r="AV30" s="4">
        <v>13732.600869749565</v>
      </c>
      <c r="AW30" s="4">
        <v>13805.356167296468</v>
      </c>
      <c r="AX30" s="4">
        <v>14239.653835652476</v>
      </c>
      <c r="AY30" s="4">
        <v>14983.646893759258</v>
      </c>
      <c r="AZ30" s="4">
        <v>15609.085801499908</v>
      </c>
      <c r="BA30" s="4">
        <v>16013.912008611633</v>
      </c>
      <c r="BB30" s="4">
        <v>16566.401669849642</v>
      </c>
      <c r="BC30" s="4">
        <v>16253.627720311553</v>
      </c>
      <c r="BD30" s="4">
        <v>16247.173516047857</v>
      </c>
      <c r="BE30" s="4">
        <v>16726.763637299628</v>
      </c>
      <c r="BF30" s="4">
        <v>16513.502353436237</v>
      </c>
      <c r="BG30" s="4">
        <v>16919.911785269567</v>
      </c>
      <c r="BH30" s="4">
        <v>16594.170780201584</v>
      </c>
      <c r="BI30" s="4">
        <v>17481.249691196092</v>
      </c>
      <c r="BJ30" s="4">
        <v>17195.483201106643</v>
      </c>
      <c r="BK30" s="4">
        <v>18343.080844030046</v>
      </c>
      <c r="BL30" s="4">
        <v>18668.080258433685</v>
      </c>
      <c r="BM30" s="4">
        <v>19071.026288452569</v>
      </c>
      <c r="BN30" s="4">
        <v>19200.764019081267</v>
      </c>
      <c r="BO30" s="4">
        <v>19123.136156530491</v>
      </c>
      <c r="BP30" s="4">
        <v>19762.508365123238</v>
      </c>
      <c r="BQ30" s="4">
        <v>19754.625391462447</v>
      </c>
      <c r="BR30" s="4">
        <v>19811.131992648516</v>
      </c>
      <c r="BS30" s="4">
        <v>19321.189016244411</v>
      </c>
      <c r="BT30" s="4">
        <v>19278.795241922428</v>
      </c>
      <c r="BU30" s="4">
        <v>19765.283888871643</v>
      </c>
      <c r="BV30" s="4">
        <v>20110.142401202476</v>
      </c>
      <c r="BW30" s="4">
        <v>20700.734341733154</v>
      </c>
      <c r="BX30" s="4">
        <v>21099.380791429554</v>
      </c>
      <c r="BY30" s="4">
        <v>22489.108610335443</v>
      </c>
      <c r="BZ30" s="4">
        <v>22533.31424841897</v>
      </c>
      <c r="CA30" s="4">
        <v>21893.829969873197</v>
      </c>
      <c r="CB30" s="4">
        <v>23159.739849454701</v>
      </c>
      <c r="CC30" s="4">
        <v>23267.454097282061</v>
      </c>
      <c r="CD30" s="4">
        <v>23073.28217715041</v>
      </c>
      <c r="CE30" s="4">
        <v>22826.534874135352</v>
      </c>
      <c r="CF30" s="4">
        <v>22171.206287484631</v>
      </c>
      <c r="CG30" s="4">
        <v>23291.131136976288</v>
      </c>
      <c r="CH30" s="4">
        <v>23635.278518986543</v>
      </c>
      <c r="CI30" s="4">
        <v>23897.448841601265</v>
      </c>
      <c r="CJ30" s="4">
        <v>25213.030671516928</v>
      </c>
      <c r="CK30" s="4">
        <v>25232.12539334302</v>
      </c>
      <c r="CL30" s="4">
        <v>25121.395906406211</v>
      </c>
      <c r="CM30" s="4">
        <v>26505.092684190855</v>
      </c>
      <c r="CN30" s="4">
        <v>25263.480398979271</v>
      </c>
      <c r="CO30" s="4">
        <v>25926.299751744114</v>
      </c>
      <c r="CP30" s="4">
        <v>25066.281219651992</v>
      </c>
      <c r="CQ30" s="4">
        <v>25686.662196438705</v>
      </c>
      <c r="CR30" s="4">
        <v>25405.158910638944</v>
      </c>
      <c r="CS30" s="4">
        <v>26156.877719802018</v>
      </c>
      <c r="CT30" s="4">
        <v>26157.070307449296</v>
      </c>
      <c r="CU30" s="4">
        <v>26294.454326821397</v>
      </c>
      <c r="CV30" s="4">
        <v>29147.989801512118</v>
      </c>
      <c r="CW30" s="4">
        <v>29338.000694412938</v>
      </c>
      <c r="CX30" s="4">
        <v>27736.939177720604</v>
      </c>
      <c r="CY30" s="4">
        <v>28852.762726257592</v>
      </c>
      <c r="CZ30" s="4">
        <v>29367.454599879544</v>
      </c>
      <c r="DA30" s="4">
        <v>29704.579363331406</v>
      </c>
      <c r="DB30" s="4">
        <v>29288.780233721016</v>
      </c>
      <c r="DC30" s="4">
        <v>28878.270744166977</v>
      </c>
      <c r="DD30" s="4">
        <v>29677.835971346452</v>
      </c>
      <c r="DE30" s="4">
        <v>29395.802181105446</v>
      </c>
      <c r="DF30" s="4">
        <v>31619.433577089501</v>
      </c>
      <c r="DG30" s="4">
        <v>30715.654050288154</v>
      </c>
      <c r="DH30" s="4">
        <v>30501.882776632923</v>
      </c>
      <c r="DI30" s="4">
        <v>31639.668186513663</v>
      </c>
      <c r="DJ30" s="4">
        <v>30885.540449029304</v>
      </c>
      <c r="DK30" s="4">
        <v>32430.180960486265</v>
      </c>
      <c r="DL30" s="4">
        <v>31581.367147146502</v>
      </c>
      <c r="DM30" s="4">
        <v>32874.370549602369</v>
      </c>
      <c r="DN30" s="4">
        <v>32475.481989927957</v>
      </c>
      <c r="DO30" s="4">
        <v>0</v>
      </c>
    </row>
    <row r="31" spans="1:119" x14ac:dyDescent="0.25">
      <c r="A31" t="str">
        <f>_xlfn.XLOOKUP(B31,wasteprojectionmodel_actuals_20!D:D,wasteprojectionmodel_actuals_20!C:C)</f>
        <v>Plastic</v>
      </c>
      <c r="B31" t="s">
        <v>53</v>
      </c>
      <c r="C31">
        <f>_xlfn.IFNA(_xlfn.XLOOKUP(_xlfn.TEXTJOIN("",TRUE,'Table1 Input'!D$1,'Table1 Input'!$B31),'Joint tables'!$E$1:$E$507,'Joint tables'!$F$1:$F$507),0)</f>
        <v>0</v>
      </c>
      <c r="D31">
        <f>_xlfn.IFNA(_xlfn.XLOOKUP(_xlfn.TEXTJOIN("",TRUE,'Table1 Input'!E$1,'Table1 Input'!$B31),'Joint tables'!$E$1:$E$507,'Joint tables'!$F$1:$F$507),0)</f>
        <v>0</v>
      </c>
      <c r="E31">
        <f>_xlfn.IFNA(_xlfn.XLOOKUP(_xlfn.TEXTJOIN("",TRUE,'Table1 Input'!F$1,'Table1 Input'!$B31),'Joint tables'!$E$1:$E$507,'Joint tables'!$F$1:$F$507),0)</f>
        <v>0</v>
      </c>
      <c r="F31">
        <f>_xlfn.IFNA(_xlfn.XLOOKUP(_xlfn.TEXTJOIN("",TRUE,'Table1 Input'!G$1,'Table1 Input'!$B31),'Joint tables'!$E$1:$E$507,'Joint tables'!$F$1:$F$507),0)</f>
        <v>0</v>
      </c>
      <c r="G31">
        <f>_xlfn.IFNA(_xlfn.XLOOKUP(_xlfn.TEXTJOIN("",TRUE,'Table1 Input'!H$1,'Table1 Input'!$B31),'Joint tables'!$E$1:$E$507,'Joint tables'!$F$1:$F$507),0)</f>
        <v>0</v>
      </c>
      <c r="H31">
        <f>_xlfn.IFNA(_xlfn.XLOOKUP(_xlfn.TEXTJOIN("",TRUE,'Table1 Input'!I$1,'Table1 Input'!$B31),'Joint tables'!$E$1:$E$507,'Joint tables'!$F$1:$F$507),0)</f>
        <v>0</v>
      </c>
      <c r="I31">
        <f>_xlfn.IFNA(_xlfn.XLOOKUP(_xlfn.TEXTJOIN("",TRUE,'Table1 Input'!J$1,'Table1 Input'!$B31),'Joint tables'!$E$1:$E$507,'Joint tables'!$F$1:$F$507),0)</f>
        <v>28115.527199999953</v>
      </c>
      <c r="J31">
        <f>_xlfn.IFNA(_xlfn.XLOOKUP(_xlfn.TEXTJOIN("",TRUE,'Table1 Input'!K$1,'Table1 Input'!$B31),'Joint tables'!$E$1:$E$507,'Joint tables'!$F$1:$F$507),0)</f>
        <v>28146.448800000027</v>
      </c>
      <c r="K31">
        <f>_xlfn.IFNA(_xlfn.XLOOKUP(_xlfn.TEXTJOIN("",TRUE,'Table1 Input'!L$1,'Table1 Input'!$B31),'Joint tables'!$E$1:$E$507,'Joint tables'!$F$1:$F$507),0)</f>
        <v>481.87040400000001</v>
      </c>
      <c r="L31">
        <f>_xlfn.IFNA(_xlfn.XLOOKUP(_xlfn.TEXTJOIN("",TRUE,'Table1 Input'!M$1,'Table1 Input'!$B31),'Joint tables'!$E$1:$E$507,'Joint tables'!$F$1:$F$507),0)</f>
        <v>1779.1236199999998</v>
      </c>
      <c r="M31">
        <f>_xlfn.IFNA(_xlfn.XLOOKUP(_xlfn.TEXTJOIN("",TRUE,'Table1 Input'!N$1,'Table1 Input'!$B31),'Joint tables'!$E$1:$E$507,'Joint tables'!$F$1:$F$507),0)</f>
        <v>0</v>
      </c>
      <c r="N31">
        <f>_xlfn.IFNA(_xlfn.XLOOKUP(_xlfn.TEXTJOIN("",TRUE,'Table1 Input'!O$1,'Table1 Input'!$B31),'Joint tables'!$E$1:$E$507,'Joint tables'!$F$1:$F$507),0)</f>
        <v>365.59480100000002</v>
      </c>
      <c r="O31">
        <f>_xlfn.IFNA(_xlfn.XLOOKUP(_xlfn.TEXTJOIN("",TRUE,'Table1 Input'!P$1,'Table1 Input'!$B31),'Joint tables'!$E$1:$E$507,'Joint tables'!$F$1:$F$507),0)</f>
        <v>0</v>
      </c>
      <c r="P31">
        <f>_xlfn.IFNA(_xlfn.XLOOKUP(_xlfn.TEXTJOIN("",TRUE,'Table1 Input'!Q$1,'Table1 Input'!$B31),'Joint tables'!$E$1:$E$507,'Joint tables'!$F$1:$F$507),0)</f>
        <v>2107.7752380000002</v>
      </c>
      <c r="Q31">
        <f>_xlfn.IFNA(_xlfn.XLOOKUP(_xlfn.TEXTJOIN("",TRUE,'Table1 Input'!R$1,'Table1 Input'!$B31),'Joint tables'!$E$1:$E$507,'Joint tables'!$F$1:$F$507),0)</f>
        <v>10337.559461000001</v>
      </c>
      <c r="R31">
        <f>_xlfn.IFNA(_xlfn.XLOOKUP(_xlfn.TEXTJOIN("",TRUE,'Table1 Input'!S$1,'Table1 Input'!$B31),'Joint tables'!$E$1:$E$507,'Joint tables'!$F$1:$F$507),0)</f>
        <v>11445.384110999999</v>
      </c>
      <c r="S31" s="4" cm="1">
        <f t="array" ref="S31:DO31">_xlfn.XLOOKUP(B31,'VALUE PROJECTION'!A:A,'VALUE PROJECTION'!B:CX)</f>
        <v>10557.740432083558</v>
      </c>
      <c r="T31" s="4">
        <v>11315.726154374293</v>
      </c>
      <c r="U31" s="4">
        <v>10704.333906456926</v>
      </c>
      <c r="V31" s="4">
        <v>11124.154541672389</v>
      </c>
      <c r="W31" s="4">
        <v>10436.119893015619</v>
      </c>
      <c r="X31" s="4">
        <v>10820.394557567595</v>
      </c>
      <c r="Y31" s="4">
        <v>11408.040850287111</v>
      </c>
      <c r="Z31" s="4">
        <v>11772.315740756658</v>
      </c>
      <c r="AA31" s="4">
        <v>12297.260866818919</v>
      </c>
      <c r="AB31" s="4">
        <v>13547.774638682344</v>
      </c>
      <c r="AC31" s="4">
        <v>13880.966249110132</v>
      </c>
      <c r="AD31" s="4">
        <v>13718.175549532763</v>
      </c>
      <c r="AE31" s="4">
        <v>14980.549370010598</v>
      </c>
      <c r="AF31" s="4">
        <v>14953.162457670449</v>
      </c>
      <c r="AG31" s="4">
        <v>15106.421867356194</v>
      </c>
      <c r="AH31" s="4">
        <v>15084.145494817256</v>
      </c>
      <c r="AI31" s="4">
        <v>14839.997301438123</v>
      </c>
      <c r="AJ31" s="4">
        <v>15267.182151899557</v>
      </c>
      <c r="AK31" s="4">
        <v>15464.013012067839</v>
      </c>
      <c r="AL31" s="4">
        <v>15311.947456177513</v>
      </c>
      <c r="AM31" s="4">
        <v>16523.89636586501</v>
      </c>
      <c r="AN31" s="4">
        <v>17386.03579670102</v>
      </c>
      <c r="AO31" s="4">
        <v>18174.361767935832</v>
      </c>
      <c r="AP31" s="4">
        <v>17861.870685278012</v>
      </c>
      <c r="AQ31" s="4">
        <v>19203.811446750708</v>
      </c>
      <c r="AR31" s="4">
        <v>18977.135790561588</v>
      </c>
      <c r="AS31" s="4">
        <v>19351.261749996993</v>
      </c>
      <c r="AT31" s="4">
        <v>18605.734985733194</v>
      </c>
      <c r="AU31" s="4">
        <v>18519.449475189729</v>
      </c>
      <c r="AV31" s="4">
        <v>18846.774164481336</v>
      </c>
      <c r="AW31" s="4">
        <v>20291.560501412292</v>
      </c>
      <c r="AX31" s="4">
        <v>20171.283531273035</v>
      </c>
      <c r="AY31" s="4">
        <v>21715.417071466498</v>
      </c>
      <c r="AZ31" s="4">
        <v>21383.20910542602</v>
      </c>
      <c r="BA31" s="4">
        <v>22606.909162977754</v>
      </c>
      <c r="BB31" s="4">
        <v>21448.626093933253</v>
      </c>
      <c r="BC31" s="4">
        <v>22194.228982398392</v>
      </c>
      <c r="BD31" s="4">
        <v>22871.913783573444</v>
      </c>
      <c r="BE31" s="4">
        <v>22926.007660942094</v>
      </c>
      <c r="BF31" s="4">
        <v>22652.872578552113</v>
      </c>
      <c r="BG31" s="4">
        <v>23457.013647850403</v>
      </c>
      <c r="BH31" s="4">
        <v>23445.580774319715</v>
      </c>
      <c r="BI31" s="4">
        <v>22422.638727779413</v>
      </c>
      <c r="BJ31" s="4">
        <v>23860.110555495095</v>
      </c>
      <c r="BK31" s="4">
        <v>25751.725040513546</v>
      </c>
      <c r="BL31" s="4">
        <v>26093.144876104903</v>
      </c>
      <c r="BM31" s="4">
        <v>27437.504139928988</v>
      </c>
      <c r="BN31" s="4">
        <v>27242.588737248421</v>
      </c>
      <c r="BO31" s="4">
        <v>28151.620317038676</v>
      </c>
      <c r="BP31" s="4">
        <v>26949.876758633058</v>
      </c>
      <c r="BQ31" s="4">
        <v>27540.322317172657</v>
      </c>
      <c r="BR31" s="4">
        <v>27607.292559450059</v>
      </c>
      <c r="BS31" s="4">
        <v>27576.870923930212</v>
      </c>
      <c r="BT31" s="4">
        <v>26704.32265562268</v>
      </c>
      <c r="BU31" s="4">
        <v>27881.394803670384</v>
      </c>
      <c r="BV31" s="4">
        <v>27555.022012751211</v>
      </c>
      <c r="BW31" s="4">
        <v>28995.708210377747</v>
      </c>
      <c r="BX31" s="4">
        <v>28806.829498218358</v>
      </c>
      <c r="BY31" s="4">
        <v>30894.605177383746</v>
      </c>
      <c r="BZ31" s="4">
        <v>30986.599305716518</v>
      </c>
      <c r="CA31" s="4">
        <v>32104.102239535488</v>
      </c>
      <c r="CB31" s="4">
        <v>32971.652357958083</v>
      </c>
      <c r="CC31" s="4">
        <v>31545.931609121555</v>
      </c>
      <c r="CD31" s="4">
        <v>31410.427991877823</v>
      </c>
      <c r="CE31" s="4">
        <v>32009.454545148204</v>
      </c>
      <c r="CF31" s="4">
        <v>31826.023131027436</v>
      </c>
      <c r="CG31" s="4">
        <v>31422.767645421583</v>
      </c>
      <c r="CH31" s="4">
        <v>33374.158568178435</v>
      </c>
      <c r="CI31" s="4">
        <v>33052.835127421589</v>
      </c>
      <c r="CJ31" s="4">
        <v>35071.089835274666</v>
      </c>
      <c r="CK31" s="4">
        <v>34402.721860906058</v>
      </c>
      <c r="CL31" s="4">
        <v>34653.222585348834</v>
      </c>
      <c r="CM31" s="4">
        <v>36327.184933519733</v>
      </c>
      <c r="CN31" s="4">
        <v>35919.805541233123</v>
      </c>
      <c r="CO31" s="4">
        <v>36633.970510476334</v>
      </c>
      <c r="CP31" s="4">
        <v>35528.690123181812</v>
      </c>
      <c r="CQ31" s="4">
        <v>36337.999452711134</v>
      </c>
      <c r="CR31" s="4">
        <v>35899.050737614962</v>
      </c>
      <c r="CS31" s="4">
        <v>37610.352751291088</v>
      </c>
      <c r="CT31" s="4">
        <v>36556.512705367451</v>
      </c>
      <c r="CU31" s="4">
        <v>37376.999650858743</v>
      </c>
      <c r="CV31" s="4">
        <v>39353.450337897717</v>
      </c>
      <c r="CW31" s="4">
        <v>39117.464719169504</v>
      </c>
      <c r="CX31" s="4">
        <v>39531.477972240529</v>
      </c>
      <c r="CY31" s="4">
        <v>40219.13980470434</v>
      </c>
      <c r="CZ31" s="4">
        <v>41452.018534006849</v>
      </c>
      <c r="DA31" s="4">
        <v>39137.067862125754</v>
      </c>
      <c r="DB31" s="4">
        <v>40487.430107156084</v>
      </c>
      <c r="DC31" s="4">
        <v>39619.715805624015</v>
      </c>
      <c r="DD31" s="4">
        <v>39381.479032576724</v>
      </c>
      <c r="DE31" s="4">
        <v>42165.381836529057</v>
      </c>
      <c r="DF31" s="4">
        <v>40720.926769115053</v>
      </c>
      <c r="DG31" s="4">
        <v>44848.56683045403</v>
      </c>
      <c r="DH31" s="4">
        <v>43954.23127291436</v>
      </c>
      <c r="DI31" s="4">
        <v>43745.973907140862</v>
      </c>
      <c r="DJ31" s="4">
        <v>43340.747808106069</v>
      </c>
      <c r="DK31" s="4">
        <v>44118.078963091495</v>
      </c>
      <c r="DL31" s="4">
        <v>43443.599819174975</v>
      </c>
      <c r="DM31" s="4">
        <v>43675.535507468085</v>
      </c>
      <c r="DN31" s="4">
        <v>45076.661042741907</v>
      </c>
      <c r="DO31" s="4">
        <v>0</v>
      </c>
    </row>
    <row r="32" spans="1:119" x14ac:dyDescent="0.25">
      <c r="A32" t="str">
        <f>_xlfn.XLOOKUP(B32,wasteprojectionmodel_actuals_20!D:D,wasteprojectionmodel_actuals_20!C:C)</f>
        <v>Plastic</v>
      </c>
      <c r="B32" t="s">
        <v>54</v>
      </c>
      <c r="C32">
        <f>_xlfn.IFNA(_xlfn.XLOOKUP(_xlfn.TEXTJOIN("",TRUE,'Table1 Input'!D$1,'Table1 Input'!$B32),'Joint tables'!$E$1:$E$507,'Joint tables'!$F$1:$F$507),0)</f>
        <v>0</v>
      </c>
      <c r="D32">
        <f>_xlfn.IFNA(_xlfn.XLOOKUP(_xlfn.TEXTJOIN("",TRUE,'Table1 Input'!E$1,'Table1 Input'!$B32),'Joint tables'!$E$1:$E$507,'Joint tables'!$F$1:$F$507),0)</f>
        <v>0</v>
      </c>
      <c r="E32">
        <f>_xlfn.IFNA(_xlfn.XLOOKUP(_xlfn.TEXTJOIN("",TRUE,'Table1 Input'!F$1,'Table1 Input'!$B32),'Joint tables'!$E$1:$E$507,'Joint tables'!$F$1:$F$507),0)</f>
        <v>0</v>
      </c>
      <c r="F32">
        <f>_xlfn.IFNA(_xlfn.XLOOKUP(_xlfn.TEXTJOIN("",TRUE,'Table1 Input'!G$1,'Table1 Input'!$B32),'Joint tables'!$E$1:$E$507,'Joint tables'!$F$1:$F$507),0)</f>
        <v>0</v>
      </c>
      <c r="G32">
        <f>_xlfn.IFNA(_xlfn.XLOOKUP(_xlfn.TEXTJOIN("",TRUE,'Table1 Input'!H$1,'Table1 Input'!$B32),'Joint tables'!$E$1:$E$507,'Joint tables'!$F$1:$F$507),0)</f>
        <v>0</v>
      </c>
      <c r="H32">
        <f>_xlfn.IFNA(_xlfn.XLOOKUP(_xlfn.TEXTJOIN("",TRUE,'Table1 Input'!I$1,'Table1 Input'!$B32),'Joint tables'!$E$1:$E$507,'Joint tables'!$F$1:$F$507),0)</f>
        <v>0</v>
      </c>
      <c r="I32">
        <f>_xlfn.IFNA(_xlfn.XLOOKUP(_xlfn.TEXTJOIN("",TRUE,'Table1 Input'!J$1,'Table1 Input'!$B32),'Joint tables'!$E$1:$E$507,'Joint tables'!$F$1:$F$507),0)</f>
        <v>20256.010879999962</v>
      </c>
      <c r="J32">
        <f>_xlfn.IFNA(_xlfn.XLOOKUP(_xlfn.TEXTJOIN("",TRUE,'Table1 Input'!K$1,'Table1 Input'!$B32),'Joint tables'!$E$1:$E$507,'Joint tables'!$F$1:$F$507),0)</f>
        <v>23796.59452000005</v>
      </c>
      <c r="K32">
        <f>_xlfn.IFNA(_xlfn.XLOOKUP(_xlfn.TEXTJOIN("",TRUE,'Table1 Input'!L$1,'Table1 Input'!$B32),'Joint tables'!$E$1:$E$507,'Joint tables'!$F$1:$F$507),0)</f>
        <v>17947.195746000001</v>
      </c>
      <c r="L32">
        <f>_xlfn.IFNA(_xlfn.XLOOKUP(_xlfn.TEXTJOIN("",TRUE,'Table1 Input'!M$1,'Table1 Input'!$B32),'Joint tables'!$E$1:$E$507,'Joint tables'!$F$1:$F$507),0)</f>
        <v>17182.05184</v>
      </c>
      <c r="M32">
        <f>_xlfn.IFNA(_xlfn.XLOOKUP(_xlfn.TEXTJOIN("",TRUE,'Table1 Input'!N$1,'Table1 Input'!$B32),'Joint tables'!$E$1:$E$507,'Joint tables'!$F$1:$F$507),0)</f>
        <v>10313.406138</v>
      </c>
      <c r="N32">
        <f>_xlfn.IFNA(_xlfn.XLOOKUP(_xlfn.TEXTJOIN("",TRUE,'Table1 Input'!O$1,'Table1 Input'!$B32),'Joint tables'!$E$1:$E$507,'Joint tables'!$F$1:$F$507),0)</f>
        <v>16905.890583</v>
      </c>
      <c r="O32">
        <f>_xlfn.IFNA(_xlfn.XLOOKUP(_xlfn.TEXTJOIN("",TRUE,'Table1 Input'!P$1,'Table1 Input'!$B32),'Joint tables'!$E$1:$E$507,'Joint tables'!$F$1:$F$507),0)</f>
        <v>13850.094842</v>
      </c>
      <c r="P32">
        <f>_xlfn.IFNA(_xlfn.XLOOKUP(_xlfn.TEXTJOIN("",TRUE,'Table1 Input'!Q$1,'Table1 Input'!$B32),'Joint tables'!$E$1:$E$507,'Joint tables'!$F$1:$F$507),0)</f>
        <v>15563.139663</v>
      </c>
      <c r="Q32">
        <f>_xlfn.IFNA(_xlfn.XLOOKUP(_xlfn.TEXTJOIN("",TRUE,'Table1 Input'!R$1,'Table1 Input'!$B32),'Joint tables'!$E$1:$E$507,'Joint tables'!$F$1:$F$507),0)</f>
        <v>24868.352486000003</v>
      </c>
      <c r="R32">
        <f>_xlfn.IFNA(_xlfn.XLOOKUP(_xlfn.TEXTJOIN("",TRUE,'Table1 Input'!S$1,'Table1 Input'!$B32),'Joint tables'!$E$1:$E$507,'Joint tables'!$F$1:$F$507),0)</f>
        <v>20095.805747999999</v>
      </c>
      <c r="S32" s="4" cm="1">
        <f t="array" ref="S32:DO32">_xlfn.XLOOKUP(B32,'VALUE PROJECTION'!A:A,'VALUE PROJECTION'!B:CX)</f>
        <v>19078.021928642029</v>
      </c>
      <c r="T32" s="4">
        <v>20554.72685497049</v>
      </c>
      <c r="U32" s="4">
        <v>19619.844082933556</v>
      </c>
      <c r="V32" s="4">
        <v>20068.473494857481</v>
      </c>
      <c r="W32" s="4">
        <v>19007.103879760129</v>
      </c>
      <c r="X32" s="4">
        <v>19970.702168035994</v>
      </c>
      <c r="Y32" s="4">
        <v>20827.639514254992</v>
      </c>
      <c r="Z32" s="4">
        <v>20556.444847858296</v>
      </c>
      <c r="AA32" s="4">
        <v>22923.341680527981</v>
      </c>
      <c r="AB32" s="4">
        <v>24480.469035314596</v>
      </c>
      <c r="AC32" s="4">
        <v>24489.546637843749</v>
      </c>
      <c r="AD32" s="4">
        <v>25548.295987394649</v>
      </c>
      <c r="AE32" s="4">
        <v>26841.748153158926</v>
      </c>
      <c r="AF32" s="4">
        <v>26884.842555394687</v>
      </c>
      <c r="AG32" s="4">
        <v>28277.505488290572</v>
      </c>
      <c r="AH32" s="4">
        <v>28206.473337963271</v>
      </c>
      <c r="AI32" s="4">
        <v>26559.673072153877</v>
      </c>
      <c r="AJ32" s="4">
        <v>25974.816999664228</v>
      </c>
      <c r="AK32" s="4">
        <v>28621.277957914383</v>
      </c>
      <c r="AL32" s="4">
        <v>28010.000163750163</v>
      </c>
      <c r="AM32" s="4">
        <v>29045.963301465225</v>
      </c>
      <c r="AN32" s="4">
        <v>31491.24589376268</v>
      </c>
      <c r="AO32" s="4">
        <v>34256.215515047341</v>
      </c>
      <c r="AP32" s="4">
        <v>33786.352798150496</v>
      </c>
      <c r="AQ32" s="4">
        <v>34289.660471914496</v>
      </c>
      <c r="AR32" s="4">
        <v>36028.837780228532</v>
      </c>
      <c r="AS32" s="4">
        <v>33264.702120948459</v>
      </c>
      <c r="AT32" s="4">
        <v>34776.350412639105</v>
      </c>
      <c r="AU32" s="4">
        <v>33420.240816110934</v>
      </c>
      <c r="AV32" s="4">
        <v>35172.139757294033</v>
      </c>
      <c r="AW32" s="4">
        <v>35139.757323310521</v>
      </c>
      <c r="AX32" s="4">
        <v>35158.807766091042</v>
      </c>
      <c r="AY32" s="4">
        <v>39385.487513221706</v>
      </c>
      <c r="AZ32" s="4">
        <v>40671.461572505963</v>
      </c>
      <c r="BA32" s="4">
        <v>39678.18970235977</v>
      </c>
      <c r="BB32" s="4">
        <v>41678.384178908884</v>
      </c>
      <c r="BC32" s="4">
        <v>42166.940759501122</v>
      </c>
      <c r="BD32" s="4">
        <v>41666.633590545745</v>
      </c>
      <c r="BE32" s="4">
        <v>41575.226273126973</v>
      </c>
      <c r="BF32" s="4">
        <v>40896.444033005857</v>
      </c>
      <c r="BG32" s="4">
        <v>43856.094035326889</v>
      </c>
      <c r="BH32" s="4">
        <v>43742.25097754439</v>
      </c>
      <c r="BI32" s="4">
        <v>42871.571352520354</v>
      </c>
      <c r="BJ32" s="4">
        <v>43394.315998374688</v>
      </c>
      <c r="BK32" s="4">
        <v>46548.853183926723</v>
      </c>
      <c r="BL32" s="4">
        <v>48080.358055116027</v>
      </c>
      <c r="BM32" s="4">
        <v>46573.703129789938</v>
      </c>
      <c r="BN32" s="4">
        <v>46470.556613372719</v>
      </c>
      <c r="BO32" s="4">
        <v>49577.623063609841</v>
      </c>
      <c r="BP32" s="4">
        <v>49439.360904057605</v>
      </c>
      <c r="BQ32" s="4">
        <v>50541.629737238458</v>
      </c>
      <c r="BR32" s="4">
        <v>50046.554823349601</v>
      </c>
      <c r="BS32" s="4">
        <v>50185.861930150095</v>
      </c>
      <c r="BT32" s="4">
        <v>50598.21089067014</v>
      </c>
      <c r="BU32" s="4">
        <v>50642.133271512947</v>
      </c>
      <c r="BV32" s="4">
        <v>51567.96815262804</v>
      </c>
      <c r="BW32" s="4">
        <v>53930.532311962874</v>
      </c>
      <c r="BX32" s="4">
        <v>53977.787009803826</v>
      </c>
      <c r="BY32" s="4">
        <v>56444.184035345199</v>
      </c>
      <c r="BZ32" s="4">
        <v>57200.213442231267</v>
      </c>
      <c r="CA32" s="4">
        <v>57671.093707475433</v>
      </c>
      <c r="CB32" s="4">
        <v>57999.04592125104</v>
      </c>
      <c r="CC32" s="4">
        <v>58361.405753741266</v>
      </c>
      <c r="CD32" s="4">
        <v>58093.925274355672</v>
      </c>
      <c r="CE32" s="4">
        <v>57478.344104045922</v>
      </c>
      <c r="CF32" s="4">
        <v>59372.515724808443</v>
      </c>
      <c r="CG32" s="4">
        <v>56706.838272469817</v>
      </c>
      <c r="CH32" s="4">
        <v>58856.997827077459</v>
      </c>
      <c r="CI32" s="4">
        <v>63742.35473910463</v>
      </c>
      <c r="CJ32" s="4">
        <v>63044.338244381353</v>
      </c>
      <c r="CK32" s="4">
        <v>62867.593540326547</v>
      </c>
      <c r="CL32" s="4">
        <v>64198.646523759882</v>
      </c>
      <c r="CM32" s="4">
        <v>65800.59129891028</v>
      </c>
      <c r="CN32" s="4">
        <v>66405.200322922043</v>
      </c>
      <c r="CO32" s="4">
        <v>67027.638961036864</v>
      </c>
      <c r="CP32" s="4">
        <v>64034.258181580619</v>
      </c>
      <c r="CQ32" s="4">
        <v>67468.578021440597</v>
      </c>
      <c r="CR32" s="4">
        <v>65975.164922883647</v>
      </c>
      <c r="CS32" s="4">
        <v>66801.400243114986</v>
      </c>
      <c r="CT32" s="4">
        <v>67168.168266561494</v>
      </c>
      <c r="CU32" s="4">
        <v>68744.797919304256</v>
      </c>
      <c r="CV32" s="4">
        <v>69421.175025009099</v>
      </c>
      <c r="CW32" s="4">
        <v>71129.295767364427</v>
      </c>
      <c r="CX32" s="4">
        <v>70544.625958932767</v>
      </c>
      <c r="CY32" s="4">
        <v>72308.063349768956</v>
      </c>
      <c r="CZ32" s="4">
        <v>75888.624340636001</v>
      </c>
      <c r="DA32" s="4">
        <v>76795.261450867547</v>
      </c>
      <c r="DB32" s="4">
        <v>75676.000005951995</v>
      </c>
      <c r="DC32" s="4">
        <v>73090.121723979042</v>
      </c>
      <c r="DD32" s="4">
        <v>73267.542146716267</v>
      </c>
      <c r="DE32" s="4">
        <v>74188.706604962223</v>
      </c>
      <c r="DF32" s="4">
        <v>75263.332215811679</v>
      </c>
      <c r="DG32" s="4">
        <v>75543.718967505978</v>
      </c>
      <c r="DH32" s="4">
        <v>80627.097016364089</v>
      </c>
      <c r="DI32" s="4">
        <v>81845.835534054946</v>
      </c>
      <c r="DJ32" s="4">
        <v>74558.489316873412</v>
      </c>
      <c r="DK32" s="4">
        <v>80335.832123794811</v>
      </c>
      <c r="DL32" s="4">
        <v>80865.688163281782</v>
      </c>
      <c r="DM32" s="4">
        <v>85064.060406687233</v>
      </c>
      <c r="DN32" s="4">
        <v>81902.296979790379</v>
      </c>
      <c r="DO32" s="4">
        <v>0</v>
      </c>
    </row>
    <row r="33" spans="1:119" x14ac:dyDescent="0.25">
      <c r="A33" t="str">
        <f>_xlfn.XLOOKUP(B33,wasteprojectionmodel_actuals_20!D:D,wasteprojectionmodel_actuals_20!C:C)</f>
        <v>Plastic</v>
      </c>
      <c r="B33" t="s">
        <v>55</v>
      </c>
      <c r="C33">
        <f>_xlfn.IFNA(_xlfn.XLOOKUP(_xlfn.TEXTJOIN("",TRUE,'Table1 Input'!D$1,'Table1 Input'!$B33),'Joint tables'!$E$1:$E$507,'Joint tables'!$F$1:$F$507),0)</f>
        <v>0</v>
      </c>
      <c r="D33">
        <f>_xlfn.IFNA(_xlfn.XLOOKUP(_xlfn.TEXTJOIN("",TRUE,'Table1 Input'!E$1,'Table1 Input'!$B33),'Joint tables'!$E$1:$E$507,'Joint tables'!$F$1:$F$507),0)</f>
        <v>0</v>
      </c>
      <c r="E33">
        <f>_xlfn.IFNA(_xlfn.XLOOKUP(_xlfn.TEXTJOIN("",TRUE,'Table1 Input'!F$1,'Table1 Input'!$B33),'Joint tables'!$E$1:$E$507,'Joint tables'!$F$1:$F$507),0)</f>
        <v>0</v>
      </c>
      <c r="F33">
        <f>_xlfn.IFNA(_xlfn.XLOOKUP(_xlfn.TEXTJOIN("",TRUE,'Table1 Input'!G$1,'Table1 Input'!$B33),'Joint tables'!$E$1:$E$507,'Joint tables'!$F$1:$F$507),0)</f>
        <v>0</v>
      </c>
      <c r="G33">
        <f>_xlfn.IFNA(_xlfn.XLOOKUP(_xlfn.TEXTJOIN("",TRUE,'Table1 Input'!H$1,'Table1 Input'!$B33),'Joint tables'!$E$1:$E$507,'Joint tables'!$F$1:$F$507),0)</f>
        <v>0</v>
      </c>
      <c r="H33">
        <f>_xlfn.IFNA(_xlfn.XLOOKUP(_xlfn.TEXTJOIN("",TRUE,'Table1 Input'!I$1,'Table1 Input'!$B33),'Joint tables'!$E$1:$E$507,'Joint tables'!$F$1:$F$507),0)</f>
        <v>0</v>
      </c>
      <c r="I33">
        <f>_xlfn.IFNA(_xlfn.XLOOKUP(_xlfn.TEXTJOIN("",TRUE,'Table1 Input'!J$1,'Table1 Input'!$B33),'Joint tables'!$E$1:$E$507,'Joint tables'!$F$1:$F$507),0)</f>
        <v>6023.1157200000043</v>
      </c>
      <c r="J33">
        <f>_xlfn.IFNA(_xlfn.XLOOKUP(_xlfn.TEXTJOIN("",TRUE,'Table1 Input'!K$1,'Table1 Input'!$B33),'Joint tables'!$E$1:$E$507,'Joint tables'!$F$1:$F$507),0)</f>
        <v>6143.1848799999943</v>
      </c>
      <c r="K33">
        <f>_xlfn.IFNA(_xlfn.XLOOKUP(_xlfn.TEXTJOIN("",TRUE,'Table1 Input'!L$1,'Table1 Input'!$B33),'Joint tables'!$E$1:$E$507,'Joint tables'!$F$1:$F$507),0)</f>
        <v>2026.5735199999999</v>
      </c>
      <c r="L33">
        <f>_xlfn.IFNA(_xlfn.XLOOKUP(_xlfn.TEXTJOIN("",TRUE,'Table1 Input'!M$1,'Table1 Input'!$B33),'Joint tables'!$E$1:$E$507,'Joint tables'!$F$1:$F$507),0)</f>
        <v>190.63498900000002</v>
      </c>
      <c r="M33">
        <f>_xlfn.IFNA(_xlfn.XLOOKUP(_xlfn.TEXTJOIN("",TRUE,'Table1 Input'!N$1,'Table1 Input'!$B33),'Joint tables'!$E$1:$E$507,'Joint tables'!$F$1:$F$507),0)</f>
        <v>4399.346896</v>
      </c>
      <c r="N33">
        <f>_xlfn.IFNA(_xlfn.XLOOKUP(_xlfn.TEXTJOIN("",TRUE,'Table1 Input'!O$1,'Table1 Input'!$B33),'Joint tables'!$E$1:$E$507,'Joint tables'!$F$1:$F$507),0)</f>
        <v>4107.1490629999998</v>
      </c>
      <c r="O33">
        <f>_xlfn.IFNA(_xlfn.XLOOKUP(_xlfn.TEXTJOIN("",TRUE,'Table1 Input'!P$1,'Table1 Input'!$B33),'Joint tables'!$E$1:$E$507,'Joint tables'!$F$1:$F$507),0)</f>
        <v>3661.121173</v>
      </c>
      <c r="P33">
        <f>_xlfn.IFNA(_xlfn.XLOOKUP(_xlfn.TEXTJOIN("",TRUE,'Table1 Input'!Q$1,'Table1 Input'!$B33),'Joint tables'!$E$1:$E$507,'Joint tables'!$F$1:$F$507),0)</f>
        <v>4170.0611369999997</v>
      </c>
      <c r="Q33">
        <f>_xlfn.IFNA(_xlfn.XLOOKUP(_xlfn.TEXTJOIN("",TRUE,'Table1 Input'!R$1,'Table1 Input'!$B33),'Joint tables'!$E$1:$E$507,'Joint tables'!$F$1:$F$507),0)</f>
        <v>7051.8165630000003</v>
      </c>
      <c r="R33">
        <f>_xlfn.IFNA(_xlfn.XLOOKUP(_xlfn.TEXTJOIN("",TRUE,'Table1 Input'!S$1,'Table1 Input'!$B33),'Joint tables'!$E$1:$E$507,'Joint tables'!$F$1:$F$507),0)</f>
        <v>8376.4071920000006</v>
      </c>
      <c r="S33" s="4" cm="1">
        <f t="array" ref="S33:DO33">_xlfn.XLOOKUP(B33,'VALUE PROJECTION'!A:A,'VALUE PROJECTION'!B:CX)</f>
        <v>8157.5305122015907</v>
      </c>
      <c r="T33" s="4">
        <v>8761.9904571539118</v>
      </c>
      <c r="U33" s="4">
        <v>9166.6080080743432</v>
      </c>
      <c r="V33" s="4">
        <v>9631.6048470135665</v>
      </c>
      <c r="W33" s="4">
        <v>9472.8774058799572</v>
      </c>
      <c r="X33" s="4">
        <v>10580.559601489207</v>
      </c>
      <c r="Y33" s="4">
        <v>11474.869282382728</v>
      </c>
      <c r="Z33" s="4">
        <v>12205.332101267053</v>
      </c>
      <c r="AA33" s="4">
        <v>13700.070702188681</v>
      </c>
      <c r="AB33" s="4">
        <v>15555.804278333519</v>
      </c>
      <c r="AC33" s="4">
        <v>17331.715805116575</v>
      </c>
      <c r="AD33" s="4">
        <v>17081.286515316449</v>
      </c>
      <c r="AE33" s="4">
        <v>18755.433223053406</v>
      </c>
      <c r="AF33" s="4">
        <v>19748.062740681598</v>
      </c>
      <c r="AG33" s="4">
        <v>21035.759186586019</v>
      </c>
      <c r="AH33" s="4">
        <v>21167.966044689041</v>
      </c>
      <c r="AI33" s="4">
        <v>22293.953145625987</v>
      </c>
      <c r="AJ33" s="4">
        <v>21686.589268950644</v>
      </c>
      <c r="AK33" s="4">
        <v>23794.199813912262</v>
      </c>
      <c r="AL33" s="4">
        <v>24736.838715913775</v>
      </c>
      <c r="AM33" s="4">
        <v>27680.523508294016</v>
      </c>
      <c r="AN33" s="4">
        <v>30024.621835266207</v>
      </c>
      <c r="AO33" s="4">
        <v>30707.737732909241</v>
      </c>
      <c r="AP33" s="4">
        <v>32935.901588931119</v>
      </c>
      <c r="AQ33" s="4">
        <v>34158.101708744238</v>
      </c>
      <c r="AR33" s="4">
        <v>36191.487018680098</v>
      </c>
      <c r="AS33" s="4">
        <v>36789.385157281387</v>
      </c>
      <c r="AT33" s="4">
        <v>36422.964483404998</v>
      </c>
      <c r="AU33" s="4">
        <v>37861.188903623261</v>
      </c>
      <c r="AV33" s="4">
        <v>38822.465903599914</v>
      </c>
      <c r="AW33" s="4">
        <v>41364.133350077384</v>
      </c>
      <c r="AX33" s="4">
        <v>42153.075379968868</v>
      </c>
      <c r="AY33" s="4">
        <v>45711.732980552799</v>
      </c>
      <c r="AZ33" s="4">
        <v>49824.168529443836</v>
      </c>
      <c r="BA33" s="4">
        <v>51409.76808539006</v>
      </c>
      <c r="BB33" s="4">
        <v>52628.457537326358</v>
      </c>
      <c r="BC33" s="4">
        <v>55155.766287994564</v>
      </c>
      <c r="BD33" s="4">
        <v>55927.781854549634</v>
      </c>
      <c r="BE33" s="4">
        <v>57364.609790246614</v>
      </c>
      <c r="BF33" s="4">
        <v>56728.324939603895</v>
      </c>
      <c r="BG33" s="4">
        <v>59532.042395815246</v>
      </c>
      <c r="BH33" s="4">
        <v>62979.945752144136</v>
      </c>
      <c r="BI33" s="4">
        <v>63183.96577287728</v>
      </c>
      <c r="BJ33" s="4">
        <v>67628.745542045304</v>
      </c>
      <c r="BK33" s="4">
        <v>71011.807812673534</v>
      </c>
      <c r="BL33" s="4">
        <v>72614.058924189929</v>
      </c>
      <c r="BM33" s="4">
        <v>77164.596308660373</v>
      </c>
      <c r="BN33" s="4">
        <v>78324.039613711284</v>
      </c>
      <c r="BO33" s="4">
        <v>80097.658112113553</v>
      </c>
      <c r="BP33" s="4">
        <v>83112.442396462531</v>
      </c>
      <c r="BQ33" s="4">
        <v>82449.787214455748</v>
      </c>
      <c r="BR33" s="4">
        <v>85237.855747927766</v>
      </c>
      <c r="BS33" s="4">
        <v>88033.234127313757</v>
      </c>
      <c r="BT33" s="4">
        <v>86442.981613065262</v>
      </c>
      <c r="BU33" s="4">
        <v>89085.698034017114</v>
      </c>
      <c r="BV33" s="4">
        <v>92684.442041100643</v>
      </c>
      <c r="BW33" s="4">
        <v>98951.728995448473</v>
      </c>
      <c r="BX33" s="4">
        <v>97460.268195123965</v>
      </c>
      <c r="BY33" s="4">
        <v>105883.40131354368</v>
      </c>
      <c r="BZ33" s="4">
        <v>111933.28868688161</v>
      </c>
      <c r="CA33" s="4">
        <v>108813.81459933755</v>
      </c>
      <c r="CB33" s="4">
        <v>115782.5054660407</v>
      </c>
      <c r="CC33" s="4">
        <v>116873.54488500378</v>
      </c>
      <c r="CD33" s="4">
        <v>116622.1418496301</v>
      </c>
      <c r="CE33" s="4">
        <v>115870.48380119418</v>
      </c>
      <c r="CF33" s="4">
        <v>111207.8864419274</v>
      </c>
      <c r="CG33" s="4">
        <v>122836.99235325822</v>
      </c>
      <c r="CH33" s="4">
        <v>126566.6867864206</v>
      </c>
      <c r="CI33" s="4">
        <v>133229.00812143899</v>
      </c>
      <c r="CJ33" s="4">
        <v>133630.69695663257</v>
      </c>
      <c r="CK33" s="4">
        <v>141292.86889294113</v>
      </c>
      <c r="CL33" s="4">
        <v>145894.23055930852</v>
      </c>
      <c r="CM33" s="4">
        <v>141202.07772243282</v>
      </c>
      <c r="CN33" s="4">
        <v>148065.11150570039</v>
      </c>
      <c r="CO33" s="4">
        <v>156855.92735393308</v>
      </c>
      <c r="CP33" s="4">
        <v>150197.24074483564</v>
      </c>
      <c r="CQ33" s="4">
        <v>153727.3138068429</v>
      </c>
      <c r="CR33" s="4">
        <v>150235.09925312331</v>
      </c>
      <c r="CS33" s="4">
        <v>159486.93799496026</v>
      </c>
      <c r="CT33" s="4">
        <v>162998.22580046768</v>
      </c>
      <c r="CU33" s="4">
        <v>163722.51062342842</v>
      </c>
      <c r="CV33" s="4">
        <v>175745.78576838094</v>
      </c>
      <c r="CW33" s="4">
        <v>174550.89757191564</v>
      </c>
      <c r="CX33" s="4">
        <v>184745.55629025266</v>
      </c>
      <c r="CY33" s="4">
        <v>187711.20858927656</v>
      </c>
      <c r="CZ33" s="4">
        <v>185876.38455079214</v>
      </c>
      <c r="DA33" s="4">
        <v>193477.92483216742</v>
      </c>
      <c r="DB33" s="4">
        <v>196608.44031205014</v>
      </c>
      <c r="DC33" s="4">
        <v>186299.91393897781</v>
      </c>
      <c r="DD33" s="4">
        <v>197643.25506971078</v>
      </c>
      <c r="DE33" s="4">
        <v>203212.2204100572</v>
      </c>
      <c r="DF33" s="4">
        <v>203949.59862868459</v>
      </c>
      <c r="DG33" s="4">
        <v>213011.31438693439</v>
      </c>
      <c r="DH33" s="4">
        <v>210953.03533522831</v>
      </c>
      <c r="DI33" s="4">
        <v>224653.35938855534</v>
      </c>
      <c r="DJ33" s="4">
        <v>224792.66869100838</v>
      </c>
      <c r="DK33" s="4">
        <v>235961.43544093642</v>
      </c>
      <c r="DL33" s="4">
        <v>221844.08722464051</v>
      </c>
      <c r="DM33" s="4">
        <v>239400.18726634659</v>
      </c>
      <c r="DN33" s="4">
        <v>233938.55881783593</v>
      </c>
      <c r="DO33" s="4">
        <v>0</v>
      </c>
    </row>
    <row r="34" spans="1:119" x14ac:dyDescent="0.25">
      <c r="A34" t="str">
        <f>_xlfn.XLOOKUP(B34,wasteprojectionmodel_actuals_20!D:D,wasteprojectionmodel_actuals_20!C:C)</f>
        <v>Plastic</v>
      </c>
      <c r="B34" t="s">
        <v>56</v>
      </c>
      <c r="C34">
        <f>_xlfn.IFNA(_xlfn.XLOOKUP(_xlfn.TEXTJOIN("",TRUE,'Table1 Input'!D$1,'Table1 Input'!$B34),'Joint tables'!$E$1:$E$507,'Joint tables'!$F$1:$F$507),0)</f>
        <v>0</v>
      </c>
      <c r="D34">
        <f>_xlfn.IFNA(_xlfn.XLOOKUP(_xlfn.TEXTJOIN("",TRUE,'Table1 Input'!E$1,'Table1 Input'!$B34),'Joint tables'!$E$1:$E$507,'Joint tables'!$F$1:$F$507),0)</f>
        <v>0</v>
      </c>
      <c r="E34">
        <f>_xlfn.IFNA(_xlfn.XLOOKUP(_xlfn.TEXTJOIN("",TRUE,'Table1 Input'!F$1,'Table1 Input'!$B34),'Joint tables'!$E$1:$E$507,'Joint tables'!$F$1:$F$507),0)</f>
        <v>0</v>
      </c>
      <c r="F34">
        <f>_xlfn.IFNA(_xlfn.XLOOKUP(_xlfn.TEXTJOIN("",TRUE,'Table1 Input'!G$1,'Table1 Input'!$B34),'Joint tables'!$E$1:$E$507,'Joint tables'!$F$1:$F$507),0)</f>
        <v>0</v>
      </c>
      <c r="G34">
        <f>_xlfn.IFNA(_xlfn.XLOOKUP(_xlfn.TEXTJOIN("",TRUE,'Table1 Input'!H$1,'Table1 Input'!$B34),'Joint tables'!$E$1:$E$507,'Joint tables'!$F$1:$F$507),0)</f>
        <v>0</v>
      </c>
      <c r="H34">
        <f>_xlfn.IFNA(_xlfn.XLOOKUP(_xlfn.TEXTJOIN("",TRUE,'Table1 Input'!I$1,'Table1 Input'!$B34),'Joint tables'!$E$1:$E$507,'Joint tables'!$F$1:$F$507),0)</f>
        <v>0</v>
      </c>
      <c r="I34">
        <f>_xlfn.IFNA(_xlfn.XLOOKUP(_xlfn.TEXTJOIN("",TRUE,'Table1 Input'!J$1,'Table1 Input'!$B34),'Joint tables'!$E$1:$E$507,'Joint tables'!$F$1:$F$507),0)</f>
        <v>4896.889214964639</v>
      </c>
      <c r="J34">
        <f>_xlfn.IFNA(_xlfn.XLOOKUP(_xlfn.TEXTJOIN("",TRUE,'Table1 Input'!K$1,'Table1 Input'!$B34),'Joint tables'!$E$1:$E$507,'Joint tables'!$F$1:$F$507),0)</f>
        <v>3880.5369105504451</v>
      </c>
      <c r="K34">
        <f>_xlfn.IFNA(_xlfn.XLOOKUP(_xlfn.TEXTJOIN("",TRUE,'Table1 Input'!L$1,'Table1 Input'!$B34),'Joint tables'!$E$1:$E$507,'Joint tables'!$F$1:$F$507),0)</f>
        <v>1458.4354050000002</v>
      </c>
      <c r="L34">
        <f>_xlfn.IFNA(_xlfn.XLOOKUP(_xlfn.TEXTJOIN("",TRUE,'Table1 Input'!M$1,'Table1 Input'!$B34),'Joint tables'!$E$1:$E$507,'Joint tables'!$F$1:$F$507),0)</f>
        <v>953.36821099999997</v>
      </c>
      <c r="M34">
        <f>_xlfn.IFNA(_xlfn.XLOOKUP(_xlfn.TEXTJOIN("",TRUE,'Table1 Input'!N$1,'Table1 Input'!$B34),'Joint tables'!$E$1:$E$507,'Joint tables'!$F$1:$F$507),0)</f>
        <v>518.43121599999995</v>
      </c>
      <c r="N34">
        <f>_xlfn.IFNA(_xlfn.XLOOKUP(_xlfn.TEXTJOIN("",TRUE,'Table1 Input'!O$1,'Table1 Input'!$B34),'Joint tables'!$E$1:$E$507,'Joint tables'!$F$1:$F$507),0)</f>
        <v>1646.709112</v>
      </c>
      <c r="O34">
        <f>_xlfn.IFNA(_xlfn.XLOOKUP(_xlfn.TEXTJOIN("",TRUE,'Table1 Input'!P$1,'Table1 Input'!$B34),'Joint tables'!$E$1:$E$507,'Joint tables'!$F$1:$F$507),0)</f>
        <v>1379.385403</v>
      </c>
      <c r="P34">
        <f>_xlfn.IFNA(_xlfn.XLOOKUP(_xlfn.TEXTJOIN("",TRUE,'Table1 Input'!Q$1,'Table1 Input'!$B34),'Joint tables'!$E$1:$E$507,'Joint tables'!$F$1:$F$507),0)</f>
        <v>2578.4962889999997</v>
      </c>
      <c r="Q34">
        <f>_xlfn.IFNA(_xlfn.XLOOKUP(_xlfn.TEXTJOIN("",TRUE,'Table1 Input'!R$1,'Table1 Input'!$B34),'Joint tables'!$E$1:$E$507,'Joint tables'!$F$1:$F$507),0)</f>
        <v>2936.9050310000002</v>
      </c>
      <c r="R34">
        <f>_xlfn.IFNA(_xlfn.XLOOKUP(_xlfn.TEXTJOIN("",TRUE,'Table1 Input'!S$1,'Table1 Input'!$B34),'Joint tables'!$E$1:$E$507,'Joint tables'!$F$1:$F$507),0)</f>
        <v>1657.7370940000001</v>
      </c>
      <c r="S34" s="4" cm="1">
        <f t="array" ref="S34:DO34">_xlfn.XLOOKUP(B34,'VALUE PROJECTION'!A:A,'VALUE PROJECTION'!B:CX)</f>
        <v>2019.3557323670498</v>
      </c>
      <c r="T34" s="4">
        <v>2078.22813317379</v>
      </c>
      <c r="U34" s="4">
        <v>2063.4468845441397</v>
      </c>
      <c r="V34" s="4">
        <v>2151.1989871698579</v>
      </c>
      <c r="W34" s="4">
        <v>1965.1030229103071</v>
      </c>
      <c r="X34" s="4">
        <v>1980.8077176417542</v>
      </c>
      <c r="Y34" s="4">
        <v>2169.6277341125915</v>
      </c>
      <c r="Z34" s="4">
        <v>2118.5405439501774</v>
      </c>
      <c r="AA34" s="4">
        <v>2464.3884837510154</v>
      </c>
      <c r="AB34" s="4">
        <v>2489.6124344803475</v>
      </c>
      <c r="AC34" s="4">
        <v>2656.7073444309508</v>
      </c>
      <c r="AD34" s="4">
        <v>2698.6760136467342</v>
      </c>
      <c r="AE34" s="4">
        <v>2840.0995671158084</v>
      </c>
      <c r="AF34" s="4">
        <v>2923.4745258527955</v>
      </c>
      <c r="AG34" s="4">
        <v>2845.5481119676597</v>
      </c>
      <c r="AH34" s="4">
        <v>2858.5211384998943</v>
      </c>
      <c r="AI34" s="4">
        <v>2886.9613229813422</v>
      </c>
      <c r="AJ34" s="4">
        <v>2823.7421721515448</v>
      </c>
      <c r="AK34" s="4">
        <v>3057.8735131428475</v>
      </c>
      <c r="AL34" s="4">
        <v>3118.2070240346325</v>
      </c>
      <c r="AM34" s="4">
        <v>3227.9887431498178</v>
      </c>
      <c r="AN34" s="4">
        <v>3326.8340774388935</v>
      </c>
      <c r="AO34" s="4">
        <v>3525.5533224331639</v>
      </c>
      <c r="AP34" s="4">
        <v>3528.0273550892425</v>
      </c>
      <c r="AQ34" s="4">
        <v>3634.462205595245</v>
      </c>
      <c r="AR34" s="4">
        <v>3808.3968025262056</v>
      </c>
      <c r="AS34" s="4">
        <v>3671.0645479687205</v>
      </c>
      <c r="AT34" s="4">
        <v>3587.1608987749951</v>
      </c>
      <c r="AU34" s="4">
        <v>3695.3726540678276</v>
      </c>
      <c r="AV34" s="4">
        <v>3591.2956546096339</v>
      </c>
      <c r="AW34" s="4">
        <v>3836.7898288543593</v>
      </c>
      <c r="AX34" s="4">
        <v>3725.2595955719021</v>
      </c>
      <c r="AY34" s="4">
        <v>3896.8031340348907</v>
      </c>
      <c r="AZ34" s="4">
        <v>4166.5413522477893</v>
      </c>
      <c r="BA34" s="4">
        <v>4227.4420060553639</v>
      </c>
      <c r="BB34" s="4">
        <v>4464.066900128927</v>
      </c>
      <c r="BC34" s="4">
        <v>4568.7109468377957</v>
      </c>
      <c r="BD34" s="4">
        <v>4508.2061503065233</v>
      </c>
      <c r="BE34" s="4">
        <v>4475.2877314927591</v>
      </c>
      <c r="BF34" s="4">
        <v>4507.7089574990105</v>
      </c>
      <c r="BG34" s="4">
        <v>4506.5066716774882</v>
      </c>
      <c r="BH34" s="4">
        <v>4418.9278739051479</v>
      </c>
      <c r="BI34" s="4">
        <v>4587.2665025095293</v>
      </c>
      <c r="BJ34" s="4">
        <v>4524.6588280954993</v>
      </c>
      <c r="BK34" s="4">
        <v>4954.1146570260189</v>
      </c>
      <c r="BL34" s="4">
        <v>4879.4282525735289</v>
      </c>
      <c r="BM34" s="4">
        <v>4883.2813773710877</v>
      </c>
      <c r="BN34" s="4">
        <v>5302.2101718979329</v>
      </c>
      <c r="BO34" s="4">
        <v>5179.6749746266887</v>
      </c>
      <c r="BP34" s="4">
        <v>5166.4503305255812</v>
      </c>
      <c r="BQ34" s="4">
        <v>5263.0258289958028</v>
      </c>
      <c r="BR34" s="4">
        <v>5106.117775790196</v>
      </c>
      <c r="BS34" s="4">
        <v>5289.1522614484747</v>
      </c>
      <c r="BT34" s="4">
        <v>5400.0995942868085</v>
      </c>
      <c r="BU34" s="4">
        <v>5496.1789303159239</v>
      </c>
      <c r="BV34" s="4">
        <v>5295.541696199678</v>
      </c>
      <c r="BW34" s="4">
        <v>5588.0504017120511</v>
      </c>
      <c r="BX34" s="4">
        <v>5689.772195763253</v>
      </c>
      <c r="BY34" s="4">
        <v>6213.1478252892357</v>
      </c>
      <c r="BZ34" s="4">
        <v>6012.1008573587405</v>
      </c>
      <c r="CA34" s="4">
        <v>6083.1852132563718</v>
      </c>
      <c r="CB34" s="4">
        <v>6446.1866400611207</v>
      </c>
      <c r="CC34" s="4">
        <v>6045.9388757090492</v>
      </c>
      <c r="CD34" s="4">
        <v>5789.8608675341684</v>
      </c>
      <c r="CE34" s="4">
        <v>6302.5104632391558</v>
      </c>
      <c r="CF34" s="4">
        <v>5846.2655294972337</v>
      </c>
      <c r="CG34" s="4">
        <v>6144.6137782755322</v>
      </c>
      <c r="CH34" s="4">
        <v>6232.0176965787086</v>
      </c>
      <c r="CI34" s="4">
        <v>6394.8644792096611</v>
      </c>
      <c r="CJ34" s="4">
        <v>6727.1103902713985</v>
      </c>
      <c r="CK34" s="4">
        <v>6770.9677226940921</v>
      </c>
      <c r="CL34" s="4">
        <v>6700.6373019444281</v>
      </c>
      <c r="CM34" s="4">
        <v>7259.3296654445367</v>
      </c>
      <c r="CN34" s="4">
        <v>6924.7952727291686</v>
      </c>
      <c r="CO34" s="4">
        <v>6620.2582958488429</v>
      </c>
      <c r="CP34" s="4">
        <v>6871.9547279101416</v>
      </c>
      <c r="CQ34" s="4">
        <v>7120.9664002085292</v>
      </c>
      <c r="CR34" s="4">
        <v>6944.3857579324213</v>
      </c>
      <c r="CS34" s="4">
        <v>6780.2960251620461</v>
      </c>
      <c r="CT34" s="4">
        <v>7198.2306663911886</v>
      </c>
      <c r="CU34" s="4">
        <v>7202.6859162094061</v>
      </c>
      <c r="CV34" s="4">
        <v>7468.6498258174252</v>
      </c>
      <c r="CW34" s="4">
        <v>7714.2535081259621</v>
      </c>
      <c r="CX34" s="4">
        <v>7480.112540442331</v>
      </c>
      <c r="CY34" s="4">
        <v>7942.5940947861982</v>
      </c>
      <c r="CZ34" s="4">
        <v>7882.6898564218163</v>
      </c>
      <c r="DA34" s="4">
        <v>7630.3435173772177</v>
      </c>
      <c r="DB34" s="4">
        <v>7543.3703973701186</v>
      </c>
      <c r="DC34" s="4">
        <v>7496.60284814633</v>
      </c>
      <c r="DD34" s="4">
        <v>7703.7098491211518</v>
      </c>
      <c r="DE34" s="4">
        <v>7778.6587434623734</v>
      </c>
      <c r="DF34" s="4">
        <v>8092.320273880242</v>
      </c>
      <c r="DG34" s="4">
        <v>8104.7755237996835</v>
      </c>
      <c r="DH34" s="4">
        <v>8268.566094358177</v>
      </c>
      <c r="DI34" s="4">
        <v>8286.0714928419075</v>
      </c>
      <c r="DJ34" s="4">
        <v>8550.0835087227333</v>
      </c>
      <c r="DK34" s="4">
        <v>8607.1545599524688</v>
      </c>
      <c r="DL34" s="4">
        <v>8361.9163901030261</v>
      </c>
      <c r="DM34" s="4">
        <v>8479.7828509051396</v>
      </c>
      <c r="DN34" s="4">
        <v>8440.3956826142276</v>
      </c>
      <c r="DO3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B10E-CD9C-43A6-9A86-68D2550C66FF}">
  <sheetPr codeName="Sheet5">
    <tabColor theme="5" tint="0.79998168889431442"/>
  </sheetPr>
  <dimension ref="A1:CX37"/>
  <sheetViews>
    <sheetView workbookViewId="0">
      <selection activeCell="H5" sqref="H5"/>
    </sheetView>
  </sheetViews>
  <sheetFormatPr defaultRowHeight="15" x14ac:dyDescent="0.25"/>
  <sheetData>
    <row r="1" spans="1:101" ht="15.75" customHeight="1" x14ac:dyDescent="0.25">
      <c r="A1" t="s">
        <v>620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  <c r="AE1">
        <v>2051</v>
      </c>
      <c r="AF1">
        <v>2052</v>
      </c>
      <c r="AG1">
        <v>2053</v>
      </c>
      <c r="AH1">
        <v>2054</v>
      </c>
      <c r="AI1">
        <v>2055</v>
      </c>
      <c r="AJ1">
        <v>2056</v>
      </c>
      <c r="AK1">
        <v>2057</v>
      </c>
      <c r="AL1">
        <v>2058</v>
      </c>
      <c r="AM1">
        <v>2059</v>
      </c>
      <c r="AN1">
        <v>2060</v>
      </c>
      <c r="AO1">
        <v>2061</v>
      </c>
      <c r="AP1">
        <v>2062</v>
      </c>
      <c r="AQ1">
        <v>2063</v>
      </c>
      <c r="AR1">
        <v>2064</v>
      </c>
      <c r="AS1">
        <v>2065</v>
      </c>
      <c r="AT1">
        <v>2066</v>
      </c>
      <c r="AU1">
        <v>2067</v>
      </c>
      <c r="AV1">
        <v>2068</v>
      </c>
      <c r="AW1">
        <v>2069</v>
      </c>
      <c r="AX1">
        <v>2070</v>
      </c>
      <c r="AY1">
        <v>2071</v>
      </c>
      <c r="AZ1">
        <v>2072</v>
      </c>
      <c r="BA1">
        <v>2073</v>
      </c>
      <c r="BB1">
        <v>2074</v>
      </c>
      <c r="BC1">
        <v>2075</v>
      </c>
      <c r="BD1">
        <v>2076</v>
      </c>
      <c r="BE1">
        <v>2077</v>
      </c>
      <c r="BF1">
        <v>2078</v>
      </c>
      <c r="BG1">
        <v>2079</v>
      </c>
      <c r="BH1">
        <v>2080</v>
      </c>
      <c r="BI1">
        <v>2081</v>
      </c>
      <c r="BJ1">
        <v>2082</v>
      </c>
      <c r="BK1">
        <v>2083</v>
      </c>
      <c r="BL1">
        <v>2084</v>
      </c>
      <c r="BM1">
        <v>2085</v>
      </c>
      <c r="BN1">
        <v>2086</v>
      </c>
      <c r="BO1">
        <v>2087</v>
      </c>
      <c r="BP1">
        <v>2088</v>
      </c>
      <c r="BQ1">
        <v>2089</v>
      </c>
      <c r="BR1">
        <v>2090</v>
      </c>
      <c r="BS1">
        <v>2091</v>
      </c>
      <c r="BT1">
        <v>2092</v>
      </c>
      <c r="BU1">
        <v>2093</v>
      </c>
      <c r="BV1">
        <v>2094</v>
      </c>
      <c r="BW1">
        <v>2095</v>
      </c>
      <c r="BX1">
        <v>2096</v>
      </c>
      <c r="BY1">
        <v>2097</v>
      </c>
      <c r="BZ1">
        <v>2098</v>
      </c>
      <c r="CA1">
        <v>2099</v>
      </c>
      <c r="CB1">
        <v>2100</v>
      </c>
      <c r="CC1">
        <v>2101</v>
      </c>
      <c r="CD1">
        <v>2102</v>
      </c>
      <c r="CE1">
        <v>2103</v>
      </c>
      <c r="CF1">
        <v>2104</v>
      </c>
      <c r="CG1">
        <v>2105</v>
      </c>
      <c r="CH1">
        <v>2106</v>
      </c>
      <c r="CI1">
        <v>2107</v>
      </c>
      <c r="CJ1">
        <v>2108</v>
      </c>
      <c r="CK1">
        <v>2109</v>
      </c>
      <c r="CL1">
        <v>2110</v>
      </c>
      <c r="CM1">
        <v>2111</v>
      </c>
      <c r="CN1">
        <v>2112</v>
      </c>
      <c r="CO1">
        <v>2113</v>
      </c>
      <c r="CP1">
        <v>2114</v>
      </c>
      <c r="CQ1">
        <v>2115</v>
      </c>
      <c r="CR1">
        <v>2116</v>
      </c>
      <c r="CS1">
        <v>2117</v>
      </c>
      <c r="CT1">
        <v>2118</v>
      </c>
      <c r="CU1">
        <v>2119</v>
      </c>
      <c r="CV1">
        <v>2120</v>
      </c>
      <c r="CW1">
        <v>2121</v>
      </c>
    </row>
    <row r="2" spans="1:101" x14ac:dyDescent="0.25">
      <c r="A2" t="s">
        <v>12</v>
      </c>
      <c r="B2">
        <f>AVERAGE_TWO_ITERATIONS!B$2*AVERAGE_TWO_ITERATIONS!B3</f>
        <v>351528.46263435209</v>
      </c>
      <c r="C2">
        <f>AVERAGE_TWO_ITERATIONS!C$2*AVERAGE_TWO_ITERATIONS!C3</f>
        <v>372261.50064880872</v>
      </c>
      <c r="D2">
        <f>AVERAGE_TWO_ITERATIONS!D$2*AVERAGE_TWO_ITERATIONS!D3</f>
        <v>366518.13112193078</v>
      </c>
      <c r="E2">
        <f>AVERAGE_TWO_ITERATIONS!E$2*AVERAGE_TWO_ITERATIONS!E3</f>
        <v>384981.01301069662</v>
      </c>
      <c r="F2">
        <f>AVERAGE_TWO_ITERATIONS!F$2*AVERAGE_TWO_ITERATIONS!F3</f>
        <v>363467.07843865635</v>
      </c>
      <c r="G2">
        <f>AVERAGE_TWO_ITERATIONS!G$2*AVERAGE_TWO_ITERATIONS!G3</f>
        <v>365291.25094392669</v>
      </c>
      <c r="H2">
        <f>AVERAGE_TWO_ITERATIONS!H$2*AVERAGE_TWO_ITERATIONS!H3</f>
        <v>391460.9713171093</v>
      </c>
      <c r="I2">
        <f>AVERAGE_TWO_ITERATIONS!I$2*AVERAGE_TWO_ITERATIONS!I3</f>
        <v>389063.76870519121</v>
      </c>
      <c r="J2">
        <f>AVERAGE_TWO_ITERATIONS!J$2*AVERAGE_TWO_ITERATIONS!J3</f>
        <v>431759.21041691065</v>
      </c>
      <c r="K2">
        <f>AVERAGE_TWO_ITERATIONS!K$2*AVERAGE_TWO_ITERATIONS!K3</f>
        <v>467947.54580705083</v>
      </c>
      <c r="L2">
        <f>AVERAGE_TWO_ITERATIONS!L$2*AVERAGE_TWO_ITERATIONS!L3</f>
        <v>495941.39008139411</v>
      </c>
      <c r="M2">
        <f>AVERAGE_TWO_ITERATIONS!M$2*AVERAGE_TWO_ITERATIONS!M3</f>
        <v>496304.23165836872</v>
      </c>
      <c r="N2">
        <f>AVERAGE_TWO_ITERATIONS!N$2*AVERAGE_TWO_ITERATIONS!N3</f>
        <v>490108.19173521874</v>
      </c>
      <c r="O2">
        <f>AVERAGE_TWO_ITERATIONS!O$2*AVERAGE_TWO_ITERATIONS!O3</f>
        <v>517609.38413356832</v>
      </c>
      <c r="P2">
        <f>AVERAGE_TWO_ITERATIONS!P$2*AVERAGE_TWO_ITERATIONS!P3</f>
        <v>513082.37628366228</v>
      </c>
      <c r="Q2">
        <f>AVERAGE_TWO_ITERATIONS!Q$2*AVERAGE_TWO_ITERATIONS!Q3</f>
        <v>505959.91285531112</v>
      </c>
      <c r="R2">
        <f>AVERAGE_TWO_ITERATIONS!R$2*AVERAGE_TWO_ITERATIONS!R3</f>
        <v>491556.89326844621</v>
      </c>
      <c r="S2">
        <f>AVERAGE_TWO_ITERATIONS!S$2*AVERAGE_TWO_ITERATIONS!S3</f>
        <v>512030.8017532251</v>
      </c>
      <c r="T2">
        <f>AVERAGE_TWO_ITERATIONS!T$2*AVERAGE_TWO_ITERATIONS!T3</f>
        <v>535550.5889735024</v>
      </c>
      <c r="U2">
        <f>AVERAGE_TWO_ITERATIONS!U$2*AVERAGE_TWO_ITERATIONS!U3</f>
        <v>536223.71123103704</v>
      </c>
      <c r="V2">
        <f>AVERAGE_TWO_ITERATIONS!V$2*AVERAGE_TWO_ITERATIONS!V3</f>
        <v>576515.47938974155</v>
      </c>
      <c r="W2">
        <f>AVERAGE_TWO_ITERATIONS!W$2*AVERAGE_TWO_ITERATIONS!W3</f>
        <v>605567.35115107812</v>
      </c>
      <c r="X2">
        <f>AVERAGE_TWO_ITERATIONS!X$2*AVERAGE_TWO_ITERATIONS!X3</f>
        <v>616979.21465637092</v>
      </c>
      <c r="Y2">
        <f>AVERAGE_TWO_ITERATIONS!Y$2*AVERAGE_TWO_ITERATIONS!Y3</f>
        <v>643386.46410524426</v>
      </c>
      <c r="Z2">
        <f>AVERAGE_TWO_ITERATIONS!Z$2*AVERAGE_TWO_ITERATIONS!Z3</f>
        <v>671833.37369961094</v>
      </c>
      <c r="AA2">
        <f>AVERAGE_TWO_ITERATIONS!AA$2*AVERAGE_TWO_ITERATIONS!AA3</f>
        <v>661508.03237934364</v>
      </c>
      <c r="AB2">
        <f>AVERAGE_TWO_ITERATIONS!AB$2*AVERAGE_TWO_ITERATIONS!AB3</f>
        <v>628443.83947031491</v>
      </c>
      <c r="AC2">
        <f>AVERAGE_TWO_ITERATIONS!AC$2*AVERAGE_TWO_ITERATIONS!AC3</f>
        <v>661880.98707026022</v>
      </c>
      <c r="AD2">
        <f>AVERAGE_TWO_ITERATIONS!AD$2*AVERAGE_TWO_ITERATIONS!AD3</f>
        <v>673440.54464909621</v>
      </c>
      <c r="AE2">
        <f>AVERAGE_TWO_ITERATIONS!AE$2*AVERAGE_TWO_ITERATIONS!AE3</f>
        <v>645116.89709919947</v>
      </c>
      <c r="AF2">
        <f>AVERAGE_TWO_ITERATIONS!AF$2*AVERAGE_TWO_ITERATIONS!AF3</f>
        <v>667569.3293422237</v>
      </c>
      <c r="AG2">
        <f>AVERAGE_TWO_ITERATIONS!AG$2*AVERAGE_TWO_ITERATIONS!AG3</f>
        <v>689011.59640600486</v>
      </c>
      <c r="AH2">
        <f>AVERAGE_TWO_ITERATIONS!AH$2*AVERAGE_TWO_ITERATIONS!AH3</f>
        <v>714418.2712673014</v>
      </c>
      <c r="AI2">
        <f>AVERAGE_TWO_ITERATIONS!AI$2*AVERAGE_TWO_ITERATIONS!AI3</f>
        <v>756385.41562754672</v>
      </c>
      <c r="AJ2">
        <f>AVERAGE_TWO_ITERATIONS!AJ$2*AVERAGE_TWO_ITERATIONS!AJ3</f>
        <v>733706.64530618209</v>
      </c>
      <c r="AK2">
        <f>AVERAGE_TWO_ITERATIONS!AK$2*AVERAGE_TWO_ITERATIONS!AK3</f>
        <v>774392.72768477444</v>
      </c>
      <c r="AL2">
        <f>AVERAGE_TWO_ITERATIONS!AL$2*AVERAGE_TWO_ITERATIONS!AL3</f>
        <v>787379.07342265511</v>
      </c>
      <c r="AM2">
        <f>AVERAGE_TWO_ITERATIONS!AM$2*AVERAGE_TWO_ITERATIONS!AM3</f>
        <v>821073.87641971954</v>
      </c>
      <c r="AN2">
        <f>AVERAGE_TWO_ITERATIONS!AN$2*AVERAGE_TWO_ITERATIONS!AN3</f>
        <v>790345.39674817061</v>
      </c>
      <c r="AO2">
        <f>AVERAGE_TWO_ITERATIONS!AO$2*AVERAGE_TWO_ITERATIONS!AO3</f>
        <v>798906.83488795289</v>
      </c>
      <c r="AP2">
        <f>AVERAGE_TWO_ITERATIONS!AP$2*AVERAGE_TWO_ITERATIONS!AP3</f>
        <v>776979.04111878586</v>
      </c>
      <c r="AQ2">
        <f>AVERAGE_TWO_ITERATIONS!AQ$2*AVERAGE_TWO_ITERATIONS!AQ3</f>
        <v>824704.2764121762</v>
      </c>
      <c r="AR2">
        <f>AVERAGE_TWO_ITERATIONS!AR$2*AVERAGE_TWO_ITERATIONS!AR3</f>
        <v>832456.2886620973</v>
      </c>
      <c r="AS2">
        <f>AVERAGE_TWO_ITERATIONS!AS$2*AVERAGE_TWO_ITERATIONS!AS3</f>
        <v>810748.95766328461</v>
      </c>
      <c r="AT2">
        <f>AVERAGE_TWO_ITERATIONS!AT$2*AVERAGE_TWO_ITERATIONS!AT3</f>
        <v>868376.76147251262</v>
      </c>
      <c r="AU2">
        <f>AVERAGE_TWO_ITERATIONS!AU$2*AVERAGE_TWO_ITERATIONS!AU3</f>
        <v>900291.17290395056</v>
      </c>
      <c r="AV2">
        <f>AVERAGE_TWO_ITERATIONS!AV$2*AVERAGE_TWO_ITERATIONS!AV3</f>
        <v>932376.30033504462</v>
      </c>
      <c r="AW2">
        <f>AVERAGE_TWO_ITERATIONS!AW$2*AVERAGE_TWO_ITERATIONS!AW3</f>
        <v>932311.85240576777</v>
      </c>
      <c r="AX2">
        <f>AVERAGE_TWO_ITERATIONS!AX$2*AVERAGE_TWO_ITERATIONS!AX3</f>
        <v>945873.05340914207</v>
      </c>
      <c r="AY2">
        <f>AVERAGE_TWO_ITERATIONS!AY$2*AVERAGE_TWO_ITERATIONS!AY3</f>
        <v>947718.40730552818</v>
      </c>
      <c r="AZ2">
        <f>AVERAGE_TWO_ITERATIONS!AZ$2*AVERAGE_TWO_ITERATIONS!AZ3</f>
        <v>946933.86618039617</v>
      </c>
      <c r="BA2">
        <f>AVERAGE_TWO_ITERATIONS!BA$2*AVERAGE_TWO_ITERATIONS!BA3</f>
        <v>961686.894704898</v>
      </c>
      <c r="BB2">
        <f>AVERAGE_TWO_ITERATIONS!BB$2*AVERAGE_TWO_ITERATIONS!BB3</f>
        <v>942379.31526401557</v>
      </c>
      <c r="BC2">
        <f>AVERAGE_TWO_ITERATIONS!BC$2*AVERAGE_TWO_ITERATIONS!BC3</f>
        <v>948277.36953323381</v>
      </c>
      <c r="BD2">
        <f>AVERAGE_TWO_ITERATIONS!BD$2*AVERAGE_TWO_ITERATIONS!BD3</f>
        <v>965583.9718213334</v>
      </c>
      <c r="BE2">
        <f>AVERAGE_TWO_ITERATIONS!BE$2*AVERAGE_TWO_ITERATIONS!BE3</f>
        <v>953789.24960877106</v>
      </c>
      <c r="BF2">
        <f>AVERAGE_TWO_ITERATIONS!BF$2*AVERAGE_TWO_ITERATIONS!BF3</f>
        <v>1031153.0497447459</v>
      </c>
      <c r="BG2">
        <f>AVERAGE_TWO_ITERATIONS!BG$2*AVERAGE_TWO_ITERATIONS!BG3</f>
        <v>1063324.6053142338</v>
      </c>
      <c r="BH2">
        <f>AVERAGE_TWO_ITERATIONS!BH$2*AVERAGE_TWO_ITERATIONS!BH3</f>
        <v>1056586.6331069067</v>
      </c>
      <c r="BI2">
        <f>AVERAGE_TWO_ITERATIONS!BI$2*AVERAGE_TWO_ITERATIONS!BI3</f>
        <v>1034763.0700344595</v>
      </c>
      <c r="BJ2">
        <f>AVERAGE_TWO_ITERATIONS!BJ$2*AVERAGE_TWO_ITERATIONS!BJ3</f>
        <v>1101375.9519725919</v>
      </c>
      <c r="BK2">
        <f>AVERAGE_TWO_ITERATIONS!BK$2*AVERAGE_TWO_ITERATIONS!BK3</f>
        <v>1131180.539947107</v>
      </c>
      <c r="BL2">
        <f>AVERAGE_TWO_ITERATIONS!BL$2*AVERAGE_TWO_ITERATIONS!BL3</f>
        <v>1054452.1737549284</v>
      </c>
      <c r="BM2">
        <f>AVERAGE_TWO_ITERATIONS!BM$2*AVERAGE_TWO_ITERATIONS!BM3</f>
        <v>1046640.6692859856</v>
      </c>
      <c r="BN2">
        <f>AVERAGE_TWO_ITERATIONS!BN$2*AVERAGE_TWO_ITERATIONS!BN3</f>
        <v>1071219.4325419939</v>
      </c>
      <c r="BO2">
        <f>AVERAGE_TWO_ITERATIONS!BO$2*AVERAGE_TWO_ITERATIONS!BO3</f>
        <v>1070319.2754144766</v>
      </c>
      <c r="BP2">
        <f>AVERAGE_TWO_ITERATIONS!BP$2*AVERAGE_TWO_ITERATIONS!BP3</f>
        <v>1088959.0187158377</v>
      </c>
      <c r="BQ2">
        <f>AVERAGE_TWO_ITERATIONS!BQ$2*AVERAGE_TWO_ITERATIONS!BQ3</f>
        <v>1151510.7849789092</v>
      </c>
      <c r="BR2">
        <f>AVERAGE_TWO_ITERATIONS!BR$2*AVERAGE_TWO_ITERATIONS!BR3</f>
        <v>1210613.1664808921</v>
      </c>
      <c r="BS2">
        <f>AVERAGE_TWO_ITERATIONS!BS$2*AVERAGE_TWO_ITERATIONS!BS3</f>
        <v>1185469.1113936896</v>
      </c>
      <c r="BT2">
        <f>AVERAGE_TWO_ITERATIONS!BT$2*AVERAGE_TWO_ITERATIONS!BT3</f>
        <v>1147558.254639039</v>
      </c>
      <c r="BU2">
        <f>AVERAGE_TWO_ITERATIONS!BU$2*AVERAGE_TWO_ITERATIONS!BU3</f>
        <v>1191030.8072147418</v>
      </c>
      <c r="BV2">
        <f>AVERAGE_TWO_ITERATIONS!BV$2*AVERAGE_TWO_ITERATIONS!BV3</f>
        <v>1263154.0097280103</v>
      </c>
      <c r="BW2">
        <f>AVERAGE_TWO_ITERATIONS!BW$2*AVERAGE_TWO_ITERATIONS!BW3</f>
        <v>1221663.7744523792</v>
      </c>
      <c r="BX2">
        <f>AVERAGE_TWO_ITERATIONS!BX$2*AVERAGE_TWO_ITERATIONS!BX3</f>
        <v>1292718.9758152</v>
      </c>
      <c r="BY2">
        <f>AVERAGE_TWO_ITERATIONS!BY$2*AVERAGE_TWO_ITERATIONS!BY3</f>
        <v>1243539.5755846065</v>
      </c>
      <c r="BZ2">
        <f>AVERAGE_TWO_ITERATIONS!BZ$2*AVERAGE_TWO_ITERATIONS!BZ3</f>
        <v>1251277.1098446408</v>
      </c>
      <c r="CA2">
        <f>AVERAGE_TWO_ITERATIONS!CA$2*AVERAGE_TWO_ITERATIONS!CA3</f>
        <v>1237062.1598316908</v>
      </c>
      <c r="CB2">
        <f>AVERAGE_TWO_ITERATIONS!CB$2*AVERAGE_TWO_ITERATIONS!CB3</f>
        <v>1266579.9023473209</v>
      </c>
      <c r="CC2">
        <f>AVERAGE_TWO_ITERATIONS!CC$2*AVERAGE_TWO_ITERATIONS!CC3</f>
        <v>1273465.6589192245</v>
      </c>
      <c r="CD2">
        <f>AVERAGE_TWO_ITERATIONS!CD$2*AVERAGE_TWO_ITERATIONS!CD3</f>
        <v>1299971.8228912991</v>
      </c>
      <c r="CE2">
        <f>AVERAGE_TWO_ITERATIONS!CE$2*AVERAGE_TWO_ITERATIONS!CE3</f>
        <v>1314083.6021588293</v>
      </c>
      <c r="CF2">
        <f>AVERAGE_TWO_ITERATIONS!CF$2*AVERAGE_TWO_ITERATIONS!CF3</f>
        <v>1356431.6294295311</v>
      </c>
      <c r="CG2">
        <f>AVERAGE_TWO_ITERATIONS!CG$2*AVERAGE_TWO_ITERATIONS!CG3</f>
        <v>1352332.6307865898</v>
      </c>
      <c r="CH2">
        <f>AVERAGE_TWO_ITERATIONS!CH$2*AVERAGE_TWO_ITERATIONS!CH3</f>
        <v>1380843.330075246</v>
      </c>
      <c r="CI2">
        <f>AVERAGE_TWO_ITERATIONS!CI$2*AVERAGE_TWO_ITERATIONS!CI3</f>
        <v>1385474.2594951736</v>
      </c>
      <c r="CJ2">
        <f>AVERAGE_TWO_ITERATIONS!CJ$2*AVERAGE_TWO_ITERATIONS!CJ3</f>
        <v>1381641.6783682855</v>
      </c>
      <c r="CK2">
        <f>AVERAGE_TWO_ITERATIONS!CK$2*AVERAGE_TWO_ITERATIONS!CK3</f>
        <v>1378827.0062199391</v>
      </c>
      <c r="CL2">
        <f>AVERAGE_TWO_ITERATIONS!CL$2*AVERAGE_TWO_ITERATIONS!CL3</f>
        <v>1351791.2208736155</v>
      </c>
      <c r="CM2">
        <f>AVERAGE_TWO_ITERATIONS!CM$2*AVERAGE_TWO_ITERATIONS!CM3</f>
        <v>1413179.0826209234</v>
      </c>
      <c r="CN2">
        <f>AVERAGE_TWO_ITERATIONS!CN$2*AVERAGE_TWO_ITERATIONS!CN3</f>
        <v>1456753.355994931</v>
      </c>
      <c r="CO2">
        <f>AVERAGE_TWO_ITERATIONS!CO$2*AVERAGE_TWO_ITERATIONS!CO3</f>
        <v>1420476.082400383</v>
      </c>
      <c r="CP2">
        <f>AVERAGE_TWO_ITERATIONS!CP$2*AVERAGE_TWO_ITERATIONS!CP3</f>
        <v>1445885.717734952</v>
      </c>
      <c r="CQ2">
        <f>AVERAGE_TWO_ITERATIONS!CQ$2*AVERAGE_TWO_ITERATIONS!CQ3</f>
        <v>1490983.9260871003</v>
      </c>
      <c r="CR2">
        <f>AVERAGE_TWO_ITERATIONS!CR$2*AVERAGE_TWO_ITERATIONS!CR3</f>
        <v>1513229.8950974373</v>
      </c>
      <c r="CS2">
        <f>AVERAGE_TWO_ITERATIONS!CS$2*AVERAGE_TWO_ITERATIONS!CS3</f>
        <v>1536813.4380087005</v>
      </c>
      <c r="CT2">
        <f>AVERAGE_TWO_ITERATIONS!CT$2*AVERAGE_TWO_ITERATIONS!CT3</f>
        <v>1563120.434719295</v>
      </c>
      <c r="CU2">
        <f>AVERAGE_TWO_ITERATIONS!CU$2*AVERAGE_TWO_ITERATIONS!CU3</f>
        <v>1558739.8826171383</v>
      </c>
      <c r="CV2">
        <f>AVERAGE_TWO_ITERATIONS!CV$2*AVERAGE_TWO_ITERATIONS!CV3</f>
        <v>1530618.8515774603</v>
      </c>
      <c r="CW2">
        <f>AVERAGE_TWO_ITERATIONS!CW$2*AVERAGE_TWO_ITERATIONS!CW3</f>
        <v>1576895.3498584207</v>
      </c>
    </row>
    <row r="3" spans="1:101" x14ac:dyDescent="0.25">
      <c r="A3" t="s">
        <v>16</v>
      </c>
      <c r="B3">
        <f>AVERAGE_TWO_ITERATIONS!B$2*AVERAGE_TWO_ITERATIONS!B4</f>
        <v>799108.01080727566</v>
      </c>
      <c r="C3">
        <f>AVERAGE_TWO_ITERATIONS!C$2*AVERAGE_TWO_ITERATIONS!C4</f>
        <v>558016.22494693554</v>
      </c>
      <c r="D3">
        <f>AVERAGE_TWO_ITERATIONS!D$2*AVERAGE_TWO_ITERATIONS!D4</f>
        <v>636695.17566345935</v>
      </c>
      <c r="E3">
        <f>AVERAGE_TWO_ITERATIONS!E$2*AVERAGE_TWO_ITERATIONS!E4</f>
        <v>603769.42339081934</v>
      </c>
      <c r="F3">
        <f>AVERAGE_TWO_ITERATIONS!F$2*AVERAGE_TWO_ITERATIONS!F4</f>
        <v>582700.0209274278</v>
      </c>
      <c r="G3">
        <f>AVERAGE_TWO_ITERATIONS!G$2*AVERAGE_TWO_ITERATIONS!G4</f>
        <v>557432.50701296248</v>
      </c>
      <c r="H3">
        <f>AVERAGE_TWO_ITERATIONS!H$2*AVERAGE_TWO_ITERATIONS!H4</f>
        <v>679996.98313079448</v>
      </c>
      <c r="I3">
        <f>AVERAGE_TWO_ITERATIONS!I$2*AVERAGE_TWO_ITERATIONS!I4</f>
        <v>558775.96210275742</v>
      </c>
      <c r="J3">
        <f>AVERAGE_TWO_ITERATIONS!J$2*AVERAGE_TWO_ITERATIONS!J4</f>
        <v>718748.44886373437</v>
      </c>
      <c r="K3">
        <f>AVERAGE_TWO_ITERATIONS!K$2*AVERAGE_TWO_ITERATIONS!K4</f>
        <v>745823.71196626406</v>
      </c>
      <c r="L3">
        <f>AVERAGE_TWO_ITERATIONS!L$2*AVERAGE_TWO_ITERATIONS!L4</f>
        <v>781254.98508619191</v>
      </c>
      <c r="M3">
        <f>AVERAGE_TWO_ITERATIONS!M$2*AVERAGE_TWO_ITERATIONS!M4</f>
        <v>752822.96259028988</v>
      </c>
      <c r="N3">
        <f>AVERAGE_TWO_ITERATIONS!N$2*AVERAGE_TWO_ITERATIONS!N4</f>
        <v>900589.21086103481</v>
      </c>
      <c r="O3">
        <f>AVERAGE_TWO_ITERATIONS!O$2*AVERAGE_TWO_ITERATIONS!O4</f>
        <v>780019.46039283788</v>
      </c>
      <c r="P3">
        <f>AVERAGE_TWO_ITERATIONS!P$2*AVERAGE_TWO_ITERATIONS!P4</f>
        <v>862572.26206422539</v>
      </c>
      <c r="Q3">
        <f>AVERAGE_TWO_ITERATIONS!Q$2*AVERAGE_TWO_ITERATIONS!Q4</f>
        <v>840079.30435111606</v>
      </c>
      <c r="R3">
        <f>AVERAGE_TWO_ITERATIONS!R$2*AVERAGE_TWO_ITERATIONS!R4</f>
        <v>801281.73929822876</v>
      </c>
      <c r="S3">
        <f>AVERAGE_TWO_ITERATIONS!S$2*AVERAGE_TWO_ITERATIONS!S4</f>
        <v>829693.75483205181</v>
      </c>
      <c r="T3">
        <f>AVERAGE_TWO_ITERATIONS!T$2*AVERAGE_TWO_ITERATIONS!T4</f>
        <v>925787.36561899993</v>
      </c>
      <c r="U3">
        <f>AVERAGE_TWO_ITERATIONS!U$2*AVERAGE_TWO_ITERATIONS!U4</f>
        <v>812653.10319740977</v>
      </c>
      <c r="V3">
        <f>AVERAGE_TWO_ITERATIONS!V$2*AVERAGE_TWO_ITERATIONS!V4</f>
        <v>976714.61829624407</v>
      </c>
      <c r="W3">
        <f>AVERAGE_TWO_ITERATIONS!W$2*AVERAGE_TWO_ITERATIONS!W4</f>
        <v>956791.00759117573</v>
      </c>
      <c r="X3">
        <f>AVERAGE_TWO_ITERATIONS!X$2*AVERAGE_TWO_ITERATIONS!X4</f>
        <v>1031147.9379885482</v>
      </c>
      <c r="Y3">
        <f>AVERAGE_TWO_ITERATIONS!Y$2*AVERAGE_TWO_ITERATIONS!Y4</f>
        <v>972743.97776319482</v>
      </c>
      <c r="Z3">
        <f>AVERAGE_TWO_ITERATIONS!Z$2*AVERAGE_TWO_ITERATIONS!Z4</f>
        <v>1146687.8819635485</v>
      </c>
      <c r="AA3">
        <f>AVERAGE_TWO_ITERATIONS!AA$2*AVERAGE_TWO_ITERATIONS!AA4</f>
        <v>1009678.3048974356</v>
      </c>
      <c r="AB3">
        <f>AVERAGE_TWO_ITERATIONS!AB$2*AVERAGE_TWO_ITERATIONS!AB4</f>
        <v>1082864.5198653657</v>
      </c>
      <c r="AC3">
        <f>AVERAGE_TWO_ITERATIONS!AC$2*AVERAGE_TWO_ITERATIONS!AC4</f>
        <v>1047197.6385995398</v>
      </c>
      <c r="AD3">
        <f>AVERAGE_TWO_ITERATIONS!AD$2*AVERAGE_TWO_ITERATIONS!AD4</f>
        <v>1059163.9834007795</v>
      </c>
      <c r="AE3">
        <f>AVERAGE_TWO_ITERATIONS!AE$2*AVERAGE_TWO_ITERATIONS!AE4</f>
        <v>1053889.6184218132</v>
      </c>
      <c r="AF3">
        <f>AVERAGE_TWO_ITERATIONS!AF$2*AVERAGE_TWO_ITERATIONS!AF4</f>
        <v>1132261.9650555393</v>
      </c>
      <c r="AG3">
        <f>AVERAGE_TWO_ITERATIONS!AG$2*AVERAGE_TWO_ITERATIONS!AG4</f>
        <v>1007504.1059936408</v>
      </c>
      <c r="AH3">
        <f>AVERAGE_TWO_ITERATIONS!AH$2*AVERAGE_TWO_ITERATIONS!AH4</f>
        <v>1237508.2351743134</v>
      </c>
      <c r="AI3">
        <f>AVERAGE_TWO_ITERATIONS!AI$2*AVERAGE_TWO_ITERATIONS!AI4</f>
        <v>1203839.8667566057</v>
      </c>
      <c r="AJ3">
        <f>AVERAGE_TWO_ITERATIONS!AJ$2*AVERAGE_TWO_ITERATIONS!AJ4</f>
        <v>1273733.217100027</v>
      </c>
      <c r="AK3">
        <f>AVERAGE_TWO_ITERATIONS!AK$2*AVERAGE_TWO_ITERATIONS!AK4</f>
        <v>1205084.0338899693</v>
      </c>
      <c r="AL3">
        <f>AVERAGE_TWO_ITERATIONS!AL$2*AVERAGE_TWO_ITERATIONS!AL4</f>
        <v>1415186.4561632669</v>
      </c>
      <c r="AM3">
        <f>AVERAGE_TWO_ITERATIONS!AM$2*AVERAGE_TWO_ITERATIONS!AM4</f>
        <v>1213614.6360416475</v>
      </c>
      <c r="AN3">
        <f>AVERAGE_TWO_ITERATIONS!AN$2*AVERAGE_TWO_ITERATIONS!AN4</f>
        <v>1399208.3605219105</v>
      </c>
      <c r="AO3">
        <f>AVERAGE_TWO_ITERATIONS!AO$2*AVERAGE_TWO_ITERATIONS!AO4</f>
        <v>1293942.8668623257</v>
      </c>
      <c r="AP3">
        <f>AVERAGE_TWO_ITERATIONS!AP$2*AVERAGE_TWO_ITERATIONS!AP4</f>
        <v>1286058.0584347495</v>
      </c>
      <c r="AQ3">
        <f>AVERAGE_TWO_ITERATIONS!AQ$2*AVERAGE_TWO_ITERATIONS!AQ4</f>
        <v>1264250.509549442</v>
      </c>
      <c r="AR3">
        <f>AVERAGE_TWO_ITERATIONS!AR$2*AVERAGE_TWO_ITERATIONS!AR4</f>
        <v>1463709.1678073886</v>
      </c>
      <c r="AS3">
        <f>AVERAGE_TWO_ITERATIONS!AS$2*AVERAGE_TWO_ITERATIONS!AS4</f>
        <v>1231762.4116823727</v>
      </c>
      <c r="AT3">
        <f>AVERAGE_TWO_ITERATIONS!AT$2*AVERAGE_TWO_ITERATIONS!AT4</f>
        <v>1452368.8051716029</v>
      </c>
      <c r="AU3">
        <f>AVERAGE_TWO_ITERATIONS!AU$2*AVERAGE_TWO_ITERATIONS!AU4</f>
        <v>1499065.3965025959</v>
      </c>
      <c r="AV3">
        <f>AVERAGE_TWO_ITERATIONS!AV$2*AVERAGE_TWO_ITERATIONS!AV4</f>
        <v>1499530.4819580263</v>
      </c>
      <c r="AW3">
        <f>AVERAGE_TWO_ITERATIONS!AW$2*AVERAGE_TWO_ITERATIONS!AW4</f>
        <v>1470265.8628875732</v>
      </c>
      <c r="AX3">
        <f>AVERAGE_TWO_ITERATIONS!AX$2*AVERAGE_TWO_ITERATIONS!AX4</f>
        <v>1683695.3235146396</v>
      </c>
      <c r="AY3">
        <f>AVERAGE_TWO_ITERATIONS!AY$2*AVERAGE_TWO_ITERATIONS!AY4</f>
        <v>1425171.568979224</v>
      </c>
      <c r="AZ3">
        <f>AVERAGE_TWO_ITERATIONS!AZ$2*AVERAGE_TWO_ITERATIONS!AZ4</f>
        <v>1623436.2395738873</v>
      </c>
      <c r="BA3">
        <f>AVERAGE_TWO_ITERATIONS!BA$2*AVERAGE_TWO_ITERATIONS!BA4</f>
        <v>1503205.4023193696</v>
      </c>
      <c r="BB3">
        <f>AVERAGE_TWO_ITERATIONS!BB$2*AVERAGE_TWO_ITERATIONS!BB4</f>
        <v>1568650.9046841459</v>
      </c>
      <c r="BC3">
        <f>AVERAGE_TWO_ITERATIONS!BC$2*AVERAGE_TWO_ITERATIONS!BC4</f>
        <v>1484997.7379752249</v>
      </c>
      <c r="BD3">
        <f>AVERAGE_TWO_ITERATIONS!BD$2*AVERAGE_TWO_ITERATIONS!BD4</f>
        <v>1690966.4109384832</v>
      </c>
      <c r="BE3">
        <f>AVERAGE_TWO_ITERATIONS!BE$2*AVERAGE_TWO_ITERATIONS!BE4</f>
        <v>1485300.4883822426</v>
      </c>
      <c r="BF3">
        <f>AVERAGE_TWO_ITERATIONS!BF$2*AVERAGE_TWO_ITERATIONS!BF4</f>
        <v>1751063.4282054962</v>
      </c>
      <c r="BG3">
        <f>AVERAGE_TWO_ITERATIONS!BG$2*AVERAGE_TWO_ITERATIONS!BG4</f>
        <v>1666333.7986716903</v>
      </c>
      <c r="BH3">
        <f>AVERAGE_TWO_ITERATIONS!BH$2*AVERAGE_TWO_ITERATIONS!BH4</f>
        <v>1717722.5246979869</v>
      </c>
      <c r="BI3">
        <f>AVERAGE_TWO_ITERATIONS!BI$2*AVERAGE_TWO_ITERATIONS!BI4</f>
        <v>1692644.6806064202</v>
      </c>
      <c r="BJ3">
        <f>AVERAGE_TWO_ITERATIONS!BJ$2*AVERAGE_TWO_ITERATIONS!BJ4</f>
        <v>1910608.4520981088</v>
      </c>
      <c r="BK3">
        <f>AVERAGE_TWO_ITERATIONS!BK$2*AVERAGE_TWO_ITERATIONS!BK4</f>
        <v>1703334.0599049532</v>
      </c>
      <c r="BL3">
        <f>AVERAGE_TWO_ITERATIONS!BL$2*AVERAGE_TWO_ITERATIONS!BL4</f>
        <v>1850389.9816113762</v>
      </c>
      <c r="BM3">
        <f>AVERAGE_TWO_ITERATIONS!BM$2*AVERAGE_TWO_ITERATIONS!BM4</f>
        <v>1757040.1162208165</v>
      </c>
      <c r="BN3">
        <f>AVERAGE_TWO_ITERATIONS!BN$2*AVERAGE_TWO_ITERATIONS!BN4</f>
        <v>1783657.345758403</v>
      </c>
      <c r="BO3">
        <f>AVERAGE_TWO_ITERATIONS!BO$2*AVERAGE_TWO_ITERATIONS!BO4</f>
        <v>1683153.1221303777</v>
      </c>
      <c r="BP3">
        <f>AVERAGE_TWO_ITERATIONS!BP$2*AVERAGE_TWO_ITERATIONS!BP4</f>
        <v>1962711.2610781491</v>
      </c>
      <c r="BQ3">
        <f>AVERAGE_TWO_ITERATIONS!BQ$2*AVERAGE_TWO_ITERATIONS!BQ4</f>
        <v>1673317.7011783305</v>
      </c>
      <c r="BR3">
        <f>AVERAGE_TWO_ITERATIONS!BR$2*AVERAGE_TWO_ITERATIONS!BR4</f>
        <v>1975476.3847756409</v>
      </c>
      <c r="BS3">
        <f>AVERAGE_TWO_ITERATIONS!BS$2*AVERAGE_TWO_ITERATIONS!BS4</f>
        <v>1974936.3251792975</v>
      </c>
      <c r="BT3">
        <f>AVERAGE_TWO_ITERATIONS!BT$2*AVERAGE_TWO_ITERATIONS!BT4</f>
        <v>1931286.1617279702</v>
      </c>
      <c r="BU3">
        <f>AVERAGE_TWO_ITERATIONS!BU$2*AVERAGE_TWO_ITERATIONS!BU4</f>
        <v>1865856.9620657603</v>
      </c>
      <c r="BV3">
        <f>AVERAGE_TWO_ITERATIONS!BV$2*AVERAGE_TWO_ITERATIONS!BV4</f>
        <v>2118368.1242246903</v>
      </c>
      <c r="BW3">
        <f>AVERAGE_TWO_ITERATIONS!BW$2*AVERAGE_TWO_ITERATIONS!BW4</f>
        <v>1860681.2295295445</v>
      </c>
      <c r="BX3">
        <f>AVERAGE_TWO_ITERATIONS!BX$2*AVERAGE_TWO_ITERATIONS!BX4</f>
        <v>2197046.4680287908</v>
      </c>
      <c r="BY3">
        <f>AVERAGE_TWO_ITERATIONS!BY$2*AVERAGE_TWO_ITERATIONS!BY4</f>
        <v>1969943.2236100228</v>
      </c>
      <c r="BZ3">
        <f>AVERAGE_TWO_ITERATIONS!BZ$2*AVERAGE_TWO_ITERATIONS!BZ4</f>
        <v>2063475.8680758036</v>
      </c>
      <c r="CA3">
        <f>AVERAGE_TWO_ITERATIONS!CA$2*AVERAGE_TWO_ITERATIONS!CA4</f>
        <v>1960589.1142399337</v>
      </c>
      <c r="CB3">
        <f>AVERAGE_TWO_ITERATIONS!CB$2*AVERAGE_TWO_ITERATIONS!CB4</f>
        <v>2220754.7321945727</v>
      </c>
      <c r="CC3">
        <f>AVERAGE_TWO_ITERATIONS!CC$2*AVERAGE_TWO_ITERATIONS!CC4</f>
        <v>1914906.1260242474</v>
      </c>
      <c r="CD3">
        <f>AVERAGE_TWO_ITERATIONS!CD$2*AVERAGE_TWO_ITERATIONS!CD4</f>
        <v>2302539.8284792183</v>
      </c>
      <c r="CE3">
        <f>AVERAGE_TWO_ITERATIONS!CE$2*AVERAGE_TWO_ITERATIONS!CE4</f>
        <v>2162391.9780709133</v>
      </c>
      <c r="CF3">
        <f>AVERAGE_TWO_ITERATIONS!CF$2*AVERAGE_TWO_ITERATIONS!CF4</f>
        <v>2237047.7200847333</v>
      </c>
      <c r="CG3">
        <f>AVERAGE_TWO_ITERATIONS!CG$2*AVERAGE_TWO_ITERATIONS!CG4</f>
        <v>2168722.6324030533</v>
      </c>
      <c r="CH3">
        <f>AVERAGE_TWO_ITERATIONS!CH$2*AVERAGE_TWO_ITERATIONS!CH4</f>
        <v>2448956.1324474178</v>
      </c>
      <c r="CI3">
        <f>AVERAGE_TWO_ITERATIONS!CI$2*AVERAGE_TWO_ITERATIONS!CI4</f>
        <v>2089193.6649838367</v>
      </c>
      <c r="CJ3">
        <f>AVERAGE_TWO_ITERATIONS!CJ$2*AVERAGE_TWO_ITERATIONS!CJ4</f>
        <v>2296103.5031280341</v>
      </c>
      <c r="CK3">
        <f>AVERAGE_TWO_ITERATIONS!CK$2*AVERAGE_TWO_ITERATIONS!CK4</f>
        <v>2261571.9170185043</v>
      </c>
      <c r="CL3">
        <f>AVERAGE_TWO_ITERATIONS!CL$2*AVERAGE_TWO_ITERATIONS!CL4</f>
        <v>2253270.955968291</v>
      </c>
      <c r="CM3">
        <f>AVERAGE_TWO_ITERATIONS!CM$2*AVERAGE_TWO_ITERATIONS!CM4</f>
        <v>2159765.5857234779</v>
      </c>
      <c r="CN3">
        <f>AVERAGE_TWO_ITERATIONS!CN$2*AVERAGE_TWO_ITERATIONS!CN4</f>
        <v>2516120.4852067833</v>
      </c>
      <c r="CO3">
        <f>AVERAGE_TWO_ITERATIONS!CO$2*AVERAGE_TWO_ITERATIONS!CO4</f>
        <v>2168739.3691061474</v>
      </c>
      <c r="CP3">
        <f>AVERAGE_TWO_ITERATIONS!CP$2*AVERAGE_TWO_ITERATIONS!CP4</f>
        <v>2431342.7910335837</v>
      </c>
      <c r="CQ3">
        <f>AVERAGE_TWO_ITERATIONS!CQ$2*AVERAGE_TWO_ITERATIONS!CQ4</f>
        <v>2375425.9967449359</v>
      </c>
      <c r="CR3">
        <f>AVERAGE_TWO_ITERATIONS!CR$2*AVERAGE_TWO_ITERATIONS!CR4</f>
        <v>2448345.0900781211</v>
      </c>
      <c r="CS3">
        <f>AVERAGE_TWO_ITERATIONS!CS$2*AVERAGE_TWO_ITERATIONS!CS4</f>
        <v>2238844.4607153549</v>
      </c>
      <c r="CT3">
        <f>AVERAGE_TWO_ITERATIONS!CT$2*AVERAGE_TWO_ITERATIONS!CT4</f>
        <v>2686825.2144362964</v>
      </c>
      <c r="CU3">
        <f>AVERAGE_TWO_ITERATIONS!CU$2*AVERAGE_TWO_ITERATIONS!CU4</f>
        <v>2304168.3751915293</v>
      </c>
      <c r="CV3">
        <f>AVERAGE_TWO_ITERATIONS!CV$2*AVERAGE_TWO_ITERATIONS!CV4</f>
        <v>2534137.9005883993</v>
      </c>
      <c r="CW3">
        <f>AVERAGE_TWO_ITERATIONS!CW$2*AVERAGE_TWO_ITERATIONS!CW4</f>
        <v>2544040.4287330885</v>
      </c>
    </row>
    <row r="4" spans="1:101" x14ac:dyDescent="0.25">
      <c r="A4" t="s">
        <v>17</v>
      </c>
      <c r="B4">
        <f>AVERAGE_TWO_ITERATIONS!B$2*AVERAGE_TWO_ITERATIONS!B5</f>
        <v>3363243.6896002046</v>
      </c>
      <c r="C4">
        <f>AVERAGE_TWO_ITERATIONS!C$2*AVERAGE_TWO_ITERATIONS!C5</f>
        <v>3528766.6224806039</v>
      </c>
      <c r="D4">
        <f>AVERAGE_TWO_ITERATIONS!D$2*AVERAGE_TWO_ITERATIONS!D5</f>
        <v>3475123.6018648678</v>
      </c>
      <c r="E4">
        <f>AVERAGE_TWO_ITERATIONS!E$2*AVERAGE_TWO_ITERATIONS!E5</f>
        <v>3319415.5460746512</v>
      </c>
      <c r="F4">
        <f>AVERAGE_TWO_ITERATIONS!F$2*AVERAGE_TWO_ITERATIONS!F5</f>
        <v>3369978.9539488996</v>
      </c>
      <c r="G4">
        <f>AVERAGE_TWO_ITERATIONS!G$2*AVERAGE_TWO_ITERATIONS!G5</f>
        <v>3474569.7480839733</v>
      </c>
      <c r="H4">
        <f>AVERAGE_TWO_ITERATIONS!H$2*AVERAGE_TWO_ITERATIONS!H5</f>
        <v>3513991.7105593453</v>
      </c>
      <c r="I4">
        <f>AVERAGE_TWO_ITERATIONS!I$2*AVERAGE_TWO_ITERATIONS!I5</f>
        <v>3581658.046093531</v>
      </c>
      <c r="J4">
        <f>AVERAGE_TWO_ITERATIONS!J$2*AVERAGE_TWO_ITERATIONS!J5</f>
        <v>4036838.1490307297</v>
      </c>
      <c r="K4">
        <f>AVERAGE_TWO_ITERATIONS!K$2*AVERAGE_TWO_ITERATIONS!K5</f>
        <v>4130142.3987255152</v>
      </c>
      <c r="L4">
        <f>AVERAGE_TWO_ITERATIONS!L$2*AVERAGE_TWO_ITERATIONS!L5</f>
        <v>4349543.5594445197</v>
      </c>
      <c r="M4">
        <f>AVERAGE_TWO_ITERATIONS!M$2*AVERAGE_TWO_ITERATIONS!M5</f>
        <v>4490015.1668725433</v>
      </c>
      <c r="N4">
        <f>AVERAGE_TWO_ITERATIONS!N$2*AVERAGE_TWO_ITERATIONS!N5</f>
        <v>4782070.4276604746</v>
      </c>
      <c r="O4">
        <f>AVERAGE_TWO_ITERATIONS!O$2*AVERAGE_TWO_ITERATIONS!O5</f>
        <v>4713461.0660090102</v>
      </c>
      <c r="P4">
        <f>AVERAGE_TWO_ITERATIONS!P$2*AVERAGE_TWO_ITERATIONS!P5</f>
        <v>4888463.7504408024</v>
      </c>
      <c r="Q4">
        <f>AVERAGE_TWO_ITERATIONS!Q$2*AVERAGE_TWO_ITERATIONS!Q5</f>
        <v>4734932.2109198123</v>
      </c>
      <c r="R4">
        <f>AVERAGE_TWO_ITERATIONS!R$2*AVERAGE_TWO_ITERATIONS!R5</f>
        <v>4633633.8801650787</v>
      </c>
      <c r="S4">
        <f>AVERAGE_TWO_ITERATIONS!S$2*AVERAGE_TWO_ITERATIONS!S5</f>
        <v>4791670.2901806766</v>
      </c>
      <c r="T4">
        <f>AVERAGE_TWO_ITERATIONS!T$2*AVERAGE_TWO_ITERATIONS!T5</f>
        <v>4975627.5122429216</v>
      </c>
      <c r="U4">
        <f>AVERAGE_TWO_ITERATIONS!U$2*AVERAGE_TWO_ITERATIONS!U5</f>
        <v>4989279.4043519683</v>
      </c>
      <c r="V4">
        <f>AVERAGE_TWO_ITERATIONS!V$2*AVERAGE_TWO_ITERATIONS!V5</f>
        <v>5458280.3984339386</v>
      </c>
      <c r="W4">
        <f>AVERAGE_TWO_ITERATIONS!W$2*AVERAGE_TWO_ITERATIONS!W5</f>
        <v>5533937.5998526858</v>
      </c>
      <c r="X4">
        <f>AVERAGE_TWO_ITERATIONS!X$2*AVERAGE_TWO_ITERATIONS!X5</f>
        <v>5720670.5841065291</v>
      </c>
      <c r="Y4">
        <f>AVERAGE_TWO_ITERATIONS!Y$2*AVERAGE_TWO_ITERATIONS!Y5</f>
        <v>5878858.0240267776</v>
      </c>
      <c r="Z4">
        <f>AVERAGE_TWO_ITERATIONS!Z$2*AVERAGE_TWO_ITERATIONS!Z5</f>
        <v>6050999.3798453035</v>
      </c>
      <c r="AA4">
        <f>AVERAGE_TWO_ITERATIONS!AA$2*AVERAGE_TWO_ITERATIONS!AA5</f>
        <v>5843211.4004187835</v>
      </c>
      <c r="AB4">
        <f>AVERAGE_TWO_ITERATIONS!AB$2*AVERAGE_TWO_ITERATIONS!AB5</f>
        <v>6257727.4670331767</v>
      </c>
      <c r="AC4">
        <f>AVERAGE_TWO_ITERATIONS!AC$2*AVERAGE_TWO_ITERATIONS!AC5</f>
        <v>6176800.3715623664</v>
      </c>
      <c r="AD4">
        <f>AVERAGE_TWO_ITERATIONS!AD$2*AVERAGE_TWO_ITERATIONS!AD5</f>
        <v>5887906.305269422</v>
      </c>
      <c r="AE4">
        <f>AVERAGE_TWO_ITERATIONS!AE$2*AVERAGE_TWO_ITERATIONS!AE5</f>
        <v>6137240.4657038599</v>
      </c>
      <c r="AF4">
        <f>AVERAGE_TWO_ITERATIONS!AF$2*AVERAGE_TWO_ITERATIONS!AF5</f>
        <v>6256325.657460548</v>
      </c>
      <c r="AG4">
        <f>AVERAGE_TWO_ITERATIONS!AG$2*AVERAGE_TWO_ITERATIONS!AG5</f>
        <v>6334209.3138264436</v>
      </c>
      <c r="AH4">
        <f>AVERAGE_TWO_ITERATIONS!AH$2*AVERAGE_TWO_ITERATIONS!AH5</f>
        <v>6586193.3831496928</v>
      </c>
      <c r="AI4">
        <f>AVERAGE_TWO_ITERATIONS!AI$2*AVERAGE_TWO_ITERATIONS!AI5</f>
        <v>6692630.4261986902</v>
      </c>
      <c r="AJ4">
        <f>AVERAGE_TWO_ITERATIONS!AJ$2*AVERAGE_TWO_ITERATIONS!AJ5</f>
        <v>7143340.3176293848</v>
      </c>
      <c r="AK4">
        <f>AVERAGE_TWO_ITERATIONS!AK$2*AVERAGE_TWO_ITERATIONS!AK5</f>
        <v>7193192.6007614117</v>
      </c>
      <c r="AL4">
        <f>AVERAGE_TWO_ITERATIONS!AL$2*AVERAGE_TWO_ITERATIONS!AL5</f>
        <v>7512349.1139858812</v>
      </c>
      <c r="AM4">
        <f>AVERAGE_TWO_ITERATIONS!AM$2*AVERAGE_TWO_ITERATIONS!AM5</f>
        <v>7466350.3400999848</v>
      </c>
      <c r="AN4">
        <f>AVERAGE_TWO_ITERATIONS!AN$2*AVERAGE_TWO_ITERATIONS!AN5</f>
        <v>7558342.3816753114</v>
      </c>
      <c r="AO4">
        <f>AVERAGE_TWO_ITERATIONS!AO$2*AVERAGE_TWO_ITERATIONS!AO5</f>
        <v>7387413.0895560449</v>
      </c>
      <c r="AP4">
        <f>AVERAGE_TWO_ITERATIONS!AP$2*AVERAGE_TWO_ITERATIONS!AP5</f>
        <v>7254550.0878944555</v>
      </c>
      <c r="AQ4">
        <f>AVERAGE_TWO_ITERATIONS!AQ$2*AVERAGE_TWO_ITERATIONS!AQ5</f>
        <v>7397032.4970435426</v>
      </c>
      <c r="AR4">
        <f>AVERAGE_TWO_ITERATIONS!AR$2*AVERAGE_TWO_ITERATIONS!AR5</f>
        <v>7616076.2687377231</v>
      </c>
      <c r="AS4">
        <f>AVERAGE_TWO_ITERATIONS!AS$2*AVERAGE_TWO_ITERATIONS!AS5</f>
        <v>7591747.0507997926</v>
      </c>
      <c r="AT4">
        <f>AVERAGE_TWO_ITERATIONS!AT$2*AVERAGE_TWO_ITERATIONS!AT5</f>
        <v>7991408.4115628796</v>
      </c>
      <c r="AU4">
        <f>AVERAGE_TWO_ITERATIONS!AU$2*AVERAGE_TWO_ITERATIONS!AU5</f>
        <v>8130699.8251915025</v>
      </c>
      <c r="AV4">
        <f>AVERAGE_TWO_ITERATIONS!AV$2*AVERAGE_TWO_ITERATIONS!AV5</f>
        <v>8269234.6847917074</v>
      </c>
      <c r="AW4">
        <f>AVERAGE_TWO_ITERATIONS!AW$2*AVERAGE_TWO_ITERATIONS!AW5</f>
        <v>8202211.1694184924</v>
      </c>
      <c r="AX4">
        <f>AVERAGE_TWO_ITERATIONS!AX$2*AVERAGE_TWO_ITERATIONS!AX5</f>
        <v>8648215.6917123161</v>
      </c>
      <c r="AY4">
        <f>AVERAGE_TWO_ITERATIONS!AY$2*AVERAGE_TWO_ITERATIONS!AY5</f>
        <v>8657304.8158152793</v>
      </c>
      <c r="AZ4">
        <f>AVERAGE_TWO_ITERATIONS!AZ$2*AVERAGE_TWO_ITERATIONS!AZ5</f>
        <v>8765173.0946462769</v>
      </c>
      <c r="BA4">
        <f>AVERAGE_TWO_ITERATIONS!BA$2*AVERAGE_TWO_ITERATIONS!BA5</f>
        <v>8693481.8393298164</v>
      </c>
      <c r="BB4">
        <f>AVERAGE_TWO_ITERATIONS!BB$2*AVERAGE_TWO_ITERATIONS!BB5</f>
        <v>8614613.2448179461</v>
      </c>
      <c r="BC4">
        <f>AVERAGE_TWO_ITERATIONS!BC$2*AVERAGE_TWO_ITERATIONS!BC5</f>
        <v>8715421.3734239917</v>
      </c>
      <c r="BD4">
        <f>AVERAGE_TWO_ITERATIONS!BD$2*AVERAGE_TWO_ITERATIONS!BD5</f>
        <v>8785230.7270037588</v>
      </c>
      <c r="BE4">
        <f>AVERAGE_TWO_ITERATIONS!BE$2*AVERAGE_TWO_ITERATIONS!BE5</f>
        <v>8850934.1600081921</v>
      </c>
      <c r="BF4">
        <f>AVERAGE_TWO_ITERATIONS!BF$2*AVERAGE_TWO_ITERATIONS!BF5</f>
        <v>9267743.7278259043</v>
      </c>
      <c r="BG4">
        <f>AVERAGE_TWO_ITERATIONS!BG$2*AVERAGE_TWO_ITERATIONS!BG5</f>
        <v>9648585.2036288735</v>
      </c>
      <c r="BH4">
        <f>AVERAGE_TWO_ITERATIONS!BH$2*AVERAGE_TWO_ITERATIONS!BH5</f>
        <v>9550852.8150852956</v>
      </c>
      <c r="BI4">
        <f>AVERAGE_TWO_ITERATIONS!BI$2*AVERAGE_TWO_ITERATIONS!BI5</f>
        <v>9781315.960967619</v>
      </c>
      <c r="BJ4">
        <f>AVERAGE_TWO_ITERATIONS!BJ$2*AVERAGE_TWO_ITERATIONS!BJ5</f>
        <v>9897049.7332845163</v>
      </c>
      <c r="BK4">
        <f>AVERAGE_TWO_ITERATIONS!BK$2*AVERAGE_TWO_ITERATIONS!BK5</f>
        <v>10001734.626636943</v>
      </c>
      <c r="BL4">
        <f>AVERAGE_TWO_ITERATIONS!BL$2*AVERAGE_TWO_ITERATIONS!BL5</f>
        <v>10286929.092765365</v>
      </c>
      <c r="BM4">
        <f>AVERAGE_TWO_ITERATIONS!BM$2*AVERAGE_TWO_ITERATIONS!BM5</f>
        <v>10148035.138341948</v>
      </c>
      <c r="BN4">
        <f>AVERAGE_TWO_ITERATIONS!BN$2*AVERAGE_TWO_ITERATIONS!BN5</f>
        <v>10011571.847601201</v>
      </c>
      <c r="BO4">
        <f>AVERAGE_TWO_ITERATIONS!BO$2*AVERAGE_TWO_ITERATIONS!BO5</f>
        <v>10051686.620313706</v>
      </c>
      <c r="BP4">
        <f>AVERAGE_TWO_ITERATIONS!BP$2*AVERAGE_TWO_ITERATIONS!BP5</f>
        <v>10206017.728686424</v>
      </c>
      <c r="BQ4">
        <f>AVERAGE_TWO_ITERATIONS!BQ$2*AVERAGE_TWO_ITERATIONS!BQ5</f>
        <v>9985787.4167800788</v>
      </c>
      <c r="BR4">
        <f>AVERAGE_TWO_ITERATIONS!BR$2*AVERAGE_TWO_ITERATIONS!BR5</f>
        <v>10525259.617777688</v>
      </c>
      <c r="BS4">
        <f>AVERAGE_TWO_ITERATIONS!BS$2*AVERAGE_TWO_ITERATIONS!BS5</f>
        <v>10744720.67448218</v>
      </c>
      <c r="BT4">
        <f>AVERAGE_TWO_ITERATIONS!BT$2*AVERAGE_TWO_ITERATIONS!BT5</f>
        <v>11243413.90876076</v>
      </c>
      <c r="BU4">
        <f>AVERAGE_TWO_ITERATIONS!BU$2*AVERAGE_TWO_ITERATIONS!BU5</f>
        <v>11349917.932449806</v>
      </c>
      <c r="BV4">
        <f>AVERAGE_TWO_ITERATIONS!BV$2*AVERAGE_TWO_ITERATIONS!BV5</f>
        <v>11380009.051213663</v>
      </c>
      <c r="BW4">
        <f>AVERAGE_TWO_ITERATIONS!BW$2*AVERAGE_TWO_ITERATIONS!BW5</f>
        <v>11644206.485121505</v>
      </c>
      <c r="BX4">
        <f>AVERAGE_TWO_ITERATIONS!BX$2*AVERAGE_TWO_ITERATIONS!BX5</f>
        <v>11357891.530550055</v>
      </c>
      <c r="BY4">
        <f>AVERAGE_TWO_ITERATIONS!BY$2*AVERAGE_TWO_ITERATIONS!BY5</f>
        <v>11690659.594412783</v>
      </c>
      <c r="BZ4">
        <f>AVERAGE_TWO_ITERATIONS!BZ$2*AVERAGE_TWO_ITERATIONS!BZ5</f>
        <v>11187614.776534753</v>
      </c>
      <c r="CA4">
        <f>AVERAGE_TWO_ITERATIONS!CA$2*AVERAGE_TWO_ITERATIONS!CA5</f>
        <v>11770069.343896238</v>
      </c>
      <c r="CB4">
        <f>AVERAGE_TWO_ITERATIONS!CB$2*AVERAGE_TWO_ITERATIONS!CB5</f>
        <v>11633195.313246086</v>
      </c>
      <c r="CC4">
        <f>AVERAGE_TWO_ITERATIONS!CC$2*AVERAGE_TWO_ITERATIONS!CC5</f>
        <v>11599242.769868426</v>
      </c>
      <c r="CD4">
        <f>AVERAGE_TWO_ITERATIONS!CD$2*AVERAGE_TWO_ITERATIONS!CD5</f>
        <v>12005365.7732981</v>
      </c>
      <c r="CE4">
        <f>AVERAGE_TWO_ITERATIONS!CE$2*AVERAGE_TWO_ITERATIONS!CE5</f>
        <v>12065849.501562921</v>
      </c>
      <c r="CF4">
        <f>AVERAGE_TWO_ITERATIONS!CF$2*AVERAGE_TWO_ITERATIONS!CF5</f>
        <v>12328273.632568689</v>
      </c>
      <c r="CG4">
        <f>AVERAGE_TWO_ITERATIONS!CG$2*AVERAGE_TWO_ITERATIONS!CG5</f>
        <v>12350516.070156522</v>
      </c>
      <c r="CH4">
        <f>AVERAGE_TWO_ITERATIONS!CH$2*AVERAGE_TWO_ITERATIONS!CH5</f>
        <v>12832018.08162469</v>
      </c>
      <c r="CI4">
        <f>AVERAGE_TWO_ITERATIONS!CI$2*AVERAGE_TWO_ITERATIONS!CI5</f>
        <v>12711877.805241441</v>
      </c>
      <c r="CJ4">
        <f>AVERAGE_TWO_ITERATIONS!CJ$2*AVERAGE_TWO_ITERATIONS!CJ5</f>
        <v>12965831.905025339</v>
      </c>
      <c r="CK4">
        <f>AVERAGE_TWO_ITERATIONS!CK$2*AVERAGE_TWO_ITERATIONS!CK5</f>
        <v>12677537.501906388</v>
      </c>
      <c r="CL4">
        <f>AVERAGE_TWO_ITERATIONS!CL$2*AVERAGE_TWO_ITERATIONS!CL5</f>
        <v>12892645.879538786</v>
      </c>
      <c r="CM4">
        <f>AVERAGE_TWO_ITERATIONS!CM$2*AVERAGE_TWO_ITERATIONS!CM5</f>
        <v>12835802.495331321</v>
      </c>
      <c r="CN4">
        <f>AVERAGE_TWO_ITERATIONS!CN$2*AVERAGE_TWO_ITERATIONS!CN5</f>
        <v>12688038.847949211</v>
      </c>
      <c r="CO4">
        <f>AVERAGE_TWO_ITERATIONS!CO$2*AVERAGE_TWO_ITERATIONS!CO5</f>
        <v>12573294.984712731</v>
      </c>
      <c r="CP4">
        <f>AVERAGE_TWO_ITERATIONS!CP$2*AVERAGE_TWO_ITERATIONS!CP5</f>
        <v>13476674.899163242</v>
      </c>
      <c r="CQ4">
        <f>AVERAGE_TWO_ITERATIONS!CQ$2*AVERAGE_TWO_ITERATIONS!CQ5</f>
        <v>13569582.123882156</v>
      </c>
      <c r="CR4">
        <f>AVERAGE_TWO_ITERATIONS!CR$2*AVERAGE_TWO_ITERATIONS!CR5</f>
        <v>13774781.858430715</v>
      </c>
      <c r="CS4">
        <f>AVERAGE_TWO_ITERATIONS!CS$2*AVERAGE_TWO_ITERATIONS!CS5</f>
        <v>14212019.727084694</v>
      </c>
      <c r="CT4">
        <f>AVERAGE_TWO_ITERATIONS!CT$2*AVERAGE_TWO_ITERATIONS!CT5</f>
        <v>14050508.66961466</v>
      </c>
      <c r="CU4">
        <f>AVERAGE_TWO_ITERATIONS!CU$2*AVERAGE_TWO_ITERATIONS!CU5</f>
        <v>14437316.701633841</v>
      </c>
      <c r="CV4">
        <f>AVERAGE_TWO_ITERATIONS!CV$2*AVERAGE_TWO_ITERATIONS!CV5</f>
        <v>14218230.749087576</v>
      </c>
      <c r="CW4">
        <f>AVERAGE_TWO_ITERATIONS!CW$2*AVERAGE_TWO_ITERATIONS!CW5</f>
        <v>14225200.092267733</v>
      </c>
    </row>
    <row r="5" spans="1:101" x14ac:dyDescent="0.25">
      <c r="A5" t="s">
        <v>18</v>
      </c>
      <c r="B5">
        <f>AVERAGE_TWO_ITERATIONS!B$2*AVERAGE_TWO_ITERATIONS!B6</f>
        <v>54013.226726703455</v>
      </c>
      <c r="C5">
        <f>AVERAGE_TWO_ITERATIONS!C$2*AVERAGE_TWO_ITERATIONS!C6</f>
        <v>61012.441139601215</v>
      </c>
      <c r="D5">
        <f>AVERAGE_TWO_ITERATIONS!D$2*AVERAGE_TWO_ITERATIONS!D6</f>
        <v>59914.918996627137</v>
      </c>
      <c r="E5">
        <f>AVERAGE_TWO_ITERATIONS!E$2*AVERAGE_TWO_ITERATIONS!E6</f>
        <v>63351.544589016667</v>
      </c>
      <c r="F5">
        <f>AVERAGE_TWO_ITERATIONS!F$2*AVERAGE_TWO_ITERATIONS!F6</f>
        <v>56294.58284603936</v>
      </c>
      <c r="G5">
        <f>AVERAGE_TWO_ITERATIONS!G$2*AVERAGE_TWO_ITERATIONS!G6</f>
        <v>62723.216258421155</v>
      </c>
      <c r="H5">
        <f>AVERAGE_TWO_ITERATIONS!H$2*AVERAGE_TWO_ITERATIONS!H6</f>
        <v>60230.15367984664</v>
      </c>
      <c r="I5">
        <f>AVERAGE_TWO_ITERATIONS!I$2*AVERAGE_TWO_ITERATIONS!I6</f>
        <v>64920.046036533698</v>
      </c>
      <c r="J5">
        <f>AVERAGE_TWO_ITERATIONS!J$2*AVERAGE_TWO_ITERATIONS!J6</f>
        <v>71189.519855572726</v>
      </c>
      <c r="K5">
        <f>AVERAGE_TWO_ITERATIONS!K$2*AVERAGE_TWO_ITERATIONS!K6</f>
        <v>77014.498172347143</v>
      </c>
      <c r="L5">
        <f>AVERAGE_TWO_ITERATIONS!L$2*AVERAGE_TWO_ITERATIONS!L6</f>
        <v>77664.690607535682</v>
      </c>
      <c r="M5">
        <f>AVERAGE_TWO_ITERATIONS!M$2*AVERAGE_TWO_ITERATIONS!M6</f>
        <v>78934.09741071098</v>
      </c>
      <c r="N5">
        <f>AVERAGE_TWO_ITERATIONS!N$2*AVERAGE_TWO_ITERATIONS!N6</f>
        <v>77799.347749800116</v>
      </c>
      <c r="O5">
        <f>AVERAGE_TWO_ITERATIONS!O$2*AVERAGE_TWO_ITERATIONS!O6</f>
        <v>84511.149172111225</v>
      </c>
      <c r="P5">
        <f>AVERAGE_TWO_ITERATIONS!P$2*AVERAGE_TWO_ITERATIONS!P6</f>
        <v>80989.280040338184</v>
      </c>
      <c r="Q5">
        <f>AVERAGE_TWO_ITERATIONS!Q$2*AVERAGE_TWO_ITERATIONS!Q6</f>
        <v>85519.643998080282</v>
      </c>
      <c r="R5">
        <f>AVERAGE_TWO_ITERATIONS!R$2*AVERAGE_TWO_ITERATIONS!R6</f>
        <v>80821.374839907294</v>
      </c>
      <c r="S5">
        <f>AVERAGE_TWO_ITERATIONS!S$2*AVERAGE_TWO_ITERATIONS!S6</f>
        <v>85792.062094715584</v>
      </c>
      <c r="T5">
        <f>AVERAGE_TWO_ITERATIONS!T$2*AVERAGE_TWO_ITERATIONS!T6</f>
        <v>84894.004107007859</v>
      </c>
      <c r="U5">
        <f>AVERAGE_TWO_ITERATIONS!U$2*AVERAGE_TWO_ITERATIONS!U6</f>
        <v>88294.450883239915</v>
      </c>
      <c r="V5">
        <f>AVERAGE_TWO_ITERATIONS!V$2*AVERAGE_TWO_ITERATIONS!V6</f>
        <v>88020.747621652932</v>
      </c>
      <c r="W5">
        <f>AVERAGE_TWO_ITERATIONS!W$2*AVERAGE_TWO_ITERATIONS!W6</f>
        <v>101793.24613637452</v>
      </c>
      <c r="X5">
        <f>AVERAGE_TWO_ITERATIONS!X$2*AVERAGE_TWO_ITERATIONS!X6</f>
        <v>95864.320294642079</v>
      </c>
      <c r="Y5">
        <f>AVERAGE_TWO_ITERATIONS!Y$2*AVERAGE_TWO_ITERATIONS!Y6</f>
        <v>104636.23145459246</v>
      </c>
      <c r="Z5">
        <f>AVERAGE_TWO_ITERATIONS!Z$2*AVERAGE_TWO_ITERATIONS!Z6</f>
        <v>102170.23760631429</v>
      </c>
      <c r="AA5">
        <f>AVERAGE_TWO_ITERATIONS!AA$2*AVERAGE_TWO_ITERATIONS!AA6</f>
        <v>110530.89944033934</v>
      </c>
      <c r="AB5">
        <f>AVERAGE_TWO_ITERATIONS!AB$2*AVERAGE_TWO_ITERATIONS!AB6</f>
        <v>106678.0837607179</v>
      </c>
      <c r="AC5">
        <f>AVERAGE_TWO_ITERATIONS!AC$2*AVERAGE_TWO_ITERATIONS!AC6</f>
        <v>111614.61430219148</v>
      </c>
      <c r="AD5">
        <f>AVERAGE_TWO_ITERATIONS!AD$2*AVERAGE_TWO_ITERATIONS!AD6</f>
        <v>101960.50219416745</v>
      </c>
      <c r="AE5">
        <f>AVERAGE_TWO_ITERATIONS!AE$2*AVERAGE_TWO_ITERATIONS!AE6</f>
        <v>107987.248403993</v>
      </c>
      <c r="AF5">
        <f>AVERAGE_TWO_ITERATIONS!AF$2*AVERAGE_TWO_ITERATIONS!AF6</f>
        <v>108705.74715565245</v>
      </c>
      <c r="AG5">
        <f>AVERAGE_TWO_ITERATIONS!AG$2*AVERAGE_TWO_ITERATIONS!AG6</f>
        <v>112723.07287395596</v>
      </c>
      <c r="AH5">
        <f>AVERAGE_TWO_ITERATIONS!AH$2*AVERAGE_TWO_ITERATIONS!AH6</f>
        <v>115342.17988668161</v>
      </c>
      <c r="AI5">
        <f>AVERAGE_TWO_ITERATIONS!AI$2*AVERAGE_TWO_ITERATIONS!AI6</f>
        <v>123309.06180385215</v>
      </c>
      <c r="AJ5">
        <f>AVERAGE_TWO_ITERATIONS!AJ$2*AVERAGE_TWO_ITERATIONS!AJ6</f>
        <v>124596.83154944067</v>
      </c>
      <c r="AK5">
        <f>AVERAGE_TWO_ITERATIONS!AK$2*AVERAGE_TWO_ITERATIONS!AK6</f>
        <v>126204.76825493196</v>
      </c>
      <c r="AL5">
        <f>AVERAGE_TWO_ITERATIONS!AL$2*AVERAGE_TWO_ITERATIONS!AL6</f>
        <v>128446.64183242015</v>
      </c>
      <c r="AM5">
        <f>AVERAGE_TWO_ITERATIONS!AM$2*AVERAGE_TWO_ITERATIONS!AM6</f>
        <v>128077.51570840664</v>
      </c>
      <c r="AN5">
        <f>AVERAGE_TWO_ITERATIONS!AN$2*AVERAGE_TWO_ITERATIONS!AN6</f>
        <v>129823.2611041561</v>
      </c>
      <c r="AO5">
        <f>AVERAGE_TWO_ITERATIONS!AO$2*AVERAGE_TWO_ITERATIONS!AO6</f>
        <v>129723.34189253249</v>
      </c>
      <c r="AP5">
        <f>AVERAGE_TWO_ITERATIONS!AP$2*AVERAGE_TWO_ITERATIONS!AP6</f>
        <v>128707.9108539439</v>
      </c>
      <c r="AQ5">
        <f>AVERAGE_TWO_ITERATIONS!AQ$2*AVERAGE_TWO_ITERATIONS!AQ6</f>
        <v>139065.95575089304</v>
      </c>
      <c r="AR5">
        <f>AVERAGE_TWO_ITERATIONS!AR$2*AVERAGE_TWO_ITERATIONS!AR6</f>
        <v>130262.49208894154</v>
      </c>
      <c r="AS5">
        <f>AVERAGE_TWO_ITERATIONS!AS$2*AVERAGE_TWO_ITERATIONS!AS6</f>
        <v>134621.02897025834</v>
      </c>
      <c r="AT5">
        <f>AVERAGE_TWO_ITERATIONS!AT$2*AVERAGE_TWO_ITERATIONS!AT6</f>
        <v>142453.10193780664</v>
      </c>
      <c r="AU5">
        <f>AVERAGE_TWO_ITERATIONS!AU$2*AVERAGE_TWO_ITERATIONS!AU6</f>
        <v>149765.12494792248</v>
      </c>
      <c r="AV5">
        <f>AVERAGE_TWO_ITERATIONS!AV$2*AVERAGE_TWO_ITERATIONS!AV6</f>
        <v>147350.52549432658</v>
      </c>
      <c r="AW5">
        <f>AVERAGE_TWO_ITERATIONS!AW$2*AVERAGE_TWO_ITERATIONS!AW6</f>
        <v>154613.18931944677</v>
      </c>
      <c r="AX5">
        <f>AVERAGE_TWO_ITERATIONS!AX$2*AVERAGE_TWO_ITERATIONS!AX6</f>
        <v>149312.37653704308</v>
      </c>
      <c r="AY5">
        <f>AVERAGE_TWO_ITERATIONS!AY$2*AVERAGE_TWO_ITERATIONS!AY6</f>
        <v>156905.39947516425</v>
      </c>
      <c r="AZ5">
        <f>AVERAGE_TWO_ITERATIONS!AZ$2*AVERAGE_TWO_ITERATIONS!AZ6</f>
        <v>147893.62190569821</v>
      </c>
      <c r="BA5">
        <f>AVERAGE_TWO_ITERATIONS!BA$2*AVERAGE_TWO_ITERATIONS!BA6</f>
        <v>161199.94060609076</v>
      </c>
      <c r="BB5">
        <f>AVERAGE_TWO_ITERATIONS!BB$2*AVERAGE_TWO_ITERATIONS!BB6</f>
        <v>145361.51675782155</v>
      </c>
      <c r="BC5">
        <f>AVERAGE_TWO_ITERATIONS!BC$2*AVERAGE_TWO_ITERATIONS!BC6</f>
        <v>151283.33217780295</v>
      </c>
      <c r="BD5">
        <f>AVERAGE_TWO_ITERATIONS!BD$2*AVERAGE_TWO_ITERATIONS!BD6</f>
        <v>153895.98618047393</v>
      </c>
      <c r="BE5">
        <f>AVERAGE_TWO_ITERATIONS!BE$2*AVERAGE_TWO_ITERATIONS!BE6</f>
        <v>158596.36726256524</v>
      </c>
      <c r="BF5">
        <f>AVERAGE_TWO_ITERATIONS!BF$2*AVERAGE_TWO_ITERATIONS!BF6</f>
        <v>159496.24809422743</v>
      </c>
      <c r="BG5">
        <f>AVERAGE_TWO_ITERATIONS!BG$2*AVERAGE_TWO_ITERATIONS!BG6</f>
        <v>169071.87301215989</v>
      </c>
      <c r="BH5">
        <f>AVERAGE_TWO_ITERATIONS!BH$2*AVERAGE_TWO_ITERATIONS!BH6</f>
        <v>168079.89970161306</v>
      </c>
      <c r="BI5">
        <f>AVERAGE_TWO_ITERATIONS!BI$2*AVERAGE_TWO_ITERATIONS!BI6</f>
        <v>178967.73734529634</v>
      </c>
      <c r="BJ5">
        <f>AVERAGE_TWO_ITERATIONS!BJ$2*AVERAGE_TWO_ITERATIONS!BJ6</f>
        <v>179124.79342901154</v>
      </c>
      <c r="BK5">
        <f>AVERAGE_TWO_ITERATIONS!BK$2*AVERAGE_TWO_ITERATIONS!BK6</f>
        <v>185072.54127459595</v>
      </c>
      <c r="BL5">
        <f>AVERAGE_TWO_ITERATIONS!BL$2*AVERAGE_TWO_ITERATIONS!BL6</f>
        <v>169424.84620003426</v>
      </c>
      <c r="BM5">
        <f>AVERAGE_TWO_ITERATIONS!BM$2*AVERAGE_TWO_ITERATIONS!BM6</f>
        <v>183083.04111176936</v>
      </c>
      <c r="BN5">
        <f>AVERAGE_TWO_ITERATIONS!BN$2*AVERAGE_TWO_ITERATIONS!BN6</f>
        <v>170224.91821164283</v>
      </c>
      <c r="BO5">
        <f>AVERAGE_TWO_ITERATIONS!BO$2*AVERAGE_TWO_ITERATIONS!BO6</f>
        <v>182577.34830106251</v>
      </c>
      <c r="BP5">
        <f>AVERAGE_TWO_ITERATIONS!BP$2*AVERAGE_TWO_ITERATIONS!BP6</f>
        <v>179444.79901271031</v>
      </c>
      <c r="BQ5">
        <f>AVERAGE_TWO_ITERATIONS!BQ$2*AVERAGE_TWO_ITERATIONS!BQ6</f>
        <v>182351.82156251962</v>
      </c>
      <c r="BR5">
        <f>AVERAGE_TWO_ITERATIONS!BR$2*AVERAGE_TWO_ITERATIONS!BR6</f>
        <v>182850.0402397603</v>
      </c>
      <c r="BS5">
        <f>AVERAGE_TWO_ITERATIONS!BS$2*AVERAGE_TWO_ITERATIONS!BS6</f>
        <v>192493.67382639388</v>
      </c>
      <c r="BT5">
        <f>AVERAGE_TWO_ITERATIONS!BT$2*AVERAGE_TWO_ITERATIONS!BT6</f>
        <v>193560.81163657777</v>
      </c>
      <c r="BU5">
        <f>AVERAGE_TWO_ITERATIONS!BU$2*AVERAGE_TWO_ITERATIONS!BU6</f>
        <v>201217.73581539703</v>
      </c>
      <c r="BV5">
        <f>AVERAGE_TWO_ITERATIONS!BV$2*AVERAGE_TWO_ITERATIONS!BV6</f>
        <v>199597.24362678666</v>
      </c>
      <c r="BW5">
        <f>AVERAGE_TWO_ITERATIONS!BW$2*AVERAGE_TWO_ITERATIONS!BW6</f>
        <v>204553.66917756916</v>
      </c>
      <c r="BX5">
        <f>AVERAGE_TWO_ITERATIONS!BX$2*AVERAGE_TWO_ITERATIONS!BX6</f>
        <v>197879.33861694357</v>
      </c>
      <c r="BY5">
        <f>AVERAGE_TWO_ITERATIONS!BY$2*AVERAGE_TWO_ITERATIONS!BY6</f>
        <v>195522.54770139747</v>
      </c>
      <c r="BZ5">
        <f>AVERAGE_TWO_ITERATIONS!BZ$2*AVERAGE_TWO_ITERATIONS!BZ6</f>
        <v>201571.48954007318</v>
      </c>
      <c r="CA5">
        <f>AVERAGE_TWO_ITERATIONS!CA$2*AVERAGE_TWO_ITERATIONS!CA6</f>
        <v>195316.20051758538</v>
      </c>
      <c r="CB5">
        <f>AVERAGE_TWO_ITERATIONS!CB$2*AVERAGE_TWO_ITERATIONS!CB6</f>
        <v>198484.13863551209</v>
      </c>
      <c r="CC5">
        <f>AVERAGE_TWO_ITERATIONS!CC$2*AVERAGE_TWO_ITERATIONS!CC6</f>
        <v>213385.25771633961</v>
      </c>
      <c r="CD5">
        <f>AVERAGE_TWO_ITERATIONS!CD$2*AVERAGE_TWO_ITERATIONS!CD6</f>
        <v>205060.1922260235</v>
      </c>
      <c r="CE5">
        <f>AVERAGE_TWO_ITERATIONS!CE$2*AVERAGE_TWO_ITERATIONS!CE6</f>
        <v>225473.44993585043</v>
      </c>
      <c r="CF5">
        <f>AVERAGE_TWO_ITERATIONS!CF$2*AVERAGE_TWO_ITERATIONS!CF6</f>
        <v>217197.18974309918</v>
      </c>
      <c r="CG5">
        <f>AVERAGE_TWO_ITERATIONS!CG$2*AVERAGE_TWO_ITERATIONS!CG6</f>
        <v>218690.8172667351</v>
      </c>
      <c r="CH5">
        <f>AVERAGE_TWO_ITERATIONS!CH$2*AVERAGE_TWO_ITERATIONS!CH6</f>
        <v>216523.89256678414</v>
      </c>
      <c r="CI5">
        <f>AVERAGE_TWO_ITERATIONS!CI$2*AVERAGE_TWO_ITERATIONS!CI6</f>
        <v>231174.23947814296</v>
      </c>
      <c r="CJ5">
        <f>AVERAGE_TWO_ITERATIONS!CJ$2*AVERAGE_TWO_ITERATIONS!CJ6</f>
        <v>220259.52071374172</v>
      </c>
      <c r="CK5">
        <f>AVERAGE_TWO_ITERATIONS!CK$2*AVERAGE_TWO_ITERATIONS!CK6</f>
        <v>233932.71444235861</v>
      </c>
      <c r="CL5">
        <f>AVERAGE_TWO_ITERATIONS!CL$2*AVERAGE_TWO_ITERATIONS!CL6</f>
        <v>216858.0401465602</v>
      </c>
      <c r="CM5">
        <f>AVERAGE_TWO_ITERATIONS!CM$2*AVERAGE_TWO_ITERATIONS!CM6</f>
        <v>238190.22867233833</v>
      </c>
      <c r="CN5">
        <f>AVERAGE_TWO_ITERATIONS!CN$2*AVERAGE_TWO_ITERATIONS!CN6</f>
        <v>224758.37841518046</v>
      </c>
      <c r="CO5">
        <f>AVERAGE_TWO_ITERATIONS!CO$2*AVERAGE_TWO_ITERATIONS!CO6</f>
        <v>232161.4220994644</v>
      </c>
      <c r="CP5">
        <f>AVERAGE_TWO_ITERATIONS!CP$2*AVERAGE_TWO_ITERATIONS!CP6</f>
        <v>227804.96421959458</v>
      </c>
      <c r="CQ5">
        <f>AVERAGE_TWO_ITERATIONS!CQ$2*AVERAGE_TWO_ITERATIONS!CQ6</f>
        <v>245953.25829098441</v>
      </c>
      <c r="CR5">
        <f>AVERAGE_TWO_ITERATIONS!CR$2*AVERAGE_TWO_ITERATIONS!CR6</f>
        <v>245651.31846038974</v>
      </c>
      <c r="CS5">
        <f>AVERAGE_TWO_ITERATIONS!CS$2*AVERAGE_TWO_ITERATIONS!CS6</f>
        <v>246707.58798006448</v>
      </c>
      <c r="CT5">
        <f>AVERAGE_TWO_ITERATIONS!CT$2*AVERAGE_TWO_ITERATIONS!CT6</f>
        <v>235885.87313038381</v>
      </c>
      <c r="CU5">
        <f>AVERAGE_TWO_ITERATIONS!CU$2*AVERAGE_TWO_ITERATIONS!CU6</f>
        <v>257078.79152213558</v>
      </c>
      <c r="CV5">
        <f>AVERAGE_TWO_ITERATIONS!CV$2*AVERAGE_TWO_ITERATIONS!CV6</f>
        <v>248863.3929471157</v>
      </c>
      <c r="CW5">
        <f>AVERAGE_TWO_ITERATIONS!CW$2*AVERAGE_TWO_ITERATIONS!CW6</f>
        <v>253540.22629599654</v>
      </c>
    </row>
    <row r="6" spans="1:101" x14ac:dyDescent="0.25">
      <c r="A6" t="s">
        <v>19</v>
      </c>
      <c r="B6">
        <f>AVERAGE_TWO_ITERATIONS!B$2*AVERAGE_TWO_ITERATIONS!B7</f>
        <v>1212778.4452993385</v>
      </c>
      <c r="C6">
        <f>AVERAGE_TWO_ITERATIONS!C$2*AVERAGE_TWO_ITERATIONS!C7</f>
        <v>1262008.8709832386</v>
      </c>
      <c r="D6">
        <f>AVERAGE_TWO_ITERATIONS!D$2*AVERAGE_TWO_ITERATIONS!D7</f>
        <v>1246291.4131967975</v>
      </c>
      <c r="E6">
        <f>AVERAGE_TWO_ITERATIONS!E$2*AVERAGE_TWO_ITERATIONS!E7</f>
        <v>1254927.0416822501</v>
      </c>
      <c r="F6">
        <f>AVERAGE_TWO_ITERATIONS!F$2*AVERAGE_TWO_ITERATIONS!F7</f>
        <v>1206502.7192923264</v>
      </c>
      <c r="G6">
        <f>AVERAGE_TWO_ITERATIONS!G$2*AVERAGE_TWO_ITERATIONS!G7</f>
        <v>1266760.0685683717</v>
      </c>
      <c r="H6">
        <f>AVERAGE_TWO_ITERATIONS!H$2*AVERAGE_TWO_ITERATIONS!H7</f>
        <v>1312948.6583620859</v>
      </c>
      <c r="I6">
        <f>AVERAGE_TWO_ITERATIONS!I$2*AVERAGE_TWO_ITERATIONS!I7</f>
        <v>1322460.2644814609</v>
      </c>
      <c r="J6">
        <f>AVERAGE_TWO_ITERATIONS!J$2*AVERAGE_TWO_ITERATIONS!J7</f>
        <v>1466366.1674823568</v>
      </c>
      <c r="K6">
        <f>AVERAGE_TWO_ITERATIONS!K$2*AVERAGE_TWO_ITERATIONS!K7</f>
        <v>1534887.5462752751</v>
      </c>
      <c r="L6">
        <f>AVERAGE_TWO_ITERATIONS!L$2*AVERAGE_TWO_ITERATIONS!L7</f>
        <v>1589643.5307535196</v>
      </c>
      <c r="M6">
        <f>AVERAGE_TWO_ITERATIONS!M$2*AVERAGE_TWO_ITERATIONS!M7</f>
        <v>1634095.0649490065</v>
      </c>
      <c r="N6">
        <f>AVERAGE_TWO_ITERATIONS!N$2*AVERAGE_TWO_ITERATIONS!N7</f>
        <v>1718187.4187040154</v>
      </c>
      <c r="O6">
        <f>AVERAGE_TWO_ITERATIONS!O$2*AVERAGE_TWO_ITERATIONS!O7</f>
        <v>1786108.3965783925</v>
      </c>
      <c r="P6">
        <f>AVERAGE_TWO_ITERATIONS!P$2*AVERAGE_TWO_ITERATIONS!P7</f>
        <v>1795295.3677582529</v>
      </c>
      <c r="Q6">
        <f>AVERAGE_TWO_ITERATIONS!Q$2*AVERAGE_TWO_ITERATIONS!Q7</f>
        <v>1704496.8978682361</v>
      </c>
      <c r="R6">
        <f>AVERAGE_TWO_ITERATIONS!R$2*AVERAGE_TWO_ITERATIONS!R7</f>
        <v>1731297.0632789268</v>
      </c>
      <c r="S6">
        <f>AVERAGE_TWO_ITERATIONS!S$2*AVERAGE_TWO_ITERATIONS!S7</f>
        <v>1745004.3796544035</v>
      </c>
      <c r="T6">
        <f>AVERAGE_TWO_ITERATIONS!T$2*AVERAGE_TWO_ITERATIONS!T7</f>
        <v>1805303.3528265518</v>
      </c>
      <c r="U6">
        <f>AVERAGE_TWO_ITERATIONS!U$2*AVERAGE_TWO_ITERATIONS!U7</f>
        <v>1756389.3959140494</v>
      </c>
      <c r="V6">
        <f>AVERAGE_TWO_ITERATIONS!V$2*AVERAGE_TWO_ITERATIONS!V7</f>
        <v>1936321.5217167963</v>
      </c>
      <c r="W6">
        <f>AVERAGE_TWO_ITERATIONS!W$2*AVERAGE_TWO_ITERATIONS!W7</f>
        <v>2024488.1574602306</v>
      </c>
      <c r="X6">
        <f>AVERAGE_TWO_ITERATIONS!X$2*AVERAGE_TWO_ITERATIONS!X7</f>
        <v>2082989.7339318141</v>
      </c>
      <c r="Y6">
        <f>AVERAGE_TWO_ITERATIONS!Y$2*AVERAGE_TWO_ITERATIONS!Y7</f>
        <v>2101941.7216924569</v>
      </c>
      <c r="Z6">
        <f>AVERAGE_TWO_ITERATIONS!Z$2*AVERAGE_TWO_ITERATIONS!Z7</f>
        <v>2178393.4540233593</v>
      </c>
      <c r="AA6">
        <f>AVERAGE_TWO_ITERATIONS!AA$2*AVERAGE_TWO_ITERATIONS!AA7</f>
        <v>2254585.8145907619</v>
      </c>
      <c r="AB6">
        <f>AVERAGE_TWO_ITERATIONS!AB$2*AVERAGE_TWO_ITERATIONS!AB7</f>
        <v>2176310.3422164638</v>
      </c>
      <c r="AC6">
        <f>AVERAGE_TWO_ITERATIONS!AC$2*AVERAGE_TWO_ITERATIONS!AC7</f>
        <v>2197811.4337268267</v>
      </c>
      <c r="AD6">
        <f>AVERAGE_TWO_ITERATIONS!AD$2*AVERAGE_TWO_ITERATIONS!AD7</f>
        <v>2178431.5797453024</v>
      </c>
      <c r="AE6">
        <f>AVERAGE_TWO_ITERATIONS!AE$2*AVERAGE_TWO_ITERATIONS!AE7</f>
        <v>2202343.3702913933</v>
      </c>
      <c r="AF6">
        <f>AVERAGE_TWO_ITERATIONS!AF$2*AVERAGE_TWO_ITERATIONS!AF7</f>
        <v>2265835.6593895792</v>
      </c>
      <c r="AG6">
        <f>AVERAGE_TWO_ITERATIONS!AG$2*AVERAGE_TWO_ITERATIONS!AG7</f>
        <v>2226361.5482879686</v>
      </c>
      <c r="AH6">
        <f>AVERAGE_TWO_ITERATIONS!AH$2*AVERAGE_TWO_ITERATIONS!AH7</f>
        <v>2388043.0242993445</v>
      </c>
      <c r="AI6">
        <f>AVERAGE_TWO_ITERATIONS!AI$2*AVERAGE_TWO_ITERATIONS!AI7</f>
        <v>2525486.5137665523</v>
      </c>
      <c r="AJ6">
        <f>AVERAGE_TWO_ITERATIONS!AJ$2*AVERAGE_TWO_ITERATIONS!AJ7</f>
        <v>2567081.6500408365</v>
      </c>
      <c r="AK6">
        <f>AVERAGE_TWO_ITERATIONS!AK$2*AVERAGE_TWO_ITERATIONS!AK7</f>
        <v>2600180.5395845673</v>
      </c>
      <c r="AL6">
        <f>AVERAGE_TWO_ITERATIONS!AL$2*AVERAGE_TWO_ITERATIONS!AL7</f>
        <v>2684151.6771188974</v>
      </c>
      <c r="AM6">
        <f>AVERAGE_TWO_ITERATIONS!AM$2*AVERAGE_TWO_ITERATIONS!AM7</f>
        <v>2727931.7528871801</v>
      </c>
      <c r="AN6">
        <f>AVERAGE_TWO_ITERATIONS!AN$2*AVERAGE_TWO_ITERATIONS!AN7</f>
        <v>2694450.6169000482</v>
      </c>
      <c r="AO6">
        <f>AVERAGE_TWO_ITERATIONS!AO$2*AVERAGE_TWO_ITERATIONS!AO7</f>
        <v>2757262.3515383345</v>
      </c>
      <c r="AP6">
        <f>AVERAGE_TWO_ITERATIONS!AP$2*AVERAGE_TWO_ITERATIONS!AP7</f>
        <v>2657261.2260808656</v>
      </c>
      <c r="AQ6">
        <f>AVERAGE_TWO_ITERATIONS!AQ$2*AVERAGE_TWO_ITERATIONS!AQ7</f>
        <v>2664314.7856606734</v>
      </c>
      <c r="AR6">
        <f>AVERAGE_TWO_ITERATIONS!AR$2*AVERAGE_TWO_ITERATIONS!AR7</f>
        <v>2800901.5505845817</v>
      </c>
      <c r="AS6">
        <f>AVERAGE_TWO_ITERATIONS!AS$2*AVERAGE_TWO_ITERATIONS!AS7</f>
        <v>2821371.1936324602</v>
      </c>
      <c r="AT6">
        <f>AVERAGE_TWO_ITERATIONS!AT$2*AVERAGE_TWO_ITERATIONS!AT7</f>
        <v>3016099.0724900244</v>
      </c>
      <c r="AU6">
        <f>AVERAGE_TWO_ITERATIONS!AU$2*AVERAGE_TWO_ITERATIONS!AU7</f>
        <v>2891347.9496892919</v>
      </c>
      <c r="AV6">
        <f>AVERAGE_TWO_ITERATIONS!AV$2*AVERAGE_TWO_ITERATIONS!AV7</f>
        <v>3079721.6738466811</v>
      </c>
      <c r="AW6">
        <f>AVERAGE_TWO_ITERATIONS!AW$2*AVERAGE_TWO_ITERATIONS!AW7</f>
        <v>3144312.2067976394</v>
      </c>
      <c r="AX6">
        <f>AVERAGE_TWO_ITERATIONS!AX$2*AVERAGE_TWO_ITERATIONS!AX7</f>
        <v>3105032.2153991628</v>
      </c>
      <c r="AY6">
        <f>AVERAGE_TWO_ITERATIONS!AY$2*AVERAGE_TWO_ITERATIONS!AY7</f>
        <v>3166791.0082560061</v>
      </c>
      <c r="AZ6">
        <f>AVERAGE_TWO_ITERATIONS!AZ$2*AVERAGE_TWO_ITERATIONS!AZ7</f>
        <v>3215164.6272536456</v>
      </c>
      <c r="BA6">
        <f>AVERAGE_TWO_ITERATIONS!BA$2*AVERAGE_TWO_ITERATIONS!BA7</f>
        <v>3246040.0738317897</v>
      </c>
      <c r="BB6">
        <f>AVERAGE_TWO_ITERATIONS!BB$2*AVERAGE_TWO_ITERATIONS!BB7</f>
        <v>3096426.3082214496</v>
      </c>
      <c r="BC6">
        <f>AVERAGE_TWO_ITERATIONS!BC$2*AVERAGE_TWO_ITERATIONS!BC7</f>
        <v>3215553.7810369707</v>
      </c>
      <c r="BD6">
        <f>AVERAGE_TWO_ITERATIONS!BD$2*AVERAGE_TWO_ITERATIONS!BD7</f>
        <v>3307209.8222123957</v>
      </c>
      <c r="BE6">
        <f>AVERAGE_TWO_ITERATIONS!BE$2*AVERAGE_TWO_ITERATIONS!BE7</f>
        <v>3257165.9379392043</v>
      </c>
      <c r="BF6">
        <f>AVERAGE_TWO_ITERATIONS!BF$2*AVERAGE_TWO_ITERATIONS!BF7</f>
        <v>3527077.7524679382</v>
      </c>
      <c r="BG6">
        <f>AVERAGE_TWO_ITERATIONS!BG$2*AVERAGE_TWO_ITERATIONS!BG7</f>
        <v>3444304.5682637356</v>
      </c>
      <c r="BH6">
        <f>AVERAGE_TWO_ITERATIONS!BH$2*AVERAGE_TWO_ITERATIONS!BH7</f>
        <v>3665679.103634249</v>
      </c>
      <c r="BI6">
        <f>AVERAGE_TWO_ITERATIONS!BI$2*AVERAGE_TWO_ITERATIONS!BI7</f>
        <v>3712156.2759110308</v>
      </c>
      <c r="BJ6">
        <f>AVERAGE_TWO_ITERATIONS!BJ$2*AVERAGE_TWO_ITERATIONS!BJ7</f>
        <v>3734558.692919788</v>
      </c>
      <c r="BK6">
        <f>AVERAGE_TWO_ITERATIONS!BK$2*AVERAGE_TWO_ITERATIONS!BK7</f>
        <v>3807426.2960844319</v>
      </c>
      <c r="BL6">
        <f>AVERAGE_TWO_ITERATIONS!BL$2*AVERAGE_TWO_ITERATIONS!BL7</f>
        <v>3603206.7222349271</v>
      </c>
      <c r="BM6">
        <f>AVERAGE_TWO_ITERATIONS!BM$2*AVERAGE_TWO_ITERATIONS!BM7</f>
        <v>3713293.1551331235</v>
      </c>
      <c r="BN6">
        <f>AVERAGE_TWO_ITERATIONS!BN$2*AVERAGE_TWO_ITERATIONS!BN7</f>
        <v>3709825.1946267928</v>
      </c>
      <c r="BO6">
        <f>AVERAGE_TWO_ITERATIONS!BO$2*AVERAGE_TWO_ITERATIONS!BO7</f>
        <v>3791770.0307381637</v>
      </c>
      <c r="BP6">
        <f>AVERAGE_TWO_ITERATIONS!BP$2*AVERAGE_TWO_ITERATIONS!BP7</f>
        <v>3819606.6902938588</v>
      </c>
      <c r="BQ6">
        <f>AVERAGE_TWO_ITERATIONS!BQ$2*AVERAGE_TWO_ITERATIONS!BQ7</f>
        <v>3810309.0690101404</v>
      </c>
      <c r="BR6">
        <f>AVERAGE_TWO_ITERATIONS!BR$2*AVERAGE_TWO_ITERATIONS!BR7</f>
        <v>3911326.6743541211</v>
      </c>
      <c r="BS6">
        <f>AVERAGE_TWO_ITERATIONS!BS$2*AVERAGE_TWO_ITERATIONS!BS7</f>
        <v>3982067.9746196312</v>
      </c>
      <c r="BT6">
        <f>AVERAGE_TWO_ITERATIONS!BT$2*AVERAGE_TWO_ITERATIONS!BT7</f>
        <v>4058767.1661783187</v>
      </c>
      <c r="BU6">
        <f>AVERAGE_TWO_ITERATIONS!BU$2*AVERAGE_TWO_ITERATIONS!BU7</f>
        <v>4111543.2967893691</v>
      </c>
      <c r="BV6">
        <f>AVERAGE_TWO_ITERATIONS!BV$2*AVERAGE_TWO_ITERATIONS!BV7</f>
        <v>4239596.6209755847</v>
      </c>
      <c r="BW6">
        <f>AVERAGE_TWO_ITERATIONS!BW$2*AVERAGE_TWO_ITERATIONS!BW7</f>
        <v>4171233.8216092978</v>
      </c>
      <c r="BX6">
        <f>AVERAGE_TWO_ITERATIONS!BX$2*AVERAGE_TWO_ITERATIONS!BX7</f>
        <v>4304303.4794444107</v>
      </c>
      <c r="BY6">
        <f>AVERAGE_TWO_ITERATIONS!BY$2*AVERAGE_TWO_ITERATIONS!BY7</f>
        <v>4223043.2649882566</v>
      </c>
      <c r="BZ6">
        <f>AVERAGE_TWO_ITERATIONS!BZ$2*AVERAGE_TWO_ITERATIONS!BZ7</f>
        <v>4302599.5094855176</v>
      </c>
      <c r="CA6">
        <f>AVERAGE_TWO_ITERATIONS!CA$2*AVERAGE_TWO_ITERATIONS!CA7</f>
        <v>4149523.3027122156</v>
      </c>
      <c r="CB6">
        <f>AVERAGE_TWO_ITERATIONS!CB$2*AVERAGE_TWO_ITERATIONS!CB7</f>
        <v>4231216.1284477441</v>
      </c>
      <c r="CC6">
        <f>AVERAGE_TWO_ITERATIONS!CC$2*AVERAGE_TWO_ITERATIONS!CC7</f>
        <v>4224705.8412836092</v>
      </c>
      <c r="CD6">
        <f>AVERAGE_TWO_ITERATIONS!CD$2*AVERAGE_TWO_ITERATIONS!CD7</f>
        <v>4581590.5409148177</v>
      </c>
      <c r="CE6">
        <f>AVERAGE_TWO_ITERATIONS!CE$2*AVERAGE_TWO_ITERATIONS!CE7</f>
        <v>4545103.0927952947</v>
      </c>
      <c r="CF6">
        <f>AVERAGE_TWO_ITERATIONS!CF$2*AVERAGE_TWO_ITERATIONS!CF7</f>
        <v>4633946.8388814563</v>
      </c>
      <c r="CG6">
        <f>AVERAGE_TWO_ITERATIONS!CG$2*AVERAGE_TWO_ITERATIONS!CG7</f>
        <v>4682399.4403448189</v>
      </c>
      <c r="CH6">
        <f>AVERAGE_TWO_ITERATIONS!CH$2*AVERAGE_TWO_ITERATIONS!CH7</f>
        <v>4623821.4063062239</v>
      </c>
      <c r="CI6">
        <f>AVERAGE_TWO_ITERATIONS!CI$2*AVERAGE_TWO_ITERATIONS!CI7</f>
        <v>4799217.5914692041</v>
      </c>
      <c r="CJ6">
        <f>AVERAGE_TWO_ITERATIONS!CJ$2*AVERAGE_TWO_ITERATIONS!CJ7</f>
        <v>4612326.5593445376</v>
      </c>
      <c r="CK6">
        <f>AVERAGE_TWO_ITERATIONS!CK$2*AVERAGE_TWO_ITERATIONS!CK7</f>
        <v>4705751.5826676628</v>
      </c>
      <c r="CL6">
        <f>AVERAGE_TWO_ITERATIONS!CL$2*AVERAGE_TWO_ITERATIONS!CL7</f>
        <v>4701959.725321427</v>
      </c>
      <c r="CM6">
        <f>AVERAGE_TWO_ITERATIONS!CM$2*AVERAGE_TWO_ITERATIONS!CM7</f>
        <v>4661498.1337575847</v>
      </c>
      <c r="CN6">
        <f>AVERAGE_TWO_ITERATIONS!CN$2*AVERAGE_TWO_ITERATIONS!CN7</f>
        <v>4646067.9158169376</v>
      </c>
      <c r="CO6">
        <f>AVERAGE_TWO_ITERATIONS!CO$2*AVERAGE_TWO_ITERATIONS!CO7</f>
        <v>4745991.769274828</v>
      </c>
      <c r="CP6">
        <f>AVERAGE_TWO_ITERATIONS!CP$2*AVERAGE_TWO_ITERATIONS!CP7</f>
        <v>4985359.3596555218</v>
      </c>
      <c r="CQ6">
        <f>AVERAGE_TWO_ITERATIONS!CQ$2*AVERAGE_TWO_ITERATIONS!CQ7</f>
        <v>5002802.8350985516</v>
      </c>
      <c r="CR6">
        <f>AVERAGE_TWO_ITERATIONS!CR$2*AVERAGE_TWO_ITERATIONS!CR7</f>
        <v>4940596.8925662478</v>
      </c>
      <c r="CS6">
        <f>AVERAGE_TWO_ITERATIONS!CS$2*AVERAGE_TWO_ITERATIONS!CS7</f>
        <v>5004730.7371072853</v>
      </c>
      <c r="CT6">
        <f>AVERAGE_TWO_ITERATIONS!CT$2*AVERAGE_TWO_ITERATIONS!CT7</f>
        <v>5324542.1768734986</v>
      </c>
      <c r="CU6">
        <f>AVERAGE_TWO_ITERATIONS!CU$2*AVERAGE_TWO_ITERATIONS!CU7</f>
        <v>5122074.8271813486</v>
      </c>
      <c r="CV6">
        <f>AVERAGE_TWO_ITERATIONS!CV$2*AVERAGE_TWO_ITERATIONS!CV7</f>
        <v>5204070.0369269401</v>
      </c>
      <c r="CW6">
        <f>AVERAGE_TWO_ITERATIONS!CW$2*AVERAGE_TWO_ITERATIONS!CW7</f>
        <v>5157769.5386618748</v>
      </c>
    </row>
    <row r="7" spans="1:101" x14ac:dyDescent="0.25">
      <c r="A7" t="s">
        <v>21</v>
      </c>
      <c r="B7">
        <f>AVERAGE_TWO_ITERATIONS!B$2*AVERAGE_TWO_ITERATIONS!B8</f>
        <v>274538.47862285381</v>
      </c>
      <c r="C7">
        <f>AVERAGE_TWO_ITERATIONS!C$2*AVERAGE_TWO_ITERATIONS!C8</f>
        <v>291065.22372066387</v>
      </c>
      <c r="D7">
        <f>AVERAGE_TWO_ITERATIONS!D$2*AVERAGE_TWO_ITERATIONS!D8</f>
        <v>287162.38915368391</v>
      </c>
      <c r="E7">
        <f>AVERAGE_TWO_ITERATIONS!E$2*AVERAGE_TWO_ITERATIONS!E8</f>
        <v>279617.61061424209</v>
      </c>
      <c r="F7">
        <f>AVERAGE_TWO_ITERATIONS!F$2*AVERAGE_TWO_ITERATIONS!F8</f>
        <v>270330.39071605657</v>
      </c>
      <c r="G7">
        <f>AVERAGE_TWO_ITERATIONS!G$2*AVERAGE_TWO_ITERATIONS!G8</f>
        <v>267783.28910680168</v>
      </c>
      <c r="H7">
        <f>AVERAGE_TWO_ITERATIONS!H$2*AVERAGE_TWO_ITERATIONS!H8</f>
        <v>298089.79549019394</v>
      </c>
      <c r="I7">
        <f>AVERAGE_TWO_ITERATIONS!I$2*AVERAGE_TWO_ITERATIONS!I8</f>
        <v>297325.66516287578</v>
      </c>
      <c r="J7">
        <f>AVERAGE_TWO_ITERATIONS!J$2*AVERAGE_TWO_ITERATIONS!J8</f>
        <v>331229.9594559127</v>
      </c>
      <c r="K7">
        <f>AVERAGE_TWO_ITERATIONS!K$2*AVERAGE_TWO_ITERATIONS!K8</f>
        <v>339280.55981671979</v>
      </c>
      <c r="L7">
        <f>AVERAGE_TWO_ITERATIONS!L$2*AVERAGE_TWO_ITERATIONS!L8</f>
        <v>364764.99926085526</v>
      </c>
      <c r="M7">
        <f>AVERAGE_TWO_ITERATIONS!M$2*AVERAGE_TWO_ITERATIONS!M8</f>
        <v>369827.93078853225</v>
      </c>
      <c r="N7">
        <f>AVERAGE_TWO_ITERATIONS!N$2*AVERAGE_TWO_ITERATIONS!N8</f>
        <v>393141.2883466105</v>
      </c>
      <c r="O7">
        <f>AVERAGE_TWO_ITERATIONS!O$2*AVERAGE_TWO_ITERATIONS!O8</f>
        <v>390775.31589143974</v>
      </c>
      <c r="P7">
        <f>AVERAGE_TWO_ITERATIONS!P$2*AVERAGE_TWO_ITERATIONS!P8</f>
        <v>390333.78945344628</v>
      </c>
      <c r="Q7">
        <f>AVERAGE_TWO_ITERATIONS!Q$2*AVERAGE_TWO_ITERATIONS!Q8</f>
        <v>387797.61848395277</v>
      </c>
      <c r="R7">
        <f>AVERAGE_TWO_ITERATIONS!R$2*AVERAGE_TWO_ITERATIONS!R8</f>
        <v>385301.93553828791</v>
      </c>
      <c r="S7">
        <f>AVERAGE_TWO_ITERATIONS!S$2*AVERAGE_TWO_ITERATIONS!S8</f>
        <v>398522.1875109481</v>
      </c>
      <c r="T7">
        <f>AVERAGE_TWO_ITERATIONS!T$2*AVERAGE_TWO_ITERATIONS!T8</f>
        <v>408541.33826957771</v>
      </c>
      <c r="U7">
        <f>AVERAGE_TWO_ITERATIONS!U$2*AVERAGE_TWO_ITERATIONS!U8</f>
        <v>396352.38372852205</v>
      </c>
      <c r="V7">
        <f>AVERAGE_TWO_ITERATIONS!V$2*AVERAGE_TWO_ITERATIONS!V8</f>
        <v>438579.72950273496</v>
      </c>
      <c r="W7">
        <f>AVERAGE_TWO_ITERATIONS!W$2*AVERAGE_TWO_ITERATIONS!W8</f>
        <v>454090.96342072001</v>
      </c>
      <c r="X7">
        <f>AVERAGE_TWO_ITERATIONS!X$2*AVERAGE_TWO_ITERATIONS!X8</f>
        <v>474956.20982754295</v>
      </c>
      <c r="Y7">
        <f>AVERAGE_TWO_ITERATIONS!Y$2*AVERAGE_TWO_ITERATIONS!Y8</f>
        <v>475751.06553553208</v>
      </c>
      <c r="Z7">
        <f>AVERAGE_TWO_ITERATIONS!Z$2*AVERAGE_TWO_ITERATIONS!Z8</f>
        <v>494016.40012200514</v>
      </c>
      <c r="AA7">
        <f>AVERAGE_TWO_ITERATIONS!AA$2*AVERAGE_TWO_ITERATIONS!AA8</f>
        <v>515196.58222339588</v>
      </c>
      <c r="AB7">
        <f>AVERAGE_TWO_ITERATIONS!AB$2*AVERAGE_TWO_ITERATIONS!AB8</f>
        <v>513956.51286485704</v>
      </c>
      <c r="AC7">
        <f>AVERAGE_TWO_ITERATIONS!AC$2*AVERAGE_TWO_ITERATIONS!AC8</f>
        <v>508883.45223889803</v>
      </c>
      <c r="AD7">
        <f>AVERAGE_TWO_ITERATIONS!AD$2*AVERAGE_TWO_ITERATIONS!AD8</f>
        <v>480142.71887793456</v>
      </c>
      <c r="AE7">
        <f>AVERAGE_TWO_ITERATIONS!AE$2*AVERAGE_TWO_ITERATIONS!AE8</f>
        <v>492331.74773283943</v>
      </c>
      <c r="AF7">
        <f>AVERAGE_TWO_ITERATIONS!AF$2*AVERAGE_TWO_ITERATIONS!AF8</f>
        <v>522832.96213272377</v>
      </c>
      <c r="AG7">
        <f>AVERAGE_TWO_ITERATIONS!AG$2*AVERAGE_TWO_ITERATIONS!AG8</f>
        <v>523353.0792046999</v>
      </c>
      <c r="AH7">
        <f>AVERAGE_TWO_ITERATIONS!AH$2*AVERAGE_TWO_ITERATIONS!AH8</f>
        <v>564859.80027524044</v>
      </c>
      <c r="AI7">
        <f>AVERAGE_TWO_ITERATIONS!AI$2*AVERAGE_TWO_ITERATIONS!AI8</f>
        <v>583754.92079929472</v>
      </c>
      <c r="AJ7">
        <f>AVERAGE_TWO_ITERATIONS!AJ$2*AVERAGE_TWO_ITERATIONS!AJ8</f>
        <v>585614.27464666066</v>
      </c>
      <c r="AK7">
        <f>AVERAGE_TWO_ITERATIONS!AK$2*AVERAGE_TWO_ITERATIONS!AK8</f>
        <v>615790.4097292946</v>
      </c>
      <c r="AL7">
        <f>AVERAGE_TWO_ITERATIONS!AL$2*AVERAGE_TWO_ITERATIONS!AL8</f>
        <v>600358.94519077498</v>
      </c>
      <c r="AM7">
        <f>AVERAGE_TWO_ITERATIONS!AM$2*AVERAGE_TWO_ITERATIONS!AM8</f>
        <v>625814.82943005546</v>
      </c>
      <c r="AN7">
        <f>AVERAGE_TWO_ITERATIONS!AN$2*AVERAGE_TWO_ITERATIONS!AN8</f>
        <v>602004.9023746996</v>
      </c>
      <c r="AO7">
        <f>AVERAGE_TWO_ITERATIONS!AO$2*AVERAGE_TWO_ITERATIONS!AO8</f>
        <v>630147.72552329313</v>
      </c>
      <c r="AP7">
        <f>AVERAGE_TWO_ITERATIONS!AP$2*AVERAGE_TWO_ITERATIONS!AP8</f>
        <v>588369.73293248098</v>
      </c>
      <c r="AQ7">
        <f>AVERAGE_TWO_ITERATIONS!AQ$2*AVERAGE_TWO_ITERATIONS!AQ8</f>
        <v>622194.75311754656</v>
      </c>
      <c r="AR7">
        <f>AVERAGE_TWO_ITERATIONS!AR$2*AVERAGE_TWO_ITERATIONS!AR8</f>
        <v>624603.37742429844</v>
      </c>
      <c r="AS7">
        <f>AVERAGE_TWO_ITERATIONS!AS$2*AVERAGE_TWO_ITERATIONS!AS8</f>
        <v>630038.67856153322</v>
      </c>
      <c r="AT7">
        <f>AVERAGE_TWO_ITERATIONS!AT$2*AVERAGE_TWO_ITERATIONS!AT8</f>
        <v>666180.82857970207</v>
      </c>
      <c r="AU7">
        <f>AVERAGE_TWO_ITERATIONS!AU$2*AVERAGE_TWO_ITERATIONS!AU8</f>
        <v>677472.29178623261</v>
      </c>
      <c r="AV7">
        <f>AVERAGE_TWO_ITERATIONS!AV$2*AVERAGE_TWO_ITERATIONS!AV8</f>
        <v>700833.76911612356</v>
      </c>
      <c r="AW7">
        <f>AVERAGE_TWO_ITERATIONS!AW$2*AVERAGE_TWO_ITERATIONS!AW8</f>
        <v>730082.59400380484</v>
      </c>
      <c r="AX7">
        <f>AVERAGE_TWO_ITERATIONS!AX$2*AVERAGE_TWO_ITERATIONS!AX8</f>
        <v>723960.32672268013</v>
      </c>
      <c r="AY7">
        <f>AVERAGE_TWO_ITERATIONS!AY$2*AVERAGE_TWO_ITERATIONS!AY8</f>
        <v>711553.05838975532</v>
      </c>
      <c r="AZ7">
        <f>AVERAGE_TWO_ITERATIONS!AZ$2*AVERAGE_TWO_ITERATIONS!AZ8</f>
        <v>720250.75942410238</v>
      </c>
      <c r="BA7">
        <f>AVERAGE_TWO_ITERATIONS!BA$2*AVERAGE_TWO_ITERATIONS!BA8</f>
        <v>751339.39774410892</v>
      </c>
      <c r="BB7">
        <f>AVERAGE_TWO_ITERATIONS!BB$2*AVERAGE_TWO_ITERATIONS!BB8</f>
        <v>730453.19062681973</v>
      </c>
      <c r="BC7">
        <f>AVERAGE_TWO_ITERATIONS!BC$2*AVERAGE_TWO_ITERATIONS!BC8</f>
        <v>733216.11212290777</v>
      </c>
      <c r="BD7">
        <f>AVERAGE_TWO_ITERATIONS!BD$2*AVERAGE_TWO_ITERATIONS!BD8</f>
        <v>730407.32393836358</v>
      </c>
      <c r="BE7">
        <f>AVERAGE_TWO_ITERATIONS!BE$2*AVERAGE_TWO_ITERATIONS!BE8</f>
        <v>739728.60975616856</v>
      </c>
      <c r="BF7">
        <f>AVERAGE_TWO_ITERATIONS!BF$2*AVERAGE_TWO_ITERATIONS!BF8</f>
        <v>730951.38144764246</v>
      </c>
      <c r="BG7">
        <f>AVERAGE_TWO_ITERATIONS!BG$2*AVERAGE_TWO_ITERATIONS!BG8</f>
        <v>768343.39397129091</v>
      </c>
      <c r="BH7">
        <f>AVERAGE_TWO_ITERATIONS!BH$2*AVERAGE_TWO_ITERATIONS!BH8</f>
        <v>816083.83066877478</v>
      </c>
      <c r="BI7">
        <f>AVERAGE_TWO_ITERATIONS!BI$2*AVERAGE_TWO_ITERATIONS!BI8</f>
        <v>835958.31082705373</v>
      </c>
      <c r="BJ7">
        <f>AVERAGE_TWO_ITERATIONS!BJ$2*AVERAGE_TWO_ITERATIONS!BJ8</f>
        <v>830133.47083111992</v>
      </c>
      <c r="BK7">
        <f>AVERAGE_TWO_ITERATIONS!BK$2*AVERAGE_TWO_ITERATIONS!BK8</f>
        <v>844029.995747737</v>
      </c>
      <c r="BL7">
        <f>AVERAGE_TWO_ITERATIONS!BL$2*AVERAGE_TWO_ITERATIONS!BL8</f>
        <v>845619.58239778155</v>
      </c>
      <c r="BM7">
        <f>AVERAGE_TWO_ITERATIONS!BM$2*AVERAGE_TWO_ITERATIONS!BM8</f>
        <v>817163.45204466803</v>
      </c>
      <c r="BN7">
        <f>AVERAGE_TWO_ITERATIONS!BN$2*AVERAGE_TWO_ITERATIONS!BN8</f>
        <v>814843.13832517946</v>
      </c>
      <c r="BO7">
        <f>AVERAGE_TWO_ITERATIONS!BO$2*AVERAGE_TWO_ITERATIONS!BO8</f>
        <v>818693.82784039166</v>
      </c>
      <c r="BP7">
        <f>AVERAGE_TWO_ITERATIONS!BP$2*AVERAGE_TWO_ITERATIONS!BP8</f>
        <v>818963.3128761783</v>
      </c>
      <c r="BQ7">
        <f>AVERAGE_TWO_ITERATIONS!BQ$2*AVERAGE_TWO_ITERATIONS!BQ8</f>
        <v>886486.1508236567</v>
      </c>
      <c r="BR7">
        <f>AVERAGE_TWO_ITERATIONS!BR$2*AVERAGE_TWO_ITERATIONS!BR8</f>
        <v>894872.3064736895</v>
      </c>
      <c r="BS7">
        <f>AVERAGE_TWO_ITERATIONS!BS$2*AVERAGE_TWO_ITERATIONS!BS8</f>
        <v>903290.51699586259</v>
      </c>
      <c r="BT7">
        <f>AVERAGE_TWO_ITERATIONS!BT$2*AVERAGE_TWO_ITERATIONS!BT8</f>
        <v>922825.45187962975</v>
      </c>
      <c r="BU7">
        <f>AVERAGE_TWO_ITERATIONS!BU$2*AVERAGE_TWO_ITERATIONS!BU8</f>
        <v>946622.83015975764</v>
      </c>
      <c r="BV7">
        <f>AVERAGE_TWO_ITERATIONS!BV$2*AVERAGE_TWO_ITERATIONS!BV8</f>
        <v>950170.50586130272</v>
      </c>
      <c r="BW7">
        <f>AVERAGE_TWO_ITERATIONS!BW$2*AVERAGE_TWO_ITERATIONS!BW8</f>
        <v>963371.27631919389</v>
      </c>
      <c r="BX7">
        <f>AVERAGE_TWO_ITERATIONS!BX$2*AVERAGE_TWO_ITERATIONS!BX8</f>
        <v>975700.37220908306</v>
      </c>
      <c r="BY7">
        <f>AVERAGE_TWO_ITERATIONS!BY$2*AVERAGE_TWO_ITERATIONS!BY8</f>
        <v>935232.90271386807</v>
      </c>
      <c r="BZ7">
        <f>AVERAGE_TWO_ITERATIONS!BZ$2*AVERAGE_TWO_ITERATIONS!BZ8</f>
        <v>949684.22678080259</v>
      </c>
      <c r="CA7">
        <f>AVERAGE_TWO_ITERATIONS!CA$2*AVERAGE_TWO_ITERATIONS!CA8</f>
        <v>929918.48648920201</v>
      </c>
      <c r="CB7">
        <f>AVERAGE_TWO_ITERATIONS!CB$2*AVERAGE_TWO_ITERATIONS!CB8</f>
        <v>962594.30113218166</v>
      </c>
      <c r="CC7">
        <f>AVERAGE_TWO_ITERATIONS!CC$2*AVERAGE_TWO_ITERATIONS!CC8</f>
        <v>976960.26283509878</v>
      </c>
      <c r="CD7">
        <f>AVERAGE_TWO_ITERATIONS!CD$2*AVERAGE_TWO_ITERATIONS!CD8</f>
        <v>968574.29337411188</v>
      </c>
      <c r="CE7">
        <f>AVERAGE_TWO_ITERATIONS!CE$2*AVERAGE_TWO_ITERATIONS!CE8</f>
        <v>1006217.1812281287</v>
      </c>
      <c r="CF7">
        <f>AVERAGE_TWO_ITERATIONS!CF$2*AVERAGE_TWO_ITERATIONS!CF8</f>
        <v>995870.28934252099</v>
      </c>
      <c r="CG7">
        <f>AVERAGE_TWO_ITERATIONS!CG$2*AVERAGE_TWO_ITERATIONS!CG8</f>
        <v>1039807.6846795784</v>
      </c>
      <c r="CH7">
        <f>AVERAGE_TWO_ITERATIONS!CH$2*AVERAGE_TWO_ITERATIONS!CH8</f>
        <v>1035433.3744839887</v>
      </c>
      <c r="CI7">
        <f>AVERAGE_TWO_ITERATIONS!CI$2*AVERAGE_TWO_ITERATIONS!CI8</f>
        <v>1062570.6034958195</v>
      </c>
      <c r="CJ7">
        <f>AVERAGE_TWO_ITERATIONS!CJ$2*AVERAGE_TWO_ITERATIONS!CJ8</f>
        <v>1087285.0512501765</v>
      </c>
      <c r="CK7">
        <f>AVERAGE_TWO_ITERATIONS!CK$2*AVERAGE_TWO_ITERATIONS!CK8</f>
        <v>1048546.6819347147</v>
      </c>
      <c r="CL7">
        <f>AVERAGE_TWO_ITERATIONS!CL$2*AVERAGE_TWO_ITERATIONS!CL8</f>
        <v>1078578.1328894347</v>
      </c>
      <c r="CM7">
        <f>AVERAGE_TWO_ITERATIONS!CM$2*AVERAGE_TWO_ITERATIONS!CM8</f>
        <v>1034443.3601284088</v>
      </c>
      <c r="CN7">
        <f>AVERAGE_TWO_ITERATIONS!CN$2*AVERAGE_TWO_ITERATIONS!CN8</f>
        <v>1044881.2578789428</v>
      </c>
      <c r="CO7">
        <f>AVERAGE_TWO_ITERATIONS!CO$2*AVERAGE_TWO_ITERATIONS!CO8</f>
        <v>1127477.358930462</v>
      </c>
      <c r="CP7">
        <f>AVERAGE_TWO_ITERATIONS!CP$2*AVERAGE_TWO_ITERATIONS!CP8</f>
        <v>1089205.2533544088</v>
      </c>
      <c r="CQ7">
        <f>AVERAGE_TWO_ITERATIONS!CQ$2*AVERAGE_TWO_ITERATIONS!CQ8</f>
        <v>1109111.0112957826</v>
      </c>
      <c r="CR7">
        <f>AVERAGE_TWO_ITERATIONS!CR$2*AVERAGE_TWO_ITERATIONS!CR8</f>
        <v>1154126.988496359</v>
      </c>
      <c r="CS7">
        <f>AVERAGE_TWO_ITERATIONS!CS$2*AVERAGE_TWO_ITERATIONS!CS8</f>
        <v>1183917.9833749321</v>
      </c>
      <c r="CT7">
        <f>AVERAGE_TWO_ITERATIONS!CT$2*AVERAGE_TWO_ITERATIONS!CT8</f>
        <v>1164425.6237955247</v>
      </c>
      <c r="CU7">
        <f>AVERAGE_TWO_ITERATIONS!CU$2*AVERAGE_TWO_ITERATIONS!CU8</f>
        <v>1192309.5480514371</v>
      </c>
      <c r="CV7">
        <f>AVERAGE_TWO_ITERATIONS!CV$2*AVERAGE_TWO_ITERATIONS!CV8</f>
        <v>1196662.4422967457</v>
      </c>
      <c r="CW7">
        <f>AVERAGE_TWO_ITERATIONS!CW$2*AVERAGE_TWO_ITERATIONS!CW8</f>
        <v>1164036.2807952214</v>
      </c>
    </row>
    <row r="8" spans="1:101" x14ac:dyDescent="0.25">
      <c r="A8" t="s">
        <v>22</v>
      </c>
      <c r="B8">
        <f>AVERAGE_TWO_ITERATIONS!B$2*AVERAGE_TWO_ITERATIONS!B9</f>
        <v>298.07536100151674</v>
      </c>
      <c r="C8">
        <f>AVERAGE_TWO_ITERATIONS!C$2*AVERAGE_TWO_ITERATIONS!C9</f>
        <v>313.47914835426445</v>
      </c>
      <c r="D8">
        <f>AVERAGE_TWO_ITERATIONS!D$2*AVERAGE_TWO_ITERATIONS!D9</f>
        <v>308.44552628104498</v>
      </c>
      <c r="E8">
        <f>AVERAGE_TWO_ITERATIONS!E$2*AVERAGE_TWO_ITERATIONS!E9</f>
        <v>305.81723063900938</v>
      </c>
      <c r="F8">
        <f>AVERAGE_TWO_ITERATIONS!F$2*AVERAGE_TWO_ITERATIONS!F9</f>
        <v>292.65785531097674</v>
      </c>
      <c r="G8">
        <f>AVERAGE_TWO_ITERATIONS!G$2*AVERAGE_TWO_ITERATIONS!G9</f>
        <v>302.78319658269373</v>
      </c>
      <c r="H8">
        <f>AVERAGE_TWO_ITERATIONS!H$2*AVERAGE_TWO_ITERATIONS!H9</f>
        <v>317.92822452142411</v>
      </c>
      <c r="I8">
        <f>AVERAGE_TWO_ITERATIONS!I$2*AVERAGE_TWO_ITERATIONS!I9</f>
        <v>319.49957737564108</v>
      </c>
      <c r="J8">
        <f>AVERAGE_TWO_ITERATIONS!J$2*AVERAGE_TWO_ITERATIONS!J9</f>
        <v>348.51700282064201</v>
      </c>
      <c r="K8">
        <f>AVERAGE_TWO_ITERATIONS!K$2*AVERAGE_TWO_ITERATIONS!K9</f>
        <v>365.58703370133662</v>
      </c>
      <c r="L8">
        <f>AVERAGE_TWO_ITERATIONS!L$2*AVERAGE_TWO_ITERATIONS!L9</f>
        <v>398.54561701655837</v>
      </c>
      <c r="M8">
        <f>AVERAGE_TWO_ITERATIONS!M$2*AVERAGE_TWO_ITERATIONS!M9</f>
        <v>387.96363346110587</v>
      </c>
      <c r="N8">
        <f>AVERAGE_TWO_ITERATIONS!N$2*AVERAGE_TWO_ITERATIONS!N9</f>
        <v>400.38133885402584</v>
      </c>
      <c r="O8">
        <f>AVERAGE_TWO_ITERATIONS!O$2*AVERAGE_TWO_ITERATIONS!O9</f>
        <v>418.69987007113156</v>
      </c>
      <c r="P8">
        <f>AVERAGE_TWO_ITERATIONS!P$2*AVERAGE_TWO_ITERATIONS!P9</f>
        <v>416.21230826532201</v>
      </c>
      <c r="Q8">
        <f>AVERAGE_TWO_ITERATIONS!Q$2*AVERAGE_TWO_ITERATIONS!Q9</f>
        <v>430.93757290801204</v>
      </c>
      <c r="R8">
        <f>AVERAGE_TWO_ITERATIONS!R$2*AVERAGE_TWO_ITERATIONS!R9</f>
        <v>419.73939568324363</v>
      </c>
      <c r="S8">
        <f>AVERAGE_TWO_ITERATIONS!S$2*AVERAGE_TWO_ITERATIONS!S9</f>
        <v>417.2672089882077</v>
      </c>
      <c r="T8">
        <f>AVERAGE_TWO_ITERATIONS!T$2*AVERAGE_TWO_ITERATIONS!T9</f>
        <v>443.38776935458634</v>
      </c>
      <c r="U8">
        <f>AVERAGE_TWO_ITERATIONS!U$2*AVERAGE_TWO_ITERATIONS!U9</f>
        <v>429.79170062303916</v>
      </c>
      <c r="V8">
        <f>AVERAGE_TWO_ITERATIONS!V$2*AVERAGE_TWO_ITERATIONS!V9</f>
        <v>476.34576292469103</v>
      </c>
      <c r="W8">
        <f>AVERAGE_TWO_ITERATIONS!W$2*AVERAGE_TWO_ITERATIONS!W9</f>
        <v>467.41733031044834</v>
      </c>
      <c r="X8">
        <f>AVERAGE_TWO_ITERATIONS!X$2*AVERAGE_TWO_ITERATIONS!X9</f>
        <v>519.67958430445253</v>
      </c>
      <c r="Y8">
        <f>AVERAGE_TWO_ITERATIONS!Y$2*AVERAGE_TWO_ITERATIONS!Y9</f>
        <v>519.52457959318599</v>
      </c>
      <c r="Z8">
        <f>AVERAGE_TWO_ITERATIONS!Z$2*AVERAGE_TWO_ITERATIONS!Z9</f>
        <v>538.65342466468189</v>
      </c>
      <c r="AA8">
        <f>AVERAGE_TWO_ITERATIONS!AA$2*AVERAGE_TWO_ITERATIONS!AA9</f>
        <v>535.28414500110785</v>
      </c>
      <c r="AB8">
        <f>AVERAGE_TWO_ITERATIONS!AB$2*AVERAGE_TWO_ITERATIONS!AB9</f>
        <v>517.73667765262974</v>
      </c>
      <c r="AC8">
        <f>AVERAGE_TWO_ITERATIONS!AC$2*AVERAGE_TWO_ITERATIONS!AC9</f>
        <v>541.56789823381496</v>
      </c>
      <c r="AD8">
        <f>AVERAGE_TWO_ITERATIONS!AD$2*AVERAGE_TWO_ITERATIONS!AD9</f>
        <v>536.65594826213703</v>
      </c>
      <c r="AE8">
        <f>AVERAGE_TWO_ITERATIONS!AE$2*AVERAGE_TWO_ITERATIONS!AE9</f>
        <v>547.55387056273253</v>
      </c>
      <c r="AF8">
        <f>AVERAGE_TWO_ITERATIONS!AF$2*AVERAGE_TWO_ITERATIONS!AF9</f>
        <v>574.01997006343458</v>
      </c>
      <c r="AG8">
        <f>AVERAGE_TWO_ITERATIONS!AG$2*AVERAGE_TWO_ITERATIONS!AG9</f>
        <v>556.93084594920492</v>
      </c>
      <c r="AH8">
        <f>AVERAGE_TWO_ITERATIONS!AH$2*AVERAGE_TWO_ITERATIONS!AH9</f>
        <v>586.82665003663374</v>
      </c>
      <c r="AI8">
        <f>AVERAGE_TWO_ITERATIONS!AI$2*AVERAGE_TWO_ITERATIONS!AI9</f>
        <v>615.15073202185943</v>
      </c>
      <c r="AJ8">
        <f>AVERAGE_TWO_ITERATIONS!AJ$2*AVERAGE_TWO_ITERATIONS!AJ9</f>
        <v>611.5472485298028</v>
      </c>
      <c r="AK8">
        <f>AVERAGE_TWO_ITERATIONS!AK$2*AVERAGE_TWO_ITERATIONS!AK9</f>
        <v>619.78833005970534</v>
      </c>
      <c r="AL8">
        <f>AVERAGE_TWO_ITERATIONS!AL$2*AVERAGE_TWO_ITERATIONS!AL9</f>
        <v>620.2316710286143</v>
      </c>
      <c r="AM8">
        <f>AVERAGE_TWO_ITERATIONS!AM$2*AVERAGE_TWO_ITERATIONS!AM9</f>
        <v>646.564396119962</v>
      </c>
      <c r="AN8">
        <f>AVERAGE_TWO_ITERATIONS!AN$2*AVERAGE_TWO_ITERATIONS!AN9</f>
        <v>661.11620277605005</v>
      </c>
      <c r="AO8">
        <f>AVERAGE_TWO_ITERATIONS!AO$2*AVERAGE_TWO_ITERATIONS!AO9</f>
        <v>635.80467547423314</v>
      </c>
      <c r="AP8">
        <f>AVERAGE_TWO_ITERATIONS!AP$2*AVERAGE_TWO_ITERATIONS!AP9</f>
        <v>670.63274446096398</v>
      </c>
      <c r="AQ8">
        <f>AVERAGE_TWO_ITERATIONS!AQ$2*AVERAGE_TWO_ITERATIONS!AQ9</f>
        <v>655.16364976079228</v>
      </c>
      <c r="AR8">
        <f>AVERAGE_TWO_ITERATIONS!AR$2*AVERAGE_TWO_ITERATIONS!AR9</f>
        <v>685.96174556477172</v>
      </c>
      <c r="AS8">
        <f>AVERAGE_TWO_ITERATIONS!AS$2*AVERAGE_TWO_ITERATIONS!AS9</f>
        <v>675.13745949737131</v>
      </c>
      <c r="AT8">
        <f>AVERAGE_TWO_ITERATIONS!AT$2*AVERAGE_TWO_ITERATIONS!AT9</f>
        <v>718.84227956903192</v>
      </c>
      <c r="AU8">
        <f>AVERAGE_TWO_ITERATIONS!AU$2*AVERAGE_TWO_ITERATIONS!AU9</f>
        <v>719.68079247870219</v>
      </c>
      <c r="AV8">
        <f>AVERAGE_TWO_ITERATIONS!AV$2*AVERAGE_TWO_ITERATIONS!AV9</f>
        <v>746.37915096500467</v>
      </c>
      <c r="AW8">
        <f>AVERAGE_TWO_ITERATIONS!AW$2*AVERAGE_TWO_ITERATIONS!AW9</f>
        <v>743.47970487105863</v>
      </c>
      <c r="AX8">
        <f>AVERAGE_TWO_ITERATIONS!AX$2*AVERAGE_TWO_ITERATIONS!AX9</f>
        <v>782.50711863856475</v>
      </c>
      <c r="AY8">
        <f>AVERAGE_TWO_ITERATIONS!AY$2*AVERAGE_TWO_ITERATIONS!AY9</f>
        <v>798.8041564069091</v>
      </c>
      <c r="AZ8">
        <f>AVERAGE_TWO_ITERATIONS!AZ$2*AVERAGE_TWO_ITERATIONS!AZ9</f>
        <v>767.25660455286413</v>
      </c>
      <c r="BA8">
        <f>AVERAGE_TWO_ITERATIONS!BA$2*AVERAGE_TWO_ITERATIONS!BA9</f>
        <v>776.58194413141189</v>
      </c>
      <c r="BB8">
        <f>AVERAGE_TWO_ITERATIONS!BB$2*AVERAGE_TWO_ITERATIONS!BB9</f>
        <v>767.80577890574159</v>
      </c>
      <c r="BC8">
        <f>AVERAGE_TWO_ITERATIONS!BC$2*AVERAGE_TWO_ITERATIONS!BC9</f>
        <v>768.64649614620305</v>
      </c>
      <c r="BD8">
        <f>AVERAGE_TWO_ITERATIONS!BD$2*AVERAGE_TWO_ITERATIONS!BD9</f>
        <v>788.08313819692739</v>
      </c>
      <c r="BE8">
        <f>AVERAGE_TWO_ITERATIONS!BE$2*AVERAGE_TWO_ITERATIONS!BE9</f>
        <v>823.01385233384678</v>
      </c>
      <c r="BF8">
        <f>AVERAGE_TWO_ITERATIONS!BF$2*AVERAGE_TWO_ITERATIONS!BF9</f>
        <v>817.95962366326478</v>
      </c>
      <c r="BG8">
        <f>AVERAGE_TWO_ITERATIONS!BG$2*AVERAGE_TWO_ITERATIONS!BG9</f>
        <v>821.54544225540155</v>
      </c>
      <c r="BH8">
        <f>AVERAGE_TWO_ITERATIONS!BH$2*AVERAGE_TWO_ITERATIONS!BH9</f>
        <v>869.766684442719</v>
      </c>
      <c r="BI8">
        <f>AVERAGE_TWO_ITERATIONS!BI$2*AVERAGE_TWO_ITERATIONS!BI9</f>
        <v>856.56896550146007</v>
      </c>
      <c r="BJ8">
        <f>AVERAGE_TWO_ITERATIONS!BJ$2*AVERAGE_TWO_ITERATIONS!BJ9</f>
        <v>872.48588068310642</v>
      </c>
      <c r="BK8">
        <f>AVERAGE_TWO_ITERATIONS!BK$2*AVERAGE_TWO_ITERATIONS!BK9</f>
        <v>931.64357663193891</v>
      </c>
      <c r="BL8">
        <f>AVERAGE_TWO_ITERATIONS!BL$2*AVERAGE_TWO_ITERATIONS!BL9</f>
        <v>928.19390919171633</v>
      </c>
      <c r="BM8">
        <f>AVERAGE_TWO_ITERATIONS!BM$2*AVERAGE_TWO_ITERATIONS!BM9</f>
        <v>877.97753940445261</v>
      </c>
      <c r="BN8">
        <f>AVERAGE_TWO_ITERATIONS!BN$2*AVERAGE_TWO_ITERATIONS!BN9</f>
        <v>876.68564905094979</v>
      </c>
      <c r="BO8">
        <f>AVERAGE_TWO_ITERATIONS!BO$2*AVERAGE_TWO_ITERATIONS!BO9</f>
        <v>891.06173899961993</v>
      </c>
      <c r="BP8">
        <f>AVERAGE_TWO_ITERATIONS!BP$2*AVERAGE_TWO_ITERATIONS!BP9</f>
        <v>890.23231848223372</v>
      </c>
      <c r="BQ8">
        <f>AVERAGE_TWO_ITERATIONS!BQ$2*AVERAGE_TWO_ITERATIONS!BQ9</f>
        <v>914.50212871013434</v>
      </c>
      <c r="BR8">
        <f>AVERAGE_TWO_ITERATIONS!BR$2*AVERAGE_TWO_ITERATIONS!BR9</f>
        <v>950.11966877415227</v>
      </c>
      <c r="BS8">
        <f>AVERAGE_TWO_ITERATIONS!BS$2*AVERAGE_TWO_ITERATIONS!BS9</f>
        <v>948.63645682904735</v>
      </c>
      <c r="BT8">
        <f>AVERAGE_TWO_ITERATIONS!BT$2*AVERAGE_TWO_ITERATIONS!BT9</f>
        <v>994.82415949181984</v>
      </c>
      <c r="BU8">
        <f>AVERAGE_TWO_ITERATIONS!BU$2*AVERAGE_TWO_ITERATIONS!BU9</f>
        <v>972.38944847292953</v>
      </c>
      <c r="BV8">
        <f>AVERAGE_TWO_ITERATIONS!BV$2*AVERAGE_TWO_ITERATIONS!BV9</f>
        <v>1056.1128736927515</v>
      </c>
      <c r="BW8">
        <f>AVERAGE_TWO_ITERATIONS!BW$2*AVERAGE_TWO_ITERATIONS!BW9</f>
        <v>997.62212551988989</v>
      </c>
      <c r="BX8">
        <f>AVERAGE_TWO_ITERATIONS!BX$2*AVERAGE_TWO_ITERATIONS!BX9</f>
        <v>1008.3843660459247</v>
      </c>
      <c r="BY8">
        <f>AVERAGE_TWO_ITERATIONS!BY$2*AVERAGE_TWO_ITERATIONS!BY9</f>
        <v>965.17992065947294</v>
      </c>
      <c r="BZ8">
        <f>AVERAGE_TWO_ITERATIONS!BZ$2*AVERAGE_TWO_ITERATIONS!BZ9</f>
        <v>1006.9257549480918</v>
      </c>
      <c r="CA8">
        <f>AVERAGE_TWO_ITERATIONS!CA$2*AVERAGE_TWO_ITERATIONS!CA9</f>
        <v>974.58473440875832</v>
      </c>
      <c r="CB8">
        <f>AVERAGE_TWO_ITERATIONS!CB$2*AVERAGE_TWO_ITERATIONS!CB9</f>
        <v>1029.6839239783899</v>
      </c>
      <c r="CC8">
        <f>AVERAGE_TWO_ITERATIONS!CC$2*AVERAGE_TWO_ITERATIONS!CC9</f>
        <v>1040.3077676845821</v>
      </c>
      <c r="CD8">
        <f>AVERAGE_TWO_ITERATIONS!CD$2*AVERAGE_TWO_ITERATIONS!CD9</f>
        <v>1061.591422821386</v>
      </c>
      <c r="CE8">
        <f>AVERAGE_TWO_ITERATIONS!CE$2*AVERAGE_TWO_ITERATIONS!CE9</f>
        <v>1084.0100047028409</v>
      </c>
      <c r="CF8">
        <f>AVERAGE_TWO_ITERATIONS!CF$2*AVERAGE_TWO_ITERATIONS!CF9</f>
        <v>1107.037683878581</v>
      </c>
      <c r="CG8">
        <f>AVERAGE_TWO_ITERATIONS!CG$2*AVERAGE_TWO_ITERATIONS!CG9</f>
        <v>1138.4500516696862</v>
      </c>
      <c r="CH8">
        <f>AVERAGE_TWO_ITERATIONS!CH$2*AVERAGE_TWO_ITERATIONS!CH9</f>
        <v>1113.3423867828847</v>
      </c>
      <c r="CI8">
        <f>AVERAGE_TWO_ITERATIONS!CI$2*AVERAGE_TWO_ITERATIONS!CI9</f>
        <v>1078.2876281617309</v>
      </c>
      <c r="CJ8">
        <f>AVERAGE_TWO_ITERATIONS!CJ$2*AVERAGE_TWO_ITERATIONS!CJ9</f>
        <v>1146.3118516798777</v>
      </c>
      <c r="CK8">
        <f>AVERAGE_TWO_ITERATIONS!CK$2*AVERAGE_TWO_ITERATIONS!CK9</f>
        <v>1105.1840714869227</v>
      </c>
      <c r="CL8">
        <f>AVERAGE_TWO_ITERATIONS!CL$2*AVERAGE_TWO_ITERATIONS!CL9</f>
        <v>1106.281881592766</v>
      </c>
      <c r="CM8">
        <f>AVERAGE_TWO_ITERATIONS!CM$2*AVERAGE_TWO_ITERATIONS!CM9</f>
        <v>1148.1047244264819</v>
      </c>
      <c r="CN8">
        <f>AVERAGE_TWO_ITERATIONS!CN$2*AVERAGE_TWO_ITERATIONS!CN9</f>
        <v>1161.7938731852764</v>
      </c>
      <c r="CO8">
        <f>AVERAGE_TWO_ITERATIONS!CO$2*AVERAGE_TWO_ITERATIONS!CO9</f>
        <v>1179.7563122692861</v>
      </c>
      <c r="CP8">
        <f>AVERAGE_TWO_ITERATIONS!CP$2*AVERAGE_TWO_ITERATIONS!CP9</f>
        <v>1212.2399690915977</v>
      </c>
      <c r="CQ8">
        <f>AVERAGE_TWO_ITERATIONS!CQ$2*AVERAGE_TWO_ITERATIONS!CQ9</f>
        <v>1201.9395977577333</v>
      </c>
      <c r="CR8">
        <f>AVERAGE_TWO_ITERATIONS!CR$2*AVERAGE_TWO_ITERATIONS!CR9</f>
        <v>1231.2850105987759</v>
      </c>
      <c r="CS8">
        <f>AVERAGE_TWO_ITERATIONS!CS$2*AVERAGE_TWO_ITERATIONS!CS9</f>
        <v>1182.3574062436128</v>
      </c>
      <c r="CT8">
        <f>AVERAGE_TWO_ITERATIONS!CT$2*AVERAGE_TWO_ITERATIONS!CT9</f>
        <v>1255.3168530167625</v>
      </c>
      <c r="CU8">
        <f>AVERAGE_TWO_ITERATIONS!CU$2*AVERAGE_TWO_ITERATIONS!CU9</f>
        <v>1244.4279178035792</v>
      </c>
      <c r="CV8">
        <f>AVERAGE_TWO_ITERATIONS!CV$2*AVERAGE_TWO_ITERATIONS!CV9</f>
        <v>1278.2318489108229</v>
      </c>
      <c r="CW8">
        <f>AVERAGE_TWO_ITERATIONS!CW$2*AVERAGE_TWO_ITERATIONS!CW9</f>
        <v>1247.5407980473858</v>
      </c>
    </row>
    <row r="9" spans="1:101" x14ac:dyDescent="0.25">
      <c r="A9" t="s">
        <v>24</v>
      </c>
      <c r="B9">
        <f>AVERAGE_TWO_ITERATIONS!B$2*AVERAGE_TWO_ITERATIONS!B10</f>
        <v>34652.941880694743</v>
      </c>
      <c r="C9">
        <f>AVERAGE_TWO_ITERATIONS!C$2*AVERAGE_TWO_ITERATIONS!C10</f>
        <v>37538.598729833539</v>
      </c>
      <c r="D9">
        <f>AVERAGE_TWO_ITERATIONS!D$2*AVERAGE_TWO_ITERATIONS!D10</f>
        <v>37174.488222472493</v>
      </c>
      <c r="E9">
        <f>AVERAGE_TWO_ITERATIONS!E$2*AVERAGE_TWO_ITERATIONS!E10</f>
        <v>37674.438007040131</v>
      </c>
      <c r="F9">
        <f>AVERAGE_TWO_ITERATIONS!F$2*AVERAGE_TWO_ITERATIONS!F10</f>
        <v>34595.926764923817</v>
      </c>
      <c r="G9">
        <f>AVERAGE_TWO_ITERATIONS!G$2*AVERAGE_TWO_ITERATIONS!G10</f>
        <v>34749.109748325915</v>
      </c>
      <c r="H9">
        <f>AVERAGE_TWO_ITERATIONS!H$2*AVERAGE_TWO_ITERATIONS!H10</f>
        <v>38018.874197854013</v>
      </c>
      <c r="I9">
        <f>AVERAGE_TWO_ITERATIONS!I$2*AVERAGE_TWO_ITERATIONS!I10</f>
        <v>39088.274426305303</v>
      </c>
      <c r="J9">
        <f>AVERAGE_TWO_ITERATIONS!J$2*AVERAGE_TWO_ITERATIONS!J10</f>
        <v>41887.68144729206</v>
      </c>
      <c r="K9">
        <f>AVERAGE_TWO_ITERATIONS!K$2*AVERAGE_TWO_ITERATIONS!K10</f>
        <v>44423.279060588247</v>
      </c>
      <c r="L9">
        <f>AVERAGE_TWO_ITERATIONS!L$2*AVERAGE_TWO_ITERATIONS!L10</f>
        <v>45077.291533899435</v>
      </c>
      <c r="M9">
        <f>AVERAGE_TWO_ITERATIONS!M$2*AVERAGE_TWO_ITERATIONS!M10</f>
        <v>47779.149073755412</v>
      </c>
      <c r="N9">
        <f>AVERAGE_TWO_ITERATIONS!N$2*AVERAGE_TWO_ITERATIONS!N10</f>
        <v>49746.153839454331</v>
      </c>
      <c r="O9">
        <f>AVERAGE_TWO_ITERATIONS!O$2*AVERAGE_TWO_ITERATIONS!O10</f>
        <v>49129.128382376672</v>
      </c>
      <c r="P9">
        <f>AVERAGE_TWO_ITERATIONS!P$2*AVERAGE_TWO_ITERATIONS!P10</f>
        <v>48876.101998301892</v>
      </c>
      <c r="Q9">
        <f>AVERAGE_TWO_ITERATIONS!Q$2*AVERAGE_TWO_ITERATIONS!Q10</f>
        <v>49868.854122019737</v>
      </c>
      <c r="R9">
        <f>AVERAGE_TWO_ITERATIONS!R$2*AVERAGE_TWO_ITERATIONS!R10</f>
        <v>49535.279757502387</v>
      </c>
      <c r="S9">
        <f>AVERAGE_TWO_ITERATIONS!S$2*AVERAGE_TWO_ITERATIONS!S10</f>
        <v>47969.932809325386</v>
      </c>
      <c r="T9">
        <f>AVERAGE_TWO_ITERATIONS!T$2*AVERAGE_TWO_ITERATIONS!T10</f>
        <v>51228.482997361614</v>
      </c>
      <c r="U9">
        <f>AVERAGE_TWO_ITERATIONS!U$2*AVERAGE_TWO_ITERATIONS!U10</f>
        <v>51008.288854478757</v>
      </c>
      <c r="V9">
        <f>AVERAGE_TWO_ITERATIONS!V$2*AVERAGE_TWO_ITERATIONS!V10</f>
        <v>54870.493019215442</v>
      </c>
      <c r="W9">
        <f>AVERAGE_TWO_ITERATIONS!W$2*AVERAGE_TWO_ITERATIONS!W10</f>
        <v>56564.421028600613</v>
      </c>
      <c r="X9">
        <f>AVERAGE_TWO_ITERATIONS!X$2*AVERAGE_TWO_ITERATIONS!X10</f>
        <v>61393.658601641029</v>
      </c>
      <c r="Y9">
        <f>AVERAGE_TWO_ITERATIONS!Y$2*AVERAGE_TWO_ITERATIONS!Y10</f>
        <v>61575.202037919116</v>
      </c>
      <c r="Z9">
        <f>AVERAGE_TWO_ITERATIONS!Z$2*AVERAGE_TWO_ITERATIONS!Z10</f>
        <v>63838.426068049834</v>
      </c>
      <c r="AA9">
        <f>AVERAGE_TWO_ITERATIONS!AA$2*AVERAGE_TWO_ITERATIONS!AA10</f>
        <v>63708.529630705423</v>
      </c>
      <c r="AB9">
        <f>AVERAGE_TWO_ITERATIONS!AB$2*AVERAGE_TWO_ITERATIONS!AB10</f>
        <v>62571.57337464911</v>
      </c>
      <c r="AC9">
        <f>AVERAGE_TWO_ITERATIONS!AC$2*AVERAGE_TWO_ITERATIONS!AC10</f>
        <v>65562.664571032932</v>
      </c>
      <c r="AD9">
        <f>AVERAGE_TWO_ITERATIONS!AD$2*AVERAGE_TWO_ITERATIONS!AD10</f>
        <v>62235.516387326927</v>
      </c>
      <c r="AE9">
        <f>AVERAGE_TWO_ITERATIONS!AE$2*AVERAGE_TWO_ITERATIONS!AE10</f>
        <v>62329.157756988781</v>
      </c>
      <c r="AF9">
        <f>AVERAGE_TWO_ITERATIONS!AF$2*AVERAGE_TWO_ITERATIONS!AF10</f>
        <v>65003.866267688769</v>
      </c>
      <c r="AG9">
        <f>AVERAGE_TWO_ITERATIONS!AG$2*AVERAGE_TWO_ITERATIONS!AG10</f>
        <v>64771.200537575634</v>
      </c>
      <c r="AH9">
        <f>AVERAGE_TWO_ITERATIONS!AH$2*AVERAGE_TWO_ITERATIONS!AH10</f>
        <v>67633.667941008243</v>
      </c>
      <c r="AI9">
        <f>AVERAGE_TWO_ITERATIONS!AI$2*AVERAGE_TWO_ITERATIONS!AI10</f>
        <v>75141.729162245509</v>
      </c>
      <c r="AJ9">
        <f>AVERAGE_TWO_ITERATIONS!AJ$2*AVERAGE_TWO_ITERATIONS!AJ10</f>
        <v>74696.811950379808</v>
      </c>
      <c r="AK9">
        <f>AVERAGE_TWO_ITERATIONS!AK$2*AVERAGE_TWO_ITERATIONS!AK10</f>
        <v>76020.451075832243</v>
      </c>
      <c r="AL9">
        <f>AVERAGE_TWO_ITERATIONS!AL$2*AVERAGE_TWO_ITERATIONS!AL10</f>
        <v>78784.125585593996</v>
      </c>
      <c r="AM9">
        <f>AVERAGE_TWO_ITERATIONS!AM$2*AVERAGE_TWO_ITERATIONS!AM10</f>
        <v>80994.5339667066</v>
      </c>
      <c r="AN9">
        <f>AVERAGE_TWO_ITERATIONS!AN$2*AVERAGE_TWO_ITERATIONS!AN10</f>
        <v>80474.263589467388</v>
      </c>
      <c r="AO9">
        <f>AVERAGE_TWO_ITERATIONS!AO$2*AVERAGE_TWO_ITERATIONS!AO10</f>
        <v>78642.094850081878</v>
      </c>
      <c r="AP9">
        <f>AVERAGE_TWO_ITERATIONS!AP$2*AVERAGE_TWO_ITERATIONS!AP10</f>
        <v>77559.602088096362</v>
      </c>
      <c r="AQ9">
        <f>AVERAGE_TWO_ITERATIONS!AQ$2*AVERAGE_TWO_ITERATIONS!AQ10</f>
        <v>75718.310249189686</v>
      </c>
      <c r="AR9">
        <f>AVERAGE_TWO_ITERATIONS!AR$2*AVERAGE_TWO_ITERATIONS!AR10</f>
        <v>76196.920260393177</v>
      </c>
      <c r="AS9">
        <f>AVERAGE_TWO_ITERATIONS!AS$2*AVERAGE_TWO_ITERATIONS!AS10</f>
        <v>80293.069511644702</v>
      </c>
      <c r="AT9">
        <f>AVERAGE_TWO_ITERATIONS!AT$2*AVERAGE_TWO_ITERATIONS!AT10</f>
        <v>83514.970744370294</v>
      </c>
      <c r="AU9">
        <f>AVERAGE_TWO_ITERATIONS!AU$2*AVERAGE_TWO_ITERATIONS!AU10</f>
        <v>87130.159828526987</v>
      </c>
      <c r="AV9">
        <f>AVERAGE_TWO_ITERATIONS!AV$2*AVERAGE_TWO_ITERATIONS!AV10</f>
        <v>88782.561345659415</v>
      </c>
      <c r="AW9">
        <f>AVERAGE_TWO_ITERATIONS!AW$2*AVERAGE_TWO_ITERATIONS!AW10</f>
        <v>90703.186166711908</v>
      </c>
      <c r="AX9">
        <f>AVERAGE_TWO_ITERATIONS!AX$2*AVERAGE_TWO_ITERATIONS!AX10</f>
        <v>90865.310995435022</v>
      </c>
      <c r="AY9">
        <f>AVERAGE_TWO_ITERATIONS!AY$2*AVERAGE_TWO_ITERATIONS!AY10</f>
        <v>89073.479395430826</v>
      </c>
      <c r="AZ9">
        <f>AVERAGE_TWO_ITERATIONS!AZ$2*AVERAGE_TWO_ITERATIONS!AZ10</f>
        <v>94022.281722524713</v>
      </c>
      <c r="BA9">
        <f>AVERAGE_TWO_ITERATIONS!BA$2*AVERAGE_TWO_ITERATIONS!BA10</f>
        <v>90479.447558356755</v>
      </c>
      <c r="BB9">
        <f>AVERAGE_TWO_ITERATIONS!BB$2*AVERAGE_TWO_ITERATIONS!BB10</f>
        <v>91962.366356775805</v>
      </c>
      <c r="BC9">
        <f>AVERAGE_TWO_ITERATIONS!BC$2*AVERAGE_TWO_ITERATIONS!BC10</f>
        <v>90021.276152343649</v>
      </c>
      <c r="BD9">
        <f>AVERAGE_TWO_ITERATIONS!BD$2*AVERAGE_TWO_ITERATIONS!BD10</f>
        <v>90797.417946606816</v>
      </c>
      <c r="BE9">
        <f>AVERAGE_TWO_ITERATIONS!BE$2*AVERAGE_TWO_ITERATIONS!BE10</f>
        <v>94482.913705597253</v>
      </c>
      <c r="BF9">
        <f>AVERAGE_TWO_ITERATIONS!BF$2*AVERAGE_TWO_ITERATIONS!BF10</f>
        <v>96911.682801563598</v>
      </c>
      <c r="BG9">
        <f>AVERAGE_TWO_ITERATIONS!BG$2*AVERAGE_TWO_ITERATIONS!BG10</f>
        <v>98494.952417393302</v>
      </c>
      <c r="BH9">
        <f>AVERAGE_TWO_ITERATIONS!BH$2*AVERAGE_TWO_ITERATIONS!BH10</f>
        <v>101711.22443862901</v>
      </c>
      <c r="BI9">
        <f>AVERAGE_TWO_ITERATIONS!BI$2*AVERAGE_TWO_ITERATIONS!BI10</f>
        <v>104317.14766412493</v>
      </c>
      <c r="BJ9">
        <f>AVERAGE_TWO_ITERATIONS!BJ$2*AVERAGE_TWO_ITERATIONS!BJ10</f>
        <v>102863.41397011578</v>
      </c>
      <c r="BK9">
        <f>AVERAGE_TWO_ITERATIONS!BK$2*AVERAGE_TWO_ITERATIONS!BK10</f>
        <v>106264.11448351677</v>
      </c>
      <c r="BL9">
        <f>AVERAGE_TWO_ITERATIONS!BL$2*AVERAGE_TWO_ITERATIONS!BL10</f>
        <v>101918.94338183229</v>
      </c>
      <c r="BM9">
        <f>AVERAGE_TWO_ITERATIONS!BM$2*AVERAGE_TWO_ITERATIONS!BM10</f>
        <v>103314.26388765621</v>
      </c>
      <c r="BN9">
        <f>AVERAGE_TWO_ITERATIONS!BN$2*AVERAGE_TWO_ITERATIONS!BN10</f>
        <v>105885.53274864558</v>
      </c>
      <c r="BO9">
        <f>AVERAGE_TWO_ITERATIONS!BO$2*AVERAGE_TWO_ITERATIONS!BO10</f>
        <v>108507.70843828456</v>
      </c>
      <c r="BP9">
        <f>AVERAGE_TWO_ITERATIONS!BP$2*AVERAGE_TWO_ITERATIONS!BP10</f>
        <v>102051.11229868756</v>
      </c>
      <c r="BQ9">
        <f>AVERAGE_TWO_ITERATIONS!BQ$2*AVERAGE_TWO_ITERATIONS!BQ10</f>
        <v>105529.73922417102</v>
      </c>
      <c r="BR9">
        <f>AVERAGE_TWO_ITERATIONS!BR$2*AVERAGE_TWO_ITERATIONS!BR10</f>
        <v>115447.87205955312</v>
      </c>
      <c r="BS9">
        <f>AVERAGE_TWO_ITERATIONS!BS$2*AVERAGE_TWO_ITERATIONS!BS10</f>
        <v>116913.12552831467</v>
      </c>
      <c r="BT9">
        <f>AVERAGE_TWO_ITERATIONS!BT$2*AVERAGE_TWO_ITERATIONS!BT10</f>
        <v>110330.0150301721</v>
      </c>
      <c r="BU9">
        <f>AVERAGE_TWO_ITERATIONS!BU$2*AVERAGE_TWO_ITERATIONS!BU10</f>
        <v>119155.27478301858</v>
      </c>
      <c r="BV9">
        <f>AVERAGE_TWO_ITERATIONS!BV$2*AVERAGE_TWO_ITERATIONS!BV10</f>
        <v>121843.45097665538</v>
      </c>
      <c r="BW9">
        <f>AVERAGE_TWO_ITERATIONS!BW$2*AVERAGE_TWO_ITERATIONS!BW10</f>
        <v>119794.83116125697</v>
      </c>
      <c r="BX9">
        <f>AVERAGE_TWO_ITERATIONS!BX$2*AVERAGE_TWO_ITERATIONS!BX10</f>
        <v>117713.60470708908</v>
      </c>
      <c r="BY9">
        <f>AVERAGE_TWO_ITERATIONS!BY$2*AVERAGE_TWO_ITERATIONS!BY10</f>
        <v>117534.8382213757</v>
      </c>
      <c r="BZ9">
        <f>AVERAGE_TWO_ITERATIONS!BZ$2*AVERAGE_TWO_ITERATIONS!BZ10</f>
        <v>121123.61111234572</v>
      </c>
      <c r="CA9">
        <f>AVERAGE_TWO_ITERATIONS!CA$2*AVERAGE_TWO_ITERATIONS!CA10</f>
        <v>116642.06149063267</v>
      </c>
      <c r="CB9">
        <f>AVERAGE_TWO_ITERATIONS!CB$2*AVERAGE_TWO_ITERATIONS!CB10</f>
        <v>122033.56930753573</v>
      </c>
      <c r="CC9">
        <f>AVERAGE_TWO_ITERATIONS!CC$2*AVERAGE_TWO_ITERATIONS!CC10</f>
        <v>123509.9140252241</v>
      </c>
      <c r="CD9">
        <f>AVERAGE_TWO_ITERATIONS!CD$2*AVERAGE_TWO_ITERATIONS!CD10</f>
        <v>129812.5518059844</v>
      </c>
      <c r="CE9">
        <f>AVERAGE_TWO_ITERATIONS!CE$2*AVERAGE_TWO_ITERATIONS!CE10</f>
        <v>130522.07807416718</v>
      </c>
      <c r="CF9">
        <f>AVERAGE_TWO_ITERATIONS!CF$2*AVERAGE_TWO_ITERATIONS!CF10</f>
        <v>129794.07011046194</v>
      </c>
      <c r="CG9">
        <f>AVERAGE_TWO_ITERATIONS!CG$2*AVERAGE_TWO_ITERATIONS!CG10</f>
        <v>134680.96679933238</v>
      </c>
      <c r="CH9">
        <f>AVERAGE_TWO_ITERATIONS!CH$2*AVERAGE_TWO_ITERATIONS!CH10</f>
        <v>133916.58463452797</v>
      </c>
      <c r="CI9">
        <f>AVERAGE_TWO_ITERATIONS!CI$2*AVERAGE_TWO_ITERATIONS!CI10</f>
        <v>137089.17391273356</v>
      </c>
      <c r="CJ9">
        <f>AVERAGE_TWO_ITERATIONS!CJ$2*AVERAGE_TWO_ITERATIONS!CJ10</f>
        <v>137067.58313674704</v>
      </c>
      <c r="CK9">
        <f>AVERAGE_TWO_ITERATIONS!CK$2*AVERAGE_TWO_ITERATIONS!CK10</f>
        <v>137855.93183664989</v>
      </c>
      <c r="CL9">
        <f>AVERAGE_TWO_ITERATIONS!CL$2*AVERAGE_TWO_ITERATIONS!CL10</f>
        <v>133709.25445583992</v>
      </c>
      <c r="CM9">
        <f>AVERAGE_TWO_ITERATIONS!CM$2*AVERAGE_TWO_ITERATIONS!CM10</f>
        <v>129272.61155444497</v>
      </c>
      <c r="CN9">
        <f>AVERAGE_TWO_ITERATIONS!CN$2*AVERAGE_TWO_ITERATIONS!CN10</f>
        <v>138214.98391913649</v>
      </c>
      <c r="CO9">
        <f>AVERAGE_TWO_ITERATIONS!CO$2*AVERAGE_TWO_ITERATIONS!CO10</f>
        <v>142972.87178417569</v>
      </c>
      <c r="CP9">
        <f>AVERAGE_TWO_ITERATIONS!CP$2*AVERAGE_TWO_ITERATIONS!CP10</f>
        <v>140494.57370925153</v>
      </c>
      <c r="CQ9">
        <f>AVERAGE_TWO_ITERATIONS!CQ$2*AVERAGE_TWO_ITERATIONS!CQ10</f>
        <v>147642.88304129575</v>
      </c>
      <c r="CR9">
        <f>AVERAGE_TWO_ITERATIONS!CR$2*AVERAGE_TWO_ITERATIONS!CR10</f>
        <v>146888.77907506912</v>
      </c>
      <c r="CS9">
        <f>AVERAGE_TWO_ITERATIONS!CS$2*AVERAGE_TWO_ITERATIONS!CS10</f>
        <v>138829.04312185483</v>
      </c>
      <c r="CT9">
        <f>AVERAGE_TWO_ITERATIONS!CT$2*AVERAGE_TWO_ITERATIONS!CT10</f>
        <v>148182.27027562118</v>
      </c>
      <c r="CU9">
        <f>AVERAGE_TWO_ITERATIONS!CU$2*AVERAGE_TWO_ITERATIONS!CU10</f>
        <v>147911.42420778747</v>
      </c>
      <c r="CV9">
        <f>AVERAGE_TWO_ITERATIONS!CV$2*AVERAGE_TWO_ITERATIONS!CV10</f>
        <v>145767.0412474841</v>
      </c>
      <c r="CW9">
        <f>AVERAGE_TWO_ITERATIONS!CW$2*AVERAGE_TWO_ITERATIONS!CW10</f>
        <v>151666.78543276989</v>
      </c>
    </row>
    <row r="10" spans="1:101" x14ac:dyDescent="0.25">
      <c r="A10" t="s">
        <v>25</v>
      </c>
      <c r="B10">
        <f>AVERAGE_TWO_ITERATIONS!B$2*AVERAGE_TWO_ITERATIONS!B11</f>
        <v>1070849.7602662817</v>
      </c>
      <c r="C10">
        <f>AVERAGE_TWO_ITERATIONS!C$2*AVERAGE_TWO_ITERATIONS!C11</f>
        <v>1123876.4314144233</v>
      </c>
      <c r="D10">
        <f>AVERAGE_TWO_ITERATIONS!D$2*AVERAGE_TWO_ITERATIONS!D11</f>
        <v>1107331.9683618962</v>
      </c>
      <c r="E10">
        <f>AVERAGE_TWO_ITERATIONS!E$2*AVERAGE_TWO_ITERATIONS!E11</f>
        <v>1140634.5981214566</v>
      </c>
      <c r="F10">
        <f>AVERAGE_TWO_ITERATIONS!F$2*AVERAGE_TWO_ITERATIONS!F11</f>
        <v>1047580.9891178507</v>
      </c>
      <c r="G10">
        <f>AVERAGE_TWO_ITERATIONS!G$2*AVERAGE_TWO_ITERATIONS!G11</f>
        <v>1095198.9086021706</v>
      </c>
      <c r="H10">
        <f>AVERAGE_TWO_ITERATIONS!H$2*AVERAGE_TWO_ITERATIONS!H11</f>
        <v>1102080.7473214329</v>
      </c>
      <c r="I10">
        <f>AVERAGE_TWO_ITERATIONS!I$2*AVERAGE_TWO_ITERATIONS!I11</f>
        <v>1180193.492804294</v>
      </c>
      <c r="J10">
        <f>AVERAGE_TWO_ITERATIONS!J$2*AVERAGE_TWO_ITERATIONS!J11</f>
        <v>1279687.4223039893</v>
      </c>
      <c r="K10">
        <f>AVERAGE_TWO_ITERATIONS!K$2*AVERAGE_TWO_ITERATIONS!K11</f>
        <v>1364091.1852148867</v>
      </c>
      <c r="L10">
        <f>AVERAGE_TWO_ITERATIONS!L$2*AVERAGE_TWO_ITERATIONS!L11</f>
        <v>1429345.3801034109</v>
      </c>
      <c r="M10">
        <f>AVERAGE_TWO_ITERATIONS!M$2*AVERAGE_TWO_ITERATIONS!M11</f>
        <v>1465017.6797401104</v>
      </c>
      <c r="N10">
        <f>AVERAGE_TWO_ITERATIONS!N$2*AVERAGE_TWO_ITERATIONS!N11</f>
        <v>1500214.6554339826</v>
      </c>
      <c r="O10">
        <f>AVERAGE_TWO_ITERATIONS!O$2*AVERAGE_TWO_ITERATIONS!O11</f>
        <v>1559048.8225052522</v>
      </c>
      <c r="P10">
        <f>AVERAGE_TWO_ITERATIONS!P$2*AVERAGE_TWO_ITERATIONS!P11</f>
        <v>1475896.4075513685</v>
      </c>
      <c r="Q10">
        <f>AVERAGE_TWO_ITERATIONS!Q$2*AVERAGE_TWO_ITERATIONS!Q11</f>
        <v>1539162.6526173928</v>
      </c>
      <c r="R10">
        <f>AVERAGE_TWO_ITERATIONS!R$2*AVERAGE_TWO_ITERATIONS!R11</f>
        <v>1502001.4909079541</v>
      </c>
      <c r="S10">
        <f>AVERAGE_TWO_ITERATIONS!S$2*AVERAGE_TWO_ITERATIONS!S11</f>
        <v>1484746.1119386302</v>
      </c>
      <c r="T10">
        <f>AVERAGE_TWO_ITERATIONS!T$2*AVERAGE_TWO_ITERATIONS!T11</f>
        <v>1513942.6241176943</v>
      </c>
      <c r="U10">
        <f>AVERAGE_TWO_ITERATIONS!U$2*AVERAGE_TWO_ITERATIONS!U11</f>
        <v>1562218.2338302869</v>
      </c>
      <c r="V10">
        <f>AVERAGE_TWO_ITERATIONS!V$2*AVERAGE_TWO_ITERATIONS!V11</f>
        <v>1685293.578637575</v>
      </c>
      <c r="W10">
        <f>AVERAGE_TWO_ITERATIONS!W$2*AVERAGE_TWO_ITERATIONS!W11</f>
        <v>1739826.3059225073</v>
      </c>
      <c r="X10">
        <f>AVERAGE_TWO_ITERATIONS!X$2*AVERAGE_TWO_ITERATIONS!X11</f>
        <v>1843874.9551959787</v>
      </c>
      <c r="Y10">
        <f>AVERAGE_TWO_ITERATIONS!Y$2*AVERAGE_TWO_ITERATIONS!Y11</f>
        <v>1846567.649991398</v>
      </c>
      <c r="Z10">
        <f>AVERAGE_TWO_ITERATIONS!Z$2*AVERAGE_TWO_ITERATIONS!Z11</f>
        <v>1897742.7534577372</v>
      </c>
      <c r="AA10">
        <f>AVERAGE_TWO_ITERATIONS!AA$2*AVERAGE_TWO_ITERATIONS!AA11</f>
        <v>2034297.5519717692</v>
      </c>
      <c r="AB10">
        <f>AVERAGE_TWO_ITERATIONS!AB$2*AVERAGE_TWO_ITERATIONS!AB11</f>
        <v>1968081.7386342215</v>
      </c>
      <c r="AC10">
        <f>AVERAGE_TWO_ITERATIONS!AC$2*AVERAGE_TWO_ITERATIONS!AC11</f>
        <v>1918387.3006257305</v>
      </c>
      <c r="AD10">
        <f>AVERAGE_TWO_ITERATIONS!AD$2*AVERAGE_TWO_ITERATIONS!AD11</f>
        <v>1916942.291079967</v>
      </c>
      <c r="AE10">
        <f>AVERAGE_TWO_ITERATIONS!AE$2*AVERAGE_TWO_ITERATIONS!AE11</f>
        <v>1904539.3992674884</v>
      </c>
      <c r="AF10">
        <f>AVERAGE_TWO_ITERATIONS!AF$2*AVERAGE_TWO_ITERATIONS!AF11</f>
        <v>1983915.1525583121</v>
      </c>
      <c r="AG10">
        <f>AVERAGE_TWO_ITERATIONS!AG$2*AVERAGE_TWO_ITERATIONS!AG11</f>
        <v>2005320.7776036155</v>
      </c>
      <c r="AH10">
        <f>AVERAGE_TWO_ITERATIONS!AH$2*AVERAGE_TWO_ITERATIONS!AH11</f>
        <v>2189432.1787295807</v>
      </c>
      <c r="AI10">
        <f>AVERAGE_TWO_ITERATIONS!AI$2*AVERAGE_TWO_ITERATIONS!AI11</f>
        <v>2181808.2423919062</v>
      </c>
      <c r="AJ10">
        <f>AVERAGE_TWO_ITERATIONS!AJ$2*AVERAGE_TWO_ITERATIONS!AJ11</f>
        <v>2258533.3773767469</v>
      </c>
      <c r="AK10">
        <f>AVERAGE_TWO_ITERATIONS!AK$2*AVERAGE_TWO_ITERATIONS!AK11</f>
        <v>2273204.5435202708</v>
      </c>
      <c r="AL10">
        <f>AVERAGE_TWO_ITERATIONS!AL$2*AVERAGE_TWO_ITERATIONS!AL11</f>
        <v>2345310.6685244259</v>
      </c>
      <c r="AM10">
        <f>AVERAGE_TWO_ITERATIONS!AM$2*AVERAGE_TWO_ITERATIONS!AM11</f>
        <v>2362427.6543431031</v>
      </c>
      <c r="AN10">
        <f>AVERAGE_TWO_ITERATIONS!AN$2*AVERAGE_TWO_ITERATIONS!AN11</f>
        <v>2261774.4614854241</v>
      </c>
      <c r="AO10">
        <f>AVERAGE_TWO_ITERATIONS!AO$2*AVERAGE_TWO_ITERATIONS!AO11</f>
        <v>2417205.8085471685</v>
      </c>
      <c r="AP10">
        <f>AVERAGE_TWO_ITERATIONS!AP$2*AVERAGE_TWO_ITERATIONS!AP11</f>
        <v>2439465.1239560051</v>
      </c>
      <c r="AQ10">
        <f>AVERAGE_TWO_ITERATIONS!AQ$2*AVERAGE_TWO_ITERATIONS!AQ11</f>
        <v>2376918.2070866562</v>
      </c>
      <c r="AR10">
        <f>AVERAGE_TWO_ITERATIONS!AR$2*AVERAGE_TWO_ITERATIONS!AR11</f>
        <v>2374884.0487752552</v>
      </c>
      <c r="AS10">
        <f>AVERAGE_TWO_ITERATIONS!AS$2*AVERAGE_TWO_ITERATIONS!AS11</f>
        <v>2440163.8079239209</v>
      </c>
      <c r="AT10">
        <f>AVERAGE_TWO_ITERATIONS!AT$2*AVERAGE_TWO_ITERATIONS!AT11</f>
        <v>2485601.4531966867</v>
      </c>
      <c r="AU10">
        <f>AVERAGE_TWO_ITERATIONS!AU$2*AVERAGE_TWO_ITERATIONS!AU11</f>
        <v>2673642.1782403933</v>
      </c>
      <c r="AV10">
        <f>AVERAGE_TWO_ITERATIONS!AV$2*AVERAGE_TWO_ITERATIONS!AV11</f>
        <v>2682754.8719750675</v>
      </c>
      <c r="AW10">
        <f>AVERAGE_TWO_ITERATIONS!AW$2*AVERAGE_TWO_ITERATIONS!AW11</f>
        <v>2793472.0936822356</v>
      </c>
      <c r="AX10">
        <f>AVERAGE_TWO_ITERATIONS!AX$2*AVERAGE_TWO_ITERATIONS!AX11</f>
        <v>2795046.0381469345</v>
      </c>
      <c r="AY10">
        <f>AVERAGE_TWO_ITERATIONS!AY$2*AVERAGE_TWO_ITERATIONS!AY11</f>
        <v>2878430.546326186</v>
      </c>
      <c r="AZ10">
        <f>AVERAGE_TWO_ITERATIONS!AZ$2*AVERAGE_TWO_ITERATIONS!AZ11</f>
        <v>2838693.8193697105</v>
      </c>
      <c r="BA10">
        <f>AVERAGE_TWO_ITERATIONS!BA$2*AVERAGE_TWO_ITERATIONS!BA11</f>
        <v>2780983.9605514985</v>
      </c>
      <c r="BB10">
        <f>AVERAGE_TWO_ITERATIONS!BB$2*AVERAGE_TWO_ITERATIONS!BB11</f>
        <v>2756006.3543893388</v>
      </c>
      <c r="BC10">
        <f>AVERAGE_TWO_ITERATIONS!BC$2*AVERAGE_TWO_ITERATIONS!BC11</f>
        <v>2786968.7401423277</v>
      </c>
      <c r="BD10">
        <f>AVERAGE_TWO_ITERATIONS!BD$2*AVERAGE_TWO_ITERATIONS!BD11</f>
        <v>2813822.9932703786</v>
      </c>
      <c r="BE10">
        <f>AVERAGE_TWO_ITERATIONS!BE$2*AVERAGE_TWO_ITERATIONS!BE11</f>
        <v>2858227.2145926654</v>
      </c>
      <c r="BF10">
        <f>AVERAGE_TWO_ITERATIONS!BF$2*AVERAGE_TWO_ITERATIONS!BF11</f>
        <v>2886899.3539177896</v>
      </c>
      <c r="BG10">
        <f>AVERAGE_TWO_ITERATIONS!BG$2*AVERAGE_TWO_ITERATIONS!BG11</f>
        <v>3015408.0199859319</v>
      </c>
      <c r="BH10">
        <f>AVERAGE_TWO_ITERATIONS!BH$2*AVERAGE_TWO_ITERATIONS!BH11</f>
        <v>3164069.4898010981</v>
      </c>
      <c r="BI10">
        <f>AVERAGE_TWO_ITERATIONS!BI$2*AVERAGE_TWO_ITERATIONS!BI11</f>
        <v>3108716.4919935749</v>
      </c>
      <c r="BJ10">
        <f>AVERAGE_TWO_ITERATIONS!BJ$2*AVERAGE_TWO_ITERATIONS!BJ11</f>
        <v>3117380.2620028891</v>
      </c>
      <c r="BK10">
        <f>AVERAGE_TWO_ITERATIONS!BK$2*AVERAGE_TWO_ITERATIONS!BK11</f>
        <v>3141250.9685257026</v>
      </c>
      <c r="BL10">
        <f>AVERAGE_TWO_ITERATIONS!BL$2*AVERAGE_TWO_ITERATIONS!BL11</f>
        <v>3244808.7883478189</v>
      </c>
      <c r="BM10">
        <f>AVERAGE_TWO_ITERATIONS!BM$2*AVERAGE_TWO_ITERATIONS!BM11</f>
        <v>3171356.4143086984</v>
      </c>
      <c r="BN10">
        <f>AVERAGE_TWO_ITERATIONS!BN$2*AVERAGE_TWO_ITERATIONS!BN11</f>
        <v>3110134.3658461617</v>
      </c>
      <c r="BO10">
        <f>AVERAGE_TWO_ITERATIONS!BO$2*AVERAGE_TWO_ITERATIONS!BO11</f>
        <v>3313751.5567681114</v>
      </c>
      <c r="BP10">
        <f>AVERAGE_TWO_ITERATIONS!BP$2*AVERAGE_TWO_ITERATIONS!BP11</f>
        <v>3232774.7230623146</v>
      </c>
      <c r="BQ10">
        <f>AVERAGE_TWO_ITERATIONS!BQ$2*AVERAGE_TWO_ITERATIONS!BQ11</f>
        <v>3251671.9638130218</v>
      </c>
      <c r="BR10">
        <f>AVERAGE_TWO_ITERATIONS!BR$2*AVERAGE_TWO_ITERATIONS!BR11</f>
        <v>3400591.969140091</v>
      </c>
      <c r="BS10">
        <f>AVERAGE_TWO_ITERATIONS!BS$2*AVERAGE_TWO_ITERATIONS!BS11</f>
        <v>3422197.6713305232</v>
      </c>
      <c r="BT10">
        <f>AVERAGE_TWO_ITERATIONS!BT$2*AVERAGE_TWO_ITERATIONS!BT11</f>
        <v>3609942.619056812</v>
      </c>
      <c r="BU10">
        <f>AVERAGE_TWO_ITERATIONS!BU$2*AVERAGE_TWO_ITERATIONS!BU11</f>
        <v>3577575.5212969859</v>
      </c>
      <c r="BV10">
        <f>AVERAGE_TWO_ITERATIONS!BV$2*AVERAGE_TWO_ITERATIONS!BV11</f>
        <v>3585107.8371016737</v>
      </c>
      <c r="BW10">
        <f>AVERAGE_TWO_ITERATIONS!BW$2*AVERAGE_TWO_ITERATIONS!BW11</f>
        <v>3758477.9886688176</v>
      </c>
      <c r="BX10">
        <f>AVERAGE_TWO_ITERATIONS!BX$2*AVERAGE_TWO_ITERATIONS!BX11</f>
        <v>3672339.178298255</v>
      </c>
      <c r="BY10">
        <f>AVERAGE_TWO_ITERATIONS!BY$2*AVERAGE_TWO_ITERATIONS!BY11</f>
        <v>3681672.6684119399</v>
      </c>
      <c r="BZ10">
        <f>AVERAGE_TWO_ITERATIONS!BZ$2*AVERAGE_TWO_ITERATIONS!BZ11</f>
        <v>3564523.0094608939</v>
      </c>
      <c r="CA10">
        <f>AVERAGE_TWO_ITERATIONS!CA$2*AVERAGE_TWO_ITERATIONS!CA11</f>
        <v>3629036.3421674375</v>
      </c>
      <c r="CB10">
        <f>AVERAGE_TWO_ITERATIONS!CB$2*AVERAGE_TWO_ITERATIONS!CB11</f>
        <v>3737040.1590794572</v>
      </c>
      <c r="CC10">
        <f>AVERAGE_TWO_ITERATIONS!CC$2*AVERAGE_TWO_ITERATIONS!CC11</f>
        <v>3784014.9261647854</v>
      </c>
      <c r="CD10">
        <f>AVERAGE_TWO_ITERATIONS!CD$2*AVERAGE_TWO_ITERATIONS!CD11</f>
        <v>4013620.9203084423</v>
      </c>
      <c r="CE10">
        <f>AVERAGE_TWO_ITERATIONS!CE$2*AVERAGE_TWO_ITERATIONS!CE11</f>
        <v>3929808.9920534645</v>
      </c>
      <c r="CF10">
        <f>AVERAGE_TWO_ITERATIONS!CF$2*AVERAGE_TWO_ITERATIONS!CF11</f>
        <v>4044448.9263152881</v>
      </c>
      <c r="CG10">
        <f>AVERAGE_TWO_ITERATIONS!CG$2*AVERAGE_TWO_ITERATIONS!CG11</f>
        <v>4077805.8403916187</v>
      </c>
      <c r="CH10">
        <f>AVERAGE_TWO_ITERATIONS!CH$2*AVERAGE_TWO_ITERATIONS!CH11</f>
        <v>4069779.6061871117</v>
      </c>
      <c r="CI10">
        <f>AVERAGE_TWO_ITERATIONS!CI$2*AVERAGE_TWO_ITERATIONS!CI11</f>
        <v>4113690.7333349306</v>
      </c>
      <c r="CJ10">
        <f>AVERAGE_TWO_ITERATIONS!CJ$2*AVERAGE_TWO_ITERATIONS!CJ11</f>
        <v>4164591.0927764191</v>
      </c>
      <c r="CK10">
        <f>AVERAGE_TWO_ITERATIONS!CK$2*AVERAGE_TWO_ITERATIONS!CK11</f>
        <v>4173966.5781994183</v>
      </c>
      <c r="CL10">
        <f>AVERAGE_TWO_ITERATIONS!CL$2*AVERAGE_TWO_ITERATIONS!CL11</f>
        <v>3993739.9450939135</v>
      </c>
      <c r="CM10">
        <f>AVERAGE_TWO_ITERATIONS!CM$2*AVERAGE_TWO_ITERATIONS!CM11</f>
        <v>4123695.4886558498</v>
      </c>
      <c r="CN10">
        <f>AVERAGE_TWO_ITERATIONS!CN$2*AVERAGE_TWO_ITERATIONS!CN11</f>
        <v>4182867.2131414902</v>
      </c>
      <c r="CO10">
        <f>AVERAGE_TWO_ITERATIONS!CO$2*AVERAGE_TWO_ITERATIONS!CO11</f>
        <v>4270167.2681858009</v>
      </c>
      <c r="CP10">
        <f>AVERAGE_TWO_ITERATIONS!CP$2*AVERAGE_TWO_ITERATIONS!CP11</f>
        <v>4253101.866363829</v>
      </c>
      <c r="CQ10">
        <f>AVERAGE_TWO_ITERATIONS!CQ$2*AVERAGE_TWO_ITERATIONS!CQ11</f>
        <v>4504277.4249369912</v>
      </c>
      <c r="CR10">
        <f>AVERAGE_TWO_ITERATIONS!CR$2*AVERAGE_TWO_ITERATIONS!CR11</f>
        <v>4478951.6483328771</v>
      </c>
      <c r="CS10">
        <f>AVERAGE_TWO_ITERATIONS!CS$2*AVERAGE_TWO_ITERATIONS!CS11</f>
        <v>4572400.7468443932</v>
      </c>
      <c r="CT10">
        <f>AVERAGE_TWO_ITERATIONS!CT$2*AVERAGE_TWO_ITERATIONS!CT11</f>
        <v>4547776.047936325</v>
      </c>
      <c r="CU10">
        <f>AVERAGE_TWO_ITERATIONS!CU$2*AVERAGE_TWO_ITERATIONS!CU11</f>
        <v>4619847.0158505728</v>
      </c>
      <c r="CV10">
        <f>AVERAGE_TWO_ITERATIONS!CV$2*AVERAGE_TWO_ITERATIONS!CV11</f>
        <v>4697733.2658528388</v>
      </c>
      <c r="CW10">
        <f>AVERAGE_TWO_ITERATIONS!CW$2*AVERAGE_TWO_ITERATIONS!CW11</f>
        <v>4586879.8734627441</v>
      </c>
    </row>
    <row r="11" spans="1:101" x14ac:dyDescent="0.25">
      <c r="A11" t="s">
        <v>26</v>
      </c>
      <c r="B11">
        <f>AVERAGE_TWO_ITERATIONS!B$2*AVERAGE_TWO_ITERATIONS!B12</f>
        <v>313825.49773572036</v>
      </c>
      <c r="C11">
        <f>AVERAGE_TWO_ITERATIONS!C$2*AVERAGE_TWO_ITERATIONS!C12</f>
        <v>330226.58426410845</v>
      </c>
      <c r="D11">
        <f>AVERAGE_TWO_ITERATIONS!D$2*AVERAGE_TWO_ITERATIONS!D12</f>
        <v>318835.42005334044</v>
      </c>
      <c r="E11">
        <f>AVERAGE_TWO_ITERATIONS!E$2*AVERAGE_TWO_ITERATIONS!E12</f>
        <v>337683.68395200995</v>
      </c>
      <c r="F11">
        <f>AVERAGE_TWO_ITERATIONS!F$2*AVERAGE_TWO_ITERATIONS!F12</f>
        <v>318978.326070407</v>
      </c>
      <c r="G11">
        <f>AVERAGE_TWO_ITERATIONS!G$2*AVERAGE_TWO_ITERATIONS!G12</f>
        <v>317980.41128061124</v>
      </c>
      <c r="H11">
        <f>AVERAGE_TWO_ITERATIONS!H$2*AVERAGE_TWO_ITERATIONS!H12</f>
        <v>345527.66931515379</v>
      </c>
      <c r="I11">
        <f>AVERAGE_TWO_ITERATIONS!I$2*AVERAGE_TWO_ITERATIONS!I12</f>
        <v>341141.91767470032</v>
      </c>
      <c r="J11">
        <f>AVERAGE_TWO_ITERATIONS!J$2*AVERAGE_TWO_ITERATIONS!J12</f>
        <v>369716.7158981805</v>
      </c>
      <c r="K11">
        <f>AVERAGE_TWO_ITERATIONS!K$2*AVERAGE_TWO_ITERATIONS!K12</f>
        <v>396246.5117546455</v>
      </c>
      <c r="L11">
        <f>AVERAGE_TWO_ITERATIONS!L$2*AVERAGE_TWO_ITERATIONS!L12</f>
        <v>406676.49670233444</v>
      </c>
      <c r="M11">
        <f>AVERAGE_TWO_ITERATIONS!M$2*AVERAGE_TWO_ITERATIONS!M12</f>
        <v>435254.2865881102</v>
      </c>
      <c r="N11">
        <f>AVERAGE_TWO_ITERATIONS!N$2*AVERAGE_TWO_ITERATIONS!N12</f>
        <v>431225.1948504941</v>
      </c>
      <c r="O11">
        <f>AVERAGE_TWO_ITERATIONS!O$2*AVERAGE_TWO_ITERATIONS!O12</f>
        <v>437145.36351994053</v>
      </c>
      <c r="P11">
        <f>AVERAGE_TWO_ITERATIONS!P$2*AVERAGE_TWO_ITERATIONS!P12</f>
        <v>444692.77381825878</v>
      </c>
      <c r="Q11">
        <f>AVERAGE_TWO_ITERATIONS!Q$2*AVERAGE_TWO_ITERATIONS!Q12</f>
        <v>439491.73114009912</v>
      </c>
      <c r="R11">
        <f>AVERAGE_TWO_ITERATIONS!R$2*AVERAGE_TWO_ITERATIONS!R12</f>
        <v>432239.14640909451</v>
      </c>
      <c r="S11">
        <f>AVERAGE_TWO_ITERATIONS!S$2*AVERAGE_TWO_ITERATIONS!S12</f>
        <v>446299.88193627243</v>
      </c>
      <c r="T11">
        <f>AVERAGE_TWO_ITERATIONS!T$2*AVERAGE_TWO_ITERATIONS!T12</f>
        <v>474959.79431799054</v>
      </c>
      <c r="U11">
        <f>AVERAGE_TWO_ITERATIONS!U$2*AVERAGE_TWO_ITERATIONS!U12</f>
        <v>450873.48801594117</v>
      </c>
      <c r="V11">
        <f>AVERAGE_TWO_ITERATIONS!V$2*AVERAGE_TWO_ITERATIONS!V12</f>
        <v>491069.63931554835</v>
      </c>
      <c r="W11">
        <f>AVERAGE_TWO_ITERATIONS!W$2*AVERAGE_TWO_ITERATIONS!W12</f>
        <v>518466.26281109569</v>
      </c>
      <c r="X11">
        <f>AVERAGE_TWO_ITERATIONS!X$2*AVERAGE_TWO_ITERATIONS!X12</f>
        <v>531498.44527442486</v>
      </c>
      <c r="Y11">
        <f>AVERAGE_TWO_ITERATIONS!Y$2*AVERAGE_TWO_ITERATIONS!Y12</f>
        <v>529968.57690410106</v>
      </c>
      <c r="Z11">
        <f>AVERAGE_TWO_ITERATIONS!Z$2*AVERAGE_TWO_ITERATIONS!Z12</f>
        <v>569103.16673126433</v>
      </c>
      <c r="AA11">
        <f>AVERAGE_TWO_ITERATIONS!AA$2*AVERAGE_TWO_ITERATIONS!AA12</f>
        <v>562469.14971561695</v>
      </c>
      <c r="AB11">
        <f>AVERAGE_TWO_ITERATIONS!AB$2*AVERAGE_TWO_ITERATIONS!AB12</f>
        <v>573276.81387815927</v>
      </c>
      <c r="AC11">
        <f>AVERAGE_TWO_ITERATIONS!AC$2*AVERAGE_TWO_ITERATIONS!AC12</f>
        <v>594227.93460522022</v>
      </c>
      <c r="AD11">
        <f>AVERAGE_TWO_ITERATIONS!AD$2*AVERAGE_TWO_ITERATIONS!AD12</f>
        <v>553081.7564150705</v>
      </c>
      <c r="AE11">
        <f>AVERAGE_TWO_ITERATIONS!AE$2*AVERAGE_TWO_ITERATIONS!AE12</f>
        <v>581394.21703229484</v>
      </c>
      <c r="AF11">
        <f>AVERAGE_TWO_ITERATIONS!AF$2*AVERAGE_TWO_ITERATIONS!AF12</f>
        <v>580724.74457868794</v>
      </c>
      <c r="AG11">
        <f>AVERAGE_TWO_ITERATIONS!AG$2*AVERAGE_TWO_ITERATIONS!AG12</f>
        <v>596381.69791299058</v>
      </c>
      <c r="AH11">
        <f>AVERAGE_TWO_ITERATIONS!AH$2*AVERAGE_TWO_ITERATIONS!AH12</f>
        <v>626804.23392781988</v>
      </c>
      <c r="AI11">
        <f>AVERAGE_TWO_ITERATIONS!AI$2*AVERAGE_TWO_ITERATIONS!AI12</f>
        <v>647554.36609731487</v>
      </c>
      <c r="AJ11">
        <f>AVERAGE_TWO_ITERATIONS!AJ$2*AVERAGE_TWO_ITERATIONS!AJ12</f>
        <v>652427.09317185823</v>
      </c>
      <c r="AK11">
        <f>AVERAGE_TWO_ITERATIONS!AK$2*AVERAGE_TWO_ITERATIONS!AK12</f>
        <v>669426.76314091589</v>
      </c>
      <c r="AL11">
        <f>AVERAGE_TWO_ITERATIONS!AL$2*AVERAGE_TWO_ITERATIONS!AL12</f>
        <v>679202.63747059705</v>
      </c>
      <c r="AM11">
        <f>AVERAGE_TWO_ITERATIONS!AM$2*AVERAGE_TWO_ITERATIONS!AM12</f>
        <v>716242.97211492271</v>
      </c>
      <c r="AN11">
        <f>AVERAGE_TWO_ITERATIONS!AN$2*AVERAGE_TWO_ITERATIONS!AN12</f>
        <v>722490.3232845962</v>
      </c>
      <c r="AO11">
        <f>AVERAGE_TWO_ITERATIONS!AO$2*AVERAGE_TWO_ITERATIONS!AO12</f>
        <v>699630.56700537191</v>
      </c>
      <c r="AP11">
        <f>AVERAGE_TWO_ITERATIONS!AP$2*AVERAGE_TWO_ITERATIONS!AP12</f>
        <v>687926.81724500807</v>
      </c>
      <c r="AQ11">
        <f>AVERAGE_TWO_ITERATIONS!AQ$2*AVERAGE_TWO_ITERATIONS!AQ12</f>
        <v>685241.3232289342</v>
      </c>
      <c r="AR11">
        <f>AVERAGE_TWO_ITERATIONS!AR$2*AVERAGE_TWO_ITERATIONS!AR12</f>
        <v>675505.78661265364</v>
      </c>
      <c r="AS11">
        <f>AVERAGE_TWO_ITERATIONS!AS$2*AVERAGE_TWO_ITERATIONS!AS12</f>
        <v>715367.22458542825</v>
      </c>
      <c r="AT11">
        <f>AVERAGE_TWO_ITERATIONS!AT$2*AVERAGE_TWO_ITERATIONS!AT12</f>
        <v>753723.97729552595</v>
      </c>
      <c r="AU11">
        <f>AVERAGE_TWO_ITERATIONS!AU$2*AVERAGE_TWO_ITERATIONS!AU12</f>
        <v>800414.29651363194</v>
      </c>
      <c r="AV11">
        <f>AVERAGE_TWO_ITERATIONS!AV$2*AVERAGE_TWO_ITERATIONS!AV12</f>
        <v>795377.43174537981</v>
      </c>
      <c r="AW11">
        <f>AVERAGE_TWO_ITERATIONS!AW$2*AVERAGE_TWO_ITERATIONS!AW12</f>
        <v>803725.47254853626</v>
      </c>
      <c r="AX11">
        <f>AVERAGE_TWO_ITERATIONS!AX$2*AVERAGE_TWO_ITERATIONS!AX12</f>
        <v>838985.50179636059</v>
      </c>
      <c r="AY11">
        <f>AVERAGE_TWO_ITERATIONS!AY$2*AVERAGE_TWO_ITERATIONS!AY12</f>
        <v>833622.6686713068</v>
      </c>
      <c r="AZ11">
        <f>AVERAGE_TWO_ITERATIONS!AZ$2*AVERAGE_TWO_ITERATIONS!AZ12</f>
        <v>838140.93899414246</v>
      </c>
      <c r="BA11">
        <f>AVERAGE_TWO_ITERATIONS!BA$2*AVERAGE_TWO_ITERATIONS!BA12</f>
        <v>804544.70121527556</v>
      </c>
      <c r="BB11">
        <f>AVERAGE_TWO_ITERATIONS!BB$2*AVERAGE_TWO_ITERATIONS!BB12</f>
        <v>802961.95793283824</v>
      </c>
      <c r="BC11">
        <f>AVERAGE_TWO_ITERATIONS!BC$2*AVERAGE_TWO_ITERATIONS!BC12</f>
        <v>856656.27426733018</v>
      </c>
      <c r="BD11">
        <f>AVERAGE_TWO_ITERATIONS!BD$2*AVERAGE_TWO_ITERATIONS!BD12</f>
        <v>847220.8155331529</v>
      </c>
      <c r="BE11">
        <f>AVERAGE_TWO_ITERATIONS!BE$2*AVERAGE_TWO_ITERATIONS!BE12</f>
        <v>840115.12156386161</v>
      </c>
      <c r="BF11">
        <f>AVERAGE_TWO_ITERATIONS!BF$2*AVERAGE_TWO_ITERATIONS!BF12</f>
        <v>867062.51232956687</v>
      </c>
      <c r="BG11">
        <f>AVERAGE_TWO_ITERATIONS!BG$2*AVERAGE_TWO_ITERATIONS!BG12</f>
        <v>895864.79113669111</v>
      </c>
      <c r="BH11">
        <f>AVERAGE_TWO_ITERATIONS!BH$2*AVERAGE_TWO_ITERATIONS!BH12</f>
        <v>955508.39866394107</v>
      </c>
      <c r="BI11">
        <f>AVERAGE_TWO_ITERATIONS!BI$2*AVERAGE_TWO_ITERATIONS!BI12</f>
        <v>913935.28292775515</v>
      </c>
      <c r="BJ11">
        <f>AVERAGE_TWO_ITERATIONS!BJ$2*AVERAGE_TWO_ITERATIONS!BJ12</f>
        <v>939433.60209418961</v>
      </c>
      <c r="BK11">
        <f>AVERAGE_TWO_ITERATIONS!BK$2*AVERAGE_TWO_ITERATIONS!BK12</f>
        <v>974755.63293932122</v>
      </c>
      <c r="BL11">
        <f>AVERAGE_TWO_ITERATIONS!BL$2*AVERAGE_TWO_ITERATIONS!BL12</f>
        <v>968622.06483719056</v>
      </c>
      <c r="BM11">
        <f>AVERAGE_TWO_ITERATIONS!BM$2*AVERAGE_TWO_ITERATIONS!BM12</f>
        <v>951081.70283819002</v>
      </c>
      <c r="BN11">
        <f>AVERAGE_TWO_ITERATIONS!BN$2*AVERAGE_TWO_ITERATIONS!BN12</f>
        <v>933623.09108803677</v>
      </c>
      <c r="BO11">
        <f>AVERAGE_TWO_ITERATIONS!BO$2*AVERAGE_TWO_ITERATIONS!BO12</f>
        <v>960504.30022461445</v>
      </c>
      <c r="BP11">
        <f>AVERAGE_TWO_ITERATIONS!BP$2*AVERAGE_TWO_ITERATIONS!BP12</f>
        <v>978367.06882431335</v>
      </c>
      <c r="BQ11">
        <f>AVERAGE_TWO_ITERATIONS!BQ$2*AVERAGE_TWO_ITERATIONS!BQ12</f>
        <v>986686.1598136652</v>
      </c>
      <c r="BR11">
        <f>AVERAGE_TWO_ITERATIONS!BR$2*AVERAGE_TWO_ITERATIONS!BR12</f>
        <v>990818.44045299396</v>
      </c>
      <c r="BS11">
        <f>AVERAGE_TWO_ITERATIONS!BS$2*AVERAGE_TWO_ITERATIONS!BS12</f>
        <v>1003004.898006978</v>
      </c>
      <c r="BT11">
        <f>AVERAGE_TWO_ITERATIONS!BT$2*AVERAGE_TWO_ITERATIONS!BT12</f>
        <v>1039122.5534993638</v>
      </c>
      <c r="BU11">
        <f>AVERAGE_TWO_ITERATIONS!BU$2*AVERAGE_TWO_ITERATIONS!BU12</f>
        <v>1087283.4368748439</v>
      </c>
      <c r="BV11">
        <f>AVERAGE_TWO_ITERATIONS!BV$2*AVERAGE_TWO_ITERATIONS!BV12</f>
        <v>1045854.5409219232</v>
      </c>
      <c r="BW11">
        <f>AVERAGE_TWO_ITERATIONS!BW$2*AVERAGE_TWO_ITERATIONS!BW12</f>
        <v>1085606.7276710719</v>
      </c>
      <c r="BX11">
        <f>AVERAGE_TWO_ITERATIONS!BX$2*AVERAGE_TWO_ITERATIONS!BX12</f>
        <v>1038770.9153075711</v>
      </c>
      <c r="BY11">
        <f>AVERAGE_TWO_ITERATIONS!BY$2*AVERAGE_TWO_ITERATIONS!BY12</f>
        <v>1067312.5869526628</v>
      </c>
      <c r="BZ11">
        <f>AVERAGE_TWO_ITERATIONS!BZ$2*AVERAGE_TWO_ITERATIONS!BZ12</f>
        <v>1099362.6824862659</v>
      </c>
      <c r="CA11">
        <f>AVERAGE_TWO_ITERATIONS!CA$2*AVERAGE_TWO_ITERATIONS!CA12</f>
        <v>1011926.2867624864</v>
      </c>
      <c r="CB11">
        <f>AVERAGE_TWO_ITERATIONS!CB$2*AVERAGE_TWO_ITERATIONS!CB12</f>
        <v>1124648.2262961171</v>
      </c>
      <c r="CC11">
        <f>AVERAGE_TWO_ITERATIONS!CC$2*AVERAGE_TWO_ITERATIONS!CC12</f>
        <v>1082372.3671345178</v>
      </c>
      <c r="CD11">
        <f>AVERAGE_TWO_ITERATIONS!CD$2*AVERAGE_TWO_ITERATIONS!CD12</f>
        <v>1094889.9165369074</v>
      </c>
      <c r="CE11">
        <f>AVERAGE_TWO_ITERATIONS!CE$2*AVERAGE_TWO_ITERATIONS!CE12</f>
        <v>1144283.3268721534</v>
      </c>
      <c r="CF11">
        <f>AVERAGE_TWO_ITERATIONS!CF$2*AVERAGE_TWO_ITERATIONS!CF12</f>
        <v>1193280.9462015722</v>
      </c>
      <c r="CG11">
        <f>AVERAGE_TWO_ITERATIONS!CG$2*AVERAGE_TWO_ITERATIONS!CG12</f>
        <v>1163555.9337301496</v>
      </c>
      <c r="CH11">
        <f>AVERAGE_TWO_ITERATIONS!CH$2*AVERAGE_TWO_ITERATIONS!CH12</f>
        <v>1190005.4085763413</v>
      </c>
      <c r="CI11">
        <f>AVERAGE_TWO_ITERATIONS!CI$2*AVERAGE_TWO_ITERATIONS!CI12</f>
        <v>1251797.1325841513</v>
      </c>
      <c r="CJ11">
        <f>AVERAGE_TWO_ITERATIONS!CJ$2*AVERAGE_TWO_ITERATIONS!CJ12</f>
        <v>1216306.5123459052</v>
      </c>
      <c r="CK11">
        <f>AVERAGE_TWO_ITERATIONS!CK$2*AVERAGE_TWO_ITERATIONS!CK12</f>
        <v>1236521.5594273969</v>
      </c>
      <c r="CL11">
        <f>AVERAGE_TWO_ITERATIONS!CL$2*AVERAGE_TWO_ITERATIONS!CL12</f>
        <v>1193004.6724563478</v>
      </c>
      <c r="CM11">
        <f>AVERAGE_TWO_ITERATIONS!CM$2*AVERAGE_TWO_ITERATIONS!CM12</f>
        <v>1203299.1431603215</v>
      </c>
      <c r="CN11">
        <f>AVERAGE_TWO_ITERATIONS!CN$2*AVERAGE_TWO_ITERATIONS!CN12</f>
        <v>1248905.3718875102</v>
      </c>
      <c r="CO11">
        <f>AVERAGE_TWO_ITERATIONS!CO$2*AVERAGE_TWO_ITERATIONS!CO12</f>
        <v>1259539.7306726133</v>
      </c>
      <c r="CP11">
        <f>AVERAGE_TWO_ITERATIONS!CP$2*AVERAGE_TWO_ITERATIONS!CP12</f>
        <v>1280497.5549160303</v>
      </c>
      <c r="CQ11">
        <f>AVERAGE_TWO_ITERATIONS!CQ$2*AVERAGE_TWO_ITERATIONS!CQ12</f>
        <v>1207624.3686116158</v>
      </c>
      <c r="CR11">
        <f>AVERAGE_TWO_ITERATIONS!CR$2*AVERAGE_TWO_ITERATIONS!CR12</f>
        <v>1338410.1263517905</v>
      </c>
      <c r="CS11">
        <f>AVERAGE_TWO_ITERATIONS!CS$2*AVERAGE_TWO_ITERATIONS!CS12</f>
        <v>1292107.3599918776</v>
      </c>
      <c r="CT11">
        <f>AVERAGE_TWO_ITERATIONS!CT$2*AVERAGE_TWO_ITERATIONS!CT12</f>
        <v>1317339.6550181254</v>
      </c>
      <c r="CU11">
        <f>AVERAGE_TWO_ITERATIONS!CU$2*AVERAGE_TWO_ITERATIONS!CU12</f>
        <v>1301473.234392656</v>
      </c>
      <c r="CV11">
        <f>AVERAGE_TWO_ITERATIONS!CV$2*AVERAGE_TWO_ITERATIONS!CV12</f>
        <v>1372810.8427433074</v>
      </c>
      <c r="CW11">
        <f>AVERAGE_TWO_ITERATIONS!CW$2*AVERAGE_TWO_ITERATIONS!CW12</f>
        <v>1364366.1754947093</v>
      </c>
    </row>
    <row r="12" spans="1:101" x14ac:dyDescent="0.25">
      <c r="A12" t="s">
        <v>28</v>
      </c>
      <c r="B12">
        <f>AVERAGE_TWO_ITERATIONS!B$2*AVERAGE_TWO_ITERATIONS!B13</f>
        <v>76999.441520061446</v>
      </c>
      <c r="C12">
        <f>AVERAGE_TWO_ITERATIONS!C$2*AVERAGE_TWO_ITERATIONS!C13</f>
        <v>79795.532522010311</v>
      </c>
      <c r="D12">
        <f>AVERAGE_TWO_ITERATIONS!D$2*AVERAGE_TWO_ITERATIONS!D13</f>
        <v>78661.250260372821</v>
      </c>
      <c r="E12">
        <f>AVERAGE_TWO_ITERATIONS!E$2*AVERAGE_TWO_ITERATIONS!E13</f>
        <v>80964.848811893899</v>
      </c>
      <c r="F12">
        <f>AVERAGE_TWO_ITERATIONS!F$2*AVERAGE_TWO_ITERATIONS!F13</f>
        <v>74758.438466936321</v>
      </c>
      <c r="G12">
        <f>AVERAGE_TWO_ITERATIONS!G$2*AVERAGE_TWO_ITERATIONS!G13</f>
        <v>77916.215735782345</v>
      </c>
      <c r="H12">
        <f>AVERAGE_TWO_ITERATIONS!H$2*AVERAGE_TWO_ITERATIONS!H13</f>
        <v>80644.07925275329</v>
      </c>
      <c r="I12">
        <f>AVERAGE_TWO_ITERATIONS!I$2*AVERAGE_TWO_ITERATIONS!I13</f>
        <v>79312.807422908169</v>
      </c>
      <c r="J12">
        <f>AVERAGE_TWO_ITERATIONS!J$2*AVERAGE_TWO_ITERATIONS!J13</f>
        <v>89557.510157356854</v>
      </c>
      <c r="K12">
        <f>AVERAGE_TWO_ITERATIONS!K$2*AVERAGE_TWO_ITERATIONS!K13</f>
        <v>97851.000623829896</v>
      </c>
      <c r="L12">
        <f>AVERAGE_TWO_ITERATIONS!L$2*AVERAGE_TWO_ITERATIONS!L13</f>
        <v>100169.96090656002</v>
      </c>
      <c r="M12">
        <f>AVERAGE_TWO_ITERATIONS!M$2*AVERAGE_TWO_ITERATIONS!M13</f>
        <v>98700.639583295459</v>
      </c>
      <c r="N12">
        <f>AVERAGE_TWO_ITERATIONS!N$2*AVERAGE_TWO_ITERATIONS!N13</f>
        <v>105867.07671855051</v>
      </c>
      <c r="O12">
        <f>AVERAGE_TWO_ITERATIONS!O$2*AVERAGE_TWO_ITERATIONS!O13</f>
        <v>103745.90086830666</v>
      </c>
      <c r="P12">
        <f>AVERAGE_TWO_ITERATIONS!P$2*AVERAGE_TWO_ITERATIONS!P13</f>
        <v>107359.00565939654</v>
      </c>
      <c r="Q12">
        <f>AVERAGE_TWO_ITERATIONS!Q$2*AVERAGE_TWO_ITERATIONS!Q13</f>
        <v>107942.11849592574</v>
      </c>
      <c r="R12">
        <f>AVERAGE_TWO_ITERATIONS!R$2*AVERAGE_TWO_ITERATIONS!R13</f>
        <v>108548.22208510828</v>
      </c>
      <c r="S12">
        <f>AVERAGE_TWO_ITERATIONS!S$2*AVERAGE_TWO_ITERATIONS!S13</f>
        <v>108875.56463315275</v>
      </c>
      <c r="T12">
        <f>AVERAGE_TWO_ITERATIONS!T$2*AVERAGE_TWO_ITERATIONS!T13</f>
        <v>108431.34059414454</v>
      </c>
      <c r="U12">
        <f>AVERAGE_TWO_ITERATIONS!U$2*AVERAGE_TWO_ITERATIONS!U13</f>
        <v>112948.19709712046</v>
      </c>
      <c r="V12">
        <f>AVERAGE_TWO_ITERATIONS!V$2*AVERAGE_TWO_ITERATIONS!V13</f>
        <v>117523.96934821043</v>
      </c>
      <c r="W12">
        <f>AVERAGE_TWO_ITERATIONS!W$2*AVERAGE_TWO_ITERATIONS!W13</f>
        <v>127381.49591861808</v>
      </c>
      <c r="X12">
        <f>AVERAGE_TWO_ITERATIONS!X$2*AVERAGE_TWO_ITERATIONS!X13</f>
        <v>135838.55196105753</v>
      </c>
      <c r="Y12">
        <f>AVERAGE_TWO_ITERATIONS!Y$2*AVERAGE_TWO_ITERATIONS!Y13</f>
        <v>135191.06511572804</v>
      </c>
      <c r="Z12">
        <f>AVERAGE_TWO_ITERATIONS!Z$2*AVERAGE_TWO_ITERATIONS!Z13</f>
        <v>137973.90915175481</v>
      </c>
      <c r="AA12">
        <f>AVERAGE_TWO_ITERATIONS!AA$2*AVERAGE_TWO_ITERATIONS!AA13</f>
        <v>140166.04596862895</v>
      </c>
      <c r="AB12">
        <f>AVERAGE_TWO_ITERATIONS!AB$2*AVERAGE_TWO_ITERATIONS!AB13</f>
        <v>136328.60943085051</v>
      </c>
      <c r="AC12">
        <f>AVERAGE_TWO_ITERATIONS!AC$2*AVERAGE_TWO_ITERATIONS!AC13</f>
        <v>139439.91572203513</v>
      </c>
      <c r="AD12">
        <f>AVERAGE_TWO_ITERATIONS!AD$2*AVERAGE_TWO_ITERATIONS!AD13</f>
        <v>132325.92412409605</v>
      </c>
      <c r="AE12">
        <f>AVERAGE_TWO_ITERATIONS!AE$2*AVERAGE_TWO_ITERATIONS!AE13</f>
        <v>144666.98025092945</v>
      </c>
      <c r="AF12">
        <f>AVERAGE_TWO_ITERATIONS!AF$2*AVERAGE_TWO_ITERATIONS!AF13</f>
        <v>138336.6317893049</v>
      </c>
      <c r="AG12">
        <f>AVERAGE_TWO_ITERATIONS!AG$2*AVERAGE_TWO_ITERATIONS!AG13</f>
        <v>142918.13983863228</v>
      </c>
      <c r="AH12">
        <f>AVERAGE_TWO_ITERATIONS!AH$2*AVERAGE_TWO_ITERATIONS!AH13</f>
        <v>153186.78133533837</v>
      </c>
      <c r="AI12">
        <f>AVERAGE_TWO_ITERATIONS!AI$2*AVERAGE_TWO_ITERATIONS!AI13</f>
        <v>154261.09292373603</v>
      </c>
      <c r="AJ12">
        <f>AVERAGE_TWO_ITERATIONS!AJ$2*AVERAGE_TWO_ITERATIONS!AJ13</f>
        <v>156043.27102132275</v>
      </c>
      <c r="AK12">
        <f>AVERAGE_TWO_ITERATIONS!AK$2*AVERAGE_TWO_ITERATIONS!AK13</f>
        <v>169761.19772592516</v>
      </c>
      <c r="AL12">
        <f>AVERAGE_TWO_ITERATIONS!AL$2*AVERAGE_TWO_ITERATIONS!AL13</f>
        <v>164698.1533152833</v>
      </c>
      <c r="AM12">
        <f>AVERAGE_TWO_ITERATIONS!AM$2*AVERAGE_TWO_ITERATIONS!AM13</f>
        <v>171001.90779853173</v>
      </c>
      <c r="AN12">
        <f>AVERAGE_TWO_ITERATIONS!AN$2*AVERAGE_TWO_ITERATIONS!AN13</f>
        <v>170060.46827502572</v>
      </c>
      <c r="AO12">
        <f>AVERAGE_TWO_ITERATIONS!AO$2*AVERAGE_TWO_ITERATIONS!AO13</f>
        <v>163997.74167583438</v>
      </c>
      <c r="AP12">
        <f>AVERAGE_TWO_ITERATIONS!AP$2*AVERAGE_TWO_ITERATIONS!AP13</f>
        <v>168970.02564058316</v>
      </c>
      <c r="AQ12">
        <f>AVERAGE_TWO_ITERATIONS!AQ$2*AVERAGE_TWO_ITERATIONS!AQ13</f>
        <v>174440.33000356532</v>
      </c>
      <c r="AR12">
        <f>AVERAGE_TWO_ITERATIONS!AR$2*AVERAGE_TWO_ITERATIONS!AR13</f>
        <v>172877.74955630058</v>
      </c>
      <c r="AS12">
        <f>AVERAGE_TWO_ITERATIONS!AS$2*AVERAGE_TWO_ITERATIONS!AS13</f>
        <v>180406.11170484795</v>
      </c>
      <c r="AT12">
        <f>AVERAGE_TWO_ITERATIONS!AT$2*AVERAGE_TWO_ITERATIONS!AT13</f>
        <v>183410.34141174343</v>
      </c>
      <c r="AU12">
        <f>AVERAGE_TWO_ITERATIONS!AU$2*AVERAGE_TWO_ITERATIONS!AU13</f>
        <v>189391.97309080584</v>
      </c>
      <c r="AV12">
        <f>AVERAGE_TWO_ITERATIONS!AV$2*AVERAGE_TWO_ITERATIONS!AV13</f>
        <v>195290.59652453396</v>
      </c>
      <c r="AW12">
        <f>AVERAGE_TWO_ITERATIONS!AW$2*AVERAGE_TWO_ITERATIONS!AW13</f>
        <v>190902.37288777952</v>
      </c>
      <c r="AX12">
        <f>AVERAGE_TWO_ITERATIONS!AX$2*AVERAGE_TWO_ITERATIONS!AX13</f>
        <v>197823.87096353711</v>
      </c>
      <c r="AY12">
        <f>AVERAGE_TWO_ITERATIONS!AY$2*AVERAGE_TWO_ITERATIONS!AY13</f>
        <v>199449.15185716224</v>
      </c>
      <c r="AZ12">
        <f>AVERAGE_TWO_ITERATIONS!AZ$2*AVERAGE_TWO_ITERATIONS!AZ13</f>
        <v>204653.69985910572</v>
      </c>
      <c r="BA12">
        <f>AVERAGE_TWO_ITERATIONS!BA$2*AVERAGE_TWO_ITERATIONS!BA13</f>
        <v>203637.60427377041</v>
      </c>
      <c r="BB12">
        <f>AVERAGE_TWO_ITERATIONS!BB$2*AVERAGE_TWO_ITERATIONS!BB13</f>
        <v>196872.03317990713</v>
      </c>
      <c r="BC12">
        <f>AVERAGE_TWO_ITERATIONS!BC$2*AVERAGE_TWO_ITERATIONS!BC13</f>
        <v>195514.33229959453</v>
      </c>
      <c r="BD12">
        <f>AVERAGE_TWO_ITERATIONS!BD$2*AVERAGE_TWO_ITERATIONS!BD13</f>
        <v>214650.01049608007</v>
      </c>
      <c r="BE12">
        <f>AVERAGE_TWO_ITERATIONS!BE$2*AVERAGE_TWO_ITERATIONS!BE13</f>
        <v>206907.73935436245</v>
      </c>
      <c r="BF12">
        <f>AVERAGE_TWO_ITERATIONS!BF$2*AVERAGE_TWO_ITERATIONS!BF13</f>
        <v>214216.77672590088</v>
      </c>
      <c r="BG12">
        <f>AVERAGE_TWO_ITERATIONS!BG$2*AVERAGE_TWO_ITERATIONS!BG13</f>
        <v>212501.43989371599</v>
      </c>
      <c r="BH12">
        <f>AVERAGE_TWO_ITERATIONS!BH$2*AVERAGE_TWO_ITERATIONS!BH13</f>
        <v>228263.7530908866</v>
      </c>
      <c r="BI12">
        <f>AVERAGE_TWO_ITERATIONS!BI$2*AVERAGE_TWO_ITERATIONS!BI13</f>
        <v>228908.83197653142</v>
      </c>
      <c r="BJ12">
        <f>AVERAGE_TWO_ITERATIONS!BJ$2*AVERAGE_TWO_ITERATIONS!BJ13</f>
        <v>227090.85721307617</v>
      </c>
      <c r="BK12">
        <f>AVERAGE_TWO_ITERATIONS!BK$2*AVERAGE_TWO_ITERATIONS!BK13</f>
        <v>221493.17717961696</v>
      </c>
      <c r="BL12">
        <f>AVERAGE_TWO_ITERATIONS!BL$2*AVERAGE_TWO_ITERATIONS!BL13</f>
        <v>227522.5072140175</v>
      </c>
      <c r="BM12">
        <f>AVERAGE_TWO_ITERATIONS!BM$2*AVERAGE_TWO_ITERATIONS!BM13</f>
        <v>225953.47977364081</v>
      </c>
      <c r="BN12">
        <f>AVERAGE_TWO_ITERATIONS!BN$2*AVERAGE_TWO_ITERATIONS!BN13</f>
        <v>229580.01817068938</v>
      </c>
      <c r="BO12">
        <f>AVERAGE_TWO_ITERATIONS!BO$2*AVERAGE_TWO_ITERATIONS!BO13</f>
        <v>225197.38827392962</v>
      </c>
      <c r="BP12">
        <f>AVERAGE_TWO_ITERATIONS!BP$2*AVERAGE_TWO_ITERATIONS!BP13</f>
        <v>235519.36324177217</v>
      </c>
      <c r="BQ12">
        <f>AVERAGE_TWO_ITERATIONS!BQ$2*AVERAGE_TWO_ITERATIONS!BQ13</f>
        <v>237849.95321104929</v>
      </c>
      <c r="BR12">
        <f>AVERAGE_TWO_ITERATIONS!BR$2*AVERAGE_TWO_ITERATIONS!BR13</f>
        <v>250307.24935973019</v>
      </c>
      <c r="BS12">
        <f>AVERAGE_TWO_ITERATIONS!BS$2*AVERAGE_TWO_ITERATIONS!BS13</f>
        <v>251219.19307504207</v>
      </c>
      <c r="BT12">
        <f>AVERAGE_TWO_ITERATIONS!BT$2*AVERAGE_TWO_ITERATIONS!BT13</f>
        <v>249139.14563506714</v>
      </c>
      <c r="BU12">
        <f>AVERAGE_TWO_ITERATIONS!BU$2*AVERAGE_TWO_ITERATIONS!BU13</f>
        <v>254880.88619158216</v>
      </c>
      <c r="BV12">
        <f>AVERAGE_TWO_ITERATIONS!BV$2*AVERAGE_TWO_ITERATIONS!BV13</f>
        <v>267781.31064620661</v>
      </c>
      <c r="BW12">
        <f>AVERAGE_TWO_ITERATIONS!BW$2*AVERAGE_TWO_ITERATIONS!BW13</f>
        <v>259566.51699206419</v>
      </c>
      <c r="BX12">
        <f>AVERAGE_TWO_ITERATIONS!BX$2*AVERAGE_TWO_ITERATIONS!BX13</f>
        <v>248141.54373921317</v>
      </c>
      <c r="BY12">
        <f>AVERAGE_TWO_ITERATIONS!BY$2*AVERAGE_TWO_ITERATIONS!BY13</f>
        <v>263862.30493120063</v>
      </c>
      <c r="BZ12">
        <f>AVERAGE_TWO_ITERATIONS!BZ$2*AVERAGE_TWO_ITERATIONS!BZ13</f>
        <v>260731.42540854964</v>
      </c>
      <c r="CA12">
        <f>AVERAGE_TWO_ITERATIONS!CA$2*AVERAGE_TWO_ITERATIONS!CA13</f>
        <v>259308.69093486716</v>
      </c>
      <c r="CB12">
        <f>AVERAGE_TWO_ITERATIONS!CB$2*AVERAGE_TWO_ITERATIONS!CB13</f>
        <v>270595.95725152025</v>
      </c>
      <c r="CC12">
        <f>AVERAGE_TWO_ITERATIONS!CC$2*AVERAGE_TWO_ITERATIONS!CC13</f>
        <v>274115.42378706607</v>
      </c>
      <c r="CD12">
        <f>AVERAGE_TWO_ITERATIONS!CD$2*AVERAGE_TWO_ITERATIONS!CD13</f>
        <v>279946.67322076537</v>
      </c>
      <c r="CE12">
        <f>AVERAGE_TWO_ITERATIONS!CE$2*AVERAGE_TWO_ITERATIONS!CE13</f>
        <v>286676.34514781967</v>
      </c>
      <c r="CF12">
        <f>AVERAGE_TWO_ITERATIONS!CF$2*AVERAGE_TWO_ITERATIONS!CF13</f>
        <v>297211.89620009268</v>
      </c>
      <c r="CG12">
        <f>AVERAGE_TWO_ITERATIONS!CG$2*AVERAGE_TWO_ITERATIONS!CG13</f>
        <v>285811.95237133966</v>
      </c>
      <c r="CH12">
        <f>AVERAGE_TWO_ITERATIONS!CH$2*AVERAGE_TWO_ITERATIONS!CH13</f>
        <v>288756.43575761135</v>
      </c>
      <c r="CI12">
        <f>AVERAGE_TWO_ITERATIONS!CI$2*AVERAGE_TWO_ITERATIONS!CI13</f>
        <v>288736.00442607742</v>
      </c>
      <c r="CJ12">
        <f>AVERAGE_TWO_ITERATIONS!CJ$2*AVERAGE_TWO_ITERATIONS!CJ13</f>
        <v>293057.4359192283</v>
      </c>
      <c r="CK12">
        <f>AVERAGE_TWO_ITERATIONS!CK$2*AVERAGE_TWO_ITERATIONS!CK13</f>
        <v>295190.77685092454</v>
      </c>
      <c r="CL12">
        <f>AVERAGE_TWO_ITERATIONS!CL$2*AVERAGE_TWO_ITERATIONS!CL13</f>
        <v>291085.07418360317</v>
      </c>
      <c r="CM12">
        <f>AVERAGE_TWO_ITERATIONS!CM$2*AVERAGE_TWO_ITERATIONS!CM13</f>
        <v>303805.71648000693</v>
      </c>
      <c r="CN12">
        <f>AVERAGE_TWO_ITERATIONS!CN$2*AVERAGE_TWO_ITERATIONS!CN13</f>
        <v>301250.06960405322</v>
      </c>
      <c r="CO12">
        <f>AVERAGE_TWO_ITERATIONS!CO$2*AVERAGE_TWO_ITERATIONS!CO13</f>
        <v>303980.16049282241</v>
      </c>
      <c r="CP12">
        <f>AVERAGE_TWO_ITERATIONS!CP$2*AVERAGE_TWO_ITERATIONS!CP13</f>
        <v>305002.87906951364</v>
      </c>
      <c r="CQ12">
        <f>AVERAGE_TWO_ITERATIONS!CQ$2*AVERAGE_TWO_ITERATIONS!CQ13</f>
        <v>299639.27456136706</v>
      </c>
      <c r="CR12">
        <f>AVERAGE_TWO_ITERATIONS!CR$2*AVERAGE_TWO_ITERATIONS!CR13</f>
        <v>323401.55481059279</v>
      </c>
      <c r="CS12">
        <f>AVERAGE_TWO_ITERATIONS!CS$2*AVERAGE_TWO_ITERATIONS!CS13</f>
        <v>321679.12772509502</v>
      </c>
      <c r="CT12">
        <f>AVERAGE_TWO_ITERATIONS!CT$2*AVERAGE_TWO_ITERATIONS!CT13</f>
        <v>317933.86354137695</v>
      </c>
      <c r="CU12">
        <f>AVERAGE_TWO_ITERATIONS!CU$2*AVERAGE_TWO_ITERATIONS!CU13</f>
        <v>317246.10997012869</v>
      </c>
      <c r="CV12">
        <f>AVERAGE_TWO_ITERATIONS!CV$2*AVERAGE_TWO_ITERATIONS!CV13</f>
        <v>320035.83007993468</v>
      </c>
      <c r="CW12">
        <f>AVERAGE_TWO_ITERATIONS!CW$2*AVERAGE_TWO_ITERATIONS!CW13</f>
        <v>335548.39616556698</v>
      </c>
    </row>
    <row r="13" spans="1:101" x14ac:dyDescent="0.25">
      <c r="A13" t="s">
        <v>29</v>
      </c>
      <c r="B13">
        <f>AVERAGE_TWO_ITERATIONS!B$2*AVERAGE_TWO_ITERATIONS!B14</f>
        <v>644862.84706446913</v>
      </c>
      <c r="C13">
        <f>AVERAGE_TWO_ITERATIONS!C$2*AVERAGE_TWO_ITERATIONS!C14</f>
        <v>665868.18934424431</v>
      </c>
      <c r="D13">
        <f>AVERAGE_TWO_ITERATIONS!D$2*AVERAGE_TWO_ITERATIONS!D14</f>
        <v>697166.83871485863</v>
      </c>
      <c r="E13">
        <f>AVERAGE_TWO_ITERATIONS!E$2*AVERAGE_TWO_ITERATIONS!E14</f>
        <v>768863.29450934881</v>
      </c>
      <c r="F13">
        <f>AVERAGE_TWO_ITERATIONS!F$2*AVERAGE_TWO_ITERATIONS!F14</f>
        <v>708979.23516147898</v>
      </c>
      <c r="G13">
        <f>AVERAGE_TWO_ITERATIONS!G$2*AVERAGE_TWO_ITERATIONS!G14</f>
        <v>727799.22255507752</v>
      </c>
      <c r="H13">
        <f>AVERAGE_TWO_ITERATIONS!H$2*AVERAGE_TWO_ITERATIONS!H14</f>
        <v>784318.73435513943</v>
      </c>
      <c r="I13">
        <f>AVERAGE_TWO_ITERATIONS!I$2*AVERAGE_TWO_ITERATIONS!I14</f>
        <v>780980.53574741201</v>
      </c>
      <c r="J13">
        <f>AVERAGE_TWO_ITERATIONS!J$2*AVERAGE_TWO_ITERATIONS!J14</f>
        <v>860242.99240764824</v>
      </c>
      <c r="K13">
        <f>AVERAGE_TWO_ITERATIONS!K$2*AVERAGE_TWO_ITERATIONS!K14</f>
        <v>928795.27773349895</v>
      </c>
      <c r="L13">
        <f>AVERAGE_TWO_ITERATIONS!L$2*AVERAGE_TWO_ITERATIONS!L14</f>
        <v>953851.33716468082</v>
      </c>
      <c r="M13">
        <f>AVERAGE_TWO_ITERATIONS!M$2*AVERAGE_TWO_ITERATIONS!M14</f>
        <v>978537.2644348098</v>
      </c>
      <c r="N13">
        <f>AVERAGE_TWO_ITERATIONS!N$2*AVERAGE_TWO_ITERATIONS!N14</f>
        <v>971318.59380718088</v>
      </c>
      <c r="O13">
        <f>AVERAGE_TWO_ITERATIONS!O$2*AVERAGE_TWO_ITERATIONS!O14</f>
        <v>1025675.5980925713</v>
      </c>
      <c r="P13">
        <f>AVERAGE_TWO_ITERATIONS!P$2*AVERAGE_TWO_ITERATIONS!P14</f>
        <v>1019177.2995836275</v>
      </c>
      <c r="Q13">
        <f>AVERAGE_TWO_ITERATIONS!Q$2*AVERAGE_TWO_ITERATIONS!Q14</f>
        <v>1074889.6853295674</v>
      </c>
      <c r="R13">
        <f>AVERAGE_TWO_ITERATIONS!R$2*AVERAGE_TWO_ITERATIONS!R14</f>
        <v>997069.3687192651</v>
      </c>
      <c r="S13">
        <f>AVERAGE_TWO_ITERATIONS!S$2*AVERAGE_TWO_ITERATIONS!S14</f>
        <v>1028947.5409336496</v>
      </c>
      <c r="T13">
        <f>AVERAGE_TWO_ITERATIONS!T$2*AVERAGE_TWO_ITERATIONS!T14</f>
        <v>1050769.595991554</v>
      </c>
      <c r="U13">
        <f>AVERAGE_TWO_ITERATIONS!U$2*AVERAGE_TWO_ITERATIONS!U14</f>
        <v>1095908.6899690113</v>
      </c>
      <c r="V13">
        <f>AVERAGE_TWO_ITERATIONS!V$2*AVERAGE_TWO_ITERATIONS!V14</f>
        <v>1105933.4525623019</v>
      </c>
      <c r="W13">
        <f>AVERAGE_TWO_ITERATIONS!W$2*AVERAGE_TWO_ITERATIONS!W14</f>
        <v>1183564.1721825744</v>
      </c>
      <c r="X13">
        <f>AVERAGE_TWO_ITERATIONS!X$2*AVERAGE_TWO_ITERATIONS!X14</f>
        <v>1240175.1648223759</v>
      </c>
      <c r="Y13">
        <f>AVERAGE_TWO_ITERATIONS!Y$2*AVERAGE_TWO_ITERATIONS!Y14</f>
        <v>1237356.0164341624</v>
      </c>
      <c r="Z13">
        <f>AVERAGE_TWO_ITERATIONS!Z$2*AVERAGE_TWO_ITERATIONS!Z14</f>
        <v>1322370.4815433095</v>
      </c>
      <c r="AA13">
        <f>AVERAGE_TWO_ITERATIONS!AA$2*AVERAGE_TWO_ITERATIONS!AA14</f>
        <v>1395146.7409186875</v>
      </c>
      <c r="AB13">
        <f>AVERAGE_TWO_ITERATIONS!AB$2*AVERAGE_TWO_ITERATIONS!AB14</f>
        <v>1304168.0078374767</v>
      </c>
      <c r="AC13">
        <f>AVERAGE_TWO_ITERATIONS!AC$2*AVERAGE_TWO_ITERATIONS!AC14</f>
        <v>1329825.3434125728</v>
      </c>
      <c r="AD13">
        <f>AVERAGE_TWO_ITERATIONS!AD$2*AVERAGE_TWO_ITERATIONS!AD14</f>
        <v>1260340.12511367</v>
      </c>
      <c r="AE13">
        <f>AVERAGE_TWO_ITERATIONS!AE$2*AVERAGE_TWO_ITERATIONS!AE14</f>
        <v>1308621.6265140634</v>
      </c>
      <c r="AF13">
        <f>AVERAGE_TWO_ITERATIONS!AF$2*AVERAGE_TWO_ITERATIONS!AF14</f>
        <v>1355619.8494968326</v>
      </c>
      <c r="AG13">
        <f>AVERAGE_TWO_ITERATIONS!AG$2*AVERAGE_TWO_ITERATIONS!AG14</f>
        <v>1316090.1269593178</v>
      </c>
      <c r="AH13">
        <f>AVERAGE_TWO_ITERATIONS!AH$2*AVERAGE_TWO_ITERATIONS!AH14</f>
        <v>1447409.9094021071</v>
      </c>
      <c r="AI13">
        <f>AVERAGE_TWO_ITERATIONS!AI$2*AVERAGE_TWO_ITERATIONS!AI14</f>
        <v>1458384.2215252994</v>
      </c>
      <c r="AJ13">
        <f>AVERAGE_TWO_ITERATIONS!AJ$2*AVERAGE_TWO_ITERATIONS!AJ14</f>
        <v>1541049.5622079144</v>
      </c>
      <c r="AK13">
        <f>AVERAGE_TWO_ITERATIONS!AK$2*AVERAGE_TWO_ITERATIONS!AK14</f>
        <v>1501959.0174364347</v>
      </c>
      <c r="AL13">
        <f>AVERAGE_TWO_ITERATIONS!AL$2*AVERAGE_TWO_ITERATIONS!AL14</f>
        <v>1545273.2983931876</v>
      </c>
      <c r="AM13">
        <f>AVERAGE_TWO_ITERATIONS!AM$2*AVERAGE_TWO_ITERATIONS!AM14</f>
        <v>1534364.7522781764</v>
      </c>
      <c r="AN13">
        <f>AVERAGE_TWO_ITERATIONS!AN$2*AVERAGE_TWO_ITERATIONS!AN14</f>
        <v>1596203.123407403</v>
      </c>
      <c r="AO13">
        <f>AVERAGE_TWO_ITERATIONS!AO$2*AVERAGE_TWO_ITERATIONS!AO14</f>
        <v>1602369.4448805163</v>
      </c>
      <c r="AP13">
        <f>AVERAGE_TWO_ITERATIONS!AP$2*AVERAGE_TWO_ITERATIONS!AP14</f>
        <v>1540742.593221769</v>
      </c>
      <c r="AQ13">
        <f>AVERAGE_TWO_ITERATIONS!AQ$2*AVERAGE_TWO_ITERATIONS!AQ14</f>
        <v>1590738.2440218132</v>
      </c>
      <c r="AR13">
        <f>AVERAGE_TWO_ITERATIONS!AR$2*AVERAGE_TWO_ITERATIONS!AR14</f>
        <v>1645107.9575443007</v>
      </c>
      <c r="AS13">
        <f>AVERAGE_TWO_ITERATIONS!AS$2*AVERAGE_TWO_ITERATIONS!AS14</f>
        <v>1629968.52225027</v>
      </c>
      <c r="AT13">
        <f>AVERAGE_TWO_ITERATIONS!AT$2*AVERAGE_TWO_ITERATIONS!AT14</f>
        <v>1734935.2575413422</v>
      </c>
      <c r="AU13">
        <f>AVERAGE_TWO_ITERATIONS!AU$2*AVERAGE_TWO_ITERATIONS!AU14</f>
        <v>1792688.6056754256</v>
      </c>
      <c r="AV13">
        <f>AVERAGE_TWO_ITERATIONS!AV$2*AVERAGE_TWO_ITERATIONS!AV14</f>
        <v>1872562.3245819123</v>
      </c>
      <c r="AW13">
        <f>AVERAGE_TWO_ITERATIONS!AW$2*AVERAGE_TWO_ITERATIONS!AW14</f>
        <v>1895887.2694607121</v>
      </c>
      <c r="AX13">
        <f>AVERAGE_TWO_ITERATIONS!AX$2*AVERAGE_TWO_ITERATIONS!AX14</f>
        <v>1874202.5032123053</v>
      </c>
      <c r="AY13">
        <f>AVERAGE_TWO_ITERATIONS!AY$2*AVERAGE_TWO_ITERATIONS!AY14</f>
        <v>1933152.6269519764</v>
      </c>
      <c r="AZ13">
        <f>AVERAGE_TWO_ITERATIONS!AZ$2*AVERAGE_TWO_ITERATIONS!AZ14</f>
        <v>1868194.4235314617</v>
      </c>
      <c r="BA13">
        <f>AVERAGE_TWO_ITERATIONS!BA$2*AVERAGE_TWO_ITERATIONS!BA14</f>
        <v>1955748.036701163</v>
      </c>
      <c r="BB13">
        <f>AVERAGE_TWO_ITERATIONS!BB$2*AVERAGE_TWO_ITERATIONS!BB14</f>
        <v>1901990.5062886972</v>
      </c>
      <c r="BC13">
        <f>AVERAGE_TWO_ITERATIONS!BC$2*AVERAGE_TWO_ITERATIONS!BC14</f>
        <v>1865219.9351062234</v>
      </c>
      <c r="BD13">
        <f>AVERAGE_TWO_ITERATIONS!BD$2*AVERAGE_TWO_ITERATIONS!BD14</f>
        <v>1946683.4600288619</v>
      </c>
      <c r="BE13">
        <f>AVERAGE_TWO_ITERATIONS!BE$2*AVERAGE_TWO_ITERATIONS!BE14</f>
        <v>1945848.4697104874</v>
      </c>
      <c r="BF13">
        <f>AVERAGE_TWO_ITERATIONS!BF$2*AVERAGE_TWO_ITERATIONS!BF14</f>
        <v>2110741.3195581432</v>
      </c>
      <c r="BG13">
        <f>AVERAGE_TWO_ITERATIONS!BG$2*AVERAGE_TWO_ITERATIONS!BG14</f>
        <v>2096454.5696859644</v>
      </c>
      <c r="BH13">
        <f>AVERAGE_TWO_ITERATIONS!BH$2*AVERAGE_TWO_ITERATIONS!BH14</f>
        <v>2109304.9584260816</v>
      </c>
      <c r="BI13">
        <f>AVERAGE_TWO_ITERATIONS!BI$2*AVERAGE_TWO_ITERATIONS!BI14</f>
        <v>2156373.1045878548</v>
      </c>
      <c r="BJ13">
        <f>AVERAGE_TWO_ITERATIONS!BJ$2*AVERAGE_TWO_ITERATIONS!BJ14</f>
        <v>2301936.3086078963</v>
      </c>
      <c r="BK13">
        <f>AVERAGE_TWO_ITERATIONS!BK$2*AVERAGE_TWO_ITERATIONS!BK14</f>
        <v>2215496.7266649054</v>
      </c>
      <c r="BL13">
        <f>AVERAGE_TWO_ITERATIONS!BL$2*AVERAGE_TWO_ITERATIONS!BL14</f>
        <v>2180926.0117144701</v>
      </c>
      <c r="BM13">
        <f>AVERAGE_TWO_ITERATIONS!BM$2*AVERAGE_TWO_ITERATIONS!BM14</f>
        <v>2244991.7165271356</v>
      </c>
      <c r="BN13">
        <f>AVERAGE_TWO_ITERATIONS!BN$2*AVERAGE_TWO_ITERATIONS!BN14</f>
        <v>2223330.790399441</v>
      </c>
      <c r="BO13">
        <f>AVERAGE_TWO_ITERATIONS!BO$2*AVERAGE_TWO_ITERATIONS!BO14</f>
        <v>2181979.9939134656</v>
      </c>
      <c r="BP13">
        <f>AVERAGE_TWO_ITERATIONS!BP$2*AVERAGE_TWO_ITERATIONS!BP14</f>
        <v>2289005.9417234552</v>
      </c>
      <c r="BQ13">
        <f>AVERAGE_TWO_ITERATIONS!BQ$2*AVERAGE_TWO_ITERATIONS!BQ14</f>
        <v>2324536.9104341962</v>
      </c>
      <c r="BR13">
        <f>AVERAGE_TWO_ITERATIONS!BR$2*AVERAGE_TWO_ITERATIONS!BR14</f>
        <v>2297077.5169746182</v>
      </c>
      <c r="BS13">
        <f>AVERAGE_TWO_ITERATIONS!BS$2*AVERAGE_TWO_ITERATIONS!BS14</f>
        <v>2328340.169429068</v>
      </c>
      <c r="BT13">
        <f>AVERAGE_TWO_ITERATIONS!BT$2*AVERAGE_TWO_ITERATIONS!BT14</f>
        <v>2400606.327673634</v>
      </c>
      <c r="BU13">
        <f>AVERAGE_TWO_ITERATIONS!BU$2*AVERAGE_TWO_ITERATIONS!BU14</f>
        <v>2354834.6885739565</v>
      </c>
      <c r="BV13">
        <f>AVERAGE_TWO_ITERATIONS!BV$2*AVERAGE_TWO_ITERATIONS!BV14</f>
        <v>2459442.5781498258</v>
      </c>
      <c r="BW13">
        <f>AVERAGE_TWO_ITERATIONS!BW$2*AVERAGE_TWO_ITERATIONS!BW14</f>
        <v>2469388.4618033031</v>
      </c>
      <c r="BX13">
        <f>AVERAGE_TWO_ITERATIONS!BX$2*AVERAGE_TWO_ITERATIONS!BX14</f>
        <v>2387791.8314860985</v>
      </c>
      <c r="BY13">
        <f>AVERAGE_TWO_ITERATIONS!BY$2*AVERAGE_TWO_ITERATIONS!BY14</f>
        <v>2437484.1193170818</v>
      </c>
      <c r="BZ13">
        <f>AVERAGE_TWO_ITERATIONS!BZ$2*AVERAGE_TWO_ITERATIONS!BZ14</f>
        <v>2430832.0518016275</v>
      </c>
      <c r="CA13">
        <f>AVERAGE_TWO_ITERATIONS!CA$2*AVERAGE_TWO_ITERATIONS!CA14</f>
        <v>2436480.5540597308</v>
      </c>
      <c r="CB13">
        <f>AVERAGE_TWO_ITERATIONS!CB$2*AVERAGE_TWO_ITERATIONS!CB14</f>
        <v>2488332.9812496989</v>
      </c>
      <c r="CC13">
        <f>AVERAGE_TWO_ITERATIONS!CC$2*AVERAGE_TWO_ITERATIONS!CC14</f>
        <v>2478965.4702804727</v>
      </c>
      <c r="CD13">
        <f>AVERAGE_TWO_ITERATIONS!CD$2*AVERAGE_TWO_ITERATIONS!CD14</f>
        <v>2529021.8031610711</v>
      </c>
      <c r="CE13">
        <f>AVERAGE_TWO_ITERATIONS!CE$2*AVERAGE_TWO_ITERATIONS!CE14</f>
        <v>2543947.9035417433</v>
      </c>
      <c r="CF13">
        <f>AVERAGE_TWO_ITERATIONS!CF$2*AVERAGE_TWO_ITERATIONS!CF14</f>
        <v>2683621.568689961</v>
      </c>
      <c r="CG13">
        <f>AVERAGE_TWO_ITERATIONS!CG$2*AVERAGE_TWO_ITERATIONS!CG14</f>
        <v>2774609.0762591618</v>
      </c>
      <c r="CH13">
        <f>AVERAGE_TWO_ITERATIONS!CH$2*AVERAGE_TWO_ITERATIONS!CH14</f>
        <v>2801640.4323182213</v>
      </c>
      <c r="CI13">
        <f>AVERAGE_TWO_ITERATIONS!CI$2*AVERAGE_TWO_ITERATIONS!CI14</f>
        <v>2742690.0461027706</v>
      </c>
      <c r="CJ13">
        <f>AVERAGE_TWO_ITERATIONS!CJ$2*AVERAGE_TWO_ITERATIONS!CJ14</f>
        <v>2772055.6116201449</v>
      </c>
      <c r="CK13">
        <f>AVERAGE_TWO_ITERATIONS!CK$2*AVERAGE_TWO_ITERATIONS!CK14</f>
        <v>2840696.8036470264</v>
      </c>
      <c r="CL13">
        <f>AVERAGE_TWO_ITERATIONS!CL$2*AVERAGE_TWO_ITERATIONS!CL14</f>
        <v>2730001.2285493379</v>
      </c>
      <c r="CM13">
        <f>AVERAGE_TWO_ITERATIONS!CM$2*AVERAGE_TWO_ITERATIONS!CM14</f>
        <v>2768663.968579818</v>
      </c>
      <c r="CN13">
        <f>AVERAGE_TWO_ITERATIONS!CN$2*AVERAGE_TWO_ITERATIONS!CN14</f>
        <v>2860814.3846133593</v>
      </c>
      <c r="CO13">
        <f>AVERAGE_TWO_ITERATIONS!CO$2*AVERAGE_TWO_ITERATIONS!CO14</f>
        <v>2884832.5966108427</v>
      </c>
      <c r="CP13">
        <f>AVERAGE_TWO_ITERATIONS!CP$2*AVERAGE_TWO_ITERATIONS!CP14</f>
        <v>2945848.7682377612</v>
      </c>
      <c r="CQ13">
        <f>AVERAGE_TWO_ITERATIONS!CQ$2*AVERAGE_TWO_ITERATIONS!CQ14</f>
        <v>2884942.0604142221</v>
      </c>
      <c r="CR13">
        <f>AVERAGE_TWO_ITERATIONS!CR$2*AVERAGE_TWO_ITERATIONS!CR14</f>
        <v>3130064.181282355</v>
      </c>
      <c r="CS13">
        <f>AVERAGE_TWO_ITERATIONS!CS$2*AVERAGE_TWO_ITERATIONS!CS14</f>
        <v>2987730.0340361893</v>
      </c>
      <c r="CT13">
        <f>AVERAGE_TWO_ITERATIONS!CT$2*AVERAGE_TWO_ITERATIONS!CT14</f>
        <v>3079635.96557099</v>
      </c>
      <c r="CU13">
        <f>AVERAGE_TWO_ITERATIONS!CU$2*AVERAGE_TWO_ITERATIONS!CU14</f>
        <v>3055043.1499286075</v>
      </c>
      <c r="CV13">
        <f>AVERAGE_TWO_ITERATIONS!CV$2*AVERAGE_TWO_ITERATIONS!CV14</f>
        <v>3023670.2568575935</v>
      </c>
      <c r="CW13">
        <f>AVERAGE_TWO_ITERATIONS!CW$2*AVERAGE_TWO_ITERATIONS!CW14</f>
        <v>3033771.2579106414</v>
      </c>
    </row>
    <row r="14" spans="1:101" x14ac:dyDescent="0.25">
      <c r="A14" t="s">
        <v>30</v>
      </c>
      <c r="B14">
        <f>AVERAGE_TWO_ITERATIONS!B$2*AVERAGE_TWO_ITERATIONS!B15</f>
        <v>168272.32363733309</v>
      </c>
      <c r="C14">
        <f>AVERAGE_TWO_ITERATIONS!C$2*AVERAGE_TWO_ITERATIONS!C15</f>
        <v>253256.66293245918</v>
      </c>
      <c r="D14">
        <f>AVERAGE_TWO_ITERATIONS!D$2*AVERAGE_TWO_ITERATIONS!D15</f>
        <v>160821.39487273109</v>
      </c>
      <c r="E14">
        <f>AVERAGE_TWO_ITERATIONS!E$2*AVERAGE_TWO_ITERATIONS!E15</f>
        <v>253001.48553973375</v>
      </c>
      <c r="F14">
        <f>AVERAGE_TWO_ITERATIONS!F$2*AVERAGE_TWO_ITERATIONS!F15</f>
        <v>153413.06121508047</v>
      </c>
      <c r="G14">
        <f>AVERAGE_TWO_ITERATIONS!G$2*AVERAGE_TWO_ITERATIONS!G15</f>
        <v>251379.54058356347</v>
      </c>
      <c r="H14">
        <f>AVERAGE_TWO_ITERATIONS!H$2*AVERAGE_TWO_ITERATIONS!H15</f>
        <v>169561.13660095914</v>
      </c>
      <c r="I14">
        <f>AVERAGE_TWO_ITERATIONS!I$2*AVERAGE_TWO_ITERATIONS!I15</f>
        <v>274025.23494842934</v>
      </c>
      <c r="J14">
        <f>AVERAGE_TWO_ITERATIONS!J$2*AVERAGE_TWO_ITERATIONS!J15</f>
        <v>182404.21779815695</v>
      </c>
      <c r="K14">
        <f>AVERAGE_TWO_ITERATIONS!K$2*AVERAGE_TWO_ITERATIONS!K15</f>
        <v>301727.47545462969</v>
      </c>
      <c r="L14">
        <f>AVERAGE_TWO_ITERATIONS!L$2*AVERAGE_TWO_ITERATIONS!L15</f>
        <v>196676.47093126466</v>
      </c>
      <c r="M14">
        <f>AVERAGE_TWO_ITERATIONS!M$2*AVERAGE_TWO_ITERATIONS!M15</f>
        <v>328777.32249084912</v>
      </c>
      <c r="N14">
        <f>AVERAGE_TWO_ITERATIONS!N$2*AVERAGE_TWO_ITERATIONS!N15</f>
        <v>208180.26169222046</v>
      </c>
      <c r="O14">
        <f>AVERAGE_TWO_ITERATIONS!O$2*AVERAGE_TWO_ITERATIONS!O15</f>
        <v>337427.78340942046</v>
      </c>
      <c r="P14">
        <f>AVERAGE_TWO_ITERATIONS!P$2*AVERAGE_TWO_ITERATIONS!P15</f>
        <v>210002.93441237407</v>
      </c>
      <c r="Q14">
        <f>AVERAGE_TWO_ITERATIONS!Q$2*AVERAGE_TWO_ITERATIONS!Q15</f>
        <v>343588.11901683349</v>
      </c>
      <c r="R14">
        <f>AVERAGE_TWO_ITERATIONS!R$2*AVERAGE_TWO_ITERATIONS!R15</f>
        <v>210566.72293758465</v>
      </c>
      <c r="S14">
        <f>AVERAGE_TWO_ITERATIONS!S$2*AVERAGE_TWO_ITERATIONS!S15</f>
        <v>348649.90891888452</v>
      </c>
      <c r="T14">
        <f>AVERAGE_TWO_ITERATIONS!T$2*AVERAGE_TWO_ITERATIONS!T15</f>
        <v>216953.69597368201</v>
      </c>
      <c r="U14">
        <f>AVERAGE_TWO_ITERATIONS!U$2*AVERAGE_TWO_ITERATIONS!U15</f>
        <v>366359.25785611942</v>
      </c>
      <c r="V14">
        <f>AVERAGE_TWO_ITERATIONS!V$2*AVERAGE_TWO_ITERATIONS!V15</f>
        <v>232662.0104397067</v>
      </c>
      <c r="W14">
        <f>AVERAGE_TWO_ITERATIONS!W$2*AVERAGE_TWO_ITERATIONS!W15</f>
        <v>395043.57218988985</v>
      </c>
      <c r="X14">
        <f>AVERAGE_TWO_ITERATIONS!X$2*AVERAGE_TWO_ITERATIONS!X15</f>
        <v>261993.32895260912</v>
      </c>
      <c r="Y14">
        <f>AVERAGE_TWO_ITERATIONS!Y$2*AVERAGE_TWO_ITERATIONS!Y15</f>
        <v>414929.99712102208</v>
      </c>
      <c r="Z14">
        <f>AVERAGE_TWO_ITERATIONS!Z$2*AVERAGE_TWO_ITERATIONS!Z15</f>
        <v>282535.42003507086</v>
      </c>
      <c r="AA14">
        <f>AVERAGE_TWO_ITERATIONS!AA$2*AVERAGE_TWO_ITERATIONS!AA15</f>
        <v>423089.48925140285</v>
      </c>
      <c r="AB14">
        <f>AVERAGE_TWO_ITERATIONS!AB$2*AVERAGE_TWO_ITERATIONS!AB15</f>
        <v>267704.41319772531</v>
      </c>
      <c r="AC14">
        <f>AVERAGE_TWO_ITERATIONS!AC$2*AVERAGE_TWO_ITERATIONS!AC15</f>
        <v>454779.23195956834</v>
      </c>
      <c r="AD14">
        <f>AVERAGE_TWO_ITERATIONS!AD$2*AVERAGE_TWO_ITERATIONS!AD15</f>
        <v>271937.5697457185</v>
      </c>
      <c r="AE14">
        <f>AVERAGE_TWO_ITERATIONS!AE$2*AVERAGE_TWO_ITERATIONS!AE15</f>
        <v>435979.82584327663</v>
      </c>
      <c r="AF14">
        <f>AVERAGE_TWO_ITERATIONS!AF$2*AVERAGE_TWO_ITERATIONS!AF15</f>
        <v>286614.80563782895</v>
      </c>
      <c r="AG14">
        <f>AVERAGE_TWO_ITERATIONS!AG$2*AVERAGE_TWO_ITERATIONS!AG15</f>
        <v>442763.1712230235</v>
      </c>
      <c r="AH14">
        <f>AVERAGE_TWO_ITERATIONS!AH$2*AVERAGE_TWO_ITERATIONS!AH15</f>
        <v>312955.65750052192</v>
      </c>
      <c r="AI14">
        <f>AVERAGE_TWO_ITERATIONS!AI$2*AVERAGE_TWO_ITERATIONS!AI15</f>
        <v>516866.00512864313</v>
      </c>
      <c r="AJ14">
        <f>AVERAGE_TWO_ITERATIONS!AJ$2*AVERAGE_TWO_ITERATIONS!AJ15</f>
        <v>321249.46525527089</v>
      </c>
      <c r="AK14">
        <f>AVERAGE_TWO_ITERATIONS!AK$2*AVERAGE_TWO_ITERATIONS!AK15</f>
        <v>528709.43483383826</v>
      </c>
      <c r="AL14">
        <f>AVERAGE_TWO_ITERATIONS!AL$2*AVERAGE_TWO_ITERATIONS!AL15</f>
        <v>321167.54372426111</v>
      </c>
      <c r="AM14">
        <f>AVERAGE_TWO_ITERATIONS!AM$2*AVERAGE_TWO_ITERATIONS!AM15</f>
        <v>534239.20732074499</v>
      </c>
      <c r="AN14">
        <f>AVERAGE_TWO_ITERATIONS!AN$2*AVERAGE_TWO_ITERATIONS!AN15</f>
        <v>338202.4297015458</v>
      </c>
      <c r="AO14">
        <f>AVERAGE_TWO_ITERATIONS!AO$2*AVERAGE_TWO_ITERATIONS!AO15</f>
        <v>544610.02195155877</v>
      </c>
      <c r="AP14">
        <f>AVERAGE_TWO_ITERATIONS!AP$2*AVERAGE_TWO_ITERATIONS!AP15</f>
        <v>339542.73210467648</v>
      </c>
      <c r="AQ14">
        <f>AVERAGE_TWO_ITERATIONS!AQ$2*AVERAGE_TWO_ITERATIONS!AQ15</f>
        <v>549007.23474218708</v>
      </c>
      <c r="AR14">
        <f>AVERAGE_TWO_ITERATIONS!AR$2*AVERAGE_TWO_ITERATIONS!AR15</f>
        <v>339093.41956589336</v>
      </c>
      <c r="AS14">
        <f>AVERAGE_TWO_ITERATIONS!AS$2*AVERAGE_TWO_ITERATIONS!AS15</f>
        <v>536247.09246896021</v>
      </c>
      <c r="AT14">
        <f>AVERAGE_TWO_ITERATIONS!AT$2*AVERAGE_TWO_ITERATIONS!AT15</f>
        <v>363702.35514053341</v>
      </c>
      <c r="AU14">
        <f>AVERAGE_TWO_ITERATIONS!AU$2*AVERAGE_TWO_ITERATIONS!AU15</f>
        <v>587069.92476440326</v>
      </c>
      <c r="AV14">
        <f>AVERAGE_TWO_ITERATIONS!AV$2*AVERAGE_TWO_ITERATIONS!AV15</f>
        <v>392098.29435690137</v>
      </c>
      <c r="AW14">
        <f>AVERAGE_TWO_ITERATIONS!AW$2*AVERAGE_TWO_ITERATIONS!AW15</f>
        <v>621318.43788108428</v>
      </c>
      <c r="AX14">
        <f>AVERAGE_TWO_ITERATIONS!AX$2*AVERAGE_TWO_ITERATIONS!AX15</f>
        <v>394894.2895713711</v>
      </c>
      <c r="AY14">
        <f>AVERAGE_TWO_ITERATIONS!AY$2*AVERAGE_TWO_ITERATIONS!AY15</f>
        <v>649215.72749635635</v>
      </c>
      <c r="AZ14">
        <f>AVERAGE_TWO_ITERATIONS!AZ$2*AVERAGE_TWO_ITERATIONS!AZ15</f>
        <v>415518.77839029243</v>
      </c>
      <c r="BA14">
        <f>AVERAGE_TWO_ITERATIONS!BA$2*AVERAGE_TWO_ITERATIONS!BA15</f>
        <v>635568.69859998859</v>
      </c>
      <c r="BB14">
        <f>AVERAGE_TWO_ITERATIONS!BB$2*AVERAGE_TWO_ITERATIONS!BB15</f>
        <v>401024.85278534819</v>
      </c>
      <c r="BC14">
        <f>AVERAGE_TWO_ITERATIONS!BC$2*AVERAGE_TWO_ITERATIONS!BC15</f>
        <v>649979.60490286886</v>
      </c>
      <c r="BD14">
        <f>AVERAGE_TWO_ITERATIONS!BD$2*AVERAGE_TWO_ITERATIONS!BD15</f>
        <v>409992.06134248298</v>
      </c>
      <c r="BE14">
        <f>AVERAGE_TWO_ITERATIONS!BE$2*AVERAGE_TWO_ITERATIONS!BE15</f>
        <v>635669.79324174824</v>
      </c>
      <c r="BF14">
        <f>AVERAGE_TWO_ITERATIONS!BF$2*AVERAGE_TWO_ITERATIONS!BF15</f>
        <v>432415.00825114507</v>
      </c>
      <c r="BG14">
        <f>AVERAGE_TWO_ITERATIONS!BG$2*AVERAGE_TWO_ITERATIONS!BG15</f>
        <v>704166.26105166064</v>
      </c>
      <c r="BH14">
        <f>AVERAGE_TWO_ITERATIONS!BH$2*AVERAGE_TWO_ITERATIONS!BH15</f>
        <v>463092.37180247548</v>
      </c>
      <c r="BI14">
        <f>AVERAGE_TWO_ITERATIONS!BI$2*AVERAGE_TWO_ITERATIONS!BI15</f>
        <v>726488.94022316707</v>
      </c>
      <c r="BJ14">
        <f>AVERAGE_TWO_ITERATIONS!BJ$2*AVERAGE_TWO_ITERATIONS!BJ15</f>
        <v>459467.65440068458</v>
      </c>
      <c r="BK14">
        <f>AVERAGE_TWO_ITERATIONS!BK$2*AVERAGE_TWO_ITERATIONS!BK15</f>
        <v>734042.63205979683</v>
      </c>
      <c r="BL14">
        <f>AVERAGE_TWO_ITERATIONS!BL$2*AVERAGE_TWO_ITERATIONS!BL15</f>
        <v>468345.46189188387</v>
      </c>
      <c r="BM14">
        <f>AVERAGE_TWO_ITERATIONS!BM$2*AVERAGE_TWO_ITERATIONS!BM15</f>
        <v>742941.27568877663</v>
      </c>
      <c r="BN14">
        <f>AVERAGE_TWO_ITERATIONS!BN$2*AVERAGE_TWO_ITERATIONS!BN15</f>
        <v>464253.37704154599</v>
      </c>
      <c r="BO14">
        <f>AVERAGE_TWO_ITERATIONS!BO$2*AVERAGE_TWO_ITERATIONS!BO15</f>
        <v>718609.36538536125</v>
      </c>
      <c r="BP14">
        <f>AVERAGE_TWO_ITERATIONS!BP$2*AVERAGE_TWO_ITERATIONS!BP15</f>
        <v>462747.71762546431</v>
      </c>
      <c r="BQ14">
        <f>AVERAGE_TWO_ITERATIONS!BQ$2*AVERAGE_TWO_ITERATIONS!BQ15</f>
        <v>762494.38961663039</v>
      </c>
      <c r="BR14">
        <f>AVERAGE_TWO_ITERATIONS!BR$2*AVERAGE_TWO_ITERATIONS!BR15</f>
        <v>489783.25981458684</v>
      </c>
      <c r="BS14">
        <f>AVERAGE_TWO_ITERATIONS!BS$2*AVERAGE_TWO_ITERATIONS!BS15</f>
        <v>801705.48698994296</v>
      </c>
      <c r="BT14">
        <f>AVERAGE_TWO_ITERATIONS!BT$2*AVERAGE_TWO_ITERATIONS!BT15</f>
        <v>524070.72666854155</v>
      </c>
      <c r="BU14">
        <f>AVERAGE_TWO_ITERATIONS!BU$2*AVERAGE_TWO_ITERATIONS!BU15</f>
        <v>833117.99829987914</v>
      </c>
      <c r="BV14">
        <f>AVERAGE_TWO_ITERATIONS!BV$2*AVERAGE_TWO_ITERATIONS!BV15</f>
        <v>538916.50124740356</v>
      </c>
      <c r="BW14">
        <f>AVERAGE_TWO_ITERATIONS!BW$2*AVERAGE_TWO_ITERATIONS!BW15</f>
        <v>830153.89576368569</v>
      </c>
      <c r="BX14">
        <f>AVERAGE_TWO_ITERATIONS!BX$2*AVERAGE_TWO_ITERATIONS!BX15</f>
        <v>515914.19357735879</v>
      </c>
      <c r="BY14">
        <f>AVERAGE_TWO_ITERATIONS!BY$2*AVERAGE_TWO_ITERATIONS!BY15</f>
        <v>839153.95379495563</v>
      </c>
      <c r="BZ14">
        <f>AVERAGE_TWO_ITERATIONS!BZ$2*AVERAGE_TWO_ITERATIONS!BZ15</f>
        <v>519692.04541798355</v>
      </c>
      <c r="CA14">
        <f>AVERAGE_TWO_ITERATIONS!CA$2*AVERAGE_TWO_ITERATIONS!CA15</f>
        <v>817523.46664605255</v>
      </c>
      <c r="CB14">
        <f>AVERAGE_TWO_ITERATIONS!CB$2*AVERAGE_TWO_ITERATIONS!CB15</f>
        <v>546489.58193822973</v>
      </c>
      <c r="CC14">
        <f>AVERAGE_TWO_ITERATIONS!CC$2*AVERAGE_TWO_ITERATIONS!CC15</f>
        <v>863829.53356544301</v>
      </c>
      <c r="CD14">
        <f>AVERAGE_TWO_ITERATIONS!CD$2*AVERAGE_TWO_ITERATIONS!CD15</f>
        <v>562445.64118178096</v>
      </c>
      <c r="CE14">
        <f>AVERAGE_TWO_ITERATIONS!CE$2*AVERAGE_TWO_ITERATIONS!CE15</f>
        <v>910399.85398806946</v>
      </c>
      <c r="CF14">
        <f>AVERAGE_TWO_ITERATIONS!CF$2*AVERAGE_TWO_ITERATIONS!CF15</f>
        <v>564441.45521623432</v>
      </c>
      <c r="CG14">
        <f>AVERAGE_TWO_ITERATIONS!CG$2*AVERAGE_TWO_ITERATIONS!CG15</f>
        <v>906716.73293413257</v>
      </c>
      <c r="CH14">
        <f>AVERAGE_TWO_ITERATIONS!CH$2*AVERAGE_TWO_ITERATIONS!CH15</f>
        <v>587344.32554949052</v>
      </c>
      <c r="CI14">
        <f>AVERAGE_TWO_ITERATIONS!CI$2*AVERAGE_TWO_ITERATIONS!CI15</f>
        <v>916858.12777960487</v>
      </c>
      <c r="CJ14">
        <f>AVERAGE_TWO_ITERATIONS!CJ$2*AVERAGE_TWO_ITERATIONS!CJ15</f>
        <v>580961.69574540621</v>
      </c>
      <c r="CK14">
        <f>AVERAGE_TWO_ITERATIONS!CK$2*AVERAGE_TWO_ITERATIONS!CK15</f>
        <v>936799.48744932271</v>
      </c>
      <c r="CL14">
        <f>AVERAGE_TWO_ITERATIONS!CL$2*AVERAGE_TWO_ITERATIONS!CL15</f>
        <v>583714.95195036556</v>
      </c>
      <c r="CM14">
        <f>AVERAGE_TWO_ITERATIONS!CM$2*AVERAGE_TWO_ITERATIONS!CM15</f>
        <v>930282.69847243454</v>
      </c>
      <c r="CN14">
        <f>AVERAGE_TWO_ITERATIONS!CN$2*AVERAGE_TWO_ITERATIONS!CN15</f>
        <v>620880.20183499821</v>
      </c>
      <c r="CO14">
        <f>AVERAGE_TWO_ITERATIONS!CO$2*AVERAGE_TWO_ITERATIONS!CO15</f>
        <v>975098.74337647483</v>
      </c>
      <c r="CP14">
        <f>AVERAGE_TWO_ITERATIONS!CP$2*AVERAGE_TWO_ITERATIONS!CP15</f>
        <v>630750.64334102278</v>
      </c>
      <c r="CQ14">
        <f>AVERAGE_TWO_ITERATIONS!CQ$2*AVERAGE_TWO_ITERATIONS!CQ15</f>
        <v>980590.48016482126</v>
      </c>
      <c r="CR14">
        <f>AVERAGE_TWO_ITERATIONS!CR$2*AVERAGE_TWO_ITERATIONS!CR15</f>
        <v>642242.13515886816</v>
      </c>
      <c r="CS14">
        <f>AVERAGE_TWO_ITERATIONS!CS$2*AVERAGE_TWO_ITERATIONS!CS15</f>
        <v>978162.21944993385</v>
      </c>
      <c r="CT14">
        <f>AVERAGE_TWO_ITERATIONS!CT$2*AVERAGE_TWO_ITERATIONS!CT15</f>
        <v>647218.66216368962</v>
      </c>
      <c r="CU14">
        <f>AVERAGE_TWO_ITERATIONS!CU$2*AVERAGE_TWO_ITERATIONS!CU15</f>
        <v>987954.03397364728</v>
      </c>
      <c r="CV14">
        <f>AVERAGE_TWO_ITERATIONS!CV$2*AVERAGE_TWO_ITERATIONS!CV15</f>
        <v>642223.0684140221</v>
      </c>
      <c r="CW14">
        <f>AVERAGE_TWO_ITERATIONS!CW$2*AVERAGE_TWO_ITERATIONS!CW15</f>
        <v>999690.33639176737</v>
      </c>
    </row>
    <row r="15" spans="1:101" x14ac:dyDescent="0.25">
      <c r="A15" t="s">
        <v>31</v>
      </c>
      <c r="B15">
        <f>AVERAGE_TWO_ITERATIONS!B$2*AVERAGE_TWO_ITERATIONS!B16</f>
        <v>273310.29339904571</v>
      </c>
      <c r="C15">
        <f>AVERAGE_TWO_ITERATIONS!C$2*AVERAGE_TWO_ITERATIONS!C16</f>
        <v>275622.84593734593</v>
      </c>
      <c r="D15">
        <f>AVERAGE_TWO_ITERATIONS!D$2*AVERAGE_TWO_ITERATIONS!D16</f>
        <v>271811.3366747892</v>
      </c>
      <c r="E15">
        <f>AVERAGE_TWO_ITERATIONS!E$2*AVERAGE_TWO_ITERATIONS!E16</f>
        <v>281480.45151595114</v>
      </c>
      <c r="F15">
        <f>AVERAGE_TWO_ITERATIONS!F$2*AVERAGE_TWO_ITERATIONS!F16</f>
        <v>250723.93683816947</v>
      </c>
      <c r="G15">
        <f>AVERAGE_TWO_ITERATIONS!G$2*AVERAGE_TWO_ITERATIONS!G16</f>
        <v>265758.23549892899</v>
      </c>
      <c r="H15">
        <f>AVERAGE_TWO_ITERATIONS!H$2*AVERAGE_TWO_ITERATIONS!H16</f>
        <v>288791.08547312318</v>
      </c>
      <c r="I15">
        <f>AVERAGE_TWO_ITERATIONS!I$2*AVERAGE_TWO_ITERATIONS!I16</f>
        <v>289702.14204769547</v>
      </c>
      <c r="J15">
        <f>AVERAGE_TWO_ITERATIONS!J$2*AVERAGE_TWO_ITERATIONS!J16</f>
        <v>308232.99213370896</v>
      </c>
      <c r="K15">
        <f>AVERAGE_TWO_ITERATIONS!K$2*AVERAGE_TWO_ITERATIONS!K16</f>
        <v>345178.80892484705</v>
      </c>
      <c r="L15">
        <f>AVERAGE_TWO_ITERATIONS!L$2*AVERAGE_TWO_ITERATIONS!L16</f>
        <v>346696.69109009649</v>
      </c>
      <c r="M15">
        <f>AVERAGE_TWO_ITERATIONS!M$2*AVERAGE_TWO_ITERATIONS!M16</f>
        <v>366724.84441877058</v>
      </c>
      <c r="N15">
        <f>AVERAGE_TWO_ITERATIONS!N$2*AVERAGE_TWO_ITERATIONS!N16</f>
        <v>376538.64968713891</v>
      </c>
      <c r="O15">
        <f>AVERAGE_TWO_ITERATIONS!O$2*AVERAGE_TWO_ITERATIONS!O16</f>
        <v>377251.82521160127</v>
      </c>
      <c r="P15">
        <f>AVERAGE_TWO_ITERATIONS!P$2*AVERAGE_TWO_ITERATIONS!P16</f>
        <v>379318.37604064075</v>
      </c>
      <c r="Q15">
        <f>AVERAGE_TWO_ITERATIONS!Q$2*AVERAGE_TWO_ITERATIONS!Q16</f>
        <v>377867.79677707877</v>
      </c>
      <c r="R15">
        <f>AVERAGE_TWO_ITERATIONS!R$2*AVERAGE_TWO_ITERATIONS!R16</f>
        <v>355419.23809885967</v>
      </c>
      <c r="S15">
        <f>AVERAGE_TWO_ITERATIONS!S$2*AVERAGE_TWO_ITERATIONS!S16</f>
        <v>372571.54204105027</v>
      </c>
      <c r="T15">
        <f>AVERAGE_TWO_ITERATIONS!T$2*AVERAGE_TWO_ITERATIONS!T16</f>
        <v>389175.15575263562</v>
      </c>
      <c r="U15">
        <f>AVERAGE_TWO_ITERATIONS!U$2*AVERAGE_TWO_ITERATIONS!U16</f>
        <v>383865.64887377928</v>
      </c>
      <c r="V15">
        <f>AVERAGE_TWO_ITERATIONS!V$2*AVERAGE_TWO_ITERATIONS!V16</f>
        <v>429004.94488815375</v>
      </c>
      <c r="W15">
        <f>AVERAGE_TWO_ITERATIONS!W$2*AVERAGE_TWO_ITERATIONS!W16</f>
        <v>429555.44024432322</v>
      </c>
      <c r="X15">
        <f>AVERAGE_TWO_ITERATIONS!X$2*AVERAGE_TWO_ITERATIONS!X16</f>
        <v>464202.93698201043</v>
      </c>
      <c r="Y15">
        <f>AVERAGE_TWO_ITERATIONS!Y$2*AVERAGE_TWO_ITERATIONS!Y16</f>
        <v>463361.04876189097</v>
      </c>
      <c r="Z15">
        <f>AVERAGE_TWO_ITERATIONS!Z$2*AVERAGE_TWO_ITERATIONS!Z16</f>
        <v>468586.67566838529</v>
      </c>
      <c r="AA15">
        <f>AVERAGE_TWO_ITERATIONS!AA$2*AVERAGE_TWO_ITERATIONS!AA16</f>
        <v>487044.22350077244</v>
      </c>
      <c r="AB15">
        <f>AVERAGE_TWO_ITERATIONS!AB$2*AVERAGE_TWO_ITERATIONS!AB16</f>
        <v>472346.57975404774</v>
      </c>
      <c r="AC15">
        <f>AVERAGE_TWO_ITERATIONS!AC$2*AVERAGE_TWO_ITERATIONS!AC16</f>
        <v>481358.2570239359</v>
      </c>
      <c r="AD15">
        <f>AVERAGE_TWO_ITERATIONS!AD$2*AVERAGE_TWO_ITERATIONS!AD16</f>
        <v>472501.33954820508</v>
      </c>
      <c r="AE15">
        <f>AVERAGE_TWO_ITERATIONS!AE$2*AVERAGE_TWO_ITERATIONS!AE16</f>
        <v>488513.57889924181</v>
      </c>
      <c r="AF15">
        <f>AVERAGE_TWO_ITERATIONS!AF$2*AVERAGE_TWO_ITERATIONS!AF16</f>
        <v>508634.8346216068</v>
      </c>
      <c r="AG15">
        <f>AVERAGE_TWO_ITERATIONS!AG$2*AVERAGE_TWO_ITERATIONS!AG16</f>
        <v>478189.78478750313</v>
      </c>
      <c r="AH15">
        <f>AVERAGE_TWO_ITERATIONS!AH$2*AVERAGE_TWO_ITERATIONS!AH16</f>
        <v>525651.3888609315</v>
      </c>
      <c r="AI15">
        <f>AVERAGE_TWO_ITERATIONS!AI$2*AVERAGE_TWO_ITERATIONS!AI16</f>
        <v>555331.10756838555</v>
      </c>
      <c r="AJ15">
        <f>AVERAGE_TWO_ITERATIONS!AJ$2*AVERAGE_TWO_ITERATIONS!AJ16</f>
        <v>564402.24886315584</v>
      </c>
      <c r="AK15">
        <f>AVERAGE_TWO_ITERATIONS!AK$2*AVERAGE_TWO_ITERATIONS!AK16</f>
        <v>553444.18428794586</v>
      </c>
      <c r="AL15">
        <f>AVERAGE_TWO_ITERATIONS!AL$2*AVERAGE_TWO_ITERATIONS!AL16</f>
        <v>573031.83760848595</v>
      </c>
      <c r="AM15">
        <f>AVERAGE_TWO_ITERATIONS!AM$2*AVERAGE_TWO_ITERATIONS!AM16</f>
        <v>599424.03829908813</v>
      </c>
      <c r="AN15">
        <f>AVERAGE_TWO_ITERATIONS!AN$2*AVERAGE_TWO_ITERATIONS!AN16</f>
        <v>595891.00902462867</v>
      </c>
      <c r="AO15">
        <f>AVERAGE_TWO_ITERATIONS!AO$2*AVERAGE_TWO_ITERATIONS!AO16</f>
        <v>577261.15993912122</v>
      </c>
      <c r="AP15">
        <f>AVERAGE_TWO_ITERATIONS!AP$2*AVERAGE_TWO_ITERATIONS!AP16</f>
        <v>584803.18143802881</v>
      </c>
      <c r="AQ15">
        <f>AVERAGE_TWO_ITERATIONS!AQ$2*AVERAGE_TWO_ITERATIONS!AQ16</f>
        <v>575839.46690398152</v>
      </c>
      <c r="AR15">
        <f>AVERAGE_TWO_ITERATIONS!AR$2*AVERAGE_TWO_ITERATIONS!AR16</f>
        <v>591217.6463143914</v>
      </c>
      <c r="AS15">
        <f>AVERAGE_TWO_ITERATIONS!AS$2*AVERAGE_TWO_ITERATIONS!AS16</f>
        <v>616934.0484856714</v>
      </c>
      <c r="AT15">
        <f>AVERAGE_TWO_ITERATIONS!AT$2*AVERAGE_TWO_ITERATIONS!AT16</f>
        <v>614858.97547884623</v>
      </c>
      <c r="AU15">
        <f>AVERAGE_TWO_ITERATIONS!AU$2*AVERAGE_TWO_ITERATIONS!AU16</f>
        <v>637581.51686399721</v>
      </c>
      <c r="AV15">
        <f>AVERAGE_TWO_ITERATIONS!AV$2*AVERAGE_TWO_ITERATIONS!AV16</f>
        <v>674958.69942689582</v>
      </c>
      <c r="AW15">
        <f>AVERAGE_TWO_ITERATIONS!AW$2*AVERAGE_TWO_ITERATIONS!AW16</f>
        <v>687281.65135755984</v>
      </c>
      <c r="AX15">
        <f>AVERAGE_TWO_ITERATIONS!AX$2*AVERAGE_TWO_ITERATIONS!AX16</f>
        <v>691670.36951286963</v>
      </c>
      <c r="AY15">
        <f>AVERAGE_TWO_ITERATIONS!AY$2*AVERAGE_TWO_ITERATIONS!AY16</f>
        <v>695213.75005651801</v>
      </c>
      <c r="AZ15">
        <f>AVERAGE_TWO_ITERATIONS!AZ$2*AVERAGE_TWO_ITERATIONS!AZ16</f>
        <v>696684.38344290038</v>
      </c>
      <c r="BA15">
        <f>AVERAGE_TWO_ITERATIONS!BA$2*AVERAGE_TWO_ITERATIONS!BA16</f>
        <v>682879.28539664811</v>
      </c>
      <c r="BB15">
        <f>AVERAGE_TWO_ITERATIONS!BB$2*AVERAGE_TWO_ITERATIONS!BB16</f>
        <v>676483.57819227211</v>
      </c>
      <c r="BC15">
        <f>AVERAGE_TWO_ITERATIONS!BC$2*AVERAGE_TWO_ITERATIONS!BC16</f>
        <v>679399.75185897632</v>
      </c>
      <c r="BD15">
        <f>AVERAGE_TWO_ITERATIONS!BD$2*AVERAGE_TWO_ITERATIONS!BD16</f>
        <v>706720.47566960321</v>
      </c>
      <c r="BE15">
        <f>AVERAGE_TWO_ITERATIONS!BE$2*AVERAGE_TWO_ITERATIONS!BE16</f>
        <v>731911.55562815338</v>
      </c>
      <c r="BF15">
        <f>AVERAGE_TWO_ITERATIONS!BF$2*AVERAGE_TWO_ITERATIONS!BF16</f>
        <v>730943.25157532224</v>
      </c>
      <c r="BG15">
        <f>AVERAGE_TWO_ITERATIONS!BG$2*AVERAGE_TWO_ITERATIONS!BG16</f>
        <v>730490.08702663693</v>
      </c>
      <c r="BH15">
        <f>AVERAGE_TWO_ITERATIONS!BH$2*AVERAGE_TWO_ITERATIONS!BH16</f>
        <v>794422.69857862219</v>
      </c>
      <c r="BI15">
        <f>AVERAGE_TWO_ITERATIONS!BI$2*AVERAGE_TWO_ITERATIONS!BI16</f>
        <v>788796.18495591066</v>
      </c>
      <c r="BJ15">
        <f>AVERAGE_TWO_ITERATIONS!BJ$2*AVERAGE_TWO_ITERATIONS!BJ16</f>
        <v>798861.9091555418</v>
      </c>
      <c r="BK15">
        <f>AVERAGE_TWO_ITERATIONS!BK$2*AVERAGE_TWO_ITERATIONS!BK16</f>
        <v>809864.52227924101</v>
      </c>
      <c r="BL15">
        <f>AVERAGE_TWO_ITERATIONS!BL$2*AVERAGE_TWO_ITERATIONS!BL16</f>
        <v>815296.5424988626</v>
      </c>
      <c r="BM15">
        <f>AVERAGE_TWO_ITERATIONS!BM$2*AVERAGE_TWO_ITERATIONS!BM16</f>
        <v>802733.47304174711</v>
      </c>
      <c r="BN15">
        <f>AVERAGE_TWO_ITERATIONS!BN$2*AVERAGE_TWO_ITERATIONS!BN16</f>
        <v>799268.02650468552</v>
      </c>
      <c r="BO15">
        <f>AVERAGE_TWO_ITERATIONS!BO$2*AVERAGE_TWO_ITERATIONS!BO16</f>
        <v>786199.50369331054</v>
      </c>
      <c r="BP15">
        <f>AVERAGE_TWO_ITERATIONS!BP$2*AVERAGE_TWO_ITERATIONS!BP16</f>
        <v>801616.11000192212</v>
      </c>
      <c r="BQ15">
        <f>AVERAGE_TWO_ITERATIONS!BQ$2*AVERAGE_TWO_ITERATIONS!BQ16</f>
        <v>796129.47019950999</v>
      </c>
      <c r="BR15">
        <f>AVERAGE_TWO_ITERATIONS!BR$2*AVERAGE_TWO_ITERATIONS!BR16</f>
        <v>860286.59718794096</v>
      </c>
      <c r="BS15">
        <f>AVERAGE_TWO_ITERATIONS!BS$2*AVERAGE_TWO_ITERATIONS!BS16</f>
        <v>850658.13151015074</v>
      </c>
      <c r="BT15">
        <f>AVERAGE_TWO_ITERATIONS!BT$2*AVERAGE_TWO_ITERATIONS!BT16</f>
        <v>869345.60104021279</v>
      </c>
      <c r="BU15">
        <f>AVERAGE_TWO_ITERATIONS!BU$2*AVERAGE_TWO_ITERATIONS!BU16</f>
        <v>906003.73438871058</v>
      </c>
      <c r="BV15">
        <f>AVERAGE_TWO_ITERATIONS!BV$2*AVERAGE_TWO_ITERATIONS!BV16</f>
        <v>910356.42064622045</v>
      </c>
      <c r="BW15">
        <f>AVERAGE_TWO_ITERATIONS!BW$2*AVERAGE_TWO_ITERATIONS!BW16</f>
        <v>907110.76951436861</v>
      </c>
      <c r="BX15">
        <f>AVERAGE_TWO_ITERATIONS!BX$2*AVERAGE_TWO_ITERATIONS!BX16</f>
        <v>909169.31995684188</v>
      </c>
      <c r="BY15">
        <f>AVERAGE_TWO_ITERATIONS!BY$2*AVERAGE_TWO_ITERATIONS!BY16</f>
        <v>865669.94632097287</v>
      </c>
      <c r="BZ15">
        <f>AVERAGE_TWO_ITERATIONS!BZ$2*AVERAGE_TWO_ITERATIONS!BZ16</f>
        <v>892385.02059366647</v>
      </c>
      <c r="CA15">
        <f>AVERAGE_TWO_ITERATIONS!CA$2*AVERAGE_TWO_ITERATIONS!CA16</f>
        <v>905809.76844207093</v>
      </c>
      <c r="CB15">
        <f>AVERAGE_TWO_ITERATIONS!CB$2*AVERAGE_TWO_ITERATIONS!CB16</f>
        <v>913162.93972097337</v>
      </c>
      <c r="CC15">
        <f>AVERAGE_TWO_ITERATIONS!CC$2*AVERAGE_TWO_ITERATIONS!CC16</f>
        <v>940008.48374626064</v>
      </c>
      <c r="CD15">
        <f>AVERAGE_TWO_ITERATIONS!CD$2*AVERAGE_TWO_ITERATIONS!CD16</f>
        <v>963495.51030329929</v>
      </c>
      <c r="CE15">
        <f>AVERAGE_TWO_ITERATIONS!CE$2*AVERAGE_TWO_ITERATIONS!CE16</f>
        <v>966914.81408592768</v>
      </c>
      <c r="CF15">
        <f>AVERAGE_TWO_ITERATIONS!CF$2*AVERAGE_TWO_ITERATIONS!CF16</f>
        <v>1018536.7421769277</v>
      </c>
      <c r="CG15">
        <f>AVERAGE_TWO_ITERATIONS!CG$2*AVERAGE_TWO_ITERATIONS!CG16</f>
        <v>1020352.2250585147</v>
      </c>
      <c r="CH15">
        <f>AVERAGE_TWO_ITERATIONS!CH$2*AVERAGE_TWO_ITERATIONS!CH16</f>
        <v>983330.56986070634</v>
      </c>
      <c r="CI15">
        <f>AVERAGE_TWO_ITERATIONS!CI$2*AVERAGE_TWO_ITERATIONS!CI16</f>
        <v>1016805.3883291179</v>
      </c>
      <c r="CJ15">
        <f>AVERAGE_TWO_ITERATIONS!CJ$2*AVERAGE_TWO_ITERATIONS!CJ16</f>
        <v>1002747.4708320284</v>
      </c>
      <c r="CK15">
        <f>AVERAGE_TWO_ITERATIONS!CK$2*AVERAGE_TWO_ITERATIONS!CK16</f>
        <v>1035400.4474876717</v>
      </c>
      <c r="CL15">
        <f>AVERAGE_TWO_ITERATIONS!CL$2*AVERAGE_TWO_ITERATIONS!CL16</f>
        <v>1012153.3269418172</v>
      </c>
      <c r="CM15">
        <f>AVERAGE_TWO_ITERATIONS!CM$2*AVERAGE_TWO_ITERATIONS!CM16</f>
        <v>980983.65178889618</v>
      </c>
      <c r="CN15">
        <f>AVERAGE_TWO_ITERATIONS!CN$2*AVERAGE_TWO_ITERATIONS!CN16</f>
        <v>1027523.3704554077</v>
      </c>
      <c r="CO15">
        <f>AVERAGE_TWO_ITERATIONS!CO$2*AVERAGE_TWO_ITERATIONS!CO16</f>
        <v>1046444.7293353032</v>
      </c>
      <c r="CP15">
        <f>AVERAGE_TWO_ITERATIONS!CP$2*AVERAGE_TWO_ITERATIONS!CP16</f>
        <v>1072575.1293613221</v>
      </c>
      <c r="CQ15">
        <f>AVERAGE_TWO_ITERATIONS!CQ$2*AVERAGE_TWO_ITERATIONS!CQ16</f>
        <v>1090397.438531813</v>
      </c>
      <c r="CR15">
        <f>AVERAGE_TWO_ITERATIONS!CR$2*AVERAGE_TWO_ITERATIONS!CR16</f>
        <v>1075957.7946745942</v>
      </c>
      <c r="CS15">
        <f>AVERAGE_TWO_ITERATIONS!CS$2*AVERAGE_TWO_ITERATIONS!CS16</f>
        <v>1076530.5637506905</v>
      </c>
      <c r="CT15">
        <f>AVERAGE_TWO_ITERATIONS!CT$2*AVERAGE_TWO_ITERATIONS!CT16</f>
        <v>1129646.4282922866</v>
      </c>
      <c r="CU15">
        <f>AVERAGE_TWO_ITERATIONS!CU$2*AVERAGE_TWO_ITERATIONS!CU16</f>
        <v>1148468.3536561346</v>
      </c>
      <c r="CV15">
        <f>AVERAGE_TWO_ITERATIONS!CV$2*AVERAGE_TWO_ITERATIONS!CV16</f>
        <v>1105379.5596688907</v>
      </c>
      <c r="CW15">
        <f>AVERAGE_TWO_ITERATIONS!CW$2*AVERAGE_TWO_ITERATIONS!CW16</f>
        <v>1162931.2199190331</v>
      </c>
    </row>
    <row r="16" spans="1:101" x14ac:dyDescent="0.25">
      <c r="A16" t="s">
        <v>33</v>
      </c>
      <c r="B16">
        <f>AVERAGE_TWO_ITERATIONS!B$2*AVERAGE_TWO_ITERATIONS!B17</f>
        <v>576527.45453839144</v>
      </c>
      <c r="C16">
        <f>AVERAGE_TWO_ITERATIONS!C$2*AVERAGE_TWO_ITERATIONS!C17</f>
        <v>610007.37764449837</v>
      </c>
      <c r="D16">
        <f>AVERAGE_TWO_ITERATIONS!D$2*AVERAGE_TWO_ITERATIONS!D17</f>
        <v>624556.0148707116</v>
      </c>
      <c r="E16">
        <f>AVERAGE_TWO_ITERATIONS!E$2*AVERAGE_TWO_ITERATIONS!E17</f>
        <v>646886.1197230136</v>
      </c>
      <c r="F16">
        <f>AVERAGE_TWO_ITERATIONS!F$2*AVERAGE_TWO_ITERATIONS!F17</f>
        <v>584860.96824922017</v>
      </c>
      <c r="G16">
        <f>AVERAGE_TWO_ITERATIONS!G$2*AVERAGE_TWO_ITERATIONS!G17</f>
        <v>600687.70701648761</v>
      </c>
      <c r="H16">
        <f>AVERAGE_TWO_ITERATIONS!H$2*AVERAGE_TWO_ITERATIONS!H17</f>
        <v>654919.49189015641</v>
      </c>
      <c r="I16">
        <f>AVERAGE_TWO_ITERATIONS!I$2*AVERAGE_TWO_ITERATIONS!I17</f>
        <v>634627.80364986719</v>
      </c>
      <c r="J16">
        <f>AVERAGE_TWO_ITERATIONS!J$2*AVERAGE_TWO_ITERATIONS!J17</f>
        <v>709274.75624258583</v>
      </c>
      <c r="K16">
        <f>AVERAGE_TWO_ITERATIONS!K$2*AVERAGE_TWO_ITERATIONS!K17</f>
        <v>718672.24901065521</v>
      </c>
      <c r="L16">
        <f>AVERAGE_TWO_ITERATIONS!L$2*AVERAGE_TWO_ITERATIONS!L17</f>
        <v>777065.90786856913</v>
      </c>
      <c r="M16">
        <f>AVERAGE_TWO_ITERATIONS!M$2*AVERAGE_TWO_ITERATIONS!M17</f>
        <v>768129.76035855047</v>
      </c>
      <c r="N16">
        <f>AVERAGE_TWO_ITERATIONS!N$2*AVERAGE_TWO_ITERATIONS!N17</f>
        <v>800353.92984071362</v>
      </c>
      <c r="O16">
        <f>AVERAGE_TWO_ITERATIONS!O$2*AVERAGE_TWO_ITERATIONS!O17</f>
        <v>825334.56578597846</v>
      </c>
      <c r="P16">
        <f>AVERAGE_TWO_ITERATIONS!P$2*AVERAGE_TWO_ITERATIONS!P17</f>
        <v>796153.43255132111</v>
      </c>
      <c r="Q16">
        <f>AVERAGE_TWO_ITERATIONS!Q$2*AVERAGE_TWO_ITERATIONS!Q17</f>
        <v>826876.68635662959</v>
      </c>
      <c r="R16">
        <f>AVERAGE_TWO_ITERATIONS!R$2*AVERAGE_TWO_ITERATIONS!R17</f>
        <v>796654.17581485573</v>
      </c>
      <c r="S16">
        <f>AVERAGE_TWO_ITERATIONS!S$2*AVERAGE_TWO_ITERATIONS!S17</f>
        <v>777718.15145435405</v>
      </c>
      <c r="T16">
        <f>AVERAGE_TWO_ITERATIONS!T$2*AVERAGE_TWO_ITERATIONS!T17</f>
        <v>803122.41472341178</v>
      </c>
      <c r="U16">
        <f>AVERAGE_TWO_ITERATIONS!U$2*AVERAGE_TWO_ITERATIONS!U17</f>
        <v>829863.85638108675</v>
      </c>
      <c r="V16">
        <f>AVERAGE_TWO_ITERATIONS!V$2*AVERAGE_TWO_ITERATIONS!V17</f>
        <v>848232.69742797327</v>
      </c>
      <c r="W16">
        <f>AVERAGE_TWO_ITERATIONS!W$2*AVERAGE_TWO_ITERATIONS!W17</f>
        <v>880425.91416716843</v>
      </c>
      <c r="X16">
        <f>AVERAGE_TWO_ITERATIONS!X$2*AVERAGE_TWO_ITERATIONS!X17</f>
        <v>923457.17458173027</v>
      </c>
      <c r="Y16">
        <f>AVERAGE_TWO_ITERATIONS!Y$2*AVERAGE_TWO_ITERATIONS!Y17</f>
        <v>985761.82165702956</v>
      </c>
      <c r="Z16">
        <f>AVERAGE_TWO_ITERATIONS!Z$2*AVERAGE_TWO_ITERATIONS!Z17</f>
        <v>949290.22342866985</v>
      </c>
      <c r="AA16">
        <f>AVERAGE_TWO_ITERATIONS!AA$2*AVERAGE_TWO_ITERATIONS!AA17</f>
        <v>961765.26139771217</v>
      </c>
      <c r="AB16">
        <f>AVERAGE_TWO_ITERATIONS!AB$2*AVERAGE_TWO_ITERATIONS!AB17</f>
        <v>968989.84860603686</v>
      </c>
      <c r="AC16">
        <f>AVERAGE_TWO_ITERATIONS!AC$2*AVERAGE_TWO_ITERATIONS!AC17</f>
        <v>965979.65969682438</v>
      </c>
      <c r="AD16">
        <f>AVERAGE_TWO_ITERATIONS!AD$2*AVERAGE_TWO_ITERATIONS!AD17</f>
        <v>985356.03551078413</v>
      </c>
      <c r="AE16">
        <f>AVERAGE_TWO_ITERATIONS!AE$2*AVERAGE_TWO_ITERATIONS!AE17</f>
        <v>905520.74371663644</v>
      </c>
      <c r="AF16">
        <f>AVERAGE_TWO_ITERATIONS!AF$2*AVERAGE_TWO_ITERATIONS!AF17</f>
        <v>918898.92779872275</v>
      </c>
      <c r="AG16">
        <f>AVERAGE_TWO_ITERATIONS!AG$2*AVERAGE_TWO_ITERATIONS!AG17</f>
        <v>985370.04429914092</v>
      </c>
      <c r="AH16">
        <f>AVERAGE_TWO_ITERATIONS!AH$2*AVERAGE_TWO_ITERATIONS!AH17</f>
        <v>992485.20622470917</v>
      </c>
      <c r="AI16">
        <f>AVERAGE_TWO_ITERATIONS!AI$2*AVERAGE_TWO_ITERATIONS!AI17</f>
        <v>1075936.6520598135</v>
      </c>
      <c r="AJ16">
        <f>AVERAGE_TWO_ITERATIONS!AJ$2*AVERAGE_TWO_ITERATIONS!AJ17</f>
        <v>1082935.382326304</v>
      </c>
      <c r="AK16">
        <f>AVERAGE_TWO_ITERATIONS!AK$2*AVERAGE_TWO_ITERATIONS!AK17</f>
        <v>1094410.858252991</v>
      </c>
      <c r="AL16">
        <f>AVERAGE_TWO_ITERATIONS!AL$2*AVERAGE_TWO_ITERATIONS!AL17</f>
        <v>1076560.6178734852</v>
      </c>
      <c r="AM16">
        <f>AVERAGE_TWO_ITERATIONS!AM$2*AVERAGE_TWO_ITERATIONS!AM17</f>
        <v>1111514.5875136678</v>
      </c>
      <c r="AN16">
        <f>AVERAGE_TWO_ITERATIONS!AN$2*AVERAGE_TWO_ITERATIONS!AN17</f>
        <v>1109606.8679532658</v>
      </c>
      <c r="AO16">
        <f>AVERAGE_TWO_ITERATIONS!AO$2*AVERAGE_TWO_ITERATIONS!AO17</f>
        <v>1058732.9298719664</v>
      </c>
      <c r="AP16">
        <f>AVERAGE_TWO_ITERATIONS!AP$2*AVERAGE_TWO_ITERATIONS!AP17</f>
        <v>1078152.7650803432</v>
      </c>
      <c r="AQ16">
        <f>AVERAGE_TWO_ITERATIONS!AQ$2*AVERAGE_TWO_ITERATIONS!AQ17</f>
        <v>1054330.350074437</v>
      </c>
      <c r="AR16">
        <f>AVERAGE_TWO_ITERATIONS!AR$2*AVERAGE_TWO_ITERATIONS!AR17</f>
        <v>1048976.0338328143</v>
      </c>
      <c r="AS16">
        <f>AVERAGE_TWO_ITERATIONS!AS$2*AVERAGE_TWO_ITERATIONS!AS17</f>
        <v>1064237.2919768402</v>
      </c>
      <c r="AT16">
        <f>AVERAGE_TWO_ITERATIONS!AT$2*AVERAGE_TWO_ITERATIONS!AT17</f>
        <v>1138831.6800544837</v>
      </c>
      <c r="AU16">
        <f>AVERAGE_TWO_ITERATIONS!AU$2*AVERAGE_TWO_ITERATIONS!AU17</f>
        <v>1132284.4100556157</v>
      </c>
      <c r="AV16">
        <f>AVERAGE_TWO_ITERATIONS!AV$2*AVERAGE_TWO_ITERATIONS!AV17</f>
        <v>1218749.6594083912</v>
      </c>
      <c r="AW16">
        <f>AVERAGE_TWO_ITERATIONS!AW$2*AVERAGE_TWO_ITERATIONS!AW17</f>
        <v>1151956.7163940938</v>
      </c>
      <c r="AX16">
        <f>AVERAGE_TWO_ITERATIONS!AX$2*AVERAGE_TWO_ITERATIONS!AX17</f>
        <v>1235145.1638889941</v>
      </c>
      <c r="AY16">
        <f>AVERAGE_TWO_ITERATIONS!AY$2*AVERAGE_TWO_ITERATIONS!AY17</f>
        <v>1206745.9489714804</v>
      </c>
      <c r="AZ16">
        <f>AVERAGE_TWO_ITERATIONS!AZ$2*AVERAGE_TWO_ITERATIONS!AZ17</f>
        <v>1206856.6446641244</v>
      </c>
      <c r="BA16">
        <f>AVERAGE_TWO_ITERATIONS!BA$2*AVERAGE_TWO_ITERATIONS!BA17</f>
        <v>1218237.4484906208</v>
      </c>
      <c r="BB16">
        <f>AVERAGE_TWO_ITERATIONS!BB$2*AVERAGE_TWO_ITERATIONS!BB17</f>
        <v>1199953.8856339299</v>
      </c>
      <c r="BC16">
        <f>AVERAGE_TWO_ITERATIONS!BC$2*AVERAGE_TWO_ITERATIONS!BC17</f>
        <v>1184163.9359247831</v>
      </c>
      <c r="BD16">
        <f>AVERAGE_TWO_ITERATIONS!BD$2*AVERAGE_TWO_ITERATIONS!BD17</f>
        <v>1187476.4318667427</v>
      </c>
      <c r="BE16">
        <f>AVERAGE_TWO_ITERATIONS!BE$2*AVERAGE_TWO_ITERATIONS!BE17</f>
        <v>1193194.0419166859</v>
      </c>
      <c r="BF16">
        <f>AVERAGE_TWO_ITERATIONS!BF$2*AVERAGE_TWO_ITERATIONS!BF17</f>
        <v>1213356.2358593247</v>
      </c>
      <c r="BG16">
        <f>AVERAGE_TWO_ITERATIONS!BG$2*AVERAGE_TWO_ITERATIONS!BG17</f>
        <v>1236789.8077680201</v>
      </c>
      <c r="BH16">
        <f>AVERAGE_TWO_ITERATIONS!BH$2*AVERAGE_TWO_ITERATIONS!BH17</f>
        <v>1294946.0108039528</v>
      </c>
      <c r="BI16">
        <f>AVERAGE_TWO_ITERATIONS!BI$2*AVERAGE_TWO_ITERATIONS!BI17</f>
        <v>1280531.6201046486</v>
      </c>
      <c r="BJ16">
        <f>AVERAGE_TWO_ITERATIONS!BJ$2*AVERAGE_TWO_ITERATIONS!BJ17</f>
        <v>1330665.4578353255</v>
      </c>
      <c r="BK16">
        <f>AVERAGE_TWO_ITERATIONS!BK$2*AVERAGE_TWO_ITERATIONS!BK17</f>
        <v>1260707.6082477355</v>
      </c>
      <c r="BL16">
        <f>AVERAGE_TWO_ITERATIONS!BL$2*AVERAGE_TWO_ITERATIONS!BL17</f>
        <v>1247237.7651525724</v>
      </c>
      <c r="BM16">
        <f>AVERAGE_TWO_ITERATIONS!BM$2*AVERAGE_TWO_ITERATIONS!BM17</f>
        <v>1262945.4877623273</v>
      </c>
      <c r="BN16">
        <f>AVERAGE_TWO_ITERATIONS!BN$2*AVERAGE_TWO_ITERATIONS!BN17</f>
        <v>1204940.7209697035</v>
      </c>
      <c r="BO16">
        <f>AVERAGE_TWO_ITERATIONS!BO$2*AVERAGE_TWO_ITERATIONS!BO17</f>
        <v>1218339.7877812271</v>
      </c>
      <c r="BP16">
        <f>AVERAGE_TWO_ITERATIONS!BP$2*AVERAGE_TWO_ITERATIONS!BP17</f>
        <v>1232505.6930078296</v>
      </c>
      <c r="BQ16">
        <f>AVERAGE_TWO_ITERATIONS!BQ$2*AVERAGE_TWO_ITERATIONS!BQ17</f>
        <v>1267095.2973458522</v>
      </c>
      <c r="BR16">
        <f>AVERAGE_TWO_ITERATIONS!BR$2*AVERAGE_TWO_ITERATIONS!BR17</f>
        <v>1282156.8205853794</v>
      </c>
      <c r="BS16">
        <f>AVERAGE_TWO_ITERATIONS!BS$2*AVERAGE_TWO_ITERATIONS!BS17</f>
        <v>1291923.2808963221</v>
      </c>
      <c r="BT16">
        <f>AVERAGE_TWO_ITERATIONS!BT$2*AVERAGE_TWO_ITERATIONS!BT17</f>
        <v>1288432.9444552027</v>
      </c>
      <c r="BU16">
        <f>AVERAGE_TWO_ITERATIONS!BU$2*AVERAGE_TWO_ITERATIONS!BU17</f>
        <v>1279508.1704953222</v>
      </c>
      <c r="BV16">
        <f>AVERAGE_TWO_ITERATIONS!BV$2*AVERAGE_TWO_ITERATIONS!BV17</f>
        <v>1355973.8992189558</v>
      </c>
      <c r="BW16">
        <f>AVERAGE_TWO_ITERATIONS!BW$2*AVERAGE_TWO_ITERATIONS!BW17</f>
        <v>1264066.4119677329</v>
      </c>
      <c r="BX16">
        <f>AVERAGE_TWO_ITERATIONS!BX$2*AVERAGE_TWO_ITERATIONS!BX17</f>
        <v>1298158.9432342162</v>
      </c>
      <c r="BY16">
        <f>AVERAGE_TWO_ITERATIONS!BY$2*AVERAGE_TWO_ITERATIONS!BY17</f>
        <v>1254353.4758931794</v>
      </c>
      <c r="BZ16">
        <f>AVERAGE_TWO_ITERATIONS!BZ$2*AVERAGE_TWO_ITERATIONS!BZ17</f>
        <v>1306860.8187676449</v>
      </c>
      <c r="CA16">
        <f>AVERAGE_TWO_ITERATIONS!CA$2*AVERAGE_TWO_ITERATIONS!CA17</f>
        <v>1282004.8700710253</v>
      </c>
      <c r="CB16">
        <f>AVERAGE_TWO_ITERATIONS!CB$2*AVERAGE_TWO_ITERATIONS!CB17</f>
        <v>1291395.6222436978</v>
      </c>
      <c r="CC16">
        <f>AVERAGE_TWO_ITERATIONS!CC$2*AVERAGE_TWO_ITERATIONS!CC17</f>
        <v>1302373.7756419894</v>
      </c>
      <c r="CD16">
        <f>AVERAGE_TWO_ITERATIONS!CD$2*AVERAGE_TWO_ITERATIONS!CD17</f>
        <v>1272692.8607601051</v>
      </c>
      <c r="CE16">
        <f>AVERAGE_TWO_ITERATIONS!CE$2*AVERAGE_TWO_ITERATIONS!CE17</f>
        <v>1354965.1023921643</v>
      </c>
      <c r="CF16">
        <f>AVERAGE_TWO_ITERATIONS!CF$2*AVERAGE_TWO_ITERATIONS!CF17</f>
        <v>1374948.3009921671</v>
      </c>
      <c r="CG16">
        <f>AVERAGE_TWO_ITERATIONS!CG$2*AVERAGE_TWO_ITERATIONS!CG17</f>
        <v>1308723.2145058697</v>
      </c>
      <c r="CH16">
        <f>AVERAGE_TWO_ITERATIONS!CH$2*AVERAGE_TWO_ITERATIONS!CH17</f>
        <v>1349767.657374637</v>
      </c>
      <c r="CI16">
        <f>AVERAGE_TWO_ITERATIONS!CI$2*AVERAGE_TWO_ITERATIONS!CI17</f>
        <v>1324495.5794517882</v>
      </c>
      <c r="CJ16">
        <f>AVERAGE_TWO_ITERATIONS!CJ$2*AVERAGE_TWO_ITERATIONS!CJ17</f>
        <v>1316554.6834188595</v>
      </c>
      <c r="CK16">
        <f>AVERAGE_TWO_ITERATIONS!CK$2*AVERAGE_TWO_ITERATIONS!CK17</f>
        <v>1286638.8554018599</v>
      </c>
      <c r="CL16">
        <f>AVERAGE_TWO_ITERATIONS!CL$2*AVERAGE_TWO_ITERATIONS!CL17</f>
        <v>1252049.7833533364</v>
      </c>
      <c r="CM16">
        <f>AVERAGE_TWO_ITERATIONS!CM$2*AVERAGE_TWO_ITERATIONS!CM17</f>
        <v>1260842.9221484708</v>
      </c>
      <c r="CN16">
        <f>AVERAGE_TWO_ITERATIONS!CN$2*AVERAGE_TWO_ITERATIONS!CN17</f>
        <v>1320373.3407450668</v>
      </c>
      <c r="CO16">
        <f>AVERAGE_TWO_ITERATIONS!CO$2*AVERAGE_TWO_ITERATIONS!CO17</f>
        <v>1293952.4212958224</v>
      </c>
      <c r="CP16">
        <f>AVERAGE_TWO_ITERATIONS!CP$2*AVERAGE_TWO_ITERATIONS!CP17</f>
        <v>1287520.7406607722</v>
      </c>
      <c r="CQ16">
        <f>AVERAGE_TWO_ITERATIONS!CQ$2*AVERAGE_TWO_ITERATIONS!CQ17</f>
        <v>1310217.6800022069</v>
      </c>
      <c r="CR16">
        <f>AVERAGE_TWO_ITERATIONS!CR$2*AVERAGE_TWO_ITERATIONS!CR17</f>
        <v>1350862.7952828144</v>
      </c>
      <c r="CS16">
        <f>AVERAGE_TWO_ITERATIONS!CS$2*AVERAGE_TWO_ITERATIONS!CS17</f>
        <v>1294216.8780712865</v>
      </c>
      <c r="CT16">
        <f>AVERAGE_TWO_ITERATIONS!CT$2*AVERAGE_TWO_ITERATIONS!CT17</f>
        <v>1297962.5071982995</v>
      </c>
      <c r="CU16">
        <f>AVERAGE_TWO_ITERATIONS!CU$2*AVERAGE_TWO_ITERATIONS!CU17</f>
        <v>1290688.5195331785</v>
      </c>
      <c r="CV16">
        <f>AVERAGE_TWO_ITERATIONS!CV$2*AVERAGE_TWO_ITERATIONS!CV17</f>
        <v>1291501.7214558374</v>
      </c>
      <c r="CW16">
        <f>AVERAGE_TWO_ITERATIONS!CW$2*AVERAGE_TWO_ITERATIONS!CW17</f>
        <v>1288256.4898006015</v>
      </c>
    </row>
    <row r="17" spans="1:101" x14ac:dyDescent="0.25">
      <c r="A17" t="s">
        <v>34</v>
      </c>
      <c r="B17">
        <f>AVERAGE_TWO_ITERATIONS!B$2*AVERAGE_TWO_ITERATIONS!B18</f>
        <v>28592.305772855176</v>
      </c>
      <c r="C17">
        <f>AVERAGE_TWO_ITERATIONS!C$2*AVERAGE_TWO_ITERATIONS!C18</f>
        <v>24545.783197342171</v>
      </c>
      <c r="D17">
        <f>AVERAGE_TWO_ITERATIONS!D$2*AVERAGE_TWO_ITERATIONS!D18</f>
        <v>29971.667712079703</v>
      </c>
      <c r="E17">
        <f>AVERAGE_TWO_ITERATIONS!E$2*AVERAGE_TWO_ITERATIONS!E18</f>
        <v>23604.686023160812</v>
      </c>
      <c r="F17">
        <f>AVERAGE_TWO_ITERATIONS!F$2*AVERAGE_TWO_ITERATIONS!F18</f>
        <v>29481.527505819937</v>
      </c>
      <c r="G17">
        <f>AVERAGE_TWO_ITERATIONS!G$2*AVERAGE_TWO_ITERATIONS!G18</f>
        <v>24226.403452762657</v>
      </c>
      <c r="H17">
        <f>AVERAGE_TWO_ITERATIONS!H$2*AVERAGE_TWO_ITERATIONS!H18</f>
        <v>33547.220537458343</v>
      </c>
      <c r="I17">
        <f>AVERAGE_TWO_ITERATIONS!I$2*AVERAGE_TWO_ITERATIONS!I18</f>
        <v>24302.135533506775</v>
      </c>
      <c r="J17">
        <f>AVERAGE_TWO_ITERATIONS!J$2*AVERAGE_TWO_ITERATIONS!J18</f>
        <v>35066.401067882049</v>
      </c>
      <c r="K17">
        <f>AVERAGE_TWO_ITERATIONS!K$2*AVERAGE_TWO_ITERATIONS!K18</f>
        <v>29523.227981653676</v>
      </c>
      <c r="L17">
        <f>AVERAGE_TWO_ITERATIONS!L$2*AVERAGE_TWO_ITERATIONS!L18</f>
        <v>38419.504114666954</v>
      </c>
      <c r="M17">
        <f>AVERAGE_TWO_ITERATIONS!M$2*AVERAGE_TWO_ITERATIONS!M18</f>
        <v>29643.526011986338</v>
      </c>
      <c r="N17">
        <f>AVERAGE_TWO_ITERATIONS!N$2*AVERAGE_TWO_ITERATIONS!N18</f>
        <v>39813.310978727808</v>
      </c>
      <c r="O17">
        <f>AVERAGE_TWO_ITERATIONS!O$2*AVERAGE_TWO_ITERATIONS!O18</f>
        <v>31857.385189217857</v>
      </c>
      <c r="P17">
        <f>AVERAGE_TWO_ITERATIONS!P$2*AVERAGE_TWO_ITERATIONS!P18</f>
        <v>42654.649764242349</v>
      </c>
      <c r="Q17">
        <f>AVERAGE_TWO_ITERATIONS!Q$2*AVERAGE_TWO_ITERATIONS!Q18</f>
        <v>32554.376732616332</v>
      </c>
      <c r="R17">
        <f>AVERAGE_TWO_ITERATIONS!R$2*AVERAGE_TWO_ITERATIONS!R18</f>
        <v>42052.705649831412</v>
      </c>
      <c r="S17">
        <f>AVERAGE_TWO_ITERATIONS!S$2*AVERAGE_TWO_ITERATIONS!S18</f>
        <v>32498.03098747693</v>
      </c>
      <c r="T17">
        <f>AVERAGE_TWO_ITERATIONS!T$2*AVERAGE_TWO_ITERATIONS!T18</f>
        <v>43092.28761906112</v>
      </c>
      <c r="U17">
        <f>AVERAGE_TWO_ITERATIONS!U$2*AVERAGE_TWO_ITERATIONS!U18</f>
        <v>33228.31010732022</v>
      </c>
      <c r="V17">
        <f>AVERAGE_TWO_ITERATIONS!V$2*AVERAGE_TWO_ITERATIONS!V18</f>
        <v>47851.261737179739</v>
      </c>
      <c r="W17">
        <f>AVERAGE_TWO_ITERATIONS!W$2*AVERAGE_TWO_ITERATIONS!W18</f>
        <v>37046.53155332301</v>
      </c>
      <c r="X17">
        <f>AVERAGE_TWO_ITERATIONS!X$2*AVERAGE_TWO_ITERATIONS!X18</f>
        <v>52399.37050009911</v>
      </c>
      <c r="Y17">
        <f>AVERAGE_TWO_ITERATIONS!Y$2*AVERAGE_TWO_ITERATIONS!Y18</f>
        <v>40204.386435007822</v>
      </c>
      <c r="Z17">
        <f>AVERAGE_TWO_ITERATIONS!Z$2*AVERAGE_TWO_ITERATIONS!Z18</f>
        <v>54670.848990140876</v>
      </c>
      <c r="AA17">
        <f>AVERAGE_TWO_ITERATIONS!AA$2*AVERAGE_TWO_ITERATIONS!AA18</f>
        <v>42939.383123171196</v>
      </c>
      <c r="AB17">
        <f>AVERAGE_TWO_ITERATIONS!AB$2*AVERAGE_TWO_ITERATIONS!AB18</f>
        <v>54346.967062197698</v>
      </c>
      <c r="AC17">
        <f>AVERAGE_TWO_ITERATIONS!AC$2*AVERAGE_TWO_ITERATIONS!AC18</f>
        <v>42983.665471785629</v>
      </c>
      <c r="AD17">
        <f>AVERAGE_TWO_ITERATIONS!AD$2*AVERAGE_TWO_ITERATIONS!AD18</f>
        <v>51915.716724598249</v>
      </c>
      <c r="AE17">
        <f>AVERAGE_TWO_ITERATIONS!AE$2*AVERAGE_TWO_ITERATIONS!AE18</f>
        <v>41396.115761206296</v>
      </c>
      <c r="AF17">
        <f>AVERAGE_TWO_ITERATIONS!AF$2*AVERAGE_TWO_ITERATIONS!AF18</f>
        <v>56235.461999297549</v>
      </c>
      <c r="AG17">
        <f>AVERAGE_TWO_ITERATIONS!AG$2*AVERAGE_TWO_ITERATIONS!AG18</f>
        <v>43058.230568486062</v>
      </c>
      <c r="AH17">
        <f>AVERAGE_TWO_ITERATIONS!AH$2*AVERAGE_TWO_ITERATIONS!AH18</f>
        <v>60296.818441949152</v>
      </c>
      <c r="AI17">
        <f>AVERAGE_TWO_ITERATIONS!AI$2*AVERAGE_TWO_ITERATIONS!AI18</f>
        <v>46550.946510623493</v>
      </c>
      <c r="AJ17">
        <f>AVERAGE_TWO_ITERATIONS!AJ$2*AVERAGE_TWO_ITERATIONS!AJ18</f>
        <v>63794.20138440864</v>
      </c>
      <c r="AK17">
        <f>AVERAGE_TWO_ITERATIONS!AK$2*AVERAGE_TWO_ITERATIONS!AK18</f>
        <v>47409.004969058464</v>
      </c>
      <c r="AL17">
        <f>AVERAGE_TWO_ITERATIONS!AL$2*AVERAGE_TWO_ITERATIONS!AL18</f>
        <v>66204.075486397036</v>
      </c>
      <c r="AM17">
        <f>AVERAGE_TWO_ITERATIONS!AM$2*AVERAGE_TWO_ITERATIONS!AM18</f>
        <v>48220.519780685536</v>
      </c>
      <c r="AN17">
        <f>AVERAGE_TWO_ITERATIONS!AN$2*AVERAGE_TWO_ITERATIONS!AN18</f>
        <v>67415.366354039332</v>
      </c>
      <c r="AO17">
        <f>AVERAGE_TWO_ITERATIONS!AO$2*AVERAGE_TWO_ITERATIONS!AO18</f>
        <v>49435.411911964438</v>
      </c>
      <c r="AP17">
        <f>AVERAGE_TWO_ITERATIONS!AP$2*AVERAGE_TWO_ITERATIONS!AP18</f>
        <v>65507.018023977078</v>
      </c>
      <c r="AQ17">
        <f>AVERAGE_TWO_ITERATIONS!AQ$2*AVERAGE_TWO_ITERATIONS!AQ18</f>
        <v>51504.138123359684</v>
      </c>
      <c r="AR17">
        <f>AVERAGE_TWO_ITERATIONS!AR$2*AVERAGE_TWO_ITERATIONS!AR18</f>
        <v>67039.865166634117</v>
      </c>
      <c r="AS17">
        <f>AVERAGE_TWO_ITERATIONS!AS$2*AVERAGE_TWO_ITERATIONS!AS18</f>
        <v>51146.997828602944</v>
      </c>
      <c r="AT17">
        <f>AVERAGE_TWO_ITERATIONS!AT$2*AVERAGE_TWO_ITERATIONS!AT18</f>
        <v>71713.640034063385</v>
      </c>
      <c r="AU17">
        <f>AVERAGE_TWO_ITERATIONS!AU$2*AVERAGE_TWO_ITERATIONS!AU18</f>
        <v>55549.076355497724</v>
      </c>
      <c r="AV17">
        <f>AVERAGE_TWO_ITERATIONS!AV$2*AVERAGE_TWO_ITERATIONS!AV18</f>
        <v>78691.128204101682</v>
      </c>
      <c r="AW17">
        <f>AVERAGE_TWO_ITERATIONS!AW$2*AVERAGE_TWO_ITERATIONS!AW18</f>
        <v>57937.193895576369</v>
      </c>
      <c r="AX17">
        <f>AVERAGE_TWO_ITERATIONS!AX$2*AVERAGE_TWO_ITERATIONS!AX18</f>
        <v>75154.710295580269</v>
      </c>
      <c r="AY17">
        <f>AVERAGE_TWO_ITERATIONS!AY$2*AVERAGE_TWO_ITERATIONS!AY18</f>
        <v>59428.011640664648</v>
      </c>
      <c r="AZ17">
        <f>AVERAGE_TWO_ITERATIONS!AZ$2*AVERAGE_TWO_ITERATIONS!AZ18</f>
        <v>77376.946753561017</v>
      </c>
      <c r="BA17">
        <f>AVERAGE_TWO_ITERATIONS!BA$2*AVERAGE_TWO_ITERATIONS!BA18</f>
        <v>58499.269225281889</v>
      </c>
      <c r="BB17">
        <f>AVERAGE_TWO_ITERATIONS!BB$2*AVERAGE_TWO_ITERATIONS!BB18</f>
        <v>78878.166121054965</v>
      </c>
      <c r="BC17">
        <f>AVERAGE_TWO_ITERATIONS!BC$2*AVERAGE_TWO_ITERATIONS!BC18</f>
        <v>59787.546980118823</v>
      </c>
      <c r="BD17">
        <f>AVERAGE_TWO_ITERATIONS!BD$2*AVERAGE_TWO_ITERATIONS!BD18</f>
        <v>83430.034668608845</v>
      </c>
      <c r="BE17">
        <f>AVERAGE_TWO_ITERATIONS!BE$2*AVERAGE_TWO_ITERATIONS!BE18</f>
        <v>61453.505454308623</v>
      </c>
      <c r="BF17">
        <f>AVERAGE_TWO_ITERATIONS!BF$2*AVERAGE_TWO_ITERATIONS!BF18</f>
        <v>82938.856894764613</v>
      </c>
      <c r="BG17">
        <f>AVERAGE_TWO_ITERATIONS!BG$2*AVERAGE_TWO_ITERATIONS!BG18</f>
        <v>63524.535597792281</v>
      </c>
      <c r="BH17">
        <f>AVERAGE_TWO_ITERATIONS!BH$2*AVERAGE_TWO_ITERATIONS!BH18</f>
        <v>86790.324191303924</v>
      </c>
      <c r="BI17">
        <f>AVERAGE_TWO_ITERATIONS!BI$2*AVERAGE_TWO_ITERATIONS!BI18</f>
        <v>67751.474913510727</v>
      </c>
      <c r="BJ17">
        <f>AVERAGE_TWO_ITERATIONS!BJ$2*AVERAGE_TWO_ITERATIONS!BJ18</f>
        <v>91113.032460940303</v>
      </c>
      <c r="BK17">
        <f>AVERAGE_TWO_ITERATIONS!BK$2*AVERAGE_TWO_ITERATIONS!BK18</f>
        <v>67932.999143902678</v>
      </c>
      <c r="BL17">
        <f>AVERAGE_TWO_ITERATIONS!BL$2*AVERAGE_TWO_ITERATIONS!BL18</f>
        <v>91332.485433441223</v>
      </c>
      <c r="BM17">
        <f>AVERAGE_TWO_ITERATIONS!BM$2*AVERAGE_TWO_ITERATIONS!BM18</f>
        <v>67062.096073497058</v>
      </c>
      <c r="BN17">
        <f>AVERAGE_TWO_ITERATIONS!BN$2*AVERAGE_TWO_ITERATIONS!BN18</f>
        <v>88380.295747101234</v>
      </c>
      <c r="BO17">
        <f>AVERAGE_TWO_ITERATIONS!BO$2*AVERAGE_TWO_ITERATIONS!BO18</f>
        <v>67776.989410974653</v>
      </c>
      <c r="BP17">
        <f>AVERAGE_TWO_ITERATIONS!BP$2*AVERAGE_TWO_ITERATIONS!BP18</f>
        <v>91680.593737781164</v>
      </c>
      <c r="BQ17">
        <f>AVERAGE_TWO_ITERATIONS!BQ$2*AVERAGE_TWO_ITERATIONS!BQ18</f>
        <v>71251.858771821979</v>
      </c>
      <c r="BR17">
        <f>AVERAGE_TWO_ITERATIONS!BR$2*AVERAGE_TWO_ITERATIONS!BR18</f>
        <v>94844.37517601336</v>
      </c>
      <c r="BS17">
        <f>AVERAGE_TWO_ITERATIONS!BS$2*AVERAGE_TWO_ITERATIONS!BS18</f>
        <v>75850.013985568745</v>
      </c>
      <c r="BT17">
        <f>AVERAGE_TWO_ITERATIONS!BT$2*AVERAGE_TWO_ITERATIONS!BT18</f>
        <v>100365.77851072363</v>
      </c>
      <c r="BU17">
        <f>AVERAGE_TWO_ITERATIONS!BU$2*AVERAGE_TWO_ITERATIONS!BU18</f>
        <v>75426.424538448671</v>
      </c>
      <c r="BV17">
        <f>AVERAGE_TWO_ITERATIONS!BV$2*AVERAGE_TWO_ITERATIONS!BV18</f>
        <v>101373.73079281318</v>
      </c>
      <c r="BW17">
        <f>AVERAGE_TWO_ITERATIONS!BW$2*AVERAGE_TWO_ITERATIONS!BW18</f>
        <v>76156.391263846308</v>
      </c>
      <c r="BX17">
        <f>AVERAGE_TWO_ITERATIONS!BX$2*AVERAGE_TWO_ITERATIONS!BX18</f>
        <v>103862.80472428932</v>
      </c>
      <c r="BY17">
        <f>AVERAGE_TWO_ITERATIONS!BY$2*AVERAGE_TWO_ITERATIONS!BY18</f>
        <v>76898.569734185323</v>
      </c>
      <c r="BZ17">
        <f>AVERAGE_TWO_ITERATIONS!BZ$2*AVERAGE_TWO_ITERATIONS!BZ18</f>
        <v>105839.68635767703</v>
      </c>
      <c r="CA17">
        <f>AVERAGE_TWO_ITERATIONS!CA$2*AVERAGE_TWO_ITERATIONS!CA18</f>
        <v>76795.837222321672</v>
      </c>
      <c r="CB17">
        <f>AVERAGE_TWO_ITERATIONS!CB$2*AVERAGE_TWO_ITERATIONS!CB18</f>
        <v>104306.54456591206</v>
      </c>
      <c r="CC17">
        <f>AVERAGE_TWO_ITERATIONS!CC$2*AVERAGE_TWO_ITERATIONS!CC18</f>
        <v>78732.08454517521</v>
      </c>
      <c r="CD17">
        <f>AVERAGE_TWO_ITERATIONS!CD$2*AVERAGE_TWO_ITERATIONS!CD18</f>
        <v>106524.99553627725</v>
      </c>
      <c r="CE17">
        <f>AVERAGE_TWO_ITERATIONS!CE$2*AVERAGE_TWO_ITERATIONS!CE18</f>
        <v>85940.747933073755</v>
      </c>
      <c r="CF17">
        <f>AVERAGE_TWO_ITERATIONS!CF$2*AVERAGE_TWO_ITERATIONS!CF18</f>
        <v>111095.64573506522</v>
      </c>
      <c r="CG17">
        <f>AVERAGE_TWO_ITERATIONS!CG$2*AVERAGE_TWO_ITERATIONS!CG18</f>
        <v>83615.216476873946</v>
      </c>
      <c r="CH17">
        <f>AVERAGE_TWO_ITERATIONS!CH$2*AVERAGE_TWO_ITERATIONS!CH18</f>
        <v>112992.98578811863</v>
      </c>
      <c r="CI17">
        <f>AVERAGE_TWO_ITERATIONS!CI$2*AVERAGE_TWO_ITERATIONS!CI18</f>
        <v>87310.023577200525</v>
      </c>
      <c r="CJ17">
        <f>AVERAGE_TWO_ITERATIONS!CJ$2*AVERAGE_TWO_ITERATIONS!CJ18</f>
        <v>114341.45632031671</v>
      </c>
      <c r="CK17">
        <f>AVERAGE_TWO_ITERATIONS!CK$2*AVERAGE_TWO_ITERATIONS!CK18</f>
        <v>86214.505263267376</v>
      </c>
      <c r="CL17">
        <f>AVERAGE_TWO_ITERATIONS!CL$2*AVERAGE_TWO_ITERATIONS!CL18</f>
        <v>112894.77846059045</v>
      </c>
      <c r="CM17">
        <f>AVERAGE_TWO_ITERATIONS!CM$2*AVERAGE_TWO_ITERATIONS!CM18</f>
        <v>84200.673243328274</v>
      </c>
      <c r="CN17">
        <f>AVERAGE_TWO_ITERATIONS!CN$2*AVERAGE_TWO_ITERATIONS!CN18</f>
        <v>115804.72868451517</v>
      </c>
      <c r="CO17">
        <f>AVERAGE_TWO_ITERATIONS!CO$2*AVERAGE_TWO_ITERATIONS!CO18</f>
        <v>88184.762465726701</v>
      </c>
      <c r="CP17">
        <f>AVERAGE_TWO_ITERATIONS!CP$2*AVERAGE_TWO_ITERATIONS!CP18</f>
        <v>120823.62450825924</v>
      </c>
      <c r="CQ17">
        <f>AVERAGE_TWO_ITERATIONS!CQ$2*AVERAGE_TWO_ITERATIONS!CQ18</f>
        <v>93653.201152138397</v>
      </c>
      <c r="CR17">
        <f>AVERAGE_TWO_ITERATIONS!CR$2*AVERAGE_TWO_ITERATIONS!CR18</f>
        <v>124793.63039099571</v>
      </c>
      <c r="CS17">
        <f>AVERAGE_TWO_ITERATIONS!CS$2*AVERAGE_TWO_ITERATIONS!CS18</f>
        <v>90921.718961927705</v>
      </c>
      <c r="CT17">
        <f>AVERAGE_TWO_ITERATIONS!CT$2*AVERAGE_TWO_ITERATIONS!CT18</f>
        <v>127545.87292173613</v>
      </c>
      <c r="CU17">
        <f>AVERAGE_TWO_ITERATIONS!CU$2*AVERAGE_TWO_ITERATIONS!CU18</f>
        <v>94403.966907418304</v>
      </c>
      <c r="CV17">
        <f>AVERAGE_TWO_ITERATIONS!CV$2*AVERAGE_TWO_ITERATIONS!CV18</f>
        <v>124402.7449369591</v>
      </c>
      <c r="CW17">
        <f>AVERAGE_TWO_ITERATIONS!CW$2*AVERAGE_TWO_ITERATIONS!CW18</f>
        <v>94123.994833534845</v>
      </c>
    </row>
    <row r="18" spans="1:101" x14ac:dyDescent="0.25">
      <c r="A18" t="s">
        <v>35</v>
      </c>
      <c r="B18">
        <f>AVERAGE_TWO_ITERATIONS!B$2*AVERAGE_TWO_ITERATIONS!B19</f>
        <v>542513.31189506082</v>
      </c>
      <c r="C18">
        <f>AVERAGE_TWO_ITERATIONS!C$2*AVERAGE_TWO_ITERATIONS!C19</f>
        <v>531881.56971657497</v>
      </c>
      <c r="D18">
        <f>AVERAGE_TWO_ITERATIONS!D$2*AVERAGE_TWO_ITERATIONS!D19</f>
        <v>556000.56119113287</v>
      </c>
      <c r="E18">
        <f>AVERAGE_TWO_ITERATIONS!E$2*AVERAGE_TWO_ITERATIONS!E19</f>
        <v>569300.81255462824</v>
      </c>
      <c r="F18">
        <f>AVERAGE_TWO_ITERATIONS!F$2*AVERAGE_TWO_ITERATIONS!F19</f>
        <v>533683.37850461388</v>
      </c>
      <c r="G18">
        <f>AVERAGE_TWO_ITERATIONS!G$2*AVERAGE_TWO_ITERATIONS!G19</f>
        <v>540122.73404717795</v>
      </c>
      <c r="H18">
        <f>AVERAGE_TWO_ITERATIONS!H$2*AVERAGE_TWO_ITERATIONS!H19</f>
        <v>571636.07625513652</v>
      </c>
      <c r="I18">
        <f>AVERAGE_TWO_ITERATIONS!I$2*AVERAGE_TWO_ITERATIONS!I19</f>
        <v>580039.56664916303</v>
      </c>
      <c r="J18">
        <f>AVERAGE_TWO_ITERATIONS!J$2*AVERAGE_TWO_ITERATIONS!J19</f>
        <v>619736.11403238913</v>
      </c>
      <c r="K18">
        <f>AVERAGE_TWO_ITERATIONS!K$2*AVERAGE_TWO_ITERATIONS!K19</f>
        <v>681880.05170106399</v>
      </c>
      <c r="L18">
        <f>AVERAGE_TWO_ITERATIONS!L$2*AVERAGE_TWO_ITERATIONS!L19</f>
        <v>728442.9086110018</v>
      </c>
      <c r="M18">
        <f>AVERAGE_TWO_ITERATIONS!M$2*AVERAGE_TWO_ITERATIONS!M19</f>
        <v>707213.91610943235</v>
      </c>
      <c r="N18">
        <f>AVERAGE_TWO_ITERATIONS!N$2*AVERAGE_TWO_ITERATIONS!N19</f>
        <v>733848.96104618942</v>
      </c>
      <c r="O18">
        <f>AVERAGE_TWO_ITERATIONS!O$2*AVERAGE_TWO_ITERATIONS!O19</f>
        <v>756453.02872815763</v>
      </c>
      <c r="P18">
        <f>AVERAGE_TWO_ITERATIONS!P$2*AVERAGE_TWO_ITERATIONS!P19</f>
        <v>754241.38815553498</v>
      </c>
      <c r="Q18">
        <f>AVERAGE_TWO_ITERATIONS!Q$2*AVERAGE_TWO_ITERATIONS!Q19</f>
        <v>779121.95531992859</v>
      </c>
      <c r="R18">
        <f>AVERAGE_TWO_ITERATIONS!R$2*AVERAGE_TWO_ITERATIONS!R19</f>
        <v>724498.19195219944</v>
      </c>
      <c r="S18">
        <f>AVERAGE_TWO_ITERATIONS!S$2*AVERAGE_TWO_ITERATIONS!S19</f>
        <v>735451.25705762242</v>
      </c>
      <c r="T18">
        <f>AVERAGE_TWO_ITERATIONS!T$2*AVERAGE_TWO_ITERATIONS!T19</f>
        <v>757335.41809033416</v>
      </c>
      <c r="U18">
        <f>AVERAGE_TWO_ITERATIONS!U$2*AVERAGE_TWO_ITERATIONS!U19</f>
        <v>765190.3207937876</v>
      </c>
      <c r="V18">
        <f>AVERAGE_TWO_ITERATIONS!V$2*AVERAGE_TWO_ITERATIONS!V19</f>
        <v>838494.06679246249</v>
      </c>
      <c r="W18">
        <f>AVERAGE_TWO_ITERATIONS!W$2*AVERAGE_TWO_ITERATIONS!W19</f>
        <v>894076.28048826684</v>
      </c>
      <c r="X18">
        <f>AVERAGE_TWO_ITERATIONS!X$2*AVERAGE_TWO_ITERATIONS!X19</f>
        <v>918583.21221106721</v>
      </c>
      <c r="Y18">
        <f>AVERAGE_TWO_ITERATIONS!Y$2*AVERAGE_TWO_ITERATIONS!Y19</f>
        <v>943251.44579747191</v>
      </c>
      <c r="Z18">
        <f>AVERAGE_TWO_ITERATIONS!Z$2*AVERAGE_TWO_ITERATIONS!Z19</f>
        <v>964219.43846173701</v>
      </c>
      <c r="AA18">
        <f>AVERAGE_TWO_ITERATIONS!AA$2*AVERAGE_TWO_ITERATIONS!AA19</f>
        <v>999794.84503668186</v>
      </c>
      <c r="AB18">
        <f>AVERAGE_TWO_ITERATIONS!AB$2*AVERAGE_TWO_ITERATIONS!AB19</f>
        <v>975074.07153794135</v>
      </c>
      <c r="AC18">
        <f>AVERAGE_TWO_ITERATIONS!AC$2*AVERAGE_TWO_ITERATIONS!AC19</f>
        <v>961513.88979716669</v>
      </c>
      <c r="AD18">
        <f>AVERAGE_TWO_ITERATIONS!AD$2*AVERAGE_TWO_ITERATIONS!AD19</f>
        <v>983620.09870141558</v>
      </c>
      <c r="AE18">
        <f>AVERAGE_TWO_ITERATIONS!AE$2*AVERAGE_TWO_ITERATIONS!AE19</f>
        <v>959835.48581983964</v>
      </c>
      <c r="AF18">
        <f>AVERAGE_TWO_ITERATIONS!AF$2*AVERAGE_TWO_ITERATIONS!AF19</f>
        <v>1000824.2831840343</v>
      </c>
      <c r="AG18">
        <f>AVERAGE_TWO_ITERATIONS!AG$2*AVERAGE_TWO_ITERATIONS!AG19</f>
        <v>1015936.9033323493</v>
      </c>
      <c r="AH18">
        <f>AVERAGE_TWO_ITERATIONS!AH$2*AVERAGE_TWO_ITERATIONS!AH19</f>
        <v>1080958.1323672284</v>
      </c>
      <c r="AI18">
        <f>AVERAGE_TWO_ITERATIONS!AI$2*AVERAGE_TWO_ITERATIONS!AI19</f>
        <v>1137328.4911635302</v>
      </c>
      <c r="AJ18">
        <f>AVERAGE_TWO_ITERATIONS!AJ$2*AVERAGE_TWO_ITERATIONS!AJ19</f>
        <v>1097547.0804879745</v>
      </c>
      <c r="AK18">
        <f>AVERAGE_TWO_ITERATIONS!AK$2*AVERAGE_TWO_ITERATIONS!AK19</f>
        <v>1153266.9732404514</v>
      </c>
      <c r="AL18">
        <f>AVERAGE_TWO_ITERATIONS!AL$2*AVERAGE_TWO_ITERATIONS!AL19</f>
        <v>1165655.5885945167</v>
      </c>
      <c r="AM18">
        <f>AVERAGE_TWO_ITERATIONS!AM$2*AVERAGE_TWO_ITERATIONS!AM19</f>
        <v>1188960.1853404741</v>
      </c>
      <c r="AN18">
        <f>AVERAGE_TWO_ITERATIONS!AN$2*AVERAGE_TWO_ITERATIONS!AN19</f>
        <v>1167712.2894156028</v>
      </c>
      <c r="AO18">
        <f>AVERAGE_TWO_ITERATIONS!AO$2*AVERAGE_TWO_ITERATIONS!AO19</f>
        <v>1172478.5623165835</v>
      </c>
      <c r="AP18">
        <f>AVERAGE_TWO_ITERATIONS!AP$2*AVERAGE_TWO_ITERATIONS!AP19</f>
        <v>1172771.4664844899</v>
      </c>
      <c r="AQ18">
        <f>AVERAGE_TWO_ITERATIONS!AQ$2*AVERAGE_TWO_ITERATIONS!AQ19</f>
        <v>1171009.1262307472</v>
      </c>
      <c r="AR18">
        <f>AVERAGE_TWO_ITERATIONS!AR$2*AVERAGE_TWO_ITERATIONS!AR19</f>
        <v>1226886.6706540301</v>
      </c>
      <c r="AS18">
        <f>AVERAGE_TWO_ITERATIONS!AS$2*AVERAGE_TWO_ITERATIONS!AS19</f>
        <v>1230368.9858086973</v>
      </c>
      <c r="AT18">
        <f>AVERAGE_TWO_ITERATIONS!AT$2*AVERAGE_TWO_ITERATIONS!AT19</f>
        <v>1266715.1970980258</v>
      </c>
      <c r="AU18">
        <f>AVERAGE_TWO_ITERATIONS!AU$2*AVERAGE_TWO_ITERATIONS!AU19</f>
        <v>1325266.9824291416</v>
      </c>
      <c r="AV18">
        <f>AVERAGE_TWO_ITERATIONS!AV$2*AVERAGE_TWO_ITERATIONS!AV19</f>
        <v>1334722.2400870363</v>
      </c>
      <c r="AW18">
        <f>AVERAGE_TWO_ITERATIONS!AW$2*AVERAGE_TWO_ITERATIONS!AW19</f>
        <v>1371646.4928690065</v>
      </c>
      <c r="AX18">
        <f>AVERAGE_TWO_ITERATIONS!AX$2*AVERAGE_TWO_ITERATIONS!AX19</f>
        <v>1390120.3936113005</v>
      </c>
      <c r="AY18">
        <f>AVERAGE_TWO_ITERATIONS!AY$2*AVERAGE_TWO_ITERATIONS!AY19</f>
        <v>1353236.1372042592</v>
      </c>
      <c r="AZ18">
        <f>AVERAGE_TWO_ITERATIONS!AZ$2*AVERAGE_TWO_ITERATIONS!AZ19</f>
        <v>1405404.4874087055</v>
      </c>
      <c r="BA18">
        <f>AVERAGE_TWO_ITERATIONS!BA$2*AVERAGE_TWO_ITERATIONS!BA19</f>
        <v>1395420.6139869385</v>
      </c>
      <c r="BB18">
        <f>AVERAGE_TWO_ITERATIONS!BB$2*AVERAGE_TWO_ITERATIONS!BB19</f>
        <v>1421308.1608184618</v>
      </c>
      <c r="BC18">
        <f>AVERAGE_TWO_ITERATIONS!BC$2*AVERAGE_TWO_ITERATIONS!BC19</f>
        <v>1398214.0000333376</v>
      </c>
      <c r="BD18">
        <f>AVERAGE_TWO_ITERATIONS!BD$2*AVERAGE_TWO_ITERATIONS!BD19</f>
        <v>1426025.0100791897</v>
      </c>
      <c r="BE18">
        <f>AVERAGE_TWO_ITERATIONS!BE$2*AVERAGE_TWO_ITERATIONS!BE19</f>
        <v>1471841.2708226747</v>
      </c>
      <c r="BF18">
        <f>AVERAGE_TWO_ITERATIONS!BF$2*AVERAGE_TWO_ITERATIONS!BF19</f>
        <v>1524325.6832005011</v>
      </c>
      <c r="BG18">
        <f>AVERAGE_TWO_ITERATIONS!BG$2*AVERAGE_TWO_ITERATIONS!BG19</f>
        <v>1507457.9722084675</v>
      </c>
      <c r="BH18">
        <f>AVERAGE_TWO_ITERATIONS!BH$2*AVERAGE_TWO_ITERATIONS!BH19</f>
        <v>1533130.5402054691</v>
      </c>
      <c r="BI18">
        <f>AVERAGE_TWO_ITERATIONS!BI$2*AVERAGE_TWO_ITERATIONS!BI19</f>
        <v>1521476.1354952634</v>
      </c>
      <c r="BJ18">
        <f>AVERAGE_TWO_ITERATIONS!BJ$2*AVERAGE_TWO_ITERATIONS!BJ19</f>
        <v>1606816.4536932081</v>
      </c>
      <c r="BK18">
        <f>AVERAGE_TWO_ITERATIONS!BK$2*AVERAGE_TWO_ITERATIONS!BK19</f>
        <v>1552812.7225866893</v>
      </c>
      <c r="BL18">
        <f>AVERAGE_TWO_ITERATIONS!BL$2*AVERAGE_TWO_ITERATIONS!BL19</f>
        <v>1600997.0297835958</v>
      </c>
      <c r="BM18">
        <f>AVERAGE_TWO_ITERATIONS!BM$2*AVERAGE_TWO_ITERATIONS!BM19</f>
        <v>1630998.1965032213</v>
      </c>
      <c r="BN18">
        <f>AVERAGE_TWO_ITERATIONS!BN$2*AVERAGE_TWO_ITERATIONS!BN19</f>
        <v>1630108.5107569809</v>
      </c>
      <c r="BO18">
        <f>AVERAGE_TWO_ITERATIONS!BO$2*AVERAGE_TWO_ITERATIONS!BO19</f>
        <v>1611262.2896460306</v>
      </c>
      <c r="BP18">
        <f>AVERAGE_TWO_ITERATIONS!BP$2*AVERAGE_TWO_ITERATIONS!BP19</f>
        <v>1650941.6595274436</v>
      </c>
      <c r="BQ18">
        <f>AVERAGE_TWO_ITERATIONS!BQ$2*AVERAGE_TWO_ITERATIONS!BQ19</f>
        <v>1703152.2687138957</v>
      </c>
      <c r="BR18">
        <f>AVERAGE_TWO_ITERATIONS!BR$2*AVERAGE_TWO_ITERATIONS!BR19</f>
        <v>1789331.3271227188</v>
      </c>
      <c r="BS18">
        <f>AVERAGE_TWO_ITERATIONS!BS$2*AVERAGE_TWO_ITERATIONS!BS19</f>
        <v>1786765.2022127404</v>
      </c>
      <c r="BT18">
        <f>AVERAGE_TWO_ITERATIONS!BT$2*AVERAGE_TWO_ITERATIONS!BT19</f>
        <v>1785777.1279229892</v>
      </c>
      <c r="BU18">
        <f>AVERAGE_TWO_ITERATIONS!BU$2*AVERAGE_TWO_ITERATIONS!BU19</f>
        <v>1742379.8893366007</v>
      </c>
      <c r="BV18">
        <f>AVERAGE_TWO_ITERATIONS!BV$2*AVERAGE_TWO_ITERATIONS!BV19</f>
        <v>1807854.6576264258</v>
      </c>
      <c r="BW18">
        <f>AVERAGE_TWO_ITERATIONS!BW$2*AVERAGE_TWO_ITERATIONS!BW19</f>
        <v>1776634.7747825684</v>
      </c>
      <c r="BX18">
        <f>AVERAGE_TWO_ITERATIONS!BX$2*AVERAGE_TWO_ITERATIONS!BX19</f>
        <v>1879071.6376926317</v>
      </c>
      <c r="BY18">
        <f>AVERAGE_TWO_ITERATIONS!BY$2*AVERAGE_TWO_ITERATIONS!BY19</f>
        <v>1821564.0157686323</v>
      </c>
      <c r="BZ18">
        <f>AVERAGE_TWO_ITERATIONS!BZ$2*AVERAGE_TWO_ITERATIONS!BZ19</f>
        <v>1826027.2390299134</v>
      </c>
      <c r="CA18">
        <f>AVERAGE_TWO_ITERATIONS!CA$2*AVERAGE_TWO_ITERATIONS!CA19</f>
        <v>1769837.9972289484</v>
      </c>
      <c r="CB18">
        <f>AVERAGE_TWO_ITERATIONS!CB$2*AVERAGE_TWO_ITERATIONS!CB19</f>
        <v>1844146.9162684446</v>
      </c>
      <c r="CC18">
        <f>AVERAGE_TWO_ITERATIONS!CC$2*AVERAGE_TWO_ITERATIONS!CC19</f>
        <v>1878526.512380878</v>
      </c>
      <c r="CD18">
        <f>AVERAGE_TWO_ITERATIONS!CD$2*AVERAGE_TWO_ITERATIONS!CD19</f>
        <v>1910865.0573074957</v>
      </c>
      <c r="CE18">
        <f>AVERAGE_TWO_ITERATIONS!CE$2*AVERAGE_TWO_ITERATIONS!CE19</f>
        <v>1995867.9588720617</v>
      </c>
      <c r="CF18">
        <f>AVERAGE_TWO_ITERATIONS!CF$2*AVERAGE_TWO_ITERATIONS!CF19</f>
        <v>2022615.5435660149</v>
      </c>
      <c r="CG18">
        <f>AVERAGE_TWO_ITERATIONS!CG$2*AVERAGE_TWO_ITERATIONS!CG19</f>
        <v>1954188.3945532429</v>
      </c>
      <c r="CH18">
        <f>AVERAGE_TWO_ITERATIONS!CH$2*AVERAGE_TWO_ITERATIONS!CH19</f>
        <v>2031364.8303668867</v>
      </c>
      <c r="CI18">
        <f>AVERAGE_TWO_ITERATIONS!CI$2*AVERAGE_TWO_ITERATIONS!CI19</f>
        <v>2064834.043214832</v>
      </c>
      <c r="CJ18">
        <f>AVERAGE_TWO_ITERATIONS!CJ$2*AVERAGE_TWO_ITERATIONS!CJ19</f>
        <v>2064969.9369536657</v>
      </c>
      <c r="CK18">
        <f>AVERAGE_TWO_ITERATIONS!CK$2*AVERAGE_TWO_ITERATIONS!CK19</f>
        <v>2067769.3915541242</v>
      </c>
      <c r="CL18">
        <f>AVERAGE_TWO_ITERATIONS!CL$2*AVERAGE_TWO_ITERATIONS!CL19</f>
        <v>2010248.0089143428</v>
      </c>
      <c r="CM18">
        <f>AVERAGE_TWO_ITERATIONS!CM$2*AVERAGE_TWO_ITERATIONS!CM19</f>
        <v>2028524.0566715258</v>
      </c>
      <c r="CN18">
        <f>AVERAGE_TWO_ITERATIONS!CN$2*AVERAGE_TWO_ITERATIONS!CN19</f>
        <v>2158327.1245980295</v>
      </c>
      <c r="CO18">
        <f>AVERAGE_TWO_ITERATIONS!CO$2*AVERAGE_TWO_ITERATIONS!CO19</f>
        <v>2142164.6640602006</v>
      </c>
      <c r="CP18">
        <f>AVERAGE_TWO_ITERATIONS!CP$2*AVERAGE_TWO_ITERATIONS!CP19</f>
        <v>2119568.7444899632</v>
      </c>
      <c r="CQ18">
        <f>AVERAGE_TWO_ITERATIONS!CQ$2*AVERAGE_TWO_ITERATIONS!CQ19</f>
        <v>2165702.5477051893</v>
      </c>
      <c r="CR18">
        <f>AVERAGE_TWO_ITERATIONS!CR$2*AVERAGE_TWO_ITERATIONS!CR19</f>
        <v>2229412.9476758004</v>
      </c>
      <c r="CS18">
        <f>AVERAGE_TWO_ITERATIONS!CS$2*AVERAGE_TWO_ITERATIONS!CS19</f>
        <v>2225253.7799669309</v>
      </c>
      <c r="CT18">
        <f>AVERAGE_TWO_ITERATIONS!CT$2*AVERAGE_TWO_ITERATIONS!CT19</f>
        <v>2231277.8073265976</v>
      </c>
      <c r="CU18">
        <f>AVERAGE_TWO_ITERATIONS!CU$2*AVERAGE_TWO_ITERATIONS!CU19</f>
        <v>2257987.6180880754</v>
      </c>
      <c r="CV18">
        <f>AVERAGE_TWO_ITERATIONS!CV$2*AVERAGE_TWO_ITERATIONS!CV19</f>
        <v>2319716.226757613</v>
      </c>
      <c r="CW18">
        <f>AVERAGE_TWO_ITERATIONS!CW$2*AVERAGE_TWO_ITERATIONS!CW19</f>
        <v>2258443.5436064587</v>
      </c>
    </row>
    <row r="19" spans="1:101" x14ac:dyDescent="0.25">
      <c r="A19" t="s">
        <v>36</v>
      </c>
      <c r="B19">
        <f>AVERAGE_TWO_ITERATIONS!B$2*AVERAGE_TWO_ITERATIONS!B20</f>
        <v>120013.46514387945</v>
      </c>
      <c r="C19">
        <f>AVERAGE_TWO_ITERATIONS!C$2*AVERAGE_TWO_ITERATIONS!C20</f>
        <v>123489.09718007955</v>
      </c>
      <c r="D19">
        <f>AVERAGE_TWO_ITERATIONS!D$2*AVERAGE_TWO_ITERATIONS!D20</f>
        <v>127861.4792776604</v>
      </c>
      <c r="E19">
        <f>AVERAGE_TWO_ITERATIONS!E$2*AVERAGE_TWO_ITERATIONS!E20</f>
        <v>124771.13692153351</v>
      </c>
      <c r="F19">
        <f>AVERAGE_TWO_ITERATIONS!F$2*AVERAGE_TWO_ITERATIONS!F20</f>
        <v>117707.23497669549</v>
      </c>
      <c r="G19">
        <f>AVERAGE_TWO_ITERATIONS!G$2*AVERAGE_TWO_ITERATIONS!G20</f>
        <v>124549.51453188364</v>
      </c>
      <c r="H19">
        <f>AVERAGE_TWO_ITERATIONS!H$2*AVERAGE_TWO_ITERATIONS!H20</f>
        <v>125634.43681553633</v>
      </c>
      <c r="I19">
        <f>AVERAGE_TWO_ITERATIONS!I$2*AVERAGE_TWO_ITERATIONS!I20</f>
        <v>126307.15559462157</v>
      </c>
      <c r="J19">
        <f>AVERAGE_TWO_ITERATIONS!J$2*AVERAGE_TWO_ITERATIONS!J20</f>
        <v>145962.1790182874</v>
      </c>
      <c r="K19">
        <f>AVERAGE_TWO_ITERATIONS!K$2*AVERAGE_TWO_ITERATIONS!K20</f>
        <v>154103.9207293271</v>
      </c>
      <c r="L19">
        <f>AVERAGE_TWO_ITERATIONS!L$2*AVERAGE_TWO_ITERATIONS!L20</f>
        <v>158976.41749950207</v>
      </c>
      <c r="M19">
        <f>AVERAGE_TWO_ITERATIONS!M$2*AVERAGE_TWO_ITERATIONS!M20</f>
        <v>163728.25476962104</v>
      </c>
      <c r="N19">
        <f>AVERAGE_TWO_ITERATIONS!N$2*AVERAGE_TWO_ITERATIONS!N20</f>
        <v>162734.15208203241</v>
      </c>
      <c r="O19">
        <f>AVERAGE_TWO_ITERATIONS!O$2*AVERAGE_TWO_ITERATIONS!O20</f>
        <v>170626.15057656908</v>
      </c>
      <c r="P19">
        <f>AVERAGE_TWO_ITERATIONS!P$2*AVERAGE_TWO_ITERATIONS!P20</f>
        <v>165581.88308355625</v>
      </c>
      <c r="Q19">
        <f>AVERAGE_TWO_ITERATIONS!Q$2*AVERAGE_TWO_ITERATIONS!Q20</f>
        <v>166660.51671944867</v>
      </c>
      <c r="R19">
        <f>AVERAGE_TWO_ITERATIONS!R$2*AVERAGE_TWO_ITERATIONS!R20</f>
        <v>168409.4492282088</v>
      </c>
      <c r="S19">
        <f>AVERAGE_TWO_ITERATIONS!S$2*AVERAGE_TWO_ITERATIONS!S20</f>
        <v>166120.29289501676</v>
      </c>
      <c r="T19">
        <f>AVERAGE_TWO_ITERATIONS!T$2*AVERAGE_TWO_ITERATIONS!T20</f>
        <v>170458.83834073902</v>
      </c>
      <c r="U19">
        <f>AVERAGE_TWO_ITERATIONS!U$2*AVERAGE_TWO_ITERATIONS!U20</f>
        <v>179978.76980430528</v>
      </c>
      <c r="V19">
        <f>AVERAGE_TWO_ITERATIONS!V$2*AVERAGE_TWO_ITERATIONS!V20</f>
        <v>188833.33833708952</v>
      </c>
      <c r="W19">
        <f>AVERAGE_TWO_ITERATIONS!W$2*AVERAGE_TWO_ITERATIONS!W20</f>
        <v>195483.74520027993</v>
      </c>
      <c r="X19">
        <f>AVERAGE_TWO_ITERATIONS!X$2*AVERAGE_TWO_ITERATIONS!X20</f>
        <v>203408.21746453256</v>
      </c>
      <c r="Y19">
        <f>AVERAGE_TWO_ITERATIONS!Y$2*AVERAGE_TWO_ITERATIONS!Y20</f>
        <v>210214.65280267928</v>
      </c>
      <c r="Z19">
        <f>AVERAGE_TWO_ITERATIONS!Z$2*AVERAGE_TWO_ITERATIONS!Z20</f>
        <v>220893.45710155074</v>
      </c>
      <c r="AA19">
        <f>AVERAGE_TWO_ITERATIONS!AA$2*AVERAGE_TWO_ITERATIONS!AA20</f>
        <v>222621.86389356569</v>
      </c>
      <c r="AB19">
        <f>AVERAGE_TWO_ITERATIONS!AB$2*AVERAGE_TWO_ITERATIONS!AB20</f>
        <v>213740.0563999658</v>
      </c>
      <c r="AC19">
        <f>AVERAGE_TWO_ITERATIONS!AC$2*AVERAGE_TWO_ITERATIONS!AC20</f>
        <v>225699.51788041528</v>
      </c>
      <c r="AD19">
        <f>AVERAGE_TWO_ITERATIONS!AD$2*AVERAGE_TWO_ITERATIONS!AD20</f>
        <v>213943.21891269617</v>
      </c>
      <c r="AE19">
        <f>AVERAGE_TWO_ITERATIONS!AE$2*AVERAGE_TWO_ITERATIONS!AE20</f>
        <v>218040.48124356428</v>
      </c>
      <c r="AF19">
        <f>AVERAGE_TWO_ITERATIONS!AF$2*AVERAGE_TWO_ITERATIONS!AF20</f>
        <v>224540.74434552024</v>
      </c>
      <c r="AG19">
        <f>AVERAGE_TWO_ITERATIONS!AG$2*AVERAGE_TWO_ITERATIONS!AG20</f>
        <v>219381.17534981511</v>
      </c>
      <c r="AH19">
        <f>AVERAGE_TWO_ITERATIONS!AH$2*AVERAGE_TWO_ITERATIONS!AH20</f>
        <v>234889.44723917803</v>
      </c>
      <c r="AI19">
        <f>AVERAGE_TWO_ITERATIONS!AI$2*AVERAGE_TWO_ITERATIONS!AI20</f>
        <v>250117.60468738273</v>
      </c>
      <c r="AJ19">
        <f>AVERAGE_TWO_ITERATIONS!AJ$2*AVERAGE_TWO_ITERATIONS!AJ20</f>
        <v>247457.37556676412</v>
      </c>
      <c r="AK19">
        <f>AVERAGE_TWO_ITERATIONS!AK$2*AVERAGE_TWO_ITERATIONS!AK20</f>
        <v>257806.01390188318</v>
      </c>
      <c r="AL19">
        <f>AVERAGE_TWO_ITERATIONS!AL$2*AVERAGE_TWO_ITERATIONS!AL20</f>
        <v>258776.83242056286</v>
      </c>
      <c r="AM19">
        <f>AVERAGE_TWO_ITERATIONS!AM$2*AVERAGE_TWO_ITERATIONS!AM20</f>
        <v>263829.55569246382</v>
      </c>
      <c r="AN19">
        <f>AVERAGE_TWO_ITERATIONS!AN$2*AVERAGE_TWO_ITERATIONS!AN20</f>
        <v>268247.8796370239</v>
      </c>
      <c r="AO19">
        <f>AVERAGE_TWO_ITERATIONS!AO$2*AVERAGE_TWO_ITERATIONS!AO20</f>
        <v>257041.28292821668</v>
      </c>
      <c r="AP19">
        <f>AVERAGE_TWO_ITERATIONS!AP$2*AVERAGE_TWO_ITERATIONS!AP20</f>
        <v>268479.45805483393</v>
      </c>
      <c r="AQ19">
        <f>AVERAGE_TWO_ITERATIONS!AQ$2*AVERAGE_TWO_ITERATIONS!AQ20</f>
        <v>265964.39930066455</v>
      </c>
      <c r="AR19">
        <f>AVERAGE_TWO_ITERATIONS!AR$2*AVERAGE_TWO_ITERATIONS!AR20</f>
        <v>272007.16506204614</v>
      </c>
      <c r="AS19">
        <f>AVERAGE_TWO_ITERATIONS!AS$2*AVERAGE_TWO_ITERATIONS!AS20</f>
        <v>277273.96418415551</v>
      </c>
      <c r="AT19">
        <f>AVERAGE_TWO_ITERATIONS!AT$2*AVERAGE_TWO_ITERATIONS!AT20</f>
        <v>276881.60009588883</v>
      </c>
      <c r="AU19">
        <f>AVERAGE_TWO_ITERATIONS!AU$2*AVERAGE_TWO_ITERATIONS!AU20</f>
        <v>291496.08546008536</v>
      </c>
      <c r="AV19">
        <f>AVERAGE_TWO_ITERATIONS!AV$2*AVERAGE_TWO_ITERATIONS!AV20</f>
        <v>296065.30671052291</v>
      </c>
      <c r="AW19">
        <f>AVERAGE_TWO_ITERATIONS!AW$2*AVERAGE_TWO_ITERATIONS!AW20</f>
        <v>323003.62480967905</v>
      </c>
      <c r="AX19">
        <f>AVERAGE_TWO_ITERATIONS!AX$2*AVERAGE_TWO_ITERATIONS!AX20</f>
        <v>306715.46476501832</v>
      </c>
      <c r="AY19">
        <f>AVERAGE_TWO_ITERATIONS!AY$2*AVERAGE_TWO_ITERATIONS!AY20</f>
        <v>322162.39271440945</v>
      </c>
      <c r="AZ19">
        <f>AVERAGE_TWO_ITERATIONS!AZ$2*AVERAGE_TWO_ITERATIONS!AZ20</f>
        <v>302275.28254586062</v>
      </c>
      <c r="BA19">
        <f>AVERAGE_TWO_ITERATIONS!BA$2*AVERAGE_TWO_ITERATIONS!BA20</f>
        <v>313378.94481179107</v>
      </c>
      <c r="BB19">
        <f>AVERAGE_TWO_ITERATIONS!BB$2*AVERAGE_TWO_ITERATIONS!BB20</f>
        <v>317385.71969920641</v>
      </c>
      <c r="BC19">
        <f>AVERAGE_TWO_ITERATIONS!BC$2*AVERAGE_TWO_ITERATIONS!BC20</f>
        <v>316969.30624652107</v>
      </c>
      <c r="BD19">
        <f>AVERAGE_TWO_ITERATIONS!BD$2*AVERAGE_TWO_ITERATIONS!BD20</f>
        <v>329757.74379720376</v>
      </c>
      <c r="BE19">
        <f>AVERAGE_TWO_ITERATIONS!BE$2*AVERAGE_TWO_ITERATIONS!BE20</f>
        <v>323427.73446114355</v>
      </c>
      <c r="BF19">
        <f>AVERAGE_TWO_ITERATIONS!BF$2*AVERAGE_TWO_ITERATIONS!BF20</f>
        <v>332554.03400997294</v>
      </c>
      <c r="BG19">
        <f>AVERAGE_TWO_ITERATIONS!BG$2*AVERAGE_TWO_ITERATIONS!BG20</f>
        <v>338247.92661285849</v>
      </c>
      <c r="BH19">
        <f>AVERAGE_TWO_ITERATIONS!BH$2*AVERAGE_TWO_ITERATIONS!BH20</f>
        <v>351267.86309132667</v>
      </c>
      <c r="BI19">
        <f>AVERAGE_TWO_ITERATIONS!BI$2*AVERAGE_TWO_ITERATIONS!BI20</f>
        <v>354950.06654882251</v>
      </c>
      <c r="BJ19">
        <f>AVERAGE_TWO_ITERATIONS!BJ$2*AVERAGE_TWO_ITERATIONS!BJ20</f>
        <v>344251.80605639413</v>
      </c>
      <c r="BK19">
        <f>AVERAGE_TWO_ITERATIONS!BK$2*AVERAGE_TWO_ITERATIONS!BK20</f>
        <v>372175.66704731708</v>
      </c>
      <c r="BL19">
        <f>AVERAGE_TWO_ITERATIONS!BL$2*AVERAGE_TWO_ITERATIONS!BL20</f>
        <v>363499.94539697672</v>
      </c>
      <c r="BM19">
        <f>AVERAGE_TWO_ITERATIONS!BM$2*AVERAGE_TWO_ITERATIONS!BM20</f>
        <v>351868.68436258397</v>
      </c>
      <c r="BN19">
        <f>AVERAGE_TWO_ITERATIONS!BN$2*AVERAGE_TWO_ITERATIONS!BN20</f>
        <v>343620.58095414512</v>
      </c>
      <c r="BO19">
        <f>AVERAGE_TWO_ITERATIONS!BO$2*AVERAGE_TWO_ITERATIONS!BO20</f>
        <v>357302.36363105418</v>
      </c>
      <c r="BP19">
        <f>AVERAGE_TWO_ITERATIONS!BP$2*AVERAGE_TWO_ITERATIONS!BP20</f>
        <v>367531.33684775286</v>
      </c>
      <c r="BQ19">
        <f>AVERAGE_TWO_ITERATIONS!BQ$2*AVERAGE_TWO_ITERATIONS!BQ20</f>
        <v>367122.71548891062</v>
      </c>
      <c r="BR19">
        <f>AVERAGE_TWO_ITERATIONS!BR$2*AVERAGE_TWO_ITERATIONS!BR20</f>
        <v>384433.62859238754</v>
      </c>
      <c r="BS19">
        <f>AVERAGE_TWO_ITERATIONS!BS$2*AVERAGE_TWO_ITERATIONS!BS20</f>
        <v>390993.24559890496</v>
      </c>
      <c r="BT19">
        <f>AVERAGE_TWO_ITERATIONS!BT$2*AVERAGE_TWO_ITERATIONS!BT20</f>
        <v>400254.84452903958</v>
      </c>
      <c r="BU19">
        <f>AVERAGE_TWO_ITERATIONS!BU$2*AVERAGE_TWO_ITERATIONS!BU20</f>
        <v>398467.92828519724</v>
      </c>
      <c r="BV19">
        <f>AVERAGE_TWO_ITERATIONS!BV$2*AVERAGE_TWO_ITERATIONS!BV20</f>
        <v>406639.46821690613</v>
      </c>
      <c r="BW19">
        <f>AVERAGE_TWO_ITERATIONS!BW$2*AVERAGE_TWO_ITERATIONS!BW20</f>
        <v>402966.36192692973</v>
      </c>
      <c r="BX19">
        <f>AVERAGE_TWO_ITERATIONS!BX$2*AVERAGE_TWO_ITERATIONS!BX20</f>
        <v>405387.56200985203</v>
      </c>
      <c r="BY19">
        <f>AVERAGE_TWO_ITERATIONS!BY$2*AVERAGE_TWO_ITERATIONS!BY20</f>
        <v>395785.76336426887</v>
      </c>
      <c r="BZ19">
        <f>AVERAGE_TWO_ITERATIONS!BZ$2*AVERAGE_TWO_ITERATIONS!BZ20</f>
        <v>417743.0471573759</v>
      </c>
      <c r="CA19">
        <f>AVERAGE_TWO_ITERATIONS!CA$2*AVERAGE_TWO_ITERATIONS!CA20</f>
        <v>414295.95522813132</v>
      </c>
      <c r="CB19">
        <f>AVERAGE_TWO_ITERATIONS!CB$2*AVERAGE_TWO_ITERATIONS!CB20</f>
        <v>411806.31934661703</v>
      </c>
      <c r="CC19">
        <f>AVERAGE_TWO_ITERATIONS!CC$2*AVERAGE_TWO_ITERATIONS!CC20</f>
        <v>434311.62764943944</v>
      </c>
      <c r="CD19">
        <f>AVERAGE_TWO_ITERATIONS!CD$2*AVERAGE_TWO_ITERATIONS!CD20</f>
        <v>416975.91172234609</v>
      </c>
      <c r="CE19">
        <f>AVERAGE_TWO_ITERATIONS!CE$2*AVERAGE_TWO_ITERATIONS!CE20</f>
        <v>447740.84019678913</v>
      </c>
      <c r="CF19">
        <f>AVERAGE_TWO_ITERATIONS!CF$2*AVERAGE_TWO_ITERATIONS!CF20</f>
        <v>454542.19301927276</v>
      </c>
      <c r="CG19">
        <f>AVERAGE_TWO_ITERATIONS!CG$2*AVERAGE_TWO_ITERATIONS!CG20</f>
        <v>448012.67138063995</v>
      </c>
      <c r="CH19">
        <f>AVERAGE_TWO_ITERATIONS!CH$2*AVERAGE_TWO_ITERATIONS!CH20</f>
        <v>448549.17812075187</v>
      </c>
      <c r="CI19">
        <f>AVERAGE_TWO_ITERATIONS!CI$2*AVERAGE_TWO_ITERATIONS!CI20</f>
        <v>461783.8626161635</v>
      </c>
      <c r="CJ19">
        <f>AVERAGE_TWO_ITERATIONS!CJ$2*AVERAGE_TWO_ITERATIONS!CJ20</f>
        <v>453932.68412891804</v>
      </c>
      <c r="CK19">
        <f>AVERAGE_TWO_ITERATIONS!CK$2*AVERAGE_TWO_ITERATIONS!CK20</f>
        <v>462058.60903008725</v>
      </c>
      <c r="CL19">
        <f>AVERAGE_TWO_ITERATIONS!CL$2*AVERAGE_TWO_ITERATIONS!CL20</f>
        <v>453769.16078125249</v>
      </c>
      <c r="CM19">
        <f>AVERAGE_TWO_ITERATIONS!CM$2*AVERAGE_TWO_ITERATIONS!CM20</f>
        <v>467112.04264052463</v>
      </c>
      <c r="CN19">
        <f>AVERAGE_TWO_ITERATIONS!CN$2*AVERAGE_TWO_ITERATIONS!CN20</f>
        <v>469920.75180091464</v>
      </c>
      <c r="CO19">
        <f>AVERAGE_TWO_ITERATIONS!CO$2*AVERAGE_TWO_ITERATIONS!CO20</f>
        <v>495323.5697289852</v>
      </c>
      <c r="CP19">
        <f>AVERAGE_TWO_ITERATIONS!CP$2*AVERAGE_TWO_ITERATIONS!CP20</f>
        <v>495561.14569234516</v>
      </c>
      <c r="CQ19">
        <f>AVERAGE_TWO_ITERATIONS!CQ$2*AVERAGE_TWO_ITERATIONS!CQ20</f>
        <v>489723.67855510872</v>
      </c>
      <c r="CR19">
        <f>AVERAGE_TWO_ITERATIONS!CR$2*AVERAGE_TWO_ITERATIONS!CR20</f>
        <v>512310.60300242034</v>
      </c>
      <c r="CS19">
        <f>AVERAGE_TWO_ITERATIONS!CS$2*AVERAGE_TWO_ITERATIONS!CS20</f>
        <v>482236.10811179824</v>
      </c>
      <c r="CT19">
        <f>AVERAGE_TWO_ITERATIONS!CT$2*AVERAGE_TWO_ITERATIONS!CT20</f>
        <v>519042.99566222861</v>
      </c>
      <c r="CU19">
        <f>AVERAGE_TWO_ITERATIONS!CU$2*AVERAGE_TWO_ITERATIONS!CU20</f>
        <v>523400.78780049359</v>
      </c>
      <c r="CV19">
        <f>AVERAGE_TWO_ITERATIONS!CV$2*AVERAGE_TWO_ITERATIONS!CV20</f>
        <v>514513.98589647212</v>
      </c>
      <c r="CW19">
        <f>AVERAGE_TWO_ITERATIONS!CW$2*AVERAGE_TWO_ITERATIONS!CW20</f>
        <v>491359.47558699572</v>
      </c>
    </row>
    <row r="20" spans="1:101" x14ac:dyDescent="0.25">
      <c r="A20" t="s">
        <v>38</v>
      </c>
      <c r="B20">
        <f>AVERAGE_TWO_ITERATIONS!B$2*AVERAGE_TWO_ITERATIONS!B21</f>
        <v>16.735076501577868</v>
      </c>
      <c r="C20">
        <f>AVERAGE_TWO_ITERATIONS!C$2*AVERAGE_TWO_ITERATIONS!C21</f>
        <v>16.757812785433806</v>
      </c>
      <c r="D20">
        <f>AVERAGE_TWO_ITERATIONS!D$2*AVERAGE_TWO_ITERATIONS!D21</f>
        <v>17.090914462236636</v>
      </c>
      <c r="E20">
        <f>AVERAGE_TWO_ITERATIONS!E$2*AVERAGE_TWO_ITERATIONS!E21</f>
        <v>17.377172326646416</v>
      </c>
      <c r="F20">
        <f>AVERAGE_TWO_ITERATIONS!F$2*AVERAGE_TWO_ITERATIONS!F21</f>
        <v>15.783483924578697</v>
      </c>
      <c r="G20">
        <f>AVERAGE_TWO_ITERATIONS!G$2*AVERAGE_TWO_ITERATIONS!G21</f>
        <v>16.811818448487305</v>
      </c>
      <c r="H20">
        <f>AVERAGE_TWO_ITERATIONS!H$2*AVERAGE_TWO_ITERATIONS!H21</f>
        <v>17.859602543027986</v>
      </c>
      <c r="I20">
        <f>AVERAGE_TWO_ITERATIONS!I$2*AVERAGE_TWO_ITERATIONS!I21</f>
        <v>18.124964961025206</v>
      </c>
      <c r="J20">
        <f>AVERAGE_TWO_ITERATIONS!J$2*AVERAGE_TWO_ITERATIONS!J21</f>
        <v>19.64559056513712</v>
      </c>
      <c r="K20">
        <f>AVERAGE_TWO_ITERATIONS!K$2*AVERAGE_TWO_ITERATIONS!K21</f>
        <v>21.185448933938449</v>
      </c>
      <c r="L20">
        <f>AVERAGE_TWO_ITERATIONS!L$2*AVERAGE_TWO_ITERATIONS!L21</f>
        <v>21.94998763212946</v>
      </c>
      <c r="M20">
        <f>AVERAGE_TWO_ITERATIONS!M$2*AVERAGE_TWO_ITERATIONS!M21</f>
        <v>21.796681512834489</v>
      </c>
      <c r="N20">
        <f>AVERAGE_TWO_ITERATIONS!N$2*AVERAGE_TWO_ITERATIONS!N21</f>
        <v>22.571924663285493</v>
      </c>
      <c r="O20">
        <f>AVERAGE_TWO_ITERATIONS!O$2*AVERAGE_TWO_ITERATIONS!O21</f>
        <v>23.654511965802826</v>
      </c>
      <c r="P20">
        <f>AVERAGE_TWO_ITERATIONS!P$2*AVERAGE_TWO_ITERATIONS!P21</f>
        <v>23.062129641120066</v>
      </c>
      <c r="Q20">
        <f>AVERAGE_TWO_ITERATIONS!Q$2*AVERAGE_TWO_ITERATIONS!Q21</f>
        <v>22.868294167555582</v>
      </c>
      <c r="R20">
        <f>AVERAGE_TWO_ITERATIONS!R$2*AVERAGE_TWO_ITERATIONS!R21</f>
        <v>23.450824118559463</v>
      </c>
      <c r="S20">
        <f>AVERAGE_TWO_ITERATIONS!S$2*AVERAGE_TWO_ITERATIONS!S21</f>
        <v>22.675525442489473</v>
      </c>
      <c r="T20">
        <f>AVERAGE_TWO_ITERATIONS!T$2*AVERAGE_TWO_ITERATIONS!T21</f>
        <v>23.909124196829225</v>
      </c>
      <c r="U20">
        <f>AVERAGE_TWO_ITERATIONS!U$2*AVERAGE_TWO_ITERATIONS!U21</f>
        <v>24.027847257331693</v>
      </c>
      <c r="V20">
        <f>AVERAGE_TWO_ITERATIONS!V$2*AVERAGE_TWO_ITERATIONS!V21</f>
        <v>25.892006965214488</v>
      </c>
      <c r="W20">
        <f>AVERAGE_TWO_ITERATIONS!W$2*AVERAGE_TWO_ITERATIONS!W21</f>
        <v>26.788636366131055</v>
      </c>
      <c r="X20">
        <f>AVERAGE_TWO_ITERATIONS!X$2*AVERAGE_TWO_ITERATIONS!X21</f>
        <v>27.799611289181911</v>
      </c>
      <c r="Y20">
        <f>AVERAGE_TWO_ITERATIONS!Y$2*AVERAGE_TWO_ITERATIONS!Y21</f>
        <v>28.056915771099234</v>
      </c>
      <c r="Z20">
        <f>AVERAGE_TWO_ITERATIONS!Z$2*AVERAGE_TWO_ITERATIONS!Z21</f>
        <v>29.583615397732153</v>
      </c>
      <c r="AA20">
        <f>AVERAGE_TWO_ITERATIONS!AA$2*AVERAGE_TWO_ITERATIONS!AA21</f>
        <v>31.163972575814064</v>
      </c>
      <c r="AB20">
        <f>AVERAGE_TWO_ITERATIONS!AB$2*AVERAGE_TWO_ITERATIONS!AB21</f>
        <v>29.289702337676157</v>
      </c>
      <c r="AC20">
        <f>AVERAGE_TWO_ITERATIONS!AC$2*AVERAGE_TWO_ITERATIONS!AC21</f>
        <v>30.66584373804967</v>
      </c>
      <c r="AD20">
        <f>AVERAGE_TWO_ITERATIONS!AD$2*AVERAGE_TWO_ITERATIONS!AD21</f>
        <v>29.782551806781449</v>
      </c>
      <c r="AE20">
        <f>AVERAGE_TWO_ITERATIONS!AE$2*AVERAGE_TWO_ITERATIONS!AE21</f>
        <v>29.122891736693806</v>
      </c>
      <c r="AF20">
        <f>AVERAGE_TWO_ITERATIONS!AF$2*AVERAGE_TWO_ITERATIONS!AF21</f>
        <v>30.447812691513704</v>
      </c>
      <c r="AG20">
        <f>AVERAGE_TWO_ITERATIONS!AG$2*AVERAGE_TWO_ITERATIONS!AG21</f>
        <v>30.0807037932823</v>
      </c>
      <c r="AH20">
        <f>AVERAGE_TWO_ITERATIONS!AH$2*AVERAGE_TWO_ITERATIONS!AH21</f>
        <v>32.61839167121019</v>
      </c>
      <c r="AI20">
        <f>AVERAGE_TWO_ITERATIONS!AI$2*AVERAGE_TWO_ITERATIONS!AI21</f>
        <v>34.474596649099162</v>
      </c>
      <c r="AJ20">
        <f>AVERAGE_TWO_ITERATIONS!AJ$2*AVERAGE_TWO_ITERATIONS!AJ21</f>
        <v>34.907624677819122</v>
      </c>
      <c r="AK20">
        <f>AVERAGE_TWO_ITERATIONS!AK$2*AVERAGE_TWO_ITERATIONS!AK21</f>
        <v>35.325427009387987</v>
      </c>
      <c r="AL20">
        <f>AVERAGE_TWO_ITERATIONS!AL$2*AVERAGE_TWO_ITERATIONS!AL21</f>
        <v>35.664699846947137</v>
      </c>
      <c r="AM20">
        <f>AVERAGE_TWO_ITERATIONS!AM$2*AVERAGE_TWO_ITERATIONS!AM21</f>
        <v>35.561399157292044</v>
      </c>
      <c r="AN20">
        <f>AVERAGE_TWO_ITERATIONS!AN$2*AVERAGE_TWO_ITERATIONS!AN21</f>
        <v>36.482156666297492</v>
      </c>
      <c r="AO20">
        <f>AVERAGE_TWO_ITERATIONS!AO$2*AVERAGE_TWO_ITERATIONS!AO21</f>
        <v>35.726143145107727</v>
      </c>
      <c r="AP20">
        <f>AVERAGE_TWO_ITERATIONS!AP$2*AVERAGE_TWO_ITERATIONS!AP21</f>
        <v>36.849624249411526</v>
      </c>
      <c r="AQ20">
        <f>AVERAGE_TWO_ITERATIONS!AQ$2*AVERAGE_TWO_ITERATIONS!AQ21</f>
        <v>37.187154497629834</v>
      </c>
      <c r="AR20">
        <f>AVERAGE_TWO_ITERATIONS!AR$2*AVERAGE_TWO_ITERATIONS!AR21</f>
        <v>35.773564488070718</v>
      </c>
      <c r="AS20">
        <f>AVERAGE_TWO_ITERATIONS!AS$2*AVERAGE_TWO_ITERATIONS!AS21</f>
        <v>35.671259470005296</v>
      </c>
      <c r="AT20">
        <f>AVERAGE_TWO_ITERATIONS!AT$2*AVERAGE_TWO_ITERATIONS!AT21</f>
        <v>38.253795965768518</v>
      </c>
      <c r="AU20">
        <f>AVERAGE_TWO_ITERATIONS!AU$2*AVERAGE_TWO_ITERATIONS!AU21</f>
        <v>39.840768662787681</v>
      </c>
      <c r="AV20">
        <f>AVERAGE_TWO_ITERATIONS!AV$2*AVERAGE_TWO_ITERATIONS!AV21</f>
        <v>41.238779039225804</v>
      </c>
      <c r="AW20">
        <f>AVERAGE_TWO_ITERATIONS!AW$2*AVERAGE_TWO_ITERATIONS!AW21</f>
        <v>41.910518854264431</v>
      </c>
      <c r="AX20">
        <f>AVERAGE_TWO_ITERATIONS!AX$2*AVERAGE_TWO_ITERATIONS!AX21</f>
        <v>43.053513635940831</v>
      </c>
      <c r="AY20">
        <f>AVERAGE_TWO_ITERATIONS!AY$2*AVERAGE_TWO_ITERATIONS!AY21</f>
        <v>42.919660868745567</v>
      </c>
      <c r="AZ20">
        <f>AVERAGE_TWO_ITERATIONS!AZ$2*AVERAGE_TWO_ITERATIONS!AZ21</f>
        <v>42.907754515086317</v>
      </c>
      <c r="BA20">
        <f>AVERAGE_TWO_ITERATIONS!BA$2*AVERAGE_TWO_ITERATIONS!BA21</f>
        <v>41.254926095041895</v>
      </c>
      <c r="BB20">
        <f>AVERAGE_TWO_ITERATIONS!BB$2*AVERAGE_TWO_ITERATIONS!BB21</f>
        <v>42.626343072002022</v>
      </c>
      <c r="BC20">
        <f>AVERAGE_TWO_ITERATIONS!BC$2*AVERAGE_TWO_ITERATIONS!BC21</f>
        <v>43.18817106881415</v>
      </c>
      <c r="BD20">
        <f>AVERAGE_TWO_ITERATIONS!BD$2*AVERAGE_TWO_ITERATIONS!BD21</f>
        <v>43.41773761819983</v>
      </c>
      <c r="BE20">
        <f>AVERAGE_TWO_ITERATIONS!BE$2*AVERAGE_TWO_ITERATIONS!BE21</f>
        <v>45.299689673851134</v>
      </c>
      <c r="BF20">
        <f>AVERAGE_TWO_ITERATIONS!BF$2*AVERAGE_TWO_ITERATIONS!BF21</f>
        <v>45.071359973727951</v>
      </c>
      <c r="BG20">
        <f>AVERAGE_TWO_ITERATIONS!BG$2*AVERAGE_TWO_ITERATIONS!BG21</f>
        <v>45.939506655906726</v>
      </c>
      <c r="BH20">
        <f>AVERAGE_TWO_ITERATIONS!BH$2*AVERAGE_TWO_ITERATIONS!BH21</f>
        <v>47.736175019674263</v>
      </c>
      <c r="BI20">
        <f>AVERAGE_TWO_ITERATIONS!BI$2*AVERAGE_TWO_ITERATIONS!BI21</f>
        <v>49.378588759339145</v>
      </c>
      <c r="BJ20">
        <f>AVERAGE_TWO_ITERATIONS!BJ$2*AVERAGE_TWO_ITERATIONS!BJ21</f>
        <v>48.745213711138412</v>
      </c>
      <c r="BK20">
        <f>AVERAGE_TWO_ITERATIONS!BK$2*AVERAGE_TWO_ITERATIONS!BK21</f>
        <v>50.646931217478873</v>
      </c>
      <c r="BL20">
        <f>AVERAGE_TWO_ITERATIONS!BL$2*AVERAGE_TWO_ITERATIONS!BL21</f>
        <v>49.593154061828123</v>
      </c>
      <c r="BM20">
        <f>AVERAGE_TWO_ITERATIONS!BM$2*AVERAGE_TWO_ITERATIONS!BM21</f>
        <v>47.764199686493342</v>
      </c>
      <c r="BN20">
        <f>AVERAGE_TWO_ITERATIONS!BN$2*AVERAGE_TWO_ITERATIONS!BN21</f>
        <v>48.989769413605273</v>
      </c>
      <c r="BO20">
        <f>AVERAGE_TWO_ITERATIONS!BO$2*AVERAGE_TWO_ITERATIONS!BO21</f>
        <v>49.55255329986646</v>
      </c>
      <c r="BP20">
        <f>AVERAGE_TWO_ITERATIONS!BP$2*AVERAGE_TWO_ITERATIONS!BP21</f>
        <v>50.399506793472028</v>
      </c>
      <c r="BQ20">
        <f>AVERAGE_TWO_ITERATIONS!BQ$2*AVERAGE_TWO_ITERATIONS!BQ21</f>
        <v>50.773903031899742</v>
      </c>
      <c r="BR20">
        <f>AVERAGE_TWO_ITERATIONS!BR$2*AVERAGE_TWO_ITERATIONS!BR21</f>
        <v>53.83126117291738</v>
      </c>
      <c r="BS20">
        <f>AVERAGE_TWO_ITERATIONS!BS$2*AVERAGE_TWO_ITERATIONS!BS21</f>
        <v>55.333220396043721</v>
      </c>
      <c r="BT20">
        <f>AVERAGE_TWO_ITERATIONS!BT$2*AVERAGE_TWO_ITERATIONS!BT21</f>
        <v>53.16920915216101</v>
      </c>
      <c r="BU20">
        <f>AVERAGE_TWO_ITERATIONS!BU$2*AVERAGE_TWO_ITERATIONS!BU21</f>
        <v>55.235042953263878</v>
      </c>
      <c r="BV20">
        <f>AVERAGE_TWO_ITERATIONS!BV$2*AVERAGE_TWO_ITERATIONS!BV21</f>
        <v>54.748434158593128</v>
      </c>
      <c r="BW20">
        <f>AVERAGE_TWO_ITERATIONS!BW$2*AVERAGE_TWO_ITERATIONS!BW21</f>
        <v>55.661901970262889</v>
      </c>
      <c r="BX20">
        <f>AVERAGE_TWO_ITERATIONS!BX$2*AVERAGE_TWO_ITERATIONS!BX21</f>
        <v>56.376030462582811</v>
      </c>
      <c r="BY20">
        <f>AVERAGE_TWO_ITERATIONS!BY$2*AVERAGE_TWO_ITERATIONS!BY21</f>
        <v>56.787526688207492</v>
      </c>
      <c r="BZ20">
        <f>AVERAGE_TWO_ITERATIONS!BZ$2*AVERAGE_TWO_ITERATIONS!BZ21</f>
        <v>57.322088874924468</v>
      </c>
      <c r="CA20">
        <f>AVERAGE_TWO_ITERATIONS!CA$2*AVERAGE_TWO_ITERATIONS!CA21</f>
        <v>56.370174542045461</v>
      </c>
      <c r="CB20">
        <f>AVERAGE_TWO_ITERATIONS!CB$2*AVERAGE_TWO_ITERATIONS!CB21</f>
        <v>56.148525310916604</v>
      </c>
      <c r="CC20">
        <f>AVERAGE_TWO_ITERATIONS!CC$2*AVERAGE_TWO_ITERATIONS!CC21</f>
        <v>56.082216242194995</v>
      </c>
      <c r="CD20">
        <f>AVERAGE_TWO_ITERATIONS!CD$2*AVERAGE_TWO_ITERATIONS!CD21</f>
        <v>57.959402169374421</v>
      </c>
      <c r="CE20">
        <f>AVERAGE_TWO_ITERATIONS!CE$2*AVERAGE_TWO_ITERATIONS!CE21</f>
        <v>62.600574823280766</v>
      </c>
      <c r="CF20">
        <f>AVERAGE_TWO_ITERATIONS!CF$2*AVERAGE_TWO_ITERATIONS!CF21</f>
        <v>62.226906768455912</v>
      </c>
      <c r="CG20">
        <f>AVERAGE_TWO_ITERATIONS!CG$2*AVERAGE_TWO_ITERATIONS!CG21</f>
        <v>61.014622747971742</v>
      </c>
      <c r="CH20">
        <f>AVERAGE_TWO_ITERATIONS!CH$2*AVERAGE_TWO_ITERATIONS!CH21</f>
        <v>64.048516883708288</v>
      </c>
      <c r="CI20">
        <f>AVERAGE_TWO_ITERATIONS!CI$2*AVERAGE_TWO_ITERATIONS!CI21</f>
        <v>63.670501501817192</v>
      </c>
      <c r="CJ20">
        <f>AVERAGE_TWO_ITERATIONS!CJ$2*AVERAGE_TWO_ITERATIONS!CJ21</f>
        <v>61.795643988156975</v>
      </c>
      <c r="CK20">
        <f>AVERAGE_TWO_ITERATIONS!CK$2*AVERAGE_TWO_ITERATIONS!CK21</f>
        <v>62.538021537913487</v>
      </c>
      <c r="CL20">
        <f>AVERAGE_TWO_ITERATIONS!CL$2*AVERAGE_TWO_ITERATIONS!CL21</f>
        <v>62.046591175040724</v>
      </c>
      <c r="CM20">
        <f>AVERAGE_TWO_ITERATIONS!CM$2*AVERAGE_TWO_ITERATIONS!CM21</f>
        <v>62.540522905271715</v>
      </c>
      <c r="CN20">
        <f>AVERAGE_TWO_ITERATIONS!CN$2*AVERAGE_TWO_ITERATIONS!CN21</f>
        <v>64.628064689402279</v>
      </c>
      <c r="CO20">
        <f>AVERAGE_TWO_ITERATIONS!CO$2*AVERAGE_TWO_ITERATIONS!CO21</f>
        <v>65.809907175643531</v>
      </c>
      <c r="CP20">
        <f>AVERAGE_TWO_ITERATIONS!CP$2*AVERAGE_TWO_ITERATIONS!CP21</f>
        <v>66.095714604253885</v>
      </c>
      <c r="CQ20">
        <f>AVERAGE_TWO_ITERATIONS!CQ$2*AVERAGE_TWO_ITERATIONS!CQ21</f>
        <v>68.764295579166912</v>
      </c>
      <c r="CR20">
        <f>AVERAGE_TWO_ITERATIONS!CR$2*AVERAGE_TWO_ITERATIONS!CR21</f>
        <v>67.902610793091029</v>
      </c>
      <c r="CS20">
        <f>AVERAGE_TWO_ITERATIONS!CS$2*AVERAGE_TWO_ITERATIONS!CS21</f>
        <v>66.217694467209611</v>
      </c>
      <c r="CT20">
        <f>AVERAGE_TWO_ITERATIONS!CT$2*AVERAGE_TWO_ITERATIONS!CT21</f>
        <v>70.380510836022751</v>
      </c>
      <c r="CU20">
        <f>AVERAGE_TWO_ITERATIONS!CU$2*AVERAGE_TWO_ITERATIONS!CU21</f>
        <v>69.442900754402544</v>
      </c>
      <c r="CV20">
        <f>AVERAGE_TWO_ITERATIONS!CV$2*AVERAGE_TWO_ITERATIONS!CV21</f>
        <v>69.153465355440176</v>
      </c>
      <c r="CW20">
        <f>AVERAGE_TWO_ITERATIONS!CW$2*AVERAGE_TWO_ITERATIONS!CW21</f>
        <v>70.689356711487562</v>
      </c>
    </row>
    <row r="21" spans="1:101" x14ac:dyDescent="0.25">
      <c r="A21" t="s">
        <v>39</v>
      </c>
      <c r="B21">
        <f>AVERAGE_TWO_ITERATIONS!B$2*AVERAGE_TWO_ITERATIONS!B22</f>
        <v>2537.0076420209648</v>
      </c>
      <c r="C21">
        <f>AVERAGE_TWO_ITERATIONS!C$2*AVERAGE_TWO_ITERATIONS!C22</f>
        <v>2628.195306301227</v>
      </c>
      <c r="D21">
        <f>AVERAGE_TWO_ITERATIONS!D$2*AVERAGE_TWO_ITERATIONS!D22</f>
        <v>2646.3690240534734</v>
      </c>
      <c r="E21">
        <f>AVERAGE_TWO_ITERATIONS!E$2*AVERAGE_TWO_ITERATIONS!E22</f>
        <v>2746.5043981793665</v>
      </c>
      <c r="F21">
        <f>AVERAGE_TWO_ITERATIONS!F$2*AVERAGE_TWO_ITERATIONS!F22</f>
        <v>2480.9266506732979</v>
      </c>
      <c r="G21">
        <f>AVERAGE_TWO_ITERATIONS!G$2*AVERAGE_TWO_ITERATIONS!G22</f>
        <v>2567.0374722709307</v>
      </c>
      <c r="H21">
        <f>AVERAGE_TWO_ITERATIONS!H$2*AVERAGE_TWO_ITERATIONS!H22</f>
        <v>2739.6810192450839</v>
      </c>
      <c r="I21">
        <f>AVERAGE_TWO_ITERATIONS!I$2*AVERAGE_TWO_ITERATIONS!I22</f>
        <v>2689.8596314351498</v>
      </c>
      <c r="J21">
        <f>AVERAGE_TWO_ITERATIONS!J$2*AVERAGE_TWO_ITERATIONS!J22</f>
        <v>2944.230237880322</v>
      </c>
      <c r="K21">
        <f>AVERAGE_TWO_ITERATIONS!K$2*AVERAGE_TWO_ITERATIONS!K22</f>
        <v>3287.503987356793</v>
      </c>
      <c r="L21">
        <f>AVERAGE_TWO_ITERATIONS!L$2*AVERAGE_TWO_ITERATIONS!L22</f>
        <v>3310.0694072675806</v>
      </c>
      <c r="M21">
        <f>AVERAGE_TWO_ITERATIONS!M$2*AVERAGE_TWO_ITERATIONS!M22</f>
        <v>3348.8424982852848</v>
      </c>
      <c r="N21">
        <f>AVERAGE_TWO_ITERATIONS!N$2*AVERAGE_TWO_ITERATIONS!N22</f>
        <v>3425.6681580260138</v>
      </c>
      <c r="O21">
        <f>AVERAGE_TWO_ITERATIONS!O$2*AVERAGE_TWO_ITERATIONS!O22</f>
        <v>3490.8415825068323</v>
      </c>
      <c r="P21">
        <f>AVERAGE_TWO_ITERATIONS!P$2*AVERAGE_TWO_ITERATIONS!P22</f>
        <v>3547.8147902805472</v>
      </c>
      <c r="Q21">
        <f>AVERAGE_TWO_ITERATIONS!Q$2*AVERAGE_TWO_ITERATIONS!Q22</f>
        <v>3528.6226174737358</v>
      </c>
      <c r="R21">
        <f>AVERAGE_TWO_ITERATIONS!R$2*AVERAGE_TWO_ITERATIONS!R22</f>
        <v>3460.7736153277742</v>
      </c>
      <c r="S21">
        <f>AVERAGE_TWO_ITERATIONS!S$2*AVERAGE_TWO_ITERATIONS!S22</f>
        <v>3437.934254466752</v>
      </c>
      <c r="T21">
        <f>AVERAGE_TWO_ITERATIONS!T$2*AVERAGE_TWO_ITERATIONS!T22</f>
        <v>3624.7836087039677</v>
      </c>
      <c r="U21">
        <f>AVERAGE_TWO_ITERATIONS!U$2*AVERAGE_TWO_ITERATIONS!U22</f>
        <v>3750.2798148329957</v>
      </c>
      <c r="V21">
        <f>AVERAGE_TWO_ITERATIONS!V$2*AVERAGE_TWO_ITERATIONS!V22</f>
        <v>3837.2556409002946</v>
      </c>
      <c r="W21">
        <f>AVERAGE_TWO_ITERATIONS!W$2*AVERAGE_TWO_ITERATIONS!W22</f>
        <v>4020.7747331379219</v>
      </c>
      <c r="X21">
        <f>AVERAGE_TWO_ITERATIONS!X$2*AVERAGE_TWO_ITERATIONS!X22</f>
        <v>4365.5675891351666</v>
      </c>
      <c r="Y21">
        <f>AVERAGE_TWO_ITERATIONS!Y$2*AVERAGE_TWO_ITERATIONS!Y22</f>
        <v>4300.6813410297955</v>
      </c>
      <c r="Z21">
        <f>AVERAGE_TWO_ITERATIONS!Z$2*AVERAGE_TWO_ITERATIONS!Z22</f>
        <v>4560.5411235410329</v>
      </c>
      <c r="AA21">
        <f>AVERAGE_TWO_ITERATIONS!AA$2*AVERAGE_TWO_ITERATIONS!AA22</f>
        <v>4599.044445612366</v>
      </c>
      <c r="AB21">
        <f>AVERAGE_TWO_ITERATIONS!AB$2*AVERAGE_TWO_ITERATIONS!AB22</f>
        <v>4614.6347873793075</v>
      </c>
      <c r="AC21">
        <f>AVERAGE_TWO_ITERATIONS!AC$2*AVERAGE_TWO_ITERATIONS!AC22</f>
        <v>4480.2751989349981</v>
      </c>
      <c r="AD21">
        <f>AVERAGE_TWO_ITERATIONS!AD$2*AVERAGE_TWO_ITERATIONS!AD22</f>
        <v>4439.8335744133856</v>
      </c>
      <c r="AE21">
        <f>AVERAGE_TWO_ITERATIONS!AE$2*AVERAGE_TWO_ITERATIONS!AE22</f>
        <v>4414.851261025874</v>
      </c>
      <c r="AF21">
        <f>AVERAGE_TWO_ITERATIONS!AF$2*AVERAGE_TWO_ITERATIONS!AF22</f>
        <v>4829.4710257922579</v>
      </c>
      <c r="AG21">
        <f>AVERAGE_TWO_ITERATIONS!AG$2*AVERAGE_TWO_ITERATIONS!AG22</f>
        <v>4618.7602685122083</v>
      </c>
      <c r="AH21">
        <f>AVERAGE_TWO_ITERATIONS!AH$2*AVERAGE_TWO_ITERATIONS!AH22</f>
        <v>4923.0608571221828</v>
      </c>
      <c r="AI21">
        <f>AVERAGE_TWO_ITERATIONS!AI$2*AVERAGE_TWO_ITERATIONS!AI22</f>
        <v>5271.0700956406972</v>
      </c>
      <c r="AJ21">
        <f>AVERAGE_TWO_ITERATIONS!AJ$2*AVERAGE_TWO_ITERATIONS!AJ22</f>
        <v>5196.1694548868645</v>
      </c>
      <c r="AK21">
        <f>AVERAGE_TWO_ITERATIONS!AK$2*AVERAGE_TWO_ITERATIONS!AK22</f>
        <v>5490.7307398308349</v>
      </c>
      <c r="AL21">
        <f>AVERAGE_TWO_ITERATIONS!AL$2*AVERAGE_TWO_ITERATIONS!AL22</f>
        <v>5409.6222651292064</v>
      </c>
      <c r="AM21">
        <f>AVERAGE_TWO_ITERATIONS!AM$2*AVERAGE_TWO_ITERATIONS!AM22</f>
        <v>5448.8599297686178</v>
      </c>
      <c r="AN21">
        <f>AVERAGE_TWO_ITERATIONS!AN$2*AVERAGE_TWO_ITERATIONS!AN22</f>
        <v>5421.8777348549529</v>
      </c>
      <c r="AO21">
        <f>AVERAGE_TWO_ITERATIONS!AO$2*AVERAGE_TWO_ITERATIONS!AO22</f>
        <v>5608.9037248727618</v>
      </c>
      <c r="AP21">
        <f>AVERAGE_TWO_ITERATIONS!AP$2*AVERAGE_TWO_ITERATIONS!AP22</f>
        <v>5670.3447966015829</v>
      </c>
      <c r="AQ21">
        <f>AVERAGE_TWO_ITERATIONS!AQ$2*AVERAGE_TWO_ITERATIONS!AQ22</f>
        <v>5541.9500577985045</v>
      </c>
      <c r="AR21">
        <f>AVERAGE_TWO_ITERATIONS!AR$2*AVERAGE_TWO_ITERATIONS!AR22</f>
        <v>5718.6698571440247</v>
      </c>
      <c r="AS21">
        <f>AVERAGE_TWO_ITERATIONS!AS$2*AVERAGE_TWO_ITERATIONS!AS22</f>
        <v>5625.3754594108004</v>
      </c>
      <c r="AT21">
        <f>AVERAGE_TWO_ITERATIONS!AT$2*AVERAGE_TWO_ITERATIONS!AT22</f>
        <v>6174.8037581858362</v>
      </c>
      <c r="AU21">
        <f>AVERAGE_TWO_ITERATIONS!AU$2*AVERAGE_TWO_ITERATIONS!AU22</f>
        <v>6166.5397586223817</v>
      </c>
      <c r="AV21">
        <f>AVERAGE_TWO_ITERATIONS!AV$2*AVERAGE_TWO_ITERATIONS!AV22</f>
        <v>6240.0035405644985</v>
      </c>
      <c r="AW21">
        <f>AVERAGE_TWO_ITERATIONS!AW$2*AVERAGE_TWO_ITERATIONS!AW22</f>
        <v>6347.3358991240066</v>
      </c>
      <c r="AX21">
        <f>AVERAGE_TWO_ITERATIONS!AX$2*AVERAGE_TWO_ITERATIONS!AX22</f>
        <v>6086.4805536610284</v>
      </c>
      <c r="AY21">
        <f>AVERAGE_TWO_ITERATIONS!AY$2*AVERAGE_TWO_ITERATIONS!AY22</f>
        <v>6558.6952947059781</v>
      </c>
      <c r="AZ21">
        <f>AVERAGE_TWO_ITERATIONS!AZ$2*AVERAGE_TWO_ITERATIONS!AZ22</f>
        <v>6659.2361754561107</v>
      </c>
      <c r="BA21">
        <f>AVERAGE_TWO_ITERATIONS!BA$2*AVERAGE_TWO_ITERATIONS!BA22</f>
        <v>6620.1673292625919</v>
      </c>
      <c r="BB21">
        <f>AVERAGE_TWO_ITERATIONS!BB$2*AVERAGE_TWO_ITERATIONS!BB22</f>
        <v>6457.0673369745273</v>
      </c>
      <c r="BC21">
        <f>AVERAGE_TWO_ITERATIONS!BC$2*AVERAGE_TWO_ITERATIONS!BC22</f>
        <v>6286.2765561162414</v>
      </c>
      <c r="BD21">
        <f>AVERAGE_TWO_ITERATIONS!BD$2*AVERAGE_TWO_ITERATIONS!BD22</f>
        <v>6867.7642378220744</v>
      </c>
      <c r="BE21">
        <f>AVERAGE_TWO_ITERATIONS!BE$2*AVERAGE_TWO_ITERATIONS!BE22</f>
        <v>6570.9765574202984</v>
      </c>
      <c r="BF21">
        <f>AVERAGE_TWO_ITERATIONS!BF$2*AVERAGE_TWO_ITERATIONS!BF22</f>
        <v>6930.1945423312554</v>
      </c>
      <c r="BG21">
        <f>AVERAGE_TWO_ITERATIONS!BG$2*AVERAGE_TWO_ITERATIONS!BG22</f>
        <v>6880.7462448680935</v>
      </c>
      <c r="BH21">
        <f>AVERAGE_TWO_ITERATIONS!BH$2*AVERAGE_TWO_ITERATIONS!BH22</f>
        <v>7379.7118409122277</v>
      </c>
      <c r="BI21">
        <f>AVERAGE_TWO_ITERATIONS!BI$2*AVERAGE_TWO_ITERATIONS!BI22</f>
        <v>7067.2947471361258</v>
      </c>
      <c r="BJ21">
        <f>AVERAGE_TWO_ITERATIONS!BJ$2*AVERAGE_TWO_ITERATIONS!BJ22</f>
        <v>7648.7172381280043</v>
      </c>
      <c r="BK21">
        <f>AVERAGE_TWO_ITERATIONS!BK$2*AVERAGE_TWO_ITERATIONS!BK22</f>
        <v>7423.0424708423543</v>
      </c>
      <c r="BL21">
        <f>AVERAGE_TWO_ITERATIONS!BL$2*AVERAGE_TWO_ITERATIONS!BL22</f>
        <v>7657.5335211600486</v>
      </c>
      <c r="BM21">
        <f>AVERAGE_TWO_ITERATIONS!BM$2*AVERAGE_TWO_ITERATIONS!BM22</f>
        <v>7552.9042727090055</v>
      </c>
      <c r="BN21">
        <f>AVERAGE_TWO_ITERATIONS!BN$2*AVERAGE_TWO_ITERATIONS!BN22</f>
        <v>7627.2780592228964</v>
      </c>
      <c r="BO21">
        <f>AVERAGE_TWO_ITERATIONS!BO$2*AVERAGE_TWO_ITERATIONS!BO22</f>
        <v>7474.1307772683813</v>
      </c>
      <c r="BP21">
        <f>AVERAGE_TWO_ITERATIONS!BP$2*AVERAGE_TWO_ITERATIONS!BP22</f>
        <v>7634.3686635896784</v>
      </c>
      <c r="BQ21">
        <f>AVERAGE_TWO_ITERATIONS!BQ$2*AVERAGE_TWO_ITERATIONS!BQ22</f>
        <v>7643.3176232840169</v>
      </c>
      <c r="BR21">
        <f>AVERAGE_TWO_ITERATIONS!BR$2*AVERAGE_TWO_ITERATIONS!BR22</f>
        <v>8144.473143529447</v>
      </c>
      <c r="BS21">
        <f>AVERAGE_TWO_ITERATIONS!BS$2*AVERAGE_TWO_ITERATIONS!BS22</f>
        <v>8081.2249446920277</v>
      </c>
      <c r="BT21">
        <f>AVERAGE_TWO_ITERATIONS!BT$2*AVERAGE_TWO_ITERATIONS!BT22</f>
        <v>8299.7343804284883</v>
      </c>
      <c r="BU21">
        <f>AVERAGE_TWO_ITERATIONS!BU$2*AVERAGE_TWO_ITERATIONS!BU22</f>
        <v>8435.7507114941836</v>
      </c>
      <c r="BV21">
        <f>AVERAGE_TWO_ITERATIONS!BV$2*AVERAGE_TWO_ITERATIONS!BV22</f>
        <v>8329.3213635336488</v>
      </c>
      <c r="BW21">
        <f>AVERAGE_TWO_ITERATIONS!BW$2*AVERAGE_TWO_ITERATIONS!BW22</f>
        <v>8556.5478497952518</v>
      </c>
      <c r="BX21">
        <f>AVERAGE_TWO_ITERATIONS!BX$2*AVERAGE_TWO_ITERATIONS!BX22</f>
        <v>8533.0991521472079</v>
      </c>
      <c r="BY21">
        <f>AVERAGE_TWO_ITERATIONS!BY$2*AVERAGE_TWO_ITERATIONS!BY22</f>
        <v>8361.851406111331</v>
      </c>
      <c r="BZ21">
        <f>AVERAGE_TWO_ITERATIONS!BZ$2*AVERAGE_TWO_ITERATIONS!BZ22</f>
        <v>8761.8411716313149</v>
      </c>
      <c r="CA21">
        <f>AVERAGE_TWO_ITERATIONS!CA$2*AVERAGE_TWO_ITERATIONS!CA22</f>
        <v>8559.6263159484552</v>
      </c>
      <c r="CB21">
        <f>AVERAGE_TWO_ITERATIONS!CB$2*AVERAGE_TWO_ITERATIONS!CB22</f>
        <v>8541.618314982501</v>
      </c>
      <c r="CC21">
        <f>AVERAGE_TWO_ITERATIONS!CC$2*AVERAGE_TWO_ITERATIONS!CC22</f>
        <v>8764.5376376019631</v>
      </c>
      <c r="CD21">
        <f>AVERAGE_TWO_ITERATIONS!CD$2*AVERAGE_TWO_ITERATIONS!CD22</f>
        <v>8634.1736152341491</v>
      </c>
      <c r="CE21">
        <f>AVERAGE_TWO_ITERATIONS!CE$2*AVERAGE_TWO_ITERATIONS!CE22</f>
        <v>9225.7828154609524</v>
      </c>
      <c r="CF21">
        <f>AVERAGE_TWO_ITERATIONS!CF$2*AVERAGE_TWO_ITERATIONS!CF22</f>
        <v>9272.4532321427669</v>
      </c>
      <c r="CG21">
        <f>AVERAGE_TWO_ITERATIONS!CG$2*AVERAGE_TWO_ITERATIONS!CG22</f>
        <v>9308.2203532088552</v>
      </c>
      <c r="CH21">
        <f>AVERAGE_TWO_ITERATIONS!CH$2*AVERAGE_TWO_ITERATIONS!CH22</f>
        <v>9451.464779583368</v>
      </c>
      <c r="CI21">
        <f>AVERAGE_TWO_ITERATIONS!CI$2*AVERAGE_TWO_ITERATIONS!CI22</f>
        <v>9990.6940919320423</v>
      </c>
      <c r="CJ21">
        <f>AVERAGE_TWO_ITERATIONS!CJ$2*AVERAGE_TWO_ITERATIONS!CJ22</f>
        <v>9388.5198962247996</v>
      </c>
      <c r="CK21">
        <f>AVERAGE_TWO_ITERATIONS!CK$2*AVERAGE_TWO_ITERATIONS!CK22</f>
        <v>9869.2926363064107</v>
      </c>
      <c r="CL21">
        <f>AVERAGE_TWO_ITERATIONS!CL$2*AVERAGE_TWO_ITERATIONS!CL22</f>
        <v>9432.64500499321</v>
      </c>
      <c r="CM21">
        <f>AVERAGE_TWO_ITERATIONS!CM$2*AVERAGE_TWO_ITERATIONS!CM22</f>
        <v>9703.7493028917925</v>
      </c>
      <c r="CN21">
        <f>AVERAGE_TWO_ITERATIONS!CN$2*AVERAGE_TWO_ITERATIONS!CN22</f>
        <v>9969.448383401781</v>
      </c>
      <c r="CO21">
        <f>AVERAGE_TWO_ITERATIONS!CO$2*AVERAGE_TWO_ITERATIONS!CO22</f>
        <v>9865.9518497228037</v>
      </c>
      <c r="CP21">
        <f>AVERAGE_TWO_ITERATIONS!CP$2*AVERAGE_TWO_ITERATIONS!CP22</f>
        <v>9999.9982406591444</v>
      </c>
      <c r="CQ21">
        <f>AVERAGE_TWO_ITERATIONS!CQ$2*AVERAGE_TWO_ITERATIONS!CQ22</f>
        <v>10462.012826362683</v>
      </c>
      <c r="CR21">
        <f>AVERAGE_TWO_ITERATIONS!CR$2*AVERAGE_TWO_ITERATIONS!CR22</f>
        <v>10673.211608434212</v>
      </c>
      <c r="CS21">
        <f>AVERAGE_TWO_ITERATIONS!CS$2*AVERAGE_TWO_ITERATIONS!CS22</f>
        <v>10004.241912790709</v>
      </c>
      <c r="CT21">
        <f>AVERAGE_TWO_ITERATIONS!CT$2*AVERAGE_TWO_ITERATIONS!CT22</f>
        <v>11109.506412334993</v>
      </c>
      <c r="CU21">
        <f>AVERAGE_TWO_ITERATIONS!CU$2*AVERAGE_TWO_ITERATIONS!CU22</f>
        <v>10666.354541421193</v>
      </c>
      <c r="CV21">
        <f>AVERAGE_TWO_ITERATIONS!CV$2*AVERAGE_TWO_ITERATIONS!CV22</f>
        <v>10823.524470753411</v>
      </c>
      <c r="CW21">
        <f>AVERAGE_TWO_ITERATIONS!CW$2*AVERAGE_TWO_ITERATIONS!CW22</f>
        <v>10498.69439784572</v>
      </c>
    </row>
    <row r="22" spans="1:101" x14ac:dyDescent="0.25">
      <c r="A22" t="s">
        <v>41</v>
      </c>
      <c r="B22">
        <f>AVERAGE_TWO_ITERATIONS!B$2*AVERAGE_TWO_ITERATIONS!B23</f>
        <v>0</v>
      </c>
      <c r="C22">
        <f>AVERAGE_TWO_ITERATIONS!C$2*AVERAGE_TWO_ITERATIONS!C23</f>
        <v>0</v>
      </c>
      <c r="D22">
        <f>AVERAGE_TWO_ITERATIONS!D$2*AVERAGE_TWO_ITERATIONS!D23</f>
        <v>0</v>
      </c>
      <c r="E22">
        <f>AVERAGE_TWO_ITERATIONS!E$2*AVERAGE_TWO_ITERATIONS!E23</f>
        <v>0</v>
      </c>
      <c r="F22">
        <f>AVERAGE_TWO_ITERATIONS!F$2*AVERAGE_TWO_ITERATIONS!F23</f>
        <v>0</v>
      </c>
      <c r="G22">
        <f>AVERAGE_TWO_ITERATIONS!G$2*AVERAGE_TWO_ITERATIONS!G23</f>
        <v>0</v>
      </c>
      <c r="H22">
        <f>AVERAGE_TWO_ITERATIONS!H$2*AVERAGE_TWO_ITERATIONS!H23</f>
        <v>0</v>
      </c>
      <c r="I22">
        <f>AVERAGE_TWO_ITERATIONS!I$2*AVERAGE_TWO_ITERATIONS!I23</f>
        <v>0</v>
      </c>
      <c r="J22">
        <f>AVERAGE_TWO_ITERATIONS!J$2*AVERAGE_TWO_ITERATIONS!J23</f>
        <v>0</v>
      </c>
      <c r="K22">
        <f>AVERAGE_TWO_ITERATIONS!K$2*AVERAGE_TWO_ITERATIONS!K23</f>
        <v>0</v>
      </c>
      <c r="L22">
        <f>AVERAGE_TWO_ITERATIONS!L$2*AVERAGE_TWO_ITERATIONS!L23</f>
        <v>0</v>
      </c>
      <c r="M22">
        <f>AVERAGE_TWO_ITERATIONS!M$2*AVERAGE_TWO_ITERATIONS!M23</f>
        <v>0</v>
      </c>
      <c r="N22">
        <f>AVERAGE_TWO_ITERATIONS!N$2*AVERAGE_TWO_ITERATIONS!N23</f>
        <v>0</v>
      </c>
      <c r="O22">
        <f>AVERAGE_TWO_ITERATIONS!O$2*AVERAGE_TWO_ITERATIONS!O23</f>
        <v>0</v>
      </c>
      <c r="P22">
        <f>AVERAGE_TWO_ITERATIONS!P$2*AVERAGE_TWO_ITERATIONS!P23</f>
        <v>0</v>
      </c>
      <c r="Q22">
        <f>AVERAGE_TWO_ITERATIONS!Q$2*AVERAGE_TWO_ITERATIONS!Q23</f>
        <v>0</v>
      </c>
      <c r="R22">
        <f>AVERAGE_TWO_ITERATIONS!R$2*AVERAGE_TWO_ITERATIONS!R23</f>
        <v>0</v>
      </c>
      <c r="S22">
        <f>AVERAGE_TWO_ITERATIONS!S$2*AVERAGE_TWO_ITERATIONS!S23</f>
        <v>0</v>
      </c>
      <c r="T22">
        <f>AVERAGE_TWO_ITERATIONS!T$2*AVERAGE_TWO_ITERATIONS!T23</f>
        <v>0</v>
      </c>
      <c r="U22">
        <f>AVERAGE_TWO_ITERATIONS!U$2*AVERAGE_TWO_ITERATIONS!U23</f>
        <v>0</v>
      </c>
      <c r="V22">
        <f>AVERAGE_TWO_ITERATIONS!V$2*AVERAGE_TWO_ITERATIONS!V23</f>
        <v>0</v>
      </c>
      <c r="W22">
        <f>AVERAGE_TWO_ITERATIONS!W$2*AVERAGE_TWO_ITERATIONS!W23</f>
        <v>0</v>
      </c>
      <c r="X22">
        <f>AVERAGE_TWO_ITERATIONS!X$2*AVERAGE_TWO_ITERATIONS!X23</f>
        <v>0</v>
      </c>
      <c r="Y22">
        <f>AVERAGE_TWO_ITERATIONS!Y$2*AVERAGE_TWO_ITERATIONS!Y23</f>
        <v>0</v>
      </c>
      <c r="Z22">
        <f>AVERAGE_TWO_ITERATIONS!Z$2*AVERAGE_TWO_ITERATIONS!Z23</f>
        <v>0</v>
      </c>
      <c r="AA22">
        <f>AVERAGE_TWO_ITERATIONS!AA$2*AVERAGE_TWO_ITERATIONS!AA23</f>
        <v>0</v>
      </c>
      <c r="AB22">
        <f>AVERAGE_TWO_ITERATIONS!AB$2*AVERAGE_TWO_ITERATIONS!AB23</f>
        <v>0</v>
      </c>
      <c r="AC22">
        <f>AVERAGE_TWO_ITERATIONS!AC$2*AVERAGE_TWO_ITERATIONS!AC23</f>
        <v>0</v>
      </c>
      <c r="AD22">
        <f>AVERAGE_TWO_ITERATIONS!AD$2*AVERAGE_TWO_ITERATIONS!AD23</f>
        <v>0</v>
      </c>
      <c r="AE22">
        <f>AVERAGE_TWO_ITERATIONS!AE$2*AVERAGE_TWO_ITERATIONS!AE23</f>
        <v>0</v>
      </c>
      <c r="AF22">
        <f>AVERAGE_TWO_ITERATIONS!AF$2*AVERAGE_TWO_ITERATIONS!AF23</f>
        <v>0</v>
      </c>
      <c r="AG22">
        <f>AVERAGE_TWO_ITERATIONS!AG$2*AVERAGE_TWO_ITERATIONS!AG23</f>
        <v>0</v>
      </c>
      <c r="AH22">
        <f>AVERAGE_TWO_ITERATIONS!AH$2*AVERAGE_TWO_ITERATIONS!AH23</f>
        <v>0</v>
      </c>
      <c r="AI22">
        <f>AVERAGE_TWO_ITERATIONS!AI$2*AVERAGE_TWO_ITERATIONS!AI23</f>
        <v>0</v>
      </c>
      <c r="AJ22">
        <f>AVERAGE_TWO_ITERATIONS!AJ$2*AVERAGE_TWO_ITERATIONS!AJ23</f>
        <v>0</v>
      </c>
      <c r="AK22">
        <f>AVERAGE_TWO_ITERATIONS!AK$2*AVERAGE_TWO_ITERATIONS!AK23</f>
        <v>0</v>
      </c>
      <c r="AL22">
        <f>AVERAGE_TWO_ITERATIONS!AL$2*AVERAGE_TWO_ITERATIONS!AL23</f>
        <v>0</v>
      </c>
      <c r="AM22">
        <f>AVERAGE_TWO_ITERATIONS!AM$2*AVERAGE_TWO_ITERATIONS!AM23</f>
        <v>0</v>
      </c>
      <c r="AN22">
        <f>AVERAGE_TWO_ITERATIONS!AN$2*AVERAGE_TWO_ITERATIONS!AN23</f>
        <v>0</v>
      </c>
      <c r="AO22">
        <f>AVERAGE_TWO_ITERATIONS!AO$2*AVERAGE_TWO_ITERATIONS!AO23</f>
        <v>0</v>
      </c>
      <c r="AP22">
        <f>AVERAGE_TWO_ITERATIONS!AP$2*AVERAGE_TWO_ITERATIONS!AP23</f>
        <v>0</v>
      </c>
      <c r="AQ22">
        <f>AVERAGE_TWO_ITERATIONS!AQ$2*AVERAGE_TWO_ITERATIONS!AQ23</f>
        <v>0</v>
      </c>
      <c r="AR22">
        <f>AVERAGE_TWO_ITERATIONS!AR$2*AVERAGE_TWO_ITERATIONS!AR23</f>
        <v>0</v>
      </c>
      <c r="AS22">
        <f>AVERAGE_TWO_ITERATIONS!AS$2*AVERAGE_TWO_ITERATIONS!AS23</f>
        <v>0</v>
      </c>
      <c r="AT22">
        <f>AVERAGE_TWO_ITERATIONS!AT$2*AVERAGE_TWO_ITERATIONS!AT23</f>
        <v>0</v>
      </c>
      <c r="AU22">
        <f>AVERAGE_TWO_ITERATIONS!AU$2*AVERAGE_TWO_ITERATIONS!AU23</f>
        <v>0</v>
      </c>
      <c r="AV22">
        <f>AVERAGE_TWO_ITERATIONS!AV$2*AVERAGE_TWO_ITERATIONS!AV23</f>
        <v>0</v>
      </c>
      <c r="AW22">
        <f>AVERAGE_TWO_ITERATIONS!AW$2*AVERAGE_TWO_ITERATIONS!AW23</f>
        <v>0</v>
      </c>
      <c r="AX22">
        <f>AVERAGE_TWO_ITERATIONS!AX$2*AVERAGE_TWO_ITERATIONS!AX23</f>
        <v>0</v>
      </c>
      <c r="AY22">
        <f>AVERAGE_TWO_ITERATIONS!AY$2*AVERAGE_TWO_ITERATIONS!AY23</f>
        <v>0</v>
      </c>
      <c r="AZ22">
        <f>AVERAGE_TWO_ITERATIONS!AZ$2*AVERAGE_TWO_ITERATIONS!AZ23</f>
        <v>0</v>
      </c>
      <c r="BA22">
        <f>AVERAGE_TWO_ITERATIONS!BA$2*AVERAGE_TWO_ITERATIONS!BA23</f>
        <v>0</v>
      </c>
      <c r="BB22">
        <f>AVERAGE_TWO_ITERATIONS!BB$2*AVERAGE_TWO_ITERATIONS!BB23</f>
        <v>0</v>
      </c>
      <c r="BC22">
        <f>AVERAGE_TWO_ITERATIONS!BC$2*AVERAGE_TWO_ITERATIONS!BC23</f>
        <v>0</v>
      </c>
      <c r="BD22">
        <f>AVERAGE_TWO_ITERATIONS!BD$2*AVERAGE_TWO_ITERATIONS!BD23</f>
        <v>0</v>
      </c>
      <c r="BE22">
        <f>AVERAGE_TWO_ITERATIONS!BE$2*AVERAGE_TWO_ITERATIONS!BE23</f>
        <v>0</v>
      </c>
      <c r="BF22">
        <f>AVERAGE_TWO_ITERATIONS!BF$2*AVERAGE_TWO_ITERATIONS!BF23</f>
        <v>0</v>
      </c>
      <c r="BG22">
        <f>AVERAGE_TWO_ITERATIONS!BG$2*AVERAGE_TWO_ITERATIONS!BG23</f>
        <v>0</v>
      </c>
      <c r="BH22">
        <f>AVERAGE_TWO_ITERATIONS!BH$2*AVERAGE_TWO_ITERATIONS!BH23</f>
        <v>0</v>
      </c>
      <c r="BI22">
        <f>AVERAGE_TWO_ITERATIONS!BI$2*AVERAGE_TWO_ITERATIONS!BI23</f>
        <v>0</v>
      </c>
      <c r="BJ22">
        <f>AVERAGE_TWO_ITERATIONS!BJ$2*AVERAGE_TWO_ITERATIONS!BJ23</f>
        <v>0</v>
      </c>
      <c r="BK22">
        <f>AVERAGE_TWO_ITERATIONS!BK$2*AVERAGE_TWO_ITERATIONS!BK23</f>
        <v>0</v>
      </c>
      <c r="BL22">
        <f>AVERAGE_TWO_ITERATIONS!BL$2*AVERAGE_TWO_ITERATIONS!BL23</f>
        <v>0</v>
      </c>
      <c r="BM22">
        <f>AVERAGE_TWO_ITERATIONS!BM$2*AVERAGE_TWO_ITERATIONS!BM23</f>
        <v>0</v>
      </c>
      <c r="BN22">
        <f>AVERAGE_TWO_ITERATIONS!BN$2*AVERAGE_TWO_ITERATIONS!BN23</f>
        <v>0</v>
      </c>
      <c r="BO22">
        <f>AVERAGE_TWO_ITERATIONS!BO$2*AVERAGE_TWO_ITERATIONS!BO23</f>
        <v>0</v>
      </c>
      <c r="BP22">
        <f>AVERAGE_TWO_ITERATIONS!BP$2*AVERAGE_TWO_ITERATIONS!BP23</f>
        <v>0</v>
      </c>
      <c r="BQ22">
        <f>AVERAGE_TWO_ITERATIONS!BQ$2*AVERAGE_TWO_ITERATIONS!BQ23</f>
        <v>0</v>
      </c>
      <c r="BR22">
        <f>AVERAGE_TWO_ITERATIONS!BR$2*AVERAGE_TWO_ITERATIONS!BR23</f>
        <v>0</v>
      </c>
      <c r="BS22">
        <f>AVERAGE_TWO_ITERATIONS!BS$2*AVERAGE_TWO_ITERATIONS!BS23</f>
        <v>0</v>
      </c>
      <c r="BT22">
        <f>AVERAGE_TWO_ITERATIONS!BT$2*AVERAGE_TWO_ITERATIONS!BT23</f>
        <v>0</v>
      </c>
      <c r="BU22">
        <f>AVERAGE_TWO_ITERATIONS!BU$2*AVERAGE_TWO_ITERATIONS!BU23</f>
        <v>0</v>
      </c>
      <c r="BV22">
        <f>AVERAGE_TWO_ITERATIONS!BV$2*AVERAGE_TWO_ITERATIONS!BV23</f>
        <v>0</v>
      </c>
      <c r="BW22">
        <f>AVERAGE_TWO_ITERATIONS!BW$2*AVERAGE_TWO_ITERATIONS!BW23</f>
        <v>0</v>
      </c>
      <c r="BX22">
        <f>AVERAGE_TWO_ITERATIONS!BX$2*AVERAGE_TWO_ITERATIONS!BX23</f>
        <v>0</v>
      </c>
      <c r="BY22">
        <f>AVERAGE_TWO_ITERATIONS!BY$2*AVERAGE_TWO_ITERATIONS!BY23</f>
        <v>0</v>
      </c>
      <c r="BZ22">
        <f>AVERAGE_TWO_ITERATIONS!BZ$2*AVERAGE_TWO_ITERATIONS!BZ23</f>
        <v>0</v>
      </c>
      <c r="CA22">
        <f>AVERAGE_TWO_ITERATIONS!CA$2*AVERAGE_TWO_ITERATIONS!CA23</f>
        <v>0</v>
      </c>
      <c r="CB22">
        <f>AVERAGE_TWO_ITERATIONS!CB$2*AVERAGE_TWO_ITERATIONS!CB23</f>
        <v>0</v>
      </c>
      <c r="CC22">
        <f>AVERAGE_TWO_ITERATIONS!CC$2*AVERAGE_TWO_ITERATIONS!CC23</f>
        <v>0</v>
      </c>
      <c r="CD22">
        <f>AVERAGE_TWO_ITERATIONS!CD$2*AVERAGE_TWO_ITERATIONS!CD23</f>
        <v>0</v>
      </c>
      <c r="CE22">
        <f>AVERAGE_TWO_ITERATIONS!CE$2*AVERAGE_TWO_ITERATIONS!CE23</f>
        <v>0</v>
      </c>
      <c r="CF22">
        <f>AVERAGE_TWO_ITERATIONS!CF$2*AVERAGE_TWO_ITERATIONS!CF23</f>
        <v>0</v>
      </c>
      <c r="CG22">
        <f>AVERAGE_TWO_ITERATIONS!CG$2*AVERAGE_TWO_ITERATIONS!CG23</f>
        <v>0</v>
      </c>
      <c r="CH22">
        <f>AVERAGE_TWO_ITERATIONS!CH$2*AVERAGE_TWO_ITERATIONS!CH23</f>
        <v>0</v>
      </c>
      <c r="CI22">
        <f>AVERAGE_TWO_ITERATIONS!CI$2*AVERAGE_TWO_ITERATIONS!CI23</f>
        <v>0</v>
      </c>
      <c r="CJ22">
        <f>AVERAGE_TWO_ITERATIONS!CJ$2*AVERAGE_TWO_ITERATIONS!CJ23</f>
        <v>0</v>
      </c>
      <c r="CK22">
        <f>AVERAGE_TWO_ITERATIONS!CK$2*AVERAGE_TWO_ITERATIONS!CK23</f>
        <v>0</v>
      </c>
      <c r="CL22">
        <f>AVERAGE_TWO_ITERATIONS!CL$2*AVERAGE_TWO_ITERATIONS!CL23</f>
        <v>0</v>
      </c>
      <c r="CM22">
        <f>AVERAGE_TWO_ITERATIONS!CM$2*AVERAGE_TWO_ITERATIONS!CM23</f>
        <v>0</v>
      </c>
      <c r="CN22">
        <f>AVERAGE_TWO_ITERATIONS!CN$2*AVERAGE_TWO_ITERATIONS!CN23</f>
        <v>0</v>
      </c>
      <c r="CO22">
        <f>AVERAGE_TWO_ITERATIONS!CO$2*AVERAGE_TWO_ITERATIONS!CO23</f>
        <v>0</v>
      </c>
      <c r="CP22">
        <f>AVERAGE_TWO_ITERATIONS!CP$2*AVERAGE_TWO_ITERATIONS!CP23</f>
        <v>0</v>
      </c>
      <c r="CQ22">
        <f>AVERAGE_TWO_ITERATIONS!CQ$2*AVERAGE_TWO_ITERATIONS!CQ23</f>
        <v>0</v>
      </c>
      <c r="CR22">
        <f>AVERAGE_TWO_ITERATIONS!CR$2*AVERAGE_TWO_ITERATIONS!CR23</f>
        <v>0</v>
      </c>
      <c r="CS22">
        <f>AVERAGE_TWO_ITERATIONS!CS$2*AVERAGE_TWO_ITERATIONS!CS23</f>
        <v>0</v>
      </c>
      <c r="CT22">
        <f>AVERAGE_TWO_ITERATIONS!CT$2*AVERAGE_TWO_ITERATIONS!CT23</f>
        <v>0</v>
      </c>
      <c r="CU22">
        <f>AVERAGE_TWO_ITERATIONS!CU$2*AVERAGE_TWO_ITERATIONS!CU23</f>
        <v>0</v>
      </c>
      <c r="CV22">
        <f>AVERAGE_TWO_ITERATIONS!CV$2*AVERAGE_TWO_ITERATIONS!CV23</f>
        <v>0</v>
      </c>
      <c r="CW22">
        <f>AVERAGE_TWO_ITERATIONS!CW$2*AVERAGE_TWO_ITERATIONS!CW23</f>
        <v>0</v>
      </c>
    </row>
    <row r="23" spans="1:101" x14ac:dyDescent="0.25">
      <c r="A23" t="s">
        <v>42</v>
      </c>
      <c r="B23">
        <f>AVERAGE_TWO_ITERATIONS!B$2*AVERAGE_TWO_ITERATIONS!B24</f>
        <v>22063.460666920932</v>
      </c>
      <c r="C23">
        <f>AVERAGE_TWO_ITERATIONS!C$2*AVERAGE_TWO_ITERATIONS!C24</f>
        <v>22475.779187926379</v>
      </c>
      <c r="D23">
        <f>AVERAGE_TWO_ITERATIONS!D$2*AVERAGE_TWO_ITERATIONS!D24</f>
        <v>23211.817261352462</v>
      </c>
      <c r="E23">
        <f>AVERAGE_TWO_ITERATIONS!E$2*AVERAGE_TWO_ITERATIONS!E24</f>
        <v>24233.763767992645</v>
      </c>
      <c r="F23">
        <f>AVERAGE_TWO_ITERATIONS!F$2*AVERAGE_TWO_ITERATIONS!F24</f>
        <v>21752.235235721437</v>
      </c>
      <c r="G23">
        <f>AVERAGE_TWO_ITERATIONS!G$2*AVERAGE_TWO_ITERATIONS!G24</f>
        <v>23253.658481980528</v>
      </c>
      <c r="H23">
        <f>AVERAGE_TWO_ITERATIONS!H$2*AVERAGE_TWO_ITERATIONS!H24</f>
        <v>24035.620543431007</v>
      </c>
      <c r="I23">
        <f>AVERAGE_TWO_ITERATIONS!I$2*AVERAGE_TWO_ITERATIONS!I24</f>
        <v>24830.677905220604</v>
      </c>
      <c r="J23">
        <f>AVERAGE_TWO_ITERATIONS!J$2*AVERAGE_TWO_ITERATIONS!J24</f>
        <v>26910.597003612289</v>
      </c>
      <c r="K23">
        <f>AVERAGE_TWO_ITERATIONS!K$2*AVERAGE_TWO_ITERATIONS!K24</f>
        <v>29433.681494340974</v>
      </c>
      <c r="L23">
        <f>AVERAGE_TWO_ITERATIONS!L$2*AVERAGE_TWO_ITERATIONS!L24</f>
        <v>29915.89075879092</v>
      </c>
      <c r="M23">
        <f>AVERAGE_TWO_ITERATIONS!M$2*AVERAGE_TWO_ITERATIONS!M24</f>
        <v>29430.983785559121</v>
      </c>
      <c r="N23">
        <f>AVERAGE_TWO_ITERATIONS!N$2*AVERAGE_TWO_ITERATIONS!N24</f>
        <v>31625.100804223959</v>
      </c>
      <c r="O23">
        <f>AVERAGE_TWO_ITERATIONS!O$2*AVERAGE_TWO_ITERATIONS!O24</f>
        <v>31745.002495155244</v>
      </c>
      <c r="P23">
        <f>AVERAGE_TWO_ITERATIONS!P$2*AVERAGE_TWO_ITERATIONS!P24</f>
        <v>32724.450393527139</v>
      </c>
      <c r="Q23">
        <f>AVERAGE_TWO_ITERATIONS!Q$2*AVERAGE_TWO_ITERATIONS!Q24</f>
        <v>33476.332789283319</v>
      </c>
      <c r="R23">
        <f>AVERAGE_TWO_ITERATIONS!R$2*AVERAGE_TWO_ITERATIONS!R24</f>
        <v>33278.680515450127</v>
      </c>
      <c r="S23">
        <f>AVERAGE_TWO_ITERATIONS!S$2*AVERAGE_TWO_ITERATIONS!S24</f>
        <v>31673.708510034114</v>
      </c>
      <c r="T23">
        <f>AVERAGE_TWO_ITERATIONS!T$2*AVERAGE_TWO_ITERATIONS!T24</f>
        <v>32200.283136847007</v>
      </c>
      <c r="U23">
        <f>AVERAGE_TWO_ITERATIONS!U$2*AVERAGE_TWO_ITERATIONS!U24</f>
        <v>33293.212781389411</v>
      </c>
      <c r="V23">
        <f>AVERAGE_TWO_ITERATIONS!V$2*AVERAGE_TWO_ITERATIONS!V24</f>
        <v>34981.848055200273</v>
      </c>
      <c r="W23">
        <f>AVERAGE_TWO_ITERATIONS!W$2*AVERAGE_TWO_ITERATIONS!W24</f>
        <v>38015.436852139326</v>
      </c>
      <c r="X23">
        <f>AVERAGE_TWO_ITERATIONS!X$2*AVERAGE_TWO_ITERATIONS!X24</f>
        <v>38724.693473305611</v>
      </c>
      <c r="Y23">
        <f>AVERAGE_TWO_ITERATIONS!Y$2*AVERAGE_TWO_ITERATIONS!Y24</f>
        <v>39759.630080144896</v>
      </c>
      <c r="Z23">
        <f>AVERAGE_TWO_ITERATIONS!Z$2*AVERAGE_TWO_ITERATIONS!Z24</f>
        <v>40811.232461741813</v>
      </c>
      <c r="AA23">
        <f>AVERAGE_TWO_ITERATIONS!AA$2*AVERAGE_TWO_ITERATIONS!AA24</f>
        <v>43048.251574561997</v>
      </c>
      <c r="AB23">
        <f>AVERAGE_TWO_ITERATIONS!AB$2*AVERAGE_TWO_ITERATIONS!AB24</f>
        <v>39966.817040053342</v>
      </c>
      <c r="AC23">
        <f>AVERAGE_TWO_ITERATIONS!AC$2*AVERAGE_TWO_ITERATIONS!AC24</f>
        <v>42809.766199345038</v>
      </c>
      <c r="AD23">
        <f>AVERAGE_TWO_ITERATIONS!AD$2*AVERAGE_TWO_ITERATIONS!AD24</f>
        <v>40685.128879292373</v>
      </c>
      <c r="AE23">
        <f>AVERAGE_TWO_ITERATIONS!AE$2*AVERAGE_TWO_ITERATIONS!AE24</f>
        <v>42223.430205684293</v>
      </c>
      <c r="AF23">
        <f>AVERAGE_TWO_ITERATIONS!AF$2*AVERAGE_TWO_ITERATIONS!AF24</f>
        <v>41304.81879349894</v>
      </c>
      <c r="AG23">
        <f>AVERAGE_TWO_ITERATIONS!AG$2*AVERAGE_TWO_ITERATIONS!AG24</f>
        <v>41951.782581301355</v>
      </c>
      <c r="AH23">
        <f>AVERAGE_TWO_ITERATIONS!AH$2*AVERAGE_TWO_ITERATIONS!AH24</f>
        <v>46304.624860109805</v>
      </c>
      <c r="AI23">
        <f>AVERAGE_TWO_ITERATIONS!AI$2*AVERAGE_TWO_ITERATIONS!AI24</f>
        <v>46743.561631956225</v>
      </c>
      <c r="AJ23">
        <f>AVERAGE_TWO_ITERATIONS!AJ$2*AVERAGE_TWO_ITERATIONS!AJ24</f>
        <v>49068.613187335388</v>
      </c>
      <c r="AK23">
        <f>AVERAGE_TWO_ITERATIONS!AK$2*AVERAGE_TWO_ITERATIONS!AK24</f>
        <v>49424.316996511843</v>
      </c>
      <c r="AL23">
        <f>AVERAGE_TWO_ITERATIONS!AL$2*AVERAGE_TWO_ITERATIONS!AL24</f>
        <v>49980.164888542138</v>
      </c>
      <c r="AM23">
        <f>AVERAGE_TWO_ITERATIONS!AM$2*AVERAGE_TWO_ITERATIONS!AM24</f>
        <v>49426.957005838463</v>
      </c>
      <c r="AN23">
        <f>AVERAGE_TWO_ITERATIONS!AN$2*AVERAGE_TWO_ITERATIONS!AN24</f>
        <v>50900.609380271664</v>
      </c>
      <c r="AO23">
        <f>AVERAGE_TWO_ITERATIONS!AO$2*AVERAGE_TWO_ITERATIONS!AO24</f>
        <v>49618.399185848517</v>
      </c>
      <c r="AP23">
        <f>AVERAGE_TWO_ITERATIONS!AP$2*AVERAGE_TWO_ITERATIONS!AP24</f>
        <v>48877.22935409507</v>
      </c>
      <c r="AQ23">
        <f>AVERAGE_TWO_ITERATIONS!AQ$2*AVERAGE_TWO_ITERATIONS!AQ24</f>
        <v>50806.690609776007</v>
      </c>
      <c r="AR23">
        <f>AVERAGE_TWO_ITERATIONS!AR$2*AVERAGE_TWO_ITERATIONS!AR24</f>
        <v>51426.5555761824</v>
      </c>
      <c r="AS23">
        <f>AVERAGE_TWO_ITERATIONS!AS$2*AVERAGE_TWO_ITERATIONS!AS24</f>
        <v>51195.714555626946</v>
      </c>
      <c r="AT23">
        <f>AVERAGE_TWO_ITERATIONS!AT$2*AVERAGE_TWO_ITERATIONS!AT24</f>
        <v>54582.126270221524</v>
      </c>
      <c r="AU23">
        <f>AVERAGE_TWO_ITERATIONS!AU$2*AVERAGE_TWO_ITERATIONS!AU24</f>
        <v>55448.627197261798</v>
      </c>
      <c r="AV23">
        <f>AVERAGE_TWO_ITERATIONS!AV$2*AVERAGE_TWO_ITERATIONS!AV24</f>
        <v>56554.547248271498</v>
      </c>
      <c r="AW23">
        <f>AVERAGE_TWO_ITERATIONS!AW$2*AVERAGE_TWO_ITERATIONS!AW24</f>
        <v>56537.772024084989</v>
      </c>
      <c r="AX23">
        <f>AVERAGE_TWO_ITERATIONS!AX$2*AVERAGE_TWO_ITERATIONS!AX24</f>
        <v>60590.712313604687</v>
      </c>
      <c r="AY23">
        <f>AVERAGE_TWO_ITERATIONS!AY$2*AVERAGE_TWO_ITERATIONS!AY24</f>
        <v>59118.732617014117</v>
      </c>
      <c r="AZ23">
        <f>AVERAGE_TWO_ITERATIONS!AZ$2*AVERAGE_TWO_ITERATIONS!AZ24</f>
        <v>57511.227537185288</v>
      </c>
      <c r="BA23">
        <f>AVERAGE_TWO_ITERATIONS!BA$2*AVERAGE_TWO_ITERATIONS!BA24</f>
        <v>57770.043777665604</v>
      </c>
      <c r="BB23">
        <f>AVERAGE_TWO_ITERATIONS!BB$2*AVERAGE_TWO_ITERATIONS!BB24</f>
        <v>58987.243380910557</v>
      </c>
      <c r="BC23">
        <f>AVERAGE_TWO_ITERATIONS!BC$2*AVERAGE_TWO_ITERATIONS!BC24</f>
        <v>58022.721831262592</v>
      </c>
      <c r="BD23">
        <f>AVERAGE_TWO_ITERATIONS!BD$2*AVERAGE_TWO_ITERATIONS!BD24</f>
        <v>64152.722969205985</v>
      </c>
      <c r="BE23">
        <f>AVERAGE_TWO_ITERATIONS!BE$2*AVERAGE_TWO_ITERATIONS!BE24</f>
        <v>62317.756979167949</v>
      </c>
      <c r="BF23">
        <f>AVERAGE_TWO_ITERATIONS!BF$2*AVERAGE_TWO_ITERATIONS!BF24</f>
        <v>63120.940530568652</v>
      </c>
      <c r="BG23">
        <f>AVERAGE_TWO_ITERATIONS!BG$2*AVERAGE_TWO_ITERATIONS!BG24</f>
        <v>65751.003691543825</v>
      </c>
      <c r="BH23">
        <f>AVERAGE_TWO_ITERATIONS!BH$2*AVERAGE_TWO_ITERATIONS!BH24</f>
        <v>67224.846539945705</v>
      </c>
      <c r="BI23">
        <f>AVERAGE_TWO_ITERATIONS!BI$2*AVERAGE_TWO_ITERATIONS!BI24</f>
        <v>64863.026120796778</v>
      </c>
      <c r="BJ23">
        <f>AVERAGE_TWO_ITERATIONS!BJ$2*AVERAGE_TWO_ITERATIONS!BJ24</f>
        <v>68309.869795979845</v>
      </c>
      <c r="BK23">
        <f>AVERAGE_TWO_ITERATIONS!BK$2*AVERAGE_TWO_ITERATIONS!BK24</f>
        <v>69224.806376577399</v>
      </c>
      <c r="BL23">
        <f>AVERAGE_TWO_ITERATIONS!BL$2*AVERAGE_TWO_ITERATIONS!BL24</f>
        <v>70378.199407671957</v>
      </c>
      <c r="BM23">
        <f>AVERAGE_TWO_ITERATIONS!BM$2*AVERAGE_TWO_ITERATIONS!BM24</f>
        <v>66995.48680705791</v>
      </c>
      <c r="BN23">
        <f>AVERAGE_TWO_ITERATIONS!BN$2*AVERAGE_TWO_ITERATIONS!BN24</f>
        <v>66194.693744554577</v>
      </c>
      <c r="BO23">
        <f>AVERAGE_TWO_ITERATIONS!BO$2*AVERAGE_TWO_ITERATIONS!BO24</f>
        <v>65600.99931617736</v>
      </c>
      <c r="BP23">
        <f>AVERAGE_TWO_ITERATIONS!BP$2*AVERAGE_TWO_ITERATIONS!BP24</f>
        <v>69631.17567721635</v>
      </c>
      <c r="BQ23">
        <f>AVERAGE_TWO_ITERATIONS!BQ$2*AVERAGE_TWO_ITERATIONS!BQ24</f>
        <v>71413.381833213716</v>
      </c>
      <c r="BR23">
        <f>AVERAGE_TWO_ITERATIONS!BR$2*AVERAGE_TWO_ITERATIONS!BR24</f>
        <v>71154.238318579286</v>
      </c>
      <c r="BS23">
        <f>AVERAGE_TWO_ITERATIONS!BS$2*AVERAGE_TWO_ITERATIONS!BS24</f>
        <v>76507.957147706213</v>
      </c>
      <c r="BT23">
        <f>AVERAGE_TWO_ITERATIONS!BT$2*AVERAGE_TWO_ITERATIONS!BT24</f>
        <v>72736.606144413454</v>
      </c>
      <c r="BU23">
        <f>AVERAGE_TWO_ITERATIONS!BU$2*AVERAGE_TWO_ITERATIONS!BU24</f>
        <v>73554.206848024507</v>
      </c>
      <c r="BV23">
        <f>AVERAGE_TWO_ITERATIONS!BV$2*AVERAGE_TWO_ITERATIONS!BV24</f>
        <v>76354.265777974608</v>
      </c>
      <c r="BW23">
        <f>AVERAGE_TWO_ITERATIONS!BW$2*AVERAGE_TWO_ITERATIONS!BW24</f>
        <v>77288.576172126734</v>
      </c>
      <c r="BX23">
        <f>AVERAGE_TWO_ITERATIONS!BX$2*AVERAGE_TWO_ITERATIONS!BX24</f>
        <v>79665.813721067068</v>
      </c>
      <c r="BY23">
        <f>AVERAGE_TWO_ITERATIONS!BY$2*AVERAGE_TWO_ITERATIONS!BY24</f>
        <v>72732.667744761042</v>
      </c>
      <c r="BZ23">
        <f>AVERAGE_TWO_ITERATIONS!BZ$2*AVERAGE_TWO_ITERATIONS!BZ24</f>
        <v>79245.556547184227</v>
      </c>
      <c r="CA23">
        <f>AVERAGE_TWO_ITERATIONS!CA$2*AVERAGE_TWO_ITERATIONS!CA24</f>
        <v>77719.06048097444</v>
      </c>
      <c r="CB23">
        <f>AVERAGE_TWO_ITERATIONS!CB$2*AVERAGE_TWO_ITERATIONS!CB24</f>
        <v>78568.299396977047</v>
      </c>
      <c r="CC23">
        <f>AVERAGE_TWO_ITERATIONS!CC$2*AVERAGE_TWO_ITERATIONS!CC24</f>
        <v>77061.351289930346</v>
      </c>
      <c r="CD23">
        <f>AVERAGE_TWO_ITERATIONS!CD$2*AVERAGE_TWO_ITERATIONS!CD24</f>
        <v>78536.434467140803</v>
      </c>
      <c r="CE23">
        <f>AVERAGE_TWO_ITERATIONS!CE$2*AVERAGE_TWO_ITERATIONS!CE24</f>
        <v>83989.004346909525</v>
      </c>
      <c r="CF23">
        <f>AVERAGE_TWO_ITERATIONS!CF$2*AVERAGE_TWO_ITERATIONS!CF24</f>
        <v>88439.186722455139</v>
      </c>
      <c r="CG23">
        <f>AVERAGE_TWO_ITERATIONS!CG$2*AVERAGE_TWO_ITERATIONS!CG24</f>
        <v>89679.426088080756</v>
      </c>
      <c r="CH23">
        <f>AVERAGE_TWO_ITERATIONS!CH$2*AVERAGE_TWO_ITERATIONS!CH24</f>
        <v>85298.635794796093</v>
      </c>
      <c r="CI23">
        <f>AVERAGE_TWO_ITERATIONS!CI$2*AVERAGE_TWO_ITERATIONS!CI24</f>
        <v>87559.911201610914</v>
      </c>
      <c r="CJ23">
        <f>AVERAGE_TWO_ITERATIONS!CJ$2*AVERAGE_TWO_ITERATIONS!CJ24</f>
        <v>88775.489879383676</v>
      </c>
      <c r="CK23">
        <f>AVERAGE_TWO_ITERATIONS!CK$2*AVERAGE_TWO_ITERATIONS!CK24</f>
        <v>88085.449409238689</v>
      </c>
      <c r="CL23">
        <f>AVERAGE_TWO_ITERATIONS!CL$2*AVERAGE_TWO_ITERATIONS!CL24</f>
        <v>87233.921456212003</v>
      </c>
      <c r="CM23">
        <f>AVERAGE_TWO_ITERATIONS!CM$2*AVERAGE_TWO_ITERATIONS!CM24</f>
        <v>87775.45521860513</v>
      </c>
      <c r="CN23">
        <f>AVERAGE_TWO_ITERATIONS!CN$2*AVERAGE_TWO_ITERATIONS!CN24</f>
        <v>89004.679075160748</v>
      </c>
      <c r="CO23">
        <f>AVERAGE_TWO_ITERATIONS!CO$2*AVERAGE_TWO_ITERATIONS!CO24</f>
        <v>89501.98575936303</v>
      </c>
      <c r="CP23">
        <f>AVERAGE_TWO_ITERATIONS!CP$2*AVERAGE_TWO_ITERATIONS!CP24</f>
        <v>93244.850222117399</v>
      </c>
      <c r="CQ23">
        <f>AVERAGE_TWO_ITERATIONS!CQ$2*AVERAGE_TWO_ITERATIONS!CQ24</f>
        <v>95001.585713859298</v>
      </c>
      <c r="CR23">
        <f>AVERAGE_TWO_ITERATIONS!CR$2*AVERAGE_TWO_ITERATIONS!CR24</f>
        <v>96473.154884103002</v>
      </c>
      <c r="CS23">
        <f>AVERAGE_TWO_ITERATIONS!CS$2*AVERAGE_TWO_ITERATIONS!CS24</f>
        <v>95612.042275588814</v>
      </c>
      <c r="CT23">
        <f>AVERAGE_TWO_ITERATIONS!CT$2*AVERAGE_TWO_ITERATIONS!CT24</f>
        <v>97328.723273985015</v>
      </c>
      <c r="CU23">
        <f>AVERAGE_TWO_ITERATIONS!CU$2*AVERAGE_TWO_ITERATIONS!CU24</f>
        <v>96876.118762476777</v>
      </c>
      <c r="CV23">
        <f>AVERAGE_TWO_ITERATIONS!CV$2*AVERAGE_TWO_ITERATIONS!CV24</f>
        <v>94163.696642294512</v>
      </c>
      <c r="CW23">
        <f>AVERAGE_TWO_ITERATIONS!CW$2*AVERAGE_TWO_ITERATIONS!CW24</f>
        <v>95585.235412561</v>
      </c>
    </row>
    <row r="24" spans="1:101" x14ac:dyDescent="0.25">
      <c r="A24" t="s">
        <v>43</v>
      </c>
      <c r="B24">
        <f>AVERAGE_TWO_ITERATIONS!B$2*AVERAGE_TWO_ITERATIONS!B25</f>
        <v>16335.382413168734</v>
      </c>
      <c r="C24">
        <f>AVERAGE_TWO_ITERATIONS!C$2*AVERAGE_TWO_ITERATIONS!C25</f>
        <v>16731.343959344445</v>
      </c>
      <c r="D24">
        <f>AVERAGE_TWO_ITERATIONS!D$2*AVERAGE_TWO_ITERATIONS!D25</f>
        <v>17088.349363071073</v>
      </c>
      <c r="E24">
        <f>AVERAGE_TWO_ITERATIONS!E$2*AVERAGE_TWO_ITERATIONS!E25</f>
        <v>16792.696543458853</v>
      </c>
      <c r="F24">
        <f>AVERAGE_TWO_ITERATIONS!F$2*AVERAGE_TWO_ITERATIONS!F25</f>
        <v>16048.661829985429</v>
      </c>
      <c r="G24">
        <f>AVERAGE_TWO_ITERATIONS!G$2*AVERAGE_TWO_ITERATIONS!G25</f>
        <v>16019.097256707893</v>
      </c>
      <c r="H24">
        <f>AVERAGE_TWO_ITERATIONS!H$2*AVERAGE_TWO_ITERATIONS!H25</f>
        <v>17635.153429434144</v>
      </c>
      <c r="I24">
        <f>AVERAGE_TWO_ITERATIONS!I$2*AVERAGE_TWO_ITERATIONS!I25</f>
        <v>16940.846303809463</v>
      </c>
      <c r="J24">
        <f>AVERAGE_TWO_ITERATIONS!J$2*AVERAGE_TWO_ITERATIONS!J25</f>
        <v>19248.324374176358</v>
      </c>
      <c r="K24">
        <f>AVERAGE_TWO_ITERATIONS!K$2*AVERAGE_TWO_ITERATIONS!K25</f>
        <v>20406.646752623579</v>
      </c>
      <c r="L24">
        <f>AVERAGE_TWO_ITERATIONS!L$2*AVERAGE_TWO_ITERATIONS!L25</f>
        <v>21073.229086145639</v>
      </c>
      <c r="M24">
        <f>AVERAGE_TWO_ITERATIONS!M$2*AVERAGE_TWO_ITERATIONS!M25</f>
        <v>21610.259195981133</v>
      </c>
      <c r="N24">
        <f>AVERAGE_TWO_ITERATIONS!N$2*AVERAGE_TWO_ITERATIONS!N25</f>
        <v>22143.336321784369</v>
      </c>
      <c r="O24">
        <f>AVERAGE_TWO_ITERATIONS!O$2*AVERAGE_TWO_ITERATIONS!O25</f>
        <v>22160.109140812674</v>
      </c>
      <c r="P24">
        <f>AVERAGE_TWO_ITERATIONS!P$2*AVERAGE_TWO_ITERATIONS!P25</f>
        <v>23068.502855028946</v>
      </c>
      <c r="Q24">
        <f>AVERAGE_TWO_ITERATIONS!Q$2*AVERAGE_TWO_ITERATIONS!Q25</f>
        <v>22982.533301628828</v>
      </c>
      <c r="R24">
        <f>AVERAGE_TWO_ITERATIONS!R$2*AVERAGE_TWO_ITERATIONS!R25</f>
        <v>22538.789021032859</v>
      </c>
      <c r="S24">
        <f>AVERAGE_TWO_ITERATIONS!S$2*AVERAGE_TWO_ITERATIONS!S25</f>
        <v>22346.319924499265</v>
      </c>
      <c r="T24">
        <f>AVERAGE_TWO_ITERATIONS!T$2*AVERAGE_TWO_ITERATIONS!T25</f>
        <v>23322.319678557535</v>
      </c>
      <c r="U24">
        <f>AVERAGE_TWO_ITERATIONS!U$2*AVERAGE_TWO_ITERATIONS!U25</f>
        <v>24483.353006217523</v>
      </c>
      <c r="V24">
        <f>AVERAGE_TWO_ITERATIONS!V$2*AVERAGE_TWO_ITERATIONS!V25</f>
        <v>24480.482429648011</v>
      </c>
      <c r="W24">
        <f>AVERAGE_TWO_ITERATIONS!W$2*AVERAGE_TWO_ITERATIONS!W25</f>
        <v>25372.96482291662</v>
      </c>
      <c r="X24">
        <f>AVERAGE_TWO_ITERATIONS!X$2*AVERAGE_TWO_ITERATIONS!X25</f>
        <v>27569.314850594183</v>
      </c>
      <c r="Y24">
        <f>AVERAGE_TWO_ITERATIONS!Y$2*AVERAGE_TWO_ITERATIONS!Y25</f>
        <v>28342.340106233834</v>
      </c>
      <c r="Z24">
        <f>AVERAGE_TWO_ITERATIONS!Z$2*AVERAGE_TWO_ITERATIONS!Z25</f>
        <v>29192.581458676672</v>
      </c>
      <c r="AA24">
        <f>AVERAGE_TWO_ITERATIONS!AA$2*AVERAGE_TWO_ITERATIONS!AA25</f>
        <v>29325.504999567747</v>
      </c>
      <c r="AB24">
        <f>AVERAGE_TWO_ITERATIONS!AB$2*AVERAGE_TWO_ITERATIONS!AB25</f>
        <v>28884.340171974709</v>
      </c>
      <c r="AC24">
        <f>AVERAGE_TWO_ITERATIONS!AC$2*AVERAGE_TWO_ITERATIONS!AC25</f>
        <v>27908.236613068086</v>
      </c>
      <c r="AD24">
        <f>AVERAGE_TWO_ITERATIONS!AD$2*AVERAGE_TWO_ITERATIONS!AD25</f>
        <v>28799.407153643155</v>
      </c>
      <c r="AE24">
        <f>AVERAGE_TWO_ITERATIONS!AE$2*AVERAGE_TWO_ITERATIONS!AE25</f>
        <v>28920.408699822478</v>
      </c>
      <c r="AF24">
        <f>AVERAGE_TWO_ITERATIONS!AF$2*AVERAGE_TWO_ITERATIONS!AF25</f>
        <v>30584.786161486118</v>
      </c>
      <c r="AG24">
        <f>AVERAGE_TWO_ITERATIONS!AG$2*AVERAGE_TWO_ITERATIONS!AG25</f>
        <v>29673.583234505782</v>
      </c>
      <c r="AH24">
        <f>AVERAGE_TWO_ITERATIONS!AH$2*AVERAGE_TWO_ITERATIONS!AH25</f>
        <v>31981.782618312092</v>
      </c>
      <c r="AI24">
        <f>AVERAGE_TWO_ITERATIONS!AI$2*AVERAGE_TWO_ITERATIONS!AI25</f>
        <v>32157.834172264262</v>
      </c>
      <c r="AJ24">
        <f>AVERAGE_TWO_ITERATIONS!AJ$2*AVERAGE_TWO_ITERATIONS!AJ25</f>
        <v>32890.70023876179</v>
      </c>
      <c r="AK24">
        <f>AVERAGE_TWO_ITERATIONS!AK$2*AVERAGE_TWO_ITERATIONS!AK25</f>
        <v>32903.179023755532</v>
      </c>
      <c r="AL24">
        <f>AVERAGE_TWO_ITERATIONS!AL$2*AVERAGE_TWO_ITERATIONS!AL25</f>
        <v>36492.30229478766</v>
      </c>
      <c r="AM24">
        <f>AVERAGE_TWO_ITERATIONS!AM$2*AVERAGE_TWO_ITERATIONS!AM25</f>
        <v>35567.228709097966</v>
      </c>
      <c r="AN24">
        <f>AVERAGE_TWO_ITERATIONS!AN$2*AVERAGE_TWO_ITERATIONS!AN25</f>
        <v>35979.316843950895</v>
      </c>
      <c r="AO24">
        <f>AVERAGE_TWO_ITERATIONS!AO$2*AVERAGE_TWO_ITERATIONS!AO25</f>
        <v>35343.212720273121</v>
      </c>
      <c r="AP24">
        <f>AVERAGE_TWO_ITERATIONS!AP$2*AVERAGE_TWO_ITERATIONS!AP25</f>
        <v>36029.983807464465</v>
      </c>
      <c r="AQ24">
        <f>AVERAGE_TWO_ITERATIONS!AQ$2*AVERAGE_TWO_ITERATIONS!AQ25</f>
        <v>34031.944210807036</v>
      </c>
      <c r="AR24">
        <f>AVERAGE_TWO_ITERATIONS!AR$2*AVERAGE_TWO_ITERATIONS!AR25</f>
        <v>37560.940514830763</v>
      </c>
      <c r="AS24">
        <f>AVERAGE_TWO_ITERATIONS!AS$2*AVERAGE_TWO_ITERATIONS!AS25</f>
        <v>36216.564453205319</v>
      </c>
      <c r="AT24">
        <f>AVERAGE_TWO_ITERATIONS!AT$2*AVERAGE_TWO_ITERATIONS!AT25</f>
        <v>41455.286385614119</v>
      </c>
      <c r="AU24">
        <f>AVERAGE_TWO_ITERATIONS!AU$2*AVERAGE_TWO_ITERATIONS!AU25</f>
        <v>37921.697869611024</v>
      </c>
      <c r="AV24">
        <f>AVERAGE_TWO_ITERATIONS!AV$2*AVERAGE_TWO_ITERATIONS!AV25</f>
        <v>43316.643560400255</v>
      </c>
      <c r="AW24">
        <f>AVERAGE_TWO_ITERATIONS!AW$2*AVERAGE_TWO_ITERATIONS!AW25</f>
        <v>40651.416423488554</v>
      </c>
      <c r="AX24">
        <f>AVERAGE_TWO_ITERATIONS!AX$2*AVERAGE_TWO_ITERATIONS!AX25</f>
        <v>41105.713747455287</v>
      </c>
      <c r="AY24">
        <f>AVERAGE_TWO_ITERATIONS!AY$2*AVERAGE_TWO_ITERATIONS!AY25</f>
        <v>42276.517116830721</v>
      </c>
      <c r="AZ24">
        <f>AVERAGE_TWO_ITERATIONS!AZ$2*AVERAGE_TWO_ITERATIONS!AZ25</f>
        <v>41310.838885954559</v>
      </c>
      <c r="BA24">
        <f>AVERAGE_TWO_ITERATIONS!BA$2*AVERAGE_TWO_ITERATIONS!BA25</f>
        <v>42260.101586541699</v>
      </c>
      <c r="BB24">
        <f>AVERAGE_TWO_ITERATIONS!BB$2*AVERAGE_TWO_ITERATIONS!BB25</f>
        <v>43598.324847182972</v>
      </c>
      <c r="BC24">
        <f>AVERAGE_TWO_ITERATIONS!BC$2*AVERAGE_TWO_ITERATIONS!BC25</f>
        <v>40816.701262230556</v>
      </c>
      <c r="BD24">
        <f>AVERAGE_TWO_ITERATIONS!BD$2*AVERAGE_TWO_ITERATIONS!BD25</f>
        <v>43024.915064561159</v>
      </c>
      <c r="BE24">
        <f>AVERAGE_TWO_ITERATIONS!BE$2*AVERAGE_TWO_ITERATIONS!BE25</f>
        <v>45379.246470793638</v>
      </c>
      <c r="BF24">
        <f>AVERAGE_TWO_ITERATIONS!BF$2*AVERAGE_TWO_ITERATIONS!BF25</f>
        <v>46551.621919784528</v>
      </c>
      <c r="BG24">
        <f>AVERAGE_TWO_ITERATIONS!BG$2*AVERAGE_TWO_ITERATIONS!BG25</f>
        <v>43631.650347862655</v>
      </c>
      <c r="BH24">
        <f>AVERAGE_TWO_ITERATIONS!BH$2*AVERAGE_TWO_ITERATIONS!BH25</f>
        <v>46951.288084494176</v>
      </c>
      <c r="BI24">
        <f>AVERAGE_TWO_ITERATIONS!BI$2*AVERAGE_TWO_ITERATIONS!BI25</f>
        <v>47133.121818131185</v>
      </c>
      <c r="BJ24">
        <f>AVERAGE_TWO_ITERATIONS!BJ$2*AVERAGE_TWO_ITERATIONS!BJ25</f>
        <v>47399.31163621023</v>
      </c>
      <c r="BK24">
        <f>AVERAGE_TWO_ITERATIONS!BK$2*AVERAGE_TWO_ITERATIONS!BK25</f>
        <v>50039.451278685185</v>
      </c>
      <c r="BL24">
        <f>AVERAGE_TWO_ITERATIONS!BL$2*AVERAGE_TWO_ITERATIONS!BL25</f>
        <v>47432.949690736095</v>
      </c>
      <c r="BM24">
        <f>AVERAGE_TWO_ITERATIONS!BM$2*AVERAGE_TWO_ITERATIONS!BM25</f>
        <v>46388.896281103785</v>
      </c>
      <c r="BN24">
        <f>AVERAGE_TWO_ITERATIONS!BN$2*AVERAGE_TWO_ITERATIONS!BN25</f>
        <v>48242.927518819408</v>
      </c>
      <c r="BO24">
        <f>AVERAGE_TWO_ITERATIONS!BO$2*AVERAGE_TWO_ITERATIONS!BO25</f>
        <v>46560.662792233095</v>
      </c>
      <c r="BP24">
        <f>AVERAGE_TWO_ITERATIONS!BP$2*AVERAGE_TWO_ITERATIONS!BP25</f>
        <v>49408.949994044233</v>
      </c>
      <c r="BQ24">
        <f>AVERAGE_TWO_ITERATIONS!BQ$2*AVERAGE_TWO_ITERATIONS!BQ25</f>
        <v>48125.073890113497</v>
      </c>
      <c r="BR24">
        <f>AVERAGE_TWO_ITERATIONS!BR$2*AVERAGE_TWO_ITERATIONS!BR25</f>
        <v>51674.770953928732</v>
      </c>
      <c r="BS24">
        <f>AVERAGE_TWO_ITERATIONS!BS$2*AVERAGE_TWO_ITERATIONS!BS25</f>
        <v>50330.15221039809</v>
      </c>
      <c r="BT24">
        <f>AVERAGE_TWO_ITERATIONS!BT$2*AVERAGE_TWO_ITERATIONS!BT25</f>
        <v>53239.140355087082</v>
      </c>
      <c r="BU24">
        <f>AVERAGE_TWO_ITERATIONS!BU$2*AVERAGE_TWO_ITERATIONS!BU25</f>
        <v>54658.575472028329</v>
      </c>
      <c r="BV24">
        <f>AVERAGE_TWO_ITERATIONS!BV$2*AVERAGE_TWO_ITERATIONS!BV25</f>
        <v>51310.689443407209</v>
      </c>
      <c r="BW24">
        <f>AVERAGE_TWO_ITERATIONS!BW$2*AVERAGE_TWO_ITERATIONS!BW25</f>
        <v>56129.784798896952</v>
      </c>
      <c r="BX24">
        <f>AVERAGE_TWO_ITERATIONS!BX$2*AVERAGE_TWO_ITERATIONS!BX25</f>
        <v>56115.099241734155</v>
      </c>
      <c r="BY24">
        <f>AVERAGE_TWO_ITERATIONS!BY$2*AVERAGE_TWO_ITERATIONS!BY25</f>
        <v>53654.405007323759</v>
      </c>
      <c r="BZ24">
        <f>AVERAGE_TWO_ITERATIONS!BZ$2*AVERAGE_TWO_ITERATIONS!BZ25</f>
        <v>55282.473225164176</v>
      </c>
      <c r="CA24">
        <f>AVERAGE_TWO_ITERATIONS!CA$2*AVERAGE_TWO_ITERATIONS!CA25</f>
        <v>51293.900332554025</v>
      </c>
      <c r="CB24">
        <f>AVERAGE_TWO_ITERATIONS!CB$2*AVERAGE_TWO_ITERATIONS!CB25</f>
        <v>54120.805156212402</v>
      </c>
      <c r="CC24">
        <f>AVERAGE_TWO_ITERATIONS!CC$2*AVERAGE_TWO_ITERATIONS!CC25</f>
        <v>56252.659708101448</v>
      </c>
      <c r="CD24">
        <f>AVERAGE_TWO_ITERATIONS!CD$2*AVERAGE_TWO_ITERATIONS!CD25</f>
        <v>57812.258229895022</v>
      </c>
      <c r="CE24">
        <f>AVERAGE_TWO_ITERATIONS!CE$2*AVERAGE_TWO_ITERATIONS!CE25</f>
        <v>59872.106957763193</v>
      </c>
      <c r="CF24">
        <f>AVERAGE_TWO_ITERATIONS!CF$2*AVERAGE_TWO_ITERATIONS!CF25</f>
        <v>59926.840103955925</v>
      </c>
      <c r="CG24">
        <f>AVERAGE_TWO_ITERATIONS!CG$2*AVERAGE_TWO_ITERATIONS!CG25</f>
        <v>58827.606033632852</v>
      </c>
      <c r="CH24">
        <f>AVERAGE_TWO_ITERATIONS!CH$2*AVERAGE_TWO_ITERATIONS!CH25</f>
        <v>62031.135169594912</v>
      </c>
      <c r="CI24">
        <f>AVERAGE_TWO_ITERATIONS!CI$2*AVERAGE_TWO_ITERATIONS!CI25</f>
        <v>61208.637686860435</v>
      </c>
      <c r="CJ24">
        <f>AVERAGE_TWO_ITERATIONS!CJ$2*AVERAGE_TWO_ITERATIONS!CJ25</f>
        <v>62150.711627375254</v>
      </c>
      <c r="CK24">
        <f>AVERAGE_TWO_ITERATIONS!CK$2*AVERAGE_TWO_ITERATIONS!CK25</f>
        <v>62271.208922412756</v>
      </c>
      <c r="CL24">
        <f>AVERAGE_TWO_ITERATIONS!CL$2*AVERAGE_TWO_ITERATIONS!CL25</f>
        <v>59960.433067532671</v>
      </c>
      <c r="CM24">
        <f>AVERAGE_TWO_ITERATIONS!CM$2*AVERAGE_TWO_ITERATIONS!CM25</f>
        <v>59632.276568809044</v>
      </c>
      <c r="CN24">
        <f>AVERAGE_TWO_ITERATIONS!CN$2*AVERAGE_TWO_ITERATIONS!CN25</f>
        <v>64412.487652890377</v>
      </c>
      <c r="CO24">
        <f>AVERAGE_TWO_ITERATIONS!CO$2*AVERAGE_TWO_ITERATIONS!CO25</f>
        <v>62736.598707956837</v>
      </c>
      <c r="CP24">
        <f>AVERAGE_TWO_ITERATIONS!CP$2*AVERAGE_TWO_ITERATIONS!CP25</f>
        <v>64555.539564091647</v>
      </c>
      <c r="CQ24">
        <f>AVERAGE_TWO_ITERATIONS!CQ$2*AVERAGE_TWO_ITERATIONS!CQ25</f>
        <v>65375.380501915984</v>
      </c>
      <c r="CR24">
        <f>AVERAGE_TWO_ITERATIONS!CR$2*AVERAGE_TWO_ITERATIONS!CR25</f>
        <v>66176.304648278354</v>
      </c>
      <c r="CS24">
        <f>AVERAGE_TWO_ITERATIONS!CS$2*AVERAGE_TWO_ITERATIONS!CS25</f>
        <v>68695.458169871883</v>
      </c>
      <c r="CT24">
        <f>AVERAGE_TWO_ITERATIONS!CT$2*AVERAGE_TWO_ITERATIONS!CT25</f>
        <v>67285.726210635359</v>
      </c>
      <c r="CU24">
        <f>AVERAGE_TWO_ITERATIONS!CU$2*AVERAGE_TWO_ITERATIONS!CU25</f>
        <v>66095.175244704966</v>
      </c>
      <c r="CV24">
        <f>AVERAGE_TWO_ITERATIONS!CV$2*AVERAGE_TWO_ITERATIONS!CV25</f>
        <v>66452.169998263504</v>
      </c>
      <c r="CW24">
        <f>AVERAGE_TWO_ITERATIONS!CW$2*AVERAGE_TWO_ITERATIONS!CW25</f>
        <v>68221.531575161134</v>
      </c>
    </row>
    <row r="25" spans="1:101" x14ac:dyDescent="0.25">
      <c r="A25" t="s">
        <v>45</v>
      </c>
      <c r="B25">
        <f>AVERAGE_TWO_ITERATIONS!B$2*AVERAGE_TWO_ITERATIONS!B26</f>
        <v>686940.86446643376</v>
      </c>
      <c r="C25">
        <f>AVERAGE_TWO_ITERATIONS!C$2*AVERAGE_TWO_ITERATIONS!C26</f>
        <v>670273.68841812038</v>
      </c>
      <c r="D25">
        <f>AVERAGE_TWO_ITERATIONS!D$2*AVERAGE_TWO_ITERATIONS!D26</f>
        <v>709386.45430205483</v>
      </c>
      <c r="E25">
        <f>AVERAGE_TWO_ITERATIONS!E$2*AVERAGE_TWO_ITERATIONS!E26</f>
        <v>697162.63694770145</v>
      </c>
      <c r="F25">
        <f>AVERAGE_TWO_ITERATIONS!F$2*AVERAGE_TWO_ITERATIONS!F26</f>
        <v>638692.11120429146</v>
      </c>
      <c r="G25">
        <f>AVERAGE_TWO_ITERATIONS!G$2*AVERAGE_TWO_ITERATIONS!G26</f>
        <v>674912.57569596334</v>
      </c>
      <c r="H25">
        <f>AVERAGE_TWO_ITERATIONS!H$2*AVERAGE_TWO_ITERATIONS!H26</f>
        <v>724193.0891004185</v>
      </c>
      <c r="I25">
        <f>AVERAGE_TWO_ITERATIONS!I$2*AVERAGE_TWO_ITERATIONS!I26</f>
        <v>737919.1119427043</v>
      </c>
      <c r="J25">
        <f>AVERAGE_TWO_ITERATIONS!J$2*AVERAGE_TWO_ITERATIONS!J26</f>
        <v>795957.63699951756</v>
      </c>
      <c r="K25">
        <f>AVERAGE_TWO_ITERATIONS!K$2*AVERAGE_TWO_ITERATIONS!K26</f>
        <v>822743.50188388431</v>
      </c>
      <c r="L25">
        <f>AVERAGE_TWO_ITERATIONS!L$2*AVERAGE_TWO_ITERATIONS!L26</f>
        <v>879117.10829753673</v>
      </c>
      <c r="M25">
        <f>AVERAGE_TWO_ITERATIONS!M$2*AVERAGE_TWO_ITERATIONS!M26</f>
        <v>898593.11897406424</v>
      </c>
      <c r="N25">
        <f>AVERAGE_TWO_ITERATIONS!N$2*AVERAGE_TWO_ITERATIONS!N26</f>
        <v>940370.46557919052</v>
      </c>
      <c r="O25">
        <f>AVERAGE_TWO_ITERATIONS!O$2*AVERAGE_TWO_ITERATIONS!O26</f>
        <v>942757.47641686373</v>
      </c>
      <c r="P25">
        <f>AVERAGE_TWO_ITERATIONS!P$2*AVERAGE_TWO_ITERATIONS!P26</f>
        <v>904049.2915378802</v>
      </c>
      <c r="Q25">
        <f>AVERAGE_TWO_ITERATIONS!Q$2*AVERAGE_TWO_ITERATIONS!Q26</f>
        <v>960327.28936420928</v>
      </c>
      <c r="R25">
        <f>AVERAGE_TWO_ITERATIONS!R$2*AVERAGE_TWO_ITERATIONS!R26</f>
        <v>914911.82797094632</v>
      </c>
      <c r="S25">
        <f>AVERAGE_TWO_ITERATIONS!S$2*AVERAGE_TWO_ITERATIONS!S26</f>
        <v>905910.61071151437</v>
      </c>
      <c r="T25">
        <f>AVERAGE_TWO_ITERATIONS!T$2*AVERAGE_TWO_ITERATIONS!T26</f>
        <v>952085.49527765473</v>
      </c>
      <c r="U25">
        <f>AVERAGE_TWO_ITERATIONS!U$2*AVERAGE_TWO_ITERATIONS!U26</f>
        <v>977483.3009032167</v>
      </c>
      <c r="V25">
        <f>AVERAGE_TWO_ITERATIONS!V$2*AVERAGE_TWO_ITERATIONS!V26</f>
        <v>1066388.8977962958</v>
      </c>
      <c r="W25">
        <f>AVERAGE_TWO_ITERATIONS!W$2*AVERAGE_TWO_ITERATIONS!W26</f>
        <v>1133480.3415806824</v>
      </c>
      <c r="X25">
        <f>AVERAGE_TWO_ITERATIONS!X$2*AVERAGE_TWO_ITERATIONS!X26</f>
        <v>1144846.5949662852</v>
      </c>
      <c r="Y25">
        <f>AVERAGE_TWO_ITERATIONS!Y$2*AVERAGE_TWO_ITERATIONS!Y26</f>
        <v>1143099.2058584676</v>
      </c>
      <c r="Z25">
        <f>AVERAGE_TWO_ITERATIONS!Z$2*AVERAGE_TWO_ITERATIONS!Z26</f>
        <v>1185568.2873768874</v>
      </c>
      <c r="AA25">
        <f>AVERAGE_TWO_ITERATIONS!AA$2*AVERAGE_TWO_ITERATIONS!AA26</f>
        <v>1236766.8120675513</v>
      </c>
      <c r="AB25">
        <f>AVERAGE_TWO_ITERATIONS!AB$2*AVERAGE_TWO_ITERATIONS!AB26</f>
        <v>1201521.5032100996</v>
      </c>
      <c r="AC25">
        <f>AVERAGE_TWO_ITERATIONS!AC$2*AVERAGE_TWO_ITERATIONS!AC26</f>
        <v>1158622.8901619536</v>
      </c>
      <c r="AD25">
        <f>AVERAGE_TWO_ITERATIONS!AD$2*AVERAGE_TWO_ITERATIONS!AD26</f>
        <v>1226303.6917912376</v>
      </c>
      <c r="AE25">
        <f>AVERAGE_TWO_ITERATIONS!AE$2*AVERAGE_TWO_ITERATIONS!AE26</f>
        <v>1210193.2206620825</v>
      </c>
      <c r="AF25">
        <f>AVERAGE_TWO_ITERATIONS!AF$2*AVERAGE_TWO_ITERATIONS!AF26</f>
        <v>1271486.6086607857</v>
      </c>
      <c r="AG25">
        <f>AVERAGE_TWO_ITERATIONS!AG$2*AVERAGE_TWO_ITERATIONS!AG26</f>
        <v>1267638.8427314146</v>
      </c>
      <c r="AH25">
        <f>AVERAGE_TWO_ITERATIONS!AH$2*AVERAGE_TWO_ITERATIONS!AH26</f>
        <v>1353432.6227200753</v>
      </c>
      <c r="AI25">
        <f>AVERAGE_TWO_ITERATIONS!AI$2*AVERAGE_TWO_ITERATIONS!AI26</f>
        <v>1358637.7264244528</v>
      </c>
      <c r="AJ25">
        <f>AVERAGE_TWO_ITERATIONS!AJ$2*AVERAGE_TWO_ITERATIONS!AJ26</f>
        <v>1396818.3906809718</v>
      </c>
      <c r="AK25">
        <f>AVERAGE_TWO_ITERATIONS!AK$2*AVERAGE_TWO_ITERATIONS!AK26</f>
        <v>1428877.8851551532</v>
      </c>
      <c r="AL25">
        <f>AVERAGE_TWO_ITERATIONS!AL$2*AVERAGE_TWO_ITERATIONS!AL26</f>
        <v>1435621.9691834101</v>
      </c>
      <c r="AM25">
        <f>AVERAGE_TWO_ITERATIONS!AM$2*AVERAGE_TWO_ITERATIONS!AM26</f>
        <v>1456151.9087539045</v>
      </c>
      <c r="AN25">
        <f>AVERAGE_TWO_ITERATIONS!AN$2*AVERAGE_TWO_ITERATIONS!AN26</f>
        <v>1489213.8075551155</v>
      </c>
      <c r="AO25">
        <f>AVERAGE_TWO_ITERATIONS!AO$2*AVERAGE_TWO_ITERATIONS!AO26</f>
        <v>1502572.9269569174</v>
      </c>
      <c r="AP25">
        <f>AVERAGE_TWO_ITERATIONS!AP$2*AVERAGE_TWO_ITERATIONS!AP26</f>
        <v>1468799.1305949662</v>
      </c>
      <c r="AQ25">
        <f>AVERAGE_TWO_ITERATIONS!AQ$2*AVERAGE_TWO_ITERATIONS!AQ26</f>
        <v>1484066.9755852597</v>
      </c>
      <c r="AR25">
        <f>AVERAGE_TWO_ITERATIONS!AR$2*AVERAGE_TWO_ITERATIONS!AR26</f>
        <v>1461691.9180926813</v>
      </c>
      <c r="AS25">
        <f>AVERAGE_TWO_ITERATIONS!AS$2*AVERAGE_TWO_ITERATIONS!AS26</f>
        <v>1498200.8310312522</v>
      </c>
      <c r="AT25">
        <f>AVERAGE_TWO_ITERATIONS!AT$2*AVERAGE_TWO_ITERATIONS!AT26</f>
        <v>1611185.7576756633</v>
      </c>
      <c r="AU25">
        <f>AVERAGE_TWO_ITERATIONS!AU$2*AVERAGE_TWO_ITERATIONS!AU26</f>
        <v>1596114.6209431558</v>
      </c>
      <c r="AV25">
        <f>AVERAGE_TWO_ITERATIONS!AV$2*AVERAGE_TWO_ITERATIONS!AV26</f>
        <v>1690572.9255402607</v>
      </c>
      <c r="AW25">
        <f>AVERAGE_TWO_ITERATIONS!AW$2*AVERAGE_TWO_ITERATIONS!AW26</f>
        <v>1724058.9321166496</v>
      </c>
      <c r="AX25">
        <f>AVERAGE_TWO_ITERATIONS!AX$2*AVERAGE_TWO_ITERATIONS!AX26</f>
        <v>1765008.9797579038</v>
      </c>
      <c r="AY25">
        <f>AVERAGE_TWO_ITERATIONS!AY$2*AVERAGE_TWO_ITERATIONS!AY26</f>
        <v>1830948.0586417413</v>
      </c>
      <c r="AZ25">
        <f>AVERAGE_TWO_ITERATIONS!AZ$2*AVERAGE_TWO_ITERATIONS!AZ26</f>
        <v>1749865.6005458417</v>
      </c>
      <c r="BA25">
        <f>AVERAGE_TWO_ITERATIONS!BA$2*AVERAGE_TWO_ITERATIONS!BA26</f>
        <v>1732271.8439507803</v>
      </c>
      <c r="BB25">
        <f>AVERAGE_TWO_ITERATIONS!BB$2*AVERAGE_TWO_ITERATIONS!BB26</f>
        <v>1709752.3976727119</v>
      </c>
      <c r="BC25">
        <f>AVERAGE_TWO_ITERATIONS!BC$2*AVERAGE_TWO_ITERATIONS!BC26</f>
        <v>1716948.5175774188</v>
      </c>
      <c r="BD25">
        <f>AVERAGE_TWO_ITERATIONS!BD$2*AVERAGE_TWO_ITERATIONS!BD26</f>
        <v>1797386.3464659958</v>
      </c>
      <c r="BE25">
        <f>AVERAGE_TWO_ITERATIONS!BE$2*AVERAGE_TWO_ITERATIONS!BE26</f>
        <v>1801266.1875828763</v>
      </c>
      <c r="BF25">
        <f>AVERAGE_TWO_ITERATIONS!BF$2*AVERAGE_TWO_ITERATIONS!BF26</f>
        <v>1835802.9963250603</v>
      </c>
      <c r="BG25">
        <f>AVERAGE_TWO_ITERATIONS!BG$2*AVERAGE_TWO_ITERATIONS!BG26</f>
        <v>1838273.0907826123</v>
      </c>
      <c r="BH25">
        <f>AVERAGE_TWO_ITERATIONS!BH$2*AVERAGE_TWO_ITERATIONS!BH26</f>
        <v>1964249.4266280965</v>
      </c>
      <c r="BI25">
        <f>AVERAGE_TWO_ITERATIONS!BI$2*AVERAGE_TWO_ITERATIONS!BI26</f>
        <v>1919385.5615207059</v>
      </c>
      <c r="BJ25">
        <f>AVERAGE_TWO_ITERATIONS!BJ$2*AVERAGE_TWO_ITERATIONS!BJ26</f>
        <v>2009266.9734258598</v>
      </c>
      <c r="BK25">
        <f>AVERAGE_TWO_ITERATIONS!BK$2*AVERAGE_TWO_ITERATIONS!BK26</f>
        <v>2048922.9718067111</v>
      </c>
      <c r="BL25">
        <f>AVERAGE_TWO_ITERATIONS!BL$2*AVERAGE_TWO_ITERATIONS!BL26</f>
        <v>2051376.0229220439</v>
      </c>
      <c r="BM25">
        <f>AVERAGE_TWO_ITERATIONS!BM$2*AVERAGE_TWO_ITERATIONS!BM26</f>
        <v>2041986.3493264385</v>
      </c>
      <c r="BN25">
        <f>AVERAGE_TWO_ITERATIONS!BN$2*AVERAGE_TWO_ITERATIONS!BN26</f>
        <v>2028087.7535490172</v>
      </c>
      <c r="BO25">
        <f>AVERAGE_TWO_ITERATIONS!BO$2*AVERAGE_TWO_ITERATIONS!BO26</f>
        <v>1974899.5797482205</v>
      </c>
      <c r="BP25">
        <f>AVERAGE_TWO_ITERATIONS!BP$2*AVERAGE_TWO_ITERATIONS!BP26</f>
        <v>2040274.1455142673</v>
      </c>
      <c r="BQ25">
        <f>AVERAGE_TWO_ITERATIONS!BQ$2*AVERAGE_TWO_ITERATIONS!BQ26</f>
        <v>2113454.4916680725</v>
      </c>
      <c r="BR25">
        <f>AVERAGE_TWO_ITERATIONS!BR$2*AVERAGE_TWO_ITERATIONS!BR26</f>
        <v>2204750.7991929711</v>
      </c>
      <c r="BS25">
        <f>AVERAGE_TWO_ITERATIONS!BS$2*AVERAGE_TWO_ITERATIONS!BS26</f>
        <v>2244712.5196635872</v>
      </c>
      <c r="BT25">
        <f>AVERAGE_TWO_ITERATIONS!BT$2*AVERAGE_TWO_ITERATIONS!BT26</f>
        <v>2214636.7152468981</v>
      </c>
      <c r="BU25">
        <f>AVERAGE_TWO_ITERATIONS!BU$2*AVERAGE_TWO_ITERATIONS!BU26</f>
        <v>2175017.8482357427</v>
      </c>
      <c r="BV25">
        <f>AVERAGE_TWO_ITERATIONS!BV$2*AVERAGE_TWO_ITERATIONS!BV26</f>
        <v>2294087.7608062001</v>
      </c>
      <c r="BW25">
        <f>AVERAGE_TWO_ITERATIONS!BW$2*AVERAGE_TWO_ITERATIONS!BW26</f>
        <v>2230246.5691860225</v>
      </c>
      <c r="BX25">
        <f>AVERAGE_TWO_ITERATIONS!BX$2*AVERAGE_TWO_ITERATIONS!BX26</f>
        <v>2326047.6676991875</v>
      </c>
      <c r="BY25">
        <f>AVERAGE_TWO_ITERATIONS!BY$2*AVERAGE_TWO_ITERATIONS!BY26</f>
        <v>2250984.4271230404</v>
      </c>
      <c r="BZ25">
        <f>AVERAGE_TWO_ITERATIONS!BZ$2*AVERAGE_TWO_ITERATIONS!BZ26</f>
        <v>2273308.7968919249</v>
      </c>
      <c r="CA25">
        <f>AVERAGE_TWO_ITERATIONS!CA$2*AVERAGE_TWO_ITERATIONS!CA26</f>
        <v>2215852.8284916566</v>
      </c>
      <c r="CB25">
        <f>AVERAGE_TWO_ITERATIONS!CB$2*AVERAGE_TWO_ITERATIONS!CB26</f>
        <v>2249585.2119860989</v>
      </c>
      <c r="CC25">
        <f>AVERAGE_TWO_ITERATIONS!CC$2*AVERAGE_TWO_ITERATIONS!CC26</f>
        <v>2293423.7871046034</v>
      </c>
      <c r="CD25">
        <f>AVERAGE_TWO_ITERATIONS!CD$2*AVERAGE_TWO_ITERATIONS!CD26</f>
        <v>2291007.666301433</v>
      </c>
      <c r="CE25">
        <f>AVERAGE_TWO_ITERATIONS!CE$2*AVERAGE_TWO_ITERATIONS!CE26</f>
        <v>2485779.704591447</v>
      </c>
      <c r="CF25">
        <f>AVERAGE_TWO_ITERATIONS!CF$2*AVERAGE_TWO_ITERATIONS!CF26</f>
        <v>2483409.6758276802</v>
      </c>
      <c r="CG25">
        <f>AVERAGE_TWO_ITERATIONS!CG$2*AVERAGE_TWO_ITERATIONS!CG26</f>
        <v>2557949.6530102133</v>
      </c>
      <c r="CH25">
        <f>AVERAGE_TWO_ITERATIONS!CH$2*AVERAGE_TWO_ITERATIONS!CH26</f>
        <v>2559956.3445526445</v>
      </c>
      <c r="CI25">
        <f>AVERAGE_TWO_ITERATIONS!CI$2*AVERAGE_TWO_ITERATIONS!CI26</f>
        <v>2616595.952930178</v>
      </c>
      <c r="CJ25">
        <f>AVERAGE_TWO_ITERATIONS!CJ$2*AVERAGE_TWO_ITERATIONS!CJ26</f>
        <v>2606556.9899797328</v>
      </c>
      <c r="CK25">
        <f>AVERAGE_TWO_ITERATIONS!CK$2*AVERAGE_TWO_ITERATIONS!CK26</f>
        <v>2496008.7224604618</v>
      </c>
      <c r="CL25">
        <f>AVERAGE_TWO_ITERATIONS!CL$2*AVERAGE_TWO_ITERATIONS!CL26</f>
        <v>2582239.011886193</v>
      </c>
      <c r="CM25">
        <f>AVERAGE_TWO_ITERATIONS!CM$2*AVERAGE_TWO_ITERATIONS!CM26</f>
        <v>2604022.4234716757</v>
      </c>
      <c r="CN25">
        <f>AVERAGE_TWO_ITERATIONS!CN$2*AVERAGE_TWO_ITERATIONS!CN26</f>
        <v>2637208.6087643583</v>
      </c>
      <c r="CO25">
        <f>AVERAGE_TWO_ITERATIONS!CO$2*AVERAGE_TWO_ITERATIONS!CO26</f>
        <v>2611053.0294238823</v>
      </c>
      <c r="CP25">
        <f>AVERAGE_TWO_ITERATIONS!CP$2*AVERAGE_TWO_ITERATIONS!CP26</f>
        <v>2659412.8189446148</v>
      </c>
      <c r="CQ25">
        <f>AVERAGE_TWO_ITERATIONS!CQ$2*AVERAGE_TWO_ITERATIONS!CQ26</f>
        <v>2692515.5734861395</v>
      </c>
      <c r="CR25">
        <f>AVERAGE_TWO_ITERATIONS!CR$2*AVERAGE_TWO_ITERATIONS!CR26</f>
        <v>2756577.4940344975</v>
      </c>
      <c r="CS25">
        <f>AVERAGE_TWO_ITERATIONS!CS$2*AVERAGE_TWO_ITERATIONS!CS26</f>
        <v>2702651.2445960888</v>
      </c>
      <c r="CT25">
        <f>AVERAGE_TWO_ITERATIONS!CT$2*AVERAGE_TWO_ITERATIONS!CT26</f>
        <v>2753476.6003297991</v>
      </c>
      <c r="CU25">
        <f>AVERAGE_TWO_ITERATIONS!CU$2*AVERAGE_TWO_ITERATIONS!CU26</f>
        <v>2756372.1886522793</v>
      </c>
      <c r="CV25">
        <f>AVERAGE_TWO_ITERATIONS!CV$2*AVERAGE_TWO_ITERATIONS!CV26</f>
        <v>2848949.2908068029</v>
      </c>
      <c r="CW25">
        <f>AVERAGE_TWO_ITERATIONS!CW$2*AVERAGE_TWO_ITERATIONS!CW26</f>
        <v>2741922.5905129686</v>
      </c>
    </row>
    <row r="26" spans="1:101" x14ac:dyDescent="0.25">
      <c r="A26" t="s">
        <v>46</v>
      </c>
      <c r="B26">
        <f>AVERAGE_TWO_ITERATIONS!B$2*AVERAGE_TWO_ITERATIONS!B27</f>
        <v>0</v>
      </c>
      <c r="C26">
        <f>AVERAGE_TWO_ITERATIONS!C$2*AVERAGE_TWO_ITERATIONS!C27</f>
        <v>0</v>
      </c>
      <c r="D26">
        <f>AVERAGE_TWO_ITERATIONS!D$2*AVERAGE_TWO_ITERATIONS!D27</f>
        <v>0</v>
      </c>
      <c r="E26">
        <f>AVERAGE_TWO_ITERATIONS!E$2*AVERAGE_TWO_ITERATIONS!E27</f>
        <v>0</v>
      </c>
      <c r="F26">
        <f>AVERAGE_TWO_ITERATIONS!F$2*AVERAGE_TWO_ITERATIONS!F27</f>
        <v>0</v>
      </c>
      <c r="G26">
        <f>AVERAGE_TWO_ITERATIONS!G$2*AVERAGE_TWO_ITERATIONS!G27</f>
        <v>0</v>
      </c>
      <c r="H26">
        <f>AVERAGE_TWO_ITERATIONS!H$2*AVERAGE_TWO_ITERATIONS!H27</f>
        <v>0</v>
      </c>
      <c r="I26">
        <f>AVERAGE_TWO_ITERATIONS!I$2*AVERAGE_TWO_ITERATIONS!I27</f>
        <v>0</v>
      </c>
      <c r="J26">
        <f>AVERAGE_TWO_ITERATIONS!J$2*AVERAGE_TWO_ITERATIONS!J27</f>
        <v>0</v>
      </c>
      <c r="K26">
        <f>AVERAGE_TWO_ITERATIONS!K$2*AVERAGE_TWO_ITERATIONS!K27</f>
        <v>0</v>
      </c>
      <c r="L26">
        <f>AVERAGE_TWO_ITERATIONS!L$2*AVERAGE_TWO_ITERATIONS!L27</f>
        <v>0</v>
      </c>
      <c r="M26">
        <f>AVERAGE_TWO_ITERATIONS!M$2*AVERAGE_TWO_ITERATIONS!M27</f>
        <v>0</v>
      </c>
      <c r="N26">
        <f>AVERAGE_TWO_ITERATIONS!N$2*AVERAGE_TWO_ITERATIONS!N27</f>
        <v>0</v>
      </c>
      <c r="O26">
        <f>AVERAGE_TWO_ITERATIONS!O$2*AVERAGE_TWO_ITERATIONS!O27</f>
        <v>0</v>
      </c>
      <c r="P26">
        <f>AVERAGE_TWO_ITERATIONS!P$2*AVERAGE_TWO_ITERATIONS!P27</f>
        <v>0</v>
      </c>
      <c r="Q26">
        <f>AVERAGE_TWO_ITERATIONS!Q$2*AVERAGE_TWO_ITERATIONS!Q27</f>
        <v>0</v>
      </c>
      <c r="R26">
        <f>AVERAGE_TWO_ITERATIONS!R$2*AVERAGE_TWO_ITERATIONS!R27</f>
        <v>0</v>
      </c>
      <c r="S26">
        <f>AVERAGE_TWO_ITERATIONS!S$2*AVERAGE_TWO_ITERATIONS!S27</f>
        <v>0</v>
      </c>
      <c r="T26">
        <f>AVERAGE_TWO_ITERATIONS!T$2*AVERAGE_TWO_ITERATIONS!T27</f>
        <v>0</v>
      </c>
      <c r="U26">
        <f>AVERAGE_TWO_ITERATIONS!U$2*AVERAGE_TWO_ITERATIONS!U27</f>
        <v>0</v>
      </c>
      <c r="V26">
        <f>AVERAGE_TWO_ITERATIONS!V$2*AVERAGE_TWO_ITERATIONS!V27</f>
        <v>0</v>
      </c>
      <c r="W26">
        <f>AVERAGE_TWO_ITERATIONS!W$2*AVERAGE_TWO_ITERATIONS!W27</f>
        <v>0</v>
      </c>
      <c r="X26">
        <f>AVERAGE_TWO_ITERATIONS!X$2*AVERAGE_TWO_ITERATIONS!X27</f>
        <v>0</v>
      </c>
      <c r="Y26">
        <f>AVERAGE_TWO_ITERATIONS!Y$2*AVERAGE_TWO_ITERATIONS!Y27</f>
        <v>0</v>
      </c>
      <c r="Z26">
        <f>AVERAGE_TWO_ITERATIONS!Z$2*AVERAGE_TWO_ITERATIONS!Z27</f>
        <v>0</v>
      </c>
      <c r="AA26">
        <f>AVERAGE_TWO_ITERATIONS!AA$2*AVERAGE_TWO_ITERATIONS!AA27</f>
        <v>0</v>
      </c>
      <c r="AB26">
        <f>AVERAGE_TWO_ITERATIONS!AB$2*AVERAGE_TWO_ITERATIONS!AB27</f>
        <v>0</v>
      </c>
      <c r="AC26">
        <f>AVERAGE_TWO_ITERATIONS!AC$2*AVERAGE_TWO_ITERATIONS!AC27</f>
        <v>0</v>
      </c>
      <c r="AD26">
        <f>AVERAGE_TWO_ITERATIONS!AD$2*AVERAGE_TWO_ITERATIONS!AD27</f>
        <v>0</v>
      </c>
      <c r="AE26">
        <f>AVERAGE_TWO_ITERATIONS!AE$2*AVERAGE_TWO_ITERATIONS!AE27</f>
        <v>0</v>
      </c>
      <c r="AF26">
        <f>AVERAGE_TWO_ITERATIONS!AF$2*AVERAGE_TWO_ITERATIONS!AF27</f>
        <v>0</v>
      </c>
      <c r="AG26">
        <f>AVERAGE_TWO_ITERATIONS!AG$2*AVERAGE_TWO_ITERATIONS!AG27</f>
        <v>0</v>
      </c>
      <c r="AH26">
        <f>AVERAGE_TWO_ITERATIONS!AH$2*AVERAGE_TWO_ITERATIONS!AH27</f>
        <v>0</v>
      </c>
      <c r="AI26">
        <f>AVERAGE_TWO_ITERATIONS!AI$2*AVERAGE_TWO_ITERATIONS!AI27</f>
        <v>0</v>
      </c>
      <c r="AJ26">
        <f>AVERAGE_TWO_ITERATIONS!AJ$2*AVERAGE_TWO_ITERATIONS!AJ27</f>
        <v>0</v>
      </c>
      <c r="AK26">
        <f>AVERAGE_TWO_ITERATIONS!AK$2*AVERAGE_TWO_ITERATIONS!AK27</f>
        <v>0</v>
      </c>
      <c r="AL26">
        <f>AVERAGE_TWO_ITERATIONS!AL$2*AVERAGE_TWO_ITERATIONS!AL27</f>
        <v>0</v>
      </c>
      <c r="AM26">
        <f>AVERAGE_TWO_ITERATIONS!AM$2*AVERAGE_TWO_ITERATIONS!AM27</f>
        <v>0</v>
      </c>
      <c r="AN26">
        <f>AVERAGE_TWO_ITERATIONS!AN$2*AVERAGE_TWO_ITERATIONS!AN27</f>
        <v>0</v>
      </c>
      <c r="AO26">
        <f>AVERAGE_TWO_ITERATIONS!AO$2*AVERAGE_TWO_ITERATIONS!AO27</f>
        <v>0</v>
      </c>
      <c r="AP26">
        <f>AVERAGE_TWO_ITERATIONS!AP$2*AVERAGE_TWO_ITERATIONS!AP27</f>
        <v>0</v>
      </c>
      <c r="AQ26">
        <f>AVERAGE_TWO_ITERATIONS!AQ$2*AVERAGE_TWO_ITERATIONS!AQ27</f>
        <v>0</v>
      </c>
      <c r="AR26">
        <f>AVERAGE_TWO_ITERATIONS!AR$2*AVERAGE_TWO_ITERATIONS!AR27</f>
        <v>0</v>
      </c>
      <c r="AS26">
        <f>AVERAGE_TWO_ITERATIONS!AS$2*AVERAGE_TWO_ITERATIONS!AS27</f>
        <v>0</v>
      </c>
      <c r="AT26">
        <f>AVERAGE_TWO_ITERATIONS!AT$2*AVERAGE_TWO_ITERATIONS!AT27</f>
        <v>0</v>
      </c>
      <c r="AU26">
        <f>AVERAGE_TWO_ITERATIONS!AU$2*AVERAGE_TWO_ITERATIONS!AU27</f>
        <v>0</v>
      </c>
      <c r="AV26">
        <f>AVERAGE_TWO_ITERATIONS!AV$2*AVERAGE_TWO_ITERATIONS!AV27</f>
        <v>0</v>
      </c>
      <c r="AW26">
        <f>AVERAGE_TWO_ITERATIONS!AW$2*AVERAGE_TWO_ITERATIONS!AW27</f>
        <v>0</v>
      </c>
      <c r="AX26">
        <f>AVERAGE_TWO_ITERATIONS!AX$2*AVERAGE_TWO_ITERATIONS!AX27</f>
        <v>0</v>
      </c>
      <c r="AY26">
        <f>AVERAGE_TWO_ITERATIONS!AY$2*AVERAGE_TWO_ITERATIONS!AY27</f>
        <v>0</v>
      </c>
      <c r="AZ26">
        <f>AVERAGE_TWO_ITERATIONS!AZ$2*AVERAGE_TWO_ITERATIONS!AZ27</f>
        <v>0</v>
      </c>
      <c r="BA26">
        <f>AVERAGE_TWO_ITERATIONS!BA$2*AVERAGE_TWO_ITERATIONS!BA27</f>
        <v>0</v>
      </c>
      <c r="BB26">
        <f>AVERAGE_TWO_ITERATIONS!BB$2*AVERAGE_TWO_ITERATIONS!BB27</f>
        <v>0</v>
      </c>
      <c r="BC26">
        <f>AVERAGE_TWO_ITERATIONS!BC$2*AVERAGE_TWO_ITERATIONS!BC27</f>
        <v>0</v>
      </c>
      <c r="BD26">
        <f>AVERAGE_TWO_ITERATIONS!BD$2*AVERAGE_TWO_ITERATIONS!BD27</f>
        <v>0</v>
      </c>
      <c r="BE26">
        <f>AVERAGE_TWO_ITERATIONS!BE$2*AVERAGE_TWO_ITERATIONS!BE27</f>
        <v>0</v>
      </c>
      <c r="BF26">
        <f>AVERAGE_TWO_ITERATIONS!BF$2*AVERAGE_TWO_ITERATIONS!BF27</f>
        <v>0</v>
      </c>
      <c r="BG26">
        <f>AVERAGE_TWO_ITERATIONS!BG$2*AVERAGE_TWO_ITERATIONS!BG27</f>
        <v>0</v>
      </c>
      <c r="BH26">
        <f>AVERAGE_TWO_ITERATIONS!BH$2*AVERAGE_TWO_ITERATIONS!BH27</f>
        <v>0</v>
      </c>
      <c r="BI26">
        <f>AVERAGE_TWO_ITERATIONS!BI$2*AVERAGE_TWO_ITERATIONS!BI27</f>
        <v>0</v>
      </c>
      <c r="BJ26">
        <f>AVERAGE_TWO_ITERATIONS!BJ$2*AVERAGE_TWO_ITERATIONS!BJ27</f>
        <v>0</v>
      </c>
      <c r="BK26">
        <f>AVERAGE_TWO_ITERATIONS!BK$2*AVERAGE_TWO_ITERATIONS!BK27</f>
        <v>0</v>
      </c>
      <c r="BL26">
        <f>AVERAGE_TWO_ITERATIONS!BL$2*AVERAGE_TWO_ITERATIONS!BL27</f>
        <v>0</v>
      </c>
      <c r="BM26">
        <f>AVERAGE_TWO_ITERATIONS!BM$2*AVERAGE_TWO_ITERATIONS!BM27</f>
        <v>0</v>
      </c>
      <c r="BN26">
        <f>AVERAGE_TWO_ITERATIONS!BN$2*AVERAGE_TWO_ITERATIONS!BN27</f>
        <v>0</v>
      </c>
      <c r="BO26">
        <f>AVERAGE_TWO_ITERATIONS!BO$2*AVERAGE_TWO_ITERATIONS!BO27</f>
        <v>0</v>
      </c>
      <c r="BP26">
        <f>AVERAGE_TWO_ITERATIONS!BP$2*AVERAGE_TWO_ITERATIONS!BP27</f>
        <v>0</v>
      </c>
      <c r="BQ26">
        <f>AVERAGE_TWO_ITERATIONS!BQ$2*AVERAGE_TWO_ITERATIONS!BQ27</f>
        <v>0</v>
      </c>
      <c r="BR26">
        <f>AVERAGE_TWO_ITERATIONS!BR$2*AVERAGE_TWO_ITERATIONS!BR27</f>
        <v>0</v>
      </c>
      <c r="BS26">
        <f>AVERAGE_TWO_ITERATIONS!BS$2*AVERAGE_TWO_ITERATIONS!BS27</f>
        <v>0</v>
      </c>
      <c r="BT26">
        <f>AVERAGE_TWO_ITERATIONS!BT$2*AVERAGE_TWO_ITERATIONS!BT27</f>
        <v>0</v>
      </c>
      <c r="BU26">
        <f>AVERAGE_TWO_ITERATIONS!BU$2*AVERAGE_TWO_ITERATIONS!BU27</f>
        <v>0</v>
      </c>
      <c r="BV26">
        <f>AVERAGE_TWO_ITERATIONS!BV$2*AVERAGE_TWO_ITERATIONS!BV27</f>
        <v>0</v>
      </c>
      <c r="BW26">
        <f>AVERAGE_TWO_ITERATIONS!BW$2*AVERAGE_TWO_ITERATIONS!BW27</f>
        <v>0</v>
      </c>
      <c r="BX26">
        <f>AVERAGE_TWO_ITERATIONS!BX$2*AVERAGE_TWO_ITERATIONS!BX27</f>
        <v>0</v>
      </c>
      <c r="BY26">
        <f>AVERAGE_TWO_ITERATIONS!BY$2*AVERAGE_TWO_ITERATIONS!BY27</f>
        <v>0</v>
      </c>
      <c r="BZ26">
        <f>AVERAGE_TWO_ITERATIONS!BZ$2*AVERAGE_TWO_ITERATIONS!BZ27</f>
        <v>0</v>
      </c>
      <c r="CA26">
        <f>AVERAGE_TWO_ITERATIONS!CA$2*AVERAGE_TWO_ITERATIONS!CA27</f>
        <v>0</v>
      </c>
      <c r="CB26">
        <f>AVERAGE_TWO_ITERATIONS!CB$2*AVERAGE_TWO_ITERATIONS!CB27</f>
        <v>0</v>
      </c>
      <c r="CC26">
        <f>AVERAGE_TWO_ITERATIONS!CC$2*AVERAGE_TWO_ITERATIONS!CC27</f>
        <v>0</v>
      </c>
      <c r="CD26">
        <f>AVERAGE_TWO_ITERATIONS!CD$2*AVERAGE_TWO_ITERATIONS!CD27</f>
        <v>0</v>
      </c>
      <c r="CE26">
        <f>AVERAGE_TWO_ITERATIONS!CE$2*AVERAGE_TWO_ITERATIONS!CE27</f>
        <v>0</v>
      </c>
      <c r="CF26">
        <f>AVERAGE_TWO_ITERATIONS!CF$2*AVERAGE_TWO_ITERATIONS!CF27</f>
        <v>0</v>
      </c>
      <c r="CG26">
        <f>AVERAGE_TWO_ITERATIONS!CG$2*AVERAGE_TWO_ITERATIONS!CG27</f>
        <v>0</v>
      </c>
      <c r="CH26">
        <f>AVERAGE_TWO_ITERATIONS!CH$2*AVERAGE_TWO_ITERATIONS!CH27</f>
        <v>0</v>
      </c>
      <c r="CI26">
        <f>AVERAGE_TWO_ITERATIONS!CI$2*AVERAGE_TWO_ITERATIONS!CI27</f>
        <v>0</v>
      </c>
      <c r="CJ26">
        <f>AVERAGE_TWO_ITERATIONS!CJ$2*AVERAGE_TWO_ITERATIONS!CJ27</f>
        <v>0</v>
      </c>
      <c r="CK26">
        <f>AVERAGE_TWO_ITERATIONS!CK$2*AVERAGE_TWO_ITERATIONS!CK27</f>
        <v>0</v>
      </c>
      <c r="CL26">
        <f>AVERAGE_TWO_ITERATIONS!CL$2*AVERAGE_TWO_ITERATIONS!CL27</f>
        <v>0</v>
      </c>
      <c r="CM26">
        <f>AVERAGE_TWO_ITERATIONS!CM$2*AVERAGE_TWO_ITERATIONS!CM27</f>
        <v>0</v>
      </c>
      <c r="CN26">
        <f>AVERAGE_TWO_ITERATIONS!CN$2*AVERAGE_TWO_ITERATIONS!CN27</f>
        <v>0</v>
      </c>
      <c r="CO26">
        <f>AVERAGE_TWO_ITERATIONS!CO$2*AVERAGE_TWO_ITERATIONS!CO27</f>
        <v>0</v>
      </c>
      <c r="CP26">
        <f>AVERAGE_TWO_ITERATIONS!CP$2*AVERAGE_TWO_ITERATIONS!CP27</f>
        <v>0</v>
      </c>
      <c r="CQ26">
        <f>AVERAGE_TWO_ITERATIONS!CQ$2*AVERAGE_TWO_ITERATIONS!CQ27</f>
        <v>0</v>
      </c>
      <c r="CR26">
        <f>AVERAGE_TWO_ITERATIONS!CR$2*AVERAGE_TWO_ITERATIONS!CR27</f>
        <v>0</v>
      </c>
      <c r="CS26">
        <f>AVERAGE_TWO_ITERATIONS!CS$2*AVERAGE_TWO_ITERATIONS!CS27</f>
        <v>0</v>
      </c>
      <c r="CT26">
        <f>AVERAGE_TWO_ITERATIONS!CT$2*AVERAGE_TWO_ITERATIONS!CT27</f>
        <v>0</v>
      </c>
      <c r="CU26">
        <f>AVERAGE_TWO_ITERATIONS!CU$2*AVERAGE_TWO_ITERATIONS!CU27</f>
        <v>0</v>
      </c>
      <c r="CV26">
        <f>AVERAGE_TWO_ITERATIONS!CV$2*AVERAGE_TWO_ITERATIONS!CV27</f>
        <v>0</v>
      </c>
      <c r="CW26">
        <f>AVERAGE_TWO_ITERATIONS!CW$2*AVERAGE_TWO_ITERATIONS!CW27</f>
        <v>0</v>
      </c>
    </row>
    <row r="27" spans="1:101" x14ac:dyDescent="0.25">
      <c r="A27" t="s">
        <v>47</v>
      </c>
      <c r="B27">
        <f>AVERAGE_TWO_ITERATIONS!B$2*AVERAGE_TWO_ITERATIONS!B28</f>
        <v>9029.9289504474254</v>
      </c>
      <c r="C27">
        <f>AVERAGE_TWO_ITERATIONS!C$2*AVERAGE_TWO_ITERATIONS!C28</f>
        <v>9132.4151931249908</v>
      </c>
      <c r="D27">
        <f>AVERAGE_TWO_ITERATIONS!D$2*AVERAGE_TWO_ITERATIONS!D28</f>
        <v>9434.9098380802752</v>
      </c>
      <c r="E27">
        <f>AVERAGE_TWO_ITERATIONS!E$2*AVERAGE_TWO_ITERATIONS!E28</f>
        <v>9505.9032191994338</v>
      </c>
      <c r="F27">
        <f>AVERAGE_TWO_ITERATIONS!F$2*AVERAGE_TWO_ITERATIONS!F28</f>
        <v>8859.8250468680835</v>
      </c>
      <c r="G27">
        <f>AVERAGE_TWO_ITERATIONS!G$2*AVERAGE_TWO_ITERATIONS!G28</f>
        <v>8870.545405675628</v>
      </c>
      <c r="H27">
        <f>AVERAGE_TWO_ITERATIONS!H$2*AVERAGE_TWO_ITERATIONS!H28</f>
        <v>9510.3934402690629</v>
      </c>
      <c r="I27">
        <f>AVERAGE_TWO_ITERATIONS!I$2*AVERAGE_TWO_ITERATIONS!I28</f>
        <v>9518.0158333797499</v>
      </c>
      <c r="J27">
        <f>AVERAGE_TWO_ITERATIONS!J$2*AVERAGE_TWO_ITERATIONS!J28</f>
        <v>10548.192814424441</v>
      </c>
      <c r="K27">
        <f>AVERAGE_TWO_ITERATIONS!K$2*AVERAGE_TWO_ITERATIONS!K28</f>
        <v>11362.520680652453</v>
      </c>
      <c r="L27">
        <f>AVERAGE_TWO_ITERATIONS!L$2*AVERAGE_TWO_ITERATIONS!L28</f>
        <v>11895.906232495061</v>
      </c>
      <c r="M27">
        <f>AVERAGE_TWO_ITERATIONS!M$2*AVERAGE_TWO_ITERATIONS!M28</f>
        <v>11985.754350374373</v>
      </c>
      <c r="N27">
        <f>AVERAGE_TWO_ITERATIONS!N$2*AVERAGE_TWO_ITERATIONS!N28</f>
        <v>12191.015322426338</v>
      </c>
      <c r="O27">
        <f>AVERAGE_TWO_ITERATIONS!O$2*AVERAGE_TWO_ITERATIONS!O28</f>
        <v>12595.345597113457</v>
      </c>
      <c r="P27">
        <f>AVERAGE_TWO_ITERATIONS!P$2*AVERAGE_TWO_ITERATIONS!P28</f>
        <v>12437.52856624487</v>
      </c>
      <c r="Q27">
        <f>AVERAGE_TWO_ITERATIONS!Q$2*AVERAGE_TWO_ITERATIONS!Q28</f>
        <v>12776.117520242648</v>
      </c>
      <c r="R27">
        <f>AVERAGE_TWO_ITERATIONS!R$2*AVERAGE_TWO_ITERATIONS!R28</f>
        <v>12690.405781901192</v>
      </c>
      <c r="S27">
        <f>AVERAGE_TWO_ITERATIONS!S$2*AVERAGE_TWO_ITERATIONS!S28</f>
        <v>12432.448396189742</v>
      </c>
      <c r="T27">
        <f>AVERAGE_TWO_ITERATIONS!T$2*AVERAGE_TWO_ITERATIONS!T28</f>
        <v>12961.463616759092</v>
      </c>
      <c r="U27">
        <f>AVERAGE_TWO_ITERATIONS!U$2*AVERAGE_TWO_ITERATIONS!U28</f>
        <v>13107.276576674776</v>
      </c>
      <c r="V27">
        <f>AVERAGE_TWO_ITERATIONS!V$2*AVERAGE_TWO_ITERATIONS!V28</f>
        <v>13841.494832371704</v>
      </c>
      <c r="W27">
        <f>AVERAGE_TWO_ITERATIONS!W$2*AVERAGE_TWO_ITERATIONS!W28</f>
        <v>14224.554106588703</v>
      </c>
      <c r="X27">
        <f>AVERAGE_TWO_ITERATIONS!X$2*AVERAGE_TWO_ITERATIONS!X28</f>
        <v>14610.777887013715</v>
      </c>
      <c r="Y27">
        <f>AVERAGE_TWO_ITERATIONS!Y$2*AVERAGE_TWO_ITERATIONS!Y28</f>
        <v>15633.029773986578</v>
      </c>
      <c r="Z27">
        <f>AVERAGE_TWO_ITERATIONS!Z$2*AVERAGE_TWO_ITERATIONS!Z28</f>
        <v>16095.6378782702</v>
      </c>
      <c r="AA27">
        <f>AVERAGE_TWO_ITERATIONS!AA$2*AVERAGE_TWO_ITERATIONS!AA28</f>
        <v>16061.603796280344</v>
      </c>
      <c r="AB27">
        <f>AVERAGE_TWO_ITERATIONS!AB$2*AVERAGE_TWO_ITERATIONS!AB28</f>
        <v>15908.356155605486</v>
      </c>
      <c r="AC27">
        <f>AVERAGE_TWO_ITERATIONS!AC$2*AVERAGE_TWO_ITERATIONS!AC28</f>
        <v>15971.792865898284</v>
      </c>
      <c r="AD27">
        <f>AVERAGE_TWO_ITERATIONS!AD$2*AVERAGE_TWO_ITERATIONS!AD28</f>
        <v>15530.130204411171</v>
      </c>
      <c r="AE27">
        <f>AVERAGE_TWO_ITERATIONS!AE$2*AVERAGE_TWO_ITERATIONS!AE28</f>
        <v>15444.50385718538</v>
      </c>
      <c r="AF27">
        <f>AVERAGE_TWO_ITERATIONS!AF$2*AVERAGE_TWO_ITERATIONS!AF28</f>
        <v>16773.17407690662</v>
      </c>
      <c r="AG27">
        <f>AVERAGE_TWO_ITERATIONS!AG$2*AVERAGE_TWO_ITERATIONS!AG28</f>
        <v>16615.247978107636</v>
      </c>
      <c r="AH27">
        <f>AVERAGE_TWO_ITERATIONS!AH$2*AVERAGE_TWO_ITERATIONS!AH28</f>
        <v>17585.963356109645</v>
      </c>
      <c r="AI27">
        <f>AVERAGE_TWO_ITERATIONS!AI$2*AVERAGE_TWO_ITERATIONS!AI28</f>
        <v>17934.609904574805</v>
      </c>
      <c r="AJ27">
        <f>AVERAGE_TWO_ITERATIONS!AJ$2*AVERAGE_TWO_ITERATIONS!AJ28</f>
        <v>18781.200549167472</v>
      </c>
      <c r="AK27">
        <f>AVERAGE_TWO_ITERATIONS!AK$2*AVERAGE_TWO_ITERATIONS!AK28</f>
        <v>20090.353184856453</v>
      </c>
      <c r="AL27">
        <f>AVERAGE_TWO_ITERATIONS!AL$2*AVERAGE_TWO_ITERATIONS!AL28</f>
        <v>20275.783017600068</v>
      </c>
      <c r="AM27">
        <f>AVERAGE_TWO_ITERATIONS!AM$2*AVERAGE_TWO_ITERATIONS!AM28</f>
        <v>19460.741482602945</v>
      </c>
      <c r="AN27">
        <f>AVERAGE_TWO_ITERATIONS!AN$2*AVERAGE_TWO_ITERATIONS!AN28</f>
        <v>19829.979997101582</v>
      </c>
      <c r="AO27">
        <f>AVERAGE_TWO_ITERATIONS!AO$2*AVERAGE_TWO_ITERATIONS!AO28</f>
        <v>20253.03825692656</v>
      </c>
      <c r="AP27">
        <f>AVERAGE_TWO_ITERATIONS!AP$2*AVERAGE_TWO_ITERATIONS!AP28</f>
        <v>19034.029154612879</v>
      </c>
      <c r="AQ27">
        <f>AVERAGE_TWO_ITERATIONS!AQ$2*AVERAGE_TWO_ITERATIONS!AQ28</f>
        <v>20285.841028508374</v>
      </c>
      <c r="AR27">
        <f>AVERAGE_TWO_ITERATIONS!AR$2*AVERAGE_TWO_ITERATIONS!AR28</f>
        <v>20018.700568301549</v>
      </c>
      <c r="AS27">
        <f>AVERAGE_TWO_ITERATIONS!AS$2*AVERAGE_TWO_ITERATIONS!AS28</f>
        <v>20057.11627553483</v>
      </c>
      <c r="AT27">
        <f>AVERAGE_TWO_ITERATIONS!AT$2*AVERAGE_TWO_ITERATIONS!AT28</f>
        <v>20921.148759712352</v>
      </c>
      <c r="AU27">
        <f>AVERAGE_TWO_ITERATIONS!AU$2*AVERAGE_TWO_ITERATIONS!AU28</f>
        <v>22325.02096093092</v>
      </c>
      <c r="AV27">
        <f>AVERAGE_TWO_ITERATIONS!AV$2*AVERAGE_TWO_ITERATIONS!AV28</f>
        <v>22046.107600725205</v>
      </c>
      <c r="AW27">
        <f>AVERAGE_TWO_ITERATIONS!AW$2*AVERAGE_TWO_ITERATIONS!AW28</f>
        <v>22299.985140771161</v>
      </c>
      <c r="AX27">
        <f>AVERAGE_TWO_ITERATIONS!AX$2*AVERAGE_TWO_ITERATIONS!AX28</f>
        <v>22674.355003751461</v>
      </c>
      <c r="AY27">
        <f>AVERAGE_TWO_ITERATIONS!AY$2*AVERAGE_TWO_ITERATIONS!AY28</f>
        <v>23812.776668120703</v>
      </c>
      <c r="AZ27">
        <f>AVERAGE_TWO_ITERATIONS!AZ$2*AVERAGE_TWO_ITERATIONS!AZ28</f>
        <v>23141.148471720186</v>
      </c>
      <c r="BA27">
        <f>AVERAGE_TWO_ITERATIONS!BA$2*AVERAGE_TWO_ITERATIONS!BA28</f>
        <v>24236.36688989641</v>
      </c>
      <c r="BB27">
        <f>AVERAGE_TWO_ITERATIONS!BB$2*AVERAGE_TWO_ITERATIONS!BB28</f>
        <v>22655.70441519803</v>
      </c>
      <c r="BC27">
        <f>AVERAGE_TWO_ITERATIONS!BC$2*AVERAGE_TWO_ITERATIONS!BC28</f>
        <v>22885.129914080258</v>
      </c>
      <c r="BD27">
        <f>AVERAGE_TWO_ITERATIONS!BD$2*AVERAGE_TWO_ITERATIONS!BD28</f>
        <v>24135.720516545302</v>
      </c>
      <c r="BE27">
        <f>AVERAGE_TWO_ITERATIONS!BE$2*AVERAGE_TWO_ITERATIONS!BE28</f>
        <v>23338.541647012928</v>
      </c>
      <c r="BF27">
        <f>AVERAGE_TWO_ITERATIONS!BF$2*AVERAGE_TWO_ITERATIONS!BF28</f>
        <v>24955.894935082375</v>
      </c>
      <c r="BG27">
        <f>AVERAGE_TWO_ITERATIONS!BG$2*AVERAGE_TWO_ITERATIONS!BG28</f>
        <v>25172.783640821624</v>
      </c>
      <c r="BH27">
        <f>AVERAGE_TWO_ITERATIONS!BH$2*AVERAGE_TWO_ITERATIONS!BH28</f>
        <v>26120.365652520351</v>
      </c>
      <c r="BI27">
        <f>AVERAGE_TWO_ITERATIONS!BI$2*AVERAGE_TWO_ITERATIONS!BI28</f>
        <v>26114.681032883036</v>
      </c>
      <c r="BJ27">
        <f>AVERAGE_TWO_ITERATIONS!BJ$2*AVERAGE_TWO_ITERATIONS!BJ28</f>
        <v>26907.523694058389</v>
      </c>
      <c r="BK27">
        <f>AVERAGE_TWO_ITERATIONS!BK$2*AVERAGE_TWO_ITERATIONS!BK28</f>
        <v>26582.509455462819</v>
      </c>
      <c r="BL27">
        <f>AVERAGE_TWO_ITERATIONS!BL$2*AVERAGE_TWO_ITERATIONS!BL28</f>
        <v>27094.343956582616</v>
      </c>
      <c r="BM27">
        <f>AVERAGE_TWO_ITERATIONS!BM$2*AVERAGE_TWO_ITERATIONS!BM28</f>
        <v>27128.721942996326</v>
      </c>
      <c r="BN27">
        <f>AVERAGE_TWO_ITERATIONS!BN$2*AVERAGE_TWO_ITERATIONS!BN28</f>
        <v>27591.36400147462</v>
      </c>
      <c r="BO27">
        <f>AVERAGE_TWO_ITERATIONS!BO$2*AVERAGE_TWO_ITERATIONS!BO28</f>
        <v>26361.431731527467</v>
      </c>
      <c r="BP27">
        <f>AVERAGE_TWO_ITERATIONS!BP$2*AVERAGE_TWO_ITERATIONS!BP28</f>
        <v>26796.745955755941</v>
      </c>
      <c r="BQ27">
        <f>AVERAGE_TWO_ITERATIONS!BQ$2*AVERAGE_TWO_ITERATIONS!BQ28</f>
        <v>27225.127755588273</v>
      </c>
      <c r="BR27">
        <f>AVERAGE_TWO_ITERATIONS!BR$2*AVERAGE_TWO_ITERATIONS!BR28</f>
        <v>29404.982410801906</v>
      </c>
      <c r="BS27">
        <f>AVERAGE_TWO_ITERATIONS!BS$2*AVERAGE_TWO_ITERATIONS!BS28</f>
        <v>29184.385105780584</v>
      </c>
      <c r="BT27">
        <f>AVERAGE_TWO_ITERATIONS!BT$2*AVERAGE_TWO_ITERATIONS!BT28</f>
        <v>29740.819365564843</v>
      </c>
      <c r="BU27">
        <f>AVERAGE_TWO_ITERATIONS!BU$2*AVERAGE_TWO_ITERATIONS!BU28</f>
        <v>30087.607864075522</v>
      </c>
      <c r="BV27">
        <f>AVERAGE_TWO_ITERATIONS!BV$2*AVERAGE_TWO_ITERATIONS!BV28</f>
        <v>30510.113489486575</v>
      </c>
      <c r="BW27">
        <f>AVERAGE_TWO_ITERATIONS!BW$2*AVERAGE_TWO_ITERATIONS!BW28</f>
        <v>30769.921415649282</v>
      </c>
      <c r="BX27">
        <f>AVERAGE_TWO_ITERATIONS!BX$2*AVERAGE_TWO_ITERATIONS!BX28</f>
        <v>29962.226369491615</v>
      </c>
      <c r="BY27">
        <f>AVERAGE_TWO_ITERATIONS!BY$2*AVERAGE_TWO_ITERATIONS!BY28</f>
        <v>30214.941957884977</v>
      </c>
      <c r="BZ27">
        <f>AVERAGE_TWO_ITERATIONS!BZ$2*AVERAGE_TWO_ITERATIONS!BZ28</f>
        <v>30569.665897076091</v>
      </c>
      <c r="CA27">
        <f>AVERAGE_TWO_ITERATIONS!CA$2*AVERAGE_TWO_ITERATIONS!CA28</f>
        <v>29482.657774871917</v>
      </c>
      <c r="CB27">
        <f>AVERAGE_TWO_ITERATIONS!CB$2*AVERAGE_TWO_ITERATIONS!CB28</f>
        <v>30910.867752209604</v>
      </c>
      <c r="CC27">
        <f>AVERAGE_TWO_ITERATIONS!CC$2*AVERAGE_TWO_ITERATIONS!CC28</f>
        <v>31390.710474303352</v>
      </c>
      <c r="CD27">
        <f>AVERAGE_TWO_ITERATIONS!CD$2*AVERAGE_TWO_ITERATIONS!CD28</f>
        <v>31461.441936415078</v>
      </c>
      <c r="CE27">
        <f>AVERAGE_TWO_ITERATIONS!CE$2*AVERAGE_TWO_ITERATIONS!CE28</f>
        <v>33194.727418140676</v>
      </c>
      <c r="CF27">
        <f>AVERAGE_TWO_ITERATIONS!CF$2*AVERAGE_TWO_ITERATIONS!CF28</f>
        <v>33945.339248985045</v>
      </c>
      <c r="CG27">
        <f>AVERAGE_TWO_ITERATIONS!CG$2*AVERAGE_TWO_ITERATIONS!CG28</f>
        <v>32749.693206344476</v>
      </c>
      <c r="CH27">
        <f>AVERAGE_TWO_ITERATIONS!CH$2*AVERAGE_TWO_ITERATIONS!CH28</f>
        <v>35578.842840796555</v>
      </c>
      <c r="CI27">
        <f>AVERAGE_TWO_ITERATIONS!CI$2*AVERAGE_TWO_ITERATIONS!CI28</f>
        <v>34006.978236742754</v>
      </c>
      <c r="CJ27">
        <f>AVERAGE_TWO_ITERATIONS!CJ$2*AVERAGE_TWO_ITERATIONS!CJ28</f>
        <v>32939.134204623202</v>
      </c>
      <c r="CK27">
        <f>AVERAGE_TWO_ITERATIONS!CK$2*AVERAGE_TWO_ITERATIONS!CK28</f>
        <v>34806.509833176147</v>
      </c>
      <c r="CL27">
        <f>AVERAGE_TWO_ITERATIONS!CL$2*AVERAGE_TWO_ITERATIONS!CL28</f>
        <v>34129.341091119153</v>
      </c>
      <c r="CM27">
        <f>AVERAGE_TWO_ITERATIONS!CM$2*AVERAGE_TWO_ITERATIONS!CM28</f>
        <v>34210.91682392644</v>
      </c>
      <c r="CN27">
        <f>AVERAGE_TWO_ITERATIONS!CN$2*AVERAGE_TWO_ITERATIONS!CN28</f>
        <v>35034.064057016432</v>
      </c>
      <c r="CO27">
        <f>AVERAGE_TWO_ITERATIONS!CO$2*AVERAGE_TWO_ITERATIONS!CO28</f>
        <v>35671.057673937976</v>
      </c>
      <c r="CP27">
        <f>AVERAGE_TWO_ITERATIONS!CP$2*AVERAGE_TWO_ITERATIONS!CP28</f>
        <v>36707.948022492368</v>
      </c>
      <c r="CQ27">
        <f>AVERAGE_TWO_ITERATIONS!CQ$2*AVERAGE_TWO_ITERATIONS!CQ28</f>
        <v>36554.720820431692</v>
      </c>
      <c r="CR27">
        <f>AVERAGE_TWO_ITERATIONS!CR$2*AVERAGE_TWO_ITERATIONS!CR28</f>
        <v>36308.389460891449</v>
      </c>
      <c r="CS27">
        <f>AVERAGE_TWO_ITERATIONS!CS$2*AVERAGE_TWO_ITERATIONS!CS28</f>
        <v>36899.578038198117</v>
      </c>
      <c r="CT27">
        <f>AVERAGE_TWO_ITERATIONS!CT$2*AVERAGE_TWO_ITERATIONS!CT28</f>
        <v>37558.823924068434</v>
      </c>
      <c r="CU27">
        <f>AVERAGE_TWO_ITERATIONS!CU$2*AVERAGE_TWO_ITERATIONS!CU28</f>
        <v>35456.059495364105</v>
      </c>
      <c r="CV27">
        <f>AVERAGE_TWO_ITERATIONS!CV$2*AVERAGE_TWO_ITERATIONS!CV28</f>
        <v>38681.265772932413</v>
      </c>
      <c r="CW27">
        <f>AVERAGE_TWO_ITERATIONS!CW$2*AVERAGE_TWO_ITERATIONS!CW28</f>
        <v>37041.575154187558</v>
      </c>
    </row>
    <row r="28" spans="1:101" x14ac:dyDescent="0.25">
      <c r="A28" t="s">
        <v>50</v>
      </c>
      <c r="B28">
        <f>AVERAGE_TWO_ITERATIONS!B$2*AVERAGE_TWO_ITERATIONS!B29</f>
        <v>16218.640833429981</v>
      </c>
      <c r="C28">
        <f>AVERAGE_TWO_ITERATIONS!C$2*AVERAGE_TWO_ITERATIONS!C29</f>
        <v>16952.768578092218</v>
      </c>
      <c r="D28">
        <f>AVERAGE_TWO_ITERATIONS!D$2*AVERAGE_TWO_ITERATIONS!D29</f>
        <v>16905.227435152974</v>
      </c>
      <c r="E28">
        <f>AVERAGE_TWO_ITERATIONS!E$2*AVERAGE_TWO_ITERATIONS!E29</f>
        <v>17103.857342578016</v>
      </c>
      <c r="F28">
        <f>AVERAGE_TWO_ITERATIONS!F$2*AVERAGE_TWO_ITERATIONS!F29</f>
        <v>16159.953335378979</v>
      </c>
      <c r="G28">
        <f>AVERAGE_TWO_ITERATIONS!G$2*AVERAGE_TWO_ITERATIONS!G29</f>
        <v>16412.990214483871</v>
      </c>
      <c r="H28">
        <f>AVERAGE_TWO_ITERATIONS!H$2*AVERAGE_TWO_ITERATIONS!H29</f>
        <v>17117.800509517594</v>
      </c>
      <c r="I28">
        <f>AVERAGE_TWO_ITERATIONS!I$2*AVERAGE_TWO_ITERATIONS!I29</f>
        <v>17261.917084433077</v>
      </c>
      <c r="J28">
        <f>AVERAGE_TWO_ITERATIONS!J$2*AVERAGE_TWO_ITERATIONS!J29</f>
        <v>19055.507719994104</v>
      </c>
      <c r="K28">
        <f>AVERAGE_TWO_ITERATIONS!K$2*AVERAGE_TWO_ITERATIONS!K29</f>
        <v>20412.427887279307</v>
      </c>
      <c r="L28">
        <f>AVERAGE_TWO_ITERATIONS!L$2*AVERAGE_TWO_ITERATIONS!L29</f>
        <v>21608.811031278132</v>
      </c>
      <c r="M28">
        <f>AVERAGE_TWO_ITERATIONS!M$2*AVERAGE_TWO_ITERATIONS!M29</f>
        <v>21669.532388365278</v>
      </c>
      <c r="N28">
        <f>AVERAGE_TWO_ITERATIONS!N$2*AVERAGE_TWO_ITERATIONS!N29</f>
        <v>22825.484844507235</v>
      </c>
      <c r="O28">
        <f>AVERAGE_TWO_ITERATIONS!O$2*AVERAGE_TWO_ITERATIONS!O29</f>
        <v>22647.362388402697</v>
      </c>
      <c r="P28">
        <f>AVERAGE_TWO_ITERATIONS!P$2*AVERAGE_TWO_ITERATIONS!P29</f>
        <v>22138.417302099955</v>
      </c>
      <c r="Q28">
        <f>AVERAGE_TWO_ITERATIONS!Q$2*AVERAGE_TWO_ITERATIONS!Q29</f>
        <v>22890.571469240422</v>
      </c>
      <c r="R28">
        <f>AVERAGE_TWO_ITERATIONS!R$2*AVERAGE_TWO_ITERATIONS!R29</f>
        <v>22912.234965460586</v>
      </c>
      <c r="S28">
        <f>AVERAGE_TWO_ITERATIONS!S$2*AVERAGE_TWO_ITERATIONS!S29</f>
        <v>23040.33132000879</v>
      </c>
      <c r="T28">
        <f>AVERAGE_TWO_ITERATIONS!T$2*AVERAGE_TWO_ITERATIONS!T29</f>
        <v>23695.897777959341</v>
      </c>
      <c r="U28">
        <f>AVERAGE_TWO_ITERATIONS!U$2*AVERAGE_TWO_ITERATIONS!U29</f>
        <v>24310.746734560533</v>
      </c>
      <c r="V28">
        <f>AVERAGE_TWO_ITERATIONS!V$2*AVERAGE_TWO_ITERATIONS!V29</f>
        <v>25703.84601641462</v>
      </c>
      <c r="W28">
        <f>AVERAGE_TWO_ITERATIONS!W$2*AVERAGE_TWO_ITERATIONS!W29</f>
        <v>26824.250394252271</v>
      </c>
      <c r="X28">
        <f>AVERAGE_TWO_ITERATIONS!X$2*AVERAGE_TWO_ITERATIONS!X29</f>
        <v>28383.025591998561</v>
      </c>
      <c r="Y28">
        <f>AVERAGE_TWO_ITERATIONS!Y$2*AVERAGE_TWO_ITERATIONS!Y29</f>
        <v>28683.440138404232</v>
      </c>
      <c r="Z28">
        <f>AVERAGE_TWO_ITERATIONS!Z$2*AVERAGE_TWO_ITERATIONS!Z29</f>
        <v>29670.020258998793</v>
      </c>
      <c r="AA28">
        <f>AVERAGE_TWO_ITERATIONS!AA$2*AVERAGE_TWO_ITERATIONS!AA29</f>
        <v>29851.952354840079</v>
      </c>
      <c r="AB28">
        <f>AVERAGE_TWO_ITERATIONS!AB$2*AVERAGE_TWO_ITERATIONS!AB29</f>
        <v>30250.072384733612</v>
      </c>
      <c r="AC28">
        <f>AVERAGE_TWO_ITERATIONS!AC$2*AVERAGE_TWO_ITERATIONS!AC29</f>
        <v>29858.172137245492</v>
      </c>
      <c r="AD28">
        <f>AVERAGE_TWO_ITERATIONS!AD$2*AVERAGE_TWO_ITERATIONS!AD29</f>
        <v>28778.081538567316</v>
      </c>
      <c r="AE28">
        <f>AVERAGE_TWO_ITERATIONS!AE$2*AVERAGE_TWO_ITERATIONS!AE29</f>
        <v>30126.775078108501</v>
      </c>
      <c r="AF28">
        <f>AVERAGE_TWO_ITERATIONS!AF$2*AVERAGE_TWO_ITERATIONS!AF29</f>
        <v>29720.239281046084</v>
      </c>
      <c r="AG28">
        <f>AVERAGE_TWO_ITERATIONS!AG$2*AVERAGE_TWO_ITERATIONS!AG29</f>
        <v>28606.643601850868</v>
      </c>
      <c r="AH28">
        <f>AVERAGE_TWO_ITERATIONS!AH$2*AVERAGE_TWO_ITERATIONS!AH29</f>
        <v>32971.023463629193</v>
      </c>
      <c r="AI28">
        <f>AVERAGE_TWO_ITERATIONS!AI$2*AVERAGE_TWO_ITERATIONS!AI29</f>
        <v>33120.046461590755</v>
      </c>
      <c r="AJ28">
        <f>AVERAGE_TWO_ITERATIONS!AJ$2*AVERAGE_TWO_ITERATIONS!AJ29</f>
        <v>32347.066275949863</v>
      </c>
      <c r="AK28">
        <f>AVERAGE_TWO_ITERATIONS!AK$2*AVERAGE_TWO_ITERATIONS!AK29</f>
        <v>34084.21012887152</v>
      </c>
      <c r="AL28">
        <f>AVERAGE_TWO_ITERATIONS!AL$2*AVERAGE_TWO_ITERATIONS!AL29</f>
        <v>35583.130014896851</v>
      </c>
      <c r="AM28">
        <f>AVERAGE_TWO_ITERATIONS!AM$2*AVERAGE_TWO_ITERATIONS!AM29</f>
        <v>37368.282958723197</v>
      </c>
      <c r="AN28">
        <f>AVERAGE_TWO_ITERATIONS!AN$2*AVERAGE_TWO_ITERATIONS!AN29</f>
        <v>35768.84599951563</v>
      </c>
      <c r="AO28">
        <f>AVERAGE_TWO_ITERATIONS!AO$2*AVERAGE_TWO_ITERATIONS!AO29</f>
        <v>37026.019898664774</v>
      </c>
      <c r="AP28">
        <f>AVERAGE_TWO_ITERATIONS!AP$2*AVERAGE_TWO_ITERATIONS!AP29</f>
        <v>35299.234163628978</v>
      </c>
      <c r="AQ28">
        <f>AVERAGE_TWO_ITERATIONS!AQ$2*AVERAGE_TWO_ITERATIONS!AQ29</f>
        <v>36407.642647915985</v>
      </c>
      <c r="AR28">
        <f>AVERAGE_TWO_ITERATIONS!AR$2*AVERAGE_TWO_ITERATIONS!AR29</f>
        <v>37099.781575790992</v>
      </c>
      <c r="AS28">
        <f>AVERAGE_TWO_ITERATIONS!AS$2*AVERAGE_TWO_ITERATIONS!AS29</f>
        <v>37544.667861565482</v>
      </c>
      <c r="AT28">
        <f>AVERAGE_TWO_ITERATIONS!AT$2*AVERAGE_TWO_ITERATIONS!AT29</f>
        <v>38140.969930282481</v>
      </c>
      <c r="AU28">
        <f>AVERAGE_TWO_ITERATIONS!AU$2*AVERAGE_TWO_ITERATIONS!AU29</f>
        <v>40188.58749076847</v>
      </c>
      <c r="AV28">
        <f>AVERAGE_TWO_ITERATIONS!AV$2*AVERAGE_TWO_ITERATIONS!AV29</f>
        <v>40429.774280012018</v>
      </c>
      <c r="AW28">
        <f>AVERAGE_TWO_ITERATIONS!AW$2*AVERAGE_TWO_ITERATIONS!AW29</f>
        <v>41142.340086301549</v>
      </c>
      <c r="AX28">
        <f>AVERAGE_TWO_ITERATIONS!AX$2*AVERAGE_TWO_ITERATIONS!AX29</f>
        <v>41248.949300525805</v>
      </c>
      <c r="AY28">
        <f>AVERAGE_TWO_ITERATIONS!AY$2*AVERAGE_TWO_ITERATIONS!AY29</f>
        <v>42774.511078659641</v>
      </c>
      <c r="AZ28">
        <f>AVERAGE_TWO_ITERATIONS!AZ$2*AVERAGE_TWO_ITERATIONS!AZ29</f>
        <v>41697.822482517688</v>
      </c>
      <c r="BA28">
        <f>AVERAGE_TWO_ITERATIONS!BA$2*AVERAGE_TWO_ITERATIONS!BA29</f>
        <v>43183.323593519184</v>
      </c>
      <c r="BB28">
        <f>AVERAGE_TWO_ITERATIONS!BB$2*AVERAGE_TWO_ITERATIONS!BB29</f>
        <v>42004.336764210464</v>
      </c>
      <c r="BC28">
        <f>AVERAGE_TWO_ITERATIONS!BC$2*AVERAGE_TWO_ITERATIONS!BC29</f>
        <v>41301.188461826685</v>
      </c>
      <c r="BD28">
        <f>AVERAGE_TWO_ITERATIONS!BD$2*AVERAGE_TWO_ITERATIONS!BD29</f>
        <v>43112.400498227544</v>
      </c>
      <c r="BE28">
        <f>AVERAGE_TWO_ITERATIONS!BE$2*AVERAGE_TWO_ITERATIONS!BE29</f>
        <v>43620.07209852113</v>
      </c>
      <c r="BF28">
        <f>AVERAGE_TWO_ITERATIONS!BF$2*AVERAGE_TWO_ITERATIONS!BF29</f>
        <v>45893.582425149056</v>
      </c>
      <c r="BG28">
        <f>AVERAGE_TWO_ITERATIONS!BG$2*AVERAGE_TWO_ITERATIONS!BG29</f>
        <v>45240.246006904606</v>
      </c>
      <c r="BH28">
        <f>AVERAGE_TWO_ITERATIONS!BH$2*AVERAGE_TWO_ITERATIONS!BH29</f>
        <v>47085.586806495536</v>
      </c>
      <c r="BI28">
        <f>AVERAGE_TWO_ITERATIONS!BI$2*AVERAGE_TWO_ITERATIONS!BI29</f>
        <v>48810.132691097628</v>
      </c>
      <c r="BJ28">
        <f>AVERAGE_TWO_ITERATIONS!BJ$2*AVERAGE_TWO_ITERATIONS!BJ29</f>
        <v>48396.361193323428</v>
      </c>
      <c r="BK28">
        <f>AVERAGE_TWO_ITERATIONS!BK$2*AVERAGE_TWO_ITERATIONS!BK29</f>
        <v>49614.154449508111</v>
      </c>
      <c r="BL28">
        <f>AVERAGE_TWO_ITERATIONS!BL$2*AVERAGE_TWO_ITERATIONS!BL29</f>
        <v>49369.522295704861</v>
      </c>
      <c r="BM28">
        <f>AVERAGE_TWO_ITERATIONS!BM$2*AVERAGE_TWO_ITERATIONS!BM29</f>
        <v>48127.172005387452</v>
      </c>
      <c r="BN28">
        <f>AVERAGE_TWO_ITERATIONS!BN$2*AVERAGE_TWO_ITERATIONS!BN29</f>
        <v>49828.905541916065</v>
      </c>
      <c r="BO28">
        <f>AVERAGE_TWO_ITERATIONS!BO$2*AVERAGE_TWO_ITERATIONS!BO29</f>
        <v>49493.524129583493</v>
      </c>
      <c r="BP28">
        <f>AVERAGE_TWO_ITERATIONS!BP$2*AVERAGE_TWO_ITERATIONS!BP29</f>
        <v>48805.390007930881</v>
      </c>
      <c r="BQ28">
        <f>AVERAGE_TWO_ITERATIONS!BQ$2*AVERAGE_TWO_ITERATIONS!BQ29</f>
        <v>49954.224830228246</v>
      </c>
      <c r="BR28">
        <f>AVERAGE_TWO_ITERATIONS!BR$2*AVERAGE_TWO_ITERATIONS!BR29</f>
        <v>51442.394041072861</v>
      </c>
      <c r="BS28">
        <f>AVERAGE_TWO_ITERATIONS!BS$2*AVERAGE_TWO_ITERATIONS!BS29</f>
        <v>54009.255576496675</v>
      </c>
      <c r="BT28">
        <f>AVERAGE_TWO_ITERATIONS!BT$2*AVERAGE_TWO_ITERATIONS!BT29</f>
        <v>53658.765485623291</v>
      </c>
      <c r="BU28">
        <f>AVERAGE_TWO_ITERATIONS!BU$2*AVERAGE_TWO_ITERATIONS!BU29</f>
        <v>55575.692809905966</v>
      </c>
      <c r="BV28">
        <f>AVERAGE_TWO_ITERATIONS!BV$2*AVERAGE_TWO_ITERATIONS!BV29</f>
        <v>55852.645488327376</v>
      </c>
      <c r="BW28">
        <f>AVERAGE_TWO_ITERATIONS!BW$2*AVERAGE_TWO_ITERATIONS!BW29</f>
        <v>57121.833217830223</v>
      </c>
      <c r="BX28">
        <f>AVERAGE_TWO_ITERATIONS!BX$2*AVERAGE_TWO_ITERATIONS!BX29</f>
        <v>54738.971911960769</v>
      </c>
      <c r="BY28">
        <f>AVERAGE_TWO_ITERATIONS!BY$2*AVERAGE_TWO_ITERATIONS!BY29</f>
        <v>56871.264349329191</v>
      </c>
      <c r="BZ28">
        <f>AVERAGE_TWO_ITERATIONS!BZ$2*AVERAGE_TWO_ITERATIONS!BZ29</f>
        <v>56623.406484522697</v>
      </c>
      <c r="CA28">
        <f>AVERAGE_TWO_ITERATIONS!CA$2*AVERAGE_TWO_ITERATIONS!CA29</f>
        <v>57794.552613993015</v>
      </c>
      <c r="CB28">
        <f>AVERAGE_TWO_ITERATIONS!CB$2*AVERAGE_TWO_ITERATIONS!CB29</f>
        <v>56176.704273196439</v>
      </c>
      <c r="CC28">
        <f>AVERAGE_TWO_ITERATIONS!CC$2*AVERAGE_TWO_ITERATIONS!CC29</f>
        <v>56778.211924989082</v>
      </c>
      <c r="CD28">
        <f>AVERAGE_TWO_ITERATIONS!CD$2*AVERAGE_TWO_ITERATIONS!CD29</f>
        <v>57365.890017708538</v>
      </c>
      <c r="CE28">
        <f>AVERAGE_TWO_ITERATIONS!CE$2*AVERAGE_TWO_ITERATIONS!CE29</f>
        <v>60931.011383251433</v>
      </c>
      <c r="CF28">
        <f>AVERAGE_TWO_ITERATIONS!CF$2*AVERAGE_TWO_ITERATIONS!CF29</f>
        <v>58479.46991588836</v>
      </c>
      <c r="CG28">
        <f>AVERAGE_TWO_ITERATIONS!CG$2*AVERAGE_TWO_ITERATIONS!CG29</f>
        <v>59700.927401802437</v>
      </c>
      <c r="CH28">
        <f>AVERAGE_TWO_ITERATIONS!CH$2*AVERAGE_TWO_ITERATIONS!CH29</f>
        <v>60842.591724867823</v>
      </c>
      <c r="CI28">
        <f>AVERAGE_TWO_ITERATIONS!CI$2*AVERAGE_TWO_ITERATIONS!CI29</f>
        <v>61809.086621712486</v>
      </c>
      <c r="CJ28">
        <f>AVERAGE_TWO_ITERATIONS!CJ$2*AVERAGE_TWO_ITERATIONS!CJ29</f>
        <v>61657.507458222775</v>
      </c>
      <c r="CK28">
        <f>AVERAGE_TWO_ITERATIONS!CK$2*AVERAGE_TWO_ITERATIONS!CK29</f>
        <v>63489.131028270924</v>
      </c>
      <c r="CL28">
        <f>AVERAGE_TWO_ITERATIONS!CL$2*AVERAGE_TWO_ITERATIONS!CL29</f>
        <v>61997.722457481374</v>
      </c>
      <c r="CM28">
        <f>AVERAGE_TWO_ITERATIONS!CM$2*AVERAGE_TWO_ITERATIONS!CM29</f>
        <v>62428.379526740369</v>
      </c>
      <c r="CN28">
        <f>AVERAGE_TWO_ITERATIONS!CN$2*AVERAGE_TWO_ITERATIONS!CN29</f>
        <v>67298.937049232351</v>
      </c>
      <c r="CO28">
        <f>AVERAGE_TWO_ITERATIONS!CO$2*AVERAGE_TWO_ITERATIONS!CO29</f>
        <v>62055.899984740616</v>
      </c>
      <c r="CP28">
        <f>AVERAGE_TWO_ITERATIONS!CP$2*AVERAGE_TWO_ITERATIONS!CP29</f>
        <v>66038.838322299343</v>
      </c>
      <c r="CQ28">
        <f>AVERAGE_TWO_ITERATIONS!CQ$2*AVERAGE_TWO_ITERATIONS!CQ29</f>
        <v>68173.432015224302</v>
      </c>
      <c r="CR28">
        <f>AVERAGE_TWO_ITERATIONS!CR$2*AVERAGE_TWO_ITERATIONS!CR29</f>
        <v>70167.248228276498</v>
      </c>
      <c r="CS28">
        <f>AVERAGE_TWO_ITERATIONS!CS$2*AVERAGE_TWO_ITERATIONS!CS29</f>
        <v>66543.75732017991</v>
      </c>
      <c r="CT28">
        <f>AVERAGE_TWO_ITERATIONS!CT$2*AVERAGE_TWO_ITERATIONS!CT29</f>
        <v>68127.056317531387</v>
      </c>
      <c r="CU28">
        <f>AVERAGE_TWO_ITERATIONS!CU$2*AVERAGE_TWO_ITERATIONS!CU29</f>
        <v>68855.247679877953</v>
      </c>
      <c r="CV28">
        <f>AVERAGE_TWO_ITERATIONS!CV$2*AVERAGE_TWO_ITERATIONS!CV29</f>
        <v>69256.121405651327</v>
      </c>
      <c r="CW28">
        <f>AVERAGE_TWO_ITERATIONS!CW$2*AVERAGE_TWO_ITERATIONS!CW29</f>
        <v>68523.18386865512</v>
      </c>
    </row>
    <row r="29" spans="1:101" x14ac:dyDescent="0.25">
      <c r="A29" t="s">
        <v>51</v>
      </c>
      <c r="B29">
        <f>AVERAGE_TWO_ITERATIONS!B$2*AVERAGE_TWO_ITERATIONS!B30</f>
        <v>29616.84478701224</v>
      </c>
      <c r="C29">
        <f>AVERAGE_TWO_ITERATIONS!C$2*AVERAGE_TWO_ITERATIONS!C30</f>
        <v>30840.42182781997</v>
      </c>
      <c r="D29">
        <f>AVERAGE_TWO_ITERATIONS!D$2*AVERAGE_TWO_ITERATIONS!D30</f>
        <v>31139.262311234885</v>
      </c>
      <c r="E29">
        <f>AVERAGE_TWO_ITERATIONS!E$2*AVERAGE_TWO_ITERATIONS!E30</f>
        <v>31965.158776006821</v>
      </c>
      <c r="F29">
        <f>AVERAGE_TWO_ITERATIONS!F$2*AVERAGE_TWO_ITERATIONS!F30</f>
        <v>29798.704470786306</v>
      </c>
      <c r="G29">
        <f>AVERAGE_TWO_ITERATIONS!G$2*AVERAGE_TWO_ITERATIONS!G30</f>
        <v>30475.737889237258</v>
      </c>
      <c r="H29">
        <f>AVERAGE_TWO_ITERATIONS!H$2*AVERAGE_TWO_ITERATIONS!H30</f>
        <v>33857.487888270756</v>
      </c>
      <c r="I29">
        <f>AVERAGE_TWO_ITERATIONS!I$2*AVERAGE_TWO_ITERATIONS!I30</f>
        <v>32082.731545778715</v>
      </c>
      <c r="J29">
        <f>AVERAGE_TWO_ITERATIONS!J$2*AVERAGE_TWO_ITERATIONS!J30</f>
        <v>35268.502015299993</v>
      </c>
      <c r="K29">
        <f>AVERAGE_TWO_ITERATIONS!K$2*AVERAGE_TWO_ITERATIONS!K30</f>
        <v>37428.936469916604</v>
      </c>
      <c r="L29">
        <f>AVERAGE_TWO_ITERATIONS!L$2*AVERAGE_TWO_ITERATIONS!L30</f>
        <v>40936.580218472598</v>
      </c>
      <c r="M29">
        <f>AVERAGE_TWO_ITERATIONS!M$2*AVERAGE_TWO_ITERATIONS!M30</f>
        <v>40304.152386680005</v>
      </c>
      <c r="N29">
        <f>AVERAGE_TWO_ITERATIONS!N$2*AVERAGE_TWO_ITERATIONS!N30</f>
        <v>39980.145587555002</v>
      </c>
      <c r="O29">
        <f>AVERAGE_TWO_ITERATIONS!O$2*AVERAGE_TWO_ITERATIONS!O30</f>
        <v>43312.509638779324</v>
      </c>
      <c r="P29">
        <f>AVERAGE_TWO_ITERATIONS!P$2*AVERAGE_TWO_ITERATIONS!P30</f>
        <v>42366.465016437607</v>
      </c>
      <c r="Q29">
        <f>AVERAGE_TWO_ITERATIONS!Q$2*AVERAGE_TWO_ITERATIONS!Q30</f>
        <v>42843.493185669235</v>
      </c>
      <c r="R29">
        <f>AVERAGE_TWO_ITERATIONS!R$2*AVERAGE_TWO_ITERATIONS!R30</f>
        <v>40882.519731094137</v>
      </c>
      <c r="S29">
        <f>AVERAGE_TWO_ITERATIONS!S$2*AVERAGE_TWO_ITERATIONS!S30</f>
        <v>42382.383300871501</v>
      </c>
      <c r="T29">
        <f>AVERAGE_TWO_ITERATIONS!T$2*AVERAGE_TWO_ITERATIONS!T30</f>
        <v>41891.402923070011</v>
      </c>
      <c r="U29">
        <f>AVERAGE_TWO_ITERATIONS!U$2*AVERAGE_TWO_ITERATIONS!U30</f>
        <v>42706.022561627899</v>
      </c>
      <c r="V29">
        <f>AVERAGE_TWO_ITERATIONS!V$2*AVERAGE_TWO_ITERATIONS!V30</f>
        <v>47955.19833029931</v>
      </c>
      <c r="W29">
        <f>AVERAGE_TWO_ITERATIONS!W$2*AVERAGE_TWO_ITERATIONS!W30</f>
        <v>49741.04986623548</v>
      </c>
      <c r="X29">
        <f>AVERAGE_TWO_ITERATIONS!X$2*AVERAGE_TWO_ITERATIONS!X30</f>
        <v>50654.007679392176</v>
      </c>
      <c r="Y29">
        <f>AVERAGE_TWO_ITERATIONS!Y$2*AVERAGE_TWO_ITERATIONS!Y30</f>
        <v>52692.364525390112</v>
      </c>
      <c r="Z29">
        <f>AVERAGE_TWO_ITERATIONS!Z$2*AVERAGE_TWO_ITERATIONS!Z30</f>
        <v>53817.863664577824</v>
      </c>
      <c r="AA29">
        <f>AVERAGE_TWO_ITERATIONS!AA$2*AVERAGE_TWO_ITERATIONS!AA30</f>
        <v>55712.373670424677</v>
      </c>
      <c r="AB29">
        <f>AVERAGE_TWO_ITERATIONS!AB$2*AVERAGE_TWO_ITERATIONS!AB30</f>
        <v>54246.711531209701</v>
      </c>
      <c r="AC29">
        <f>AVERAGE_TWO_ITERATIONS!AC$2*AVERAGE_TWO_ITERATIONS!AC30</f>
        <v>55123.063441102982</v>
      </c>
      <c r="AD29">
        <f>AVERAGE_TWO_ITERATIONS!AD$2*AVERAGE_TWO_ITERATIONS!AD30</f>
        <v>53506.605960572102</v>
      </c>
      <c r="AE29">
        <f>AVERAGE_TWO_ITERATIONS!AE$2*AVERAGE_TWO_ITERATIONS!AE30</f>
        <v>51262.335513444348</v>
      </c>
      <c r="AF29">
        <f>AVERAGE_TWO_ITERATIONS!AF$2*AVERAGE_TWO_ITERATIONS!AF30</f>
        <v>56460.602365612482</v>
      </c>
      <c r="AG29">
        <f>AVERAGE_TWO_ITERATIONS!AG$2*AVERAGE_TWO_ITERATIONS!AG30</f>
        <v>56365.296015643558</v>
      </c>
      <c r="AH29">
        <f>AVERAGE_TWO_ITERATIONS!AH$2*AVERAGE_TWO_ITERATIONS!AH30</f>
        <v>61092.54028278133</v>
      </c>
      <c r="AI29">
        <f>AVERAGE_TWO_ITERATIONS!AI$2*AVERAGE_TWO_ITERATIONS!AI30</f>
        <v>62358.936419969745</v>
      </c>
      <c r="AJ29">
        <f>AVERAGE_TWO_ITERATIONS!AJ$2*AVERAGE_TWO_ITERATIONS!AJ30</f>
        <v>63172.695030824092</v>
      </c>
      <c r="AK29">
        <f>AVERAGE_TWO_ITERATIONS!AK$2*AVERAGE_TWO_ITERATIONS!AK30</f>
        <v>63666.355833472131</v>
      </c>
      <c r="AL29">
        <f>AVERAGE_TWO_ITERATIONS!AL$2*AVERAGE_TWO_ITERATIONS!AL30</f>
        <v>66003.34752515424</v>
      </c>
      <c r="AM29">
        <f>AVERAGE_TWO_ITERATIONS!AM$2*AVERAGE_TWO_ITERATIONS!AM30</f>
        <v>65183.800893977401</v>
      </c>
      <c r="AN29">
        <f>AVERAGE_TWO_ITERATIONS!AN$2*AVERAGE_TWO_ITERATIONS!AN30</f>
        <v>64499.326437779222</v>
      </c>
      <c r="AO29">
        <f>AVERAGE_TWO_ITERATIONS!AO$2*AVERAGE_TWO_ITERATIONS!AO30</f>
        <v>67319.788468891464</v>
      </c>
      <c r="AP29">
        <f>AVERAGE_TWO_ITERATIONS!AP$2*AVERAGE_TWO_ITERATIONS!AP30</f>
        <v>64811.587388485648</v>
      </c>
      <c r="AQ29">
        <f>AVERAGE_TWO_ITERATIONS!AQ$2*AVERAGE_TWO_ITERATIONS!AQ30</f>
        <v>69909.021585644819</v>
      </c>
      <c r="AR29">
        <f>AVERAGE_TWO_ITERATIONS!AR$2*AVERAGE_TWO_ITERATIONS!AR30</f>
        <v>68617.748166646386</v>
      </c>
      <c r="AS29">
        <f>AVERAGE_TWO_ITERATIONS!AS$2*AVERAGE_TWO_ITERATIONS!AS30</f>
        <v>68121.15091639373</v>
      </c>
      <c r="AT29">
        <f>AVERAGE_TWO_ITERATIONS!AT$2*AVERAGE_TWO_ITERATIONS!AT30</f>
        <v>74192.025419761005</v>
      </c>
      <c r="AU29">
        <f>AVERAGE_TWO_ITERATIONS!AU$2*AVERAGE_TWO_ITERATIONS!AU30</f>
        <v>74920.642662582395</v>
      </c>
      <c r="AV29">
        <f>AVERAGE_TWO_ITERATIONS!AV$2*AVERAGE_TWO_ITERATIONS!AV30</f>
        <v>79010.795290499722</v>
      </c>
      <c r="AW29">
        <f>AVERAGE_TWO_ITERATIONS!AW$2*AVERAGE_TWO_ITERATIONS!AW30</f>
        <v>74369.645115065025</v>
      </c>
      <c r="AX29">
        <f>AVERAGE_TWO_ITERATIONS!AX$2*AVERAGE_TWO_ITERATIONS!AX30</f>
        <v>78638.468113992232</v>
      </c>
      <c r="AY29">
        <f>AVERAGE_TWO_ITERATIONS!AY$2*AVERAGE_TWO_ITERATIONS!AY30</f>
        <v>80780.88488490798</v>
      </c>
      <c r="AZ29">
        <f>AVERAGE_TWO_ITERATIONS!AZ$2*AVERAGE_TWO_ITERATIONS!AZ30</f>
        <v>76536.093231887658</v>
      </c>
      <c r="BA29">
        <f>AVERAGE_TWO_ITERATIONS!BA$2*AVERAGE_TWO_ITERATIONS!BA30</f>
        <v>79336.471866756241</v>
      </c>
      <c r="BB29">
        <f>AVERAGE_TWO_ITERATIONS!BB$2*AVERAGE_TWO_ITERATIONS!BB30</f>
        <v>78086.313315088497</v>
      </c>
      <c r="BC29">
        <f>AVERAGE_TWO_ITERATIONS!BC$2*AVERAGE_TWO_ITERATIONS!BC30</f>
        <v>80178.768774625918</v>
      </c>
      <c r="BD29">
        <f>AVERAGE_TWO_ITERATIONS!BD$2*AVERAGE_TWO_ITERATIONS!BD30</f>
        <v>81075.153046083724</v>
      </c>
      <c r="BE29">
        <f>AVERAGE_TWO_ITERATIONS!BE$2*AVERAGE_TWO_ITERATIONS!BE30</f>
        <v>79926.355895103712</v>
      </c>
      <c r="BF29">
        <f>AVERAGE_TWO_ITERATIONS!BF$2*AVERAGE_TWO_ITERATIONS!BF30</f>
        <v>84782.665303628877</v>
      </c>
      <c r="BG29">
        <f>AVERAGE_TWO_ITERATIONS!BG$2*AVERAGE_TWO_ITERATIONS!BG30</f>
        <v>85245.208524818358</v>
      </c>
      <c r="BH29">
        <f>AVERAGE_TWO_ITERATIONS!BH$2*AVERAGE_TWO_ITERATIONS!BH30</f>
        <v>85946.219801733052</v>
      </c>
      <c r="BI29">
        <f>AVERAGE_TWO_ITERATIONS!BI$2*AVERAGE_TWO_ITERATIONS!BI30</f>
        <v>85490.52288506295</v>
      </c>
      <c r="BJ29">
        <f>AVERAGE_TWO_ITERATIONS!BJ$2*AVERAGE_TWO_ITERATIONS!BJ30</f>
        <v>88996.42929059024</v>
      </c>
      <c r="BK29">
        <f>AVERAGE_TWO_ITERATIONS!BK$2*AVERAGE_TWO_ITERATIONS!BK30</f>
        <v>90116.810067351806</v>
      </c>
      <c r="BL29">
        <f>AVERAGE_TWO_ITERATIONS!BL$2*AVERAGE_TWO_ITERATIONS!BL30</f>
        <v>90967.598171145524</v>
      </c>
      <c r="BM29">
        <f>AVERAGE_TWO_ITERATIONS!BM$2*AVERAGE_TWO_ITERATIONS!BM30</f>
        <v>88162.153691449785</v>
      </c>
      <c r="BN29">
        <f>AVERAGE_TWO_ITERATIONS!BN$2*AVERAGE_TWO_ITERATIONS!BN30</f>
        <v>90139.835991059299</v>
      </c>
      <c r="BO29">
        <f>AVERAGE_TWO_ITERATIONS!BO$2*AVERAGE_TWO_ITERATIONS!BO30</f>
        <v>90056.406439411527</v>
      </c>
      <c r="BP29">
        <f>AVERAGE_TWO_ITERATIONS!BP$2*AVERAGE_TWO_ITERATIONS!BP30</f>
        <v>91112.787031100001</v>
      </c>
      <c r="BQ29">
        <f>AVERAGE_TWO_ITERATIONS!BQ$2*AVERAGE_TWO_ITERATIONS!BQ30</f>
        <v>90487.795510953103</v>
      </c>
      <c r="BR29">
        <f>AVERAGE_TWO_ITERATIONS!BR$2*AVERAGE_TWO_ITERATIONS!BR30</f>
        <v>95671.376290018074</v>
      </c>
      <c r="BS29">
        <f>AVERAGE_TWO_ITERATIONS!BS$2*AVERAGE_TWO_ITERATIONS!BS30</f>
        <v>99518.391662227266</v>
      </c>
      <c r="BT29">
        <f>AVERAGE_TWO_ITERATIONS!BT$2*AVERAGE_TWO_ITERATIONS!BT30</f>
        <v>98709.103584263052</v>
      </c>
      <c r="BU29">
        <f>AVERAGE_TWO_ITERATIONS!BU$2*AVERAGE_TWO_ITERATIONS!BU30</f>
        <v>98860.924145916943</v>
      </c>
      <c r="BV29">
        <f>AVERAGE_TWO_ITERATIONS!BV$2*AVERAGE_TWO_ITERATIONS!BV30</f>
        <v>102577.16898811379</v>
      </c>
      <c r="BW29">
        <f>AVERAGE_TWO_ITERATIONS!BW$2*AVERAGE_TWO_ITERATIONS!BW30</f>
        <v>101584.45898777267</v>
      </c>
      <c r="BX29">
        <f>AVERAGE_TWO_ITERATIONS!BX$2*AVERAGE_TWO_ITERATIONS!BX30</f>
        <v>102947.50312421216</v>
      </c>
      <c r="BY29">
        <f>AVERAGE_TWO_ITERATIONS!BY$2*AVERAGE_TWO_ITERATIONS!BY30</f>
        <v>100108.88439922866</v>
      </c>
      <c r="BZ29">
        <f>AVERAGE_TWO_ITERATIONS!BZ$2*AVERAGE_TWO_ITERATIONS!BZ30</f>
        <v>103174.58213115999</v>
      </c>
      <c r="CA29">
        <f>AVERAGE_TWO_ITERATIONS!CA$2*AVERAGE_TWO_ITERATIONS!CA30</f>
        <v>103232.59882531974</v>
      </c>
      <c r="CB29">
        <f>AVERAGE_TWO_ITERATIONS!CB$2*AVERAGE_TWO_ITERATIONS!CB30</f>
        <v>104964.89010359017</v>
      </c>
      <c r="CC29">
        <f>AVERAGE_TWO_ITERATIONS!CC$2*AVERAGE_TWO_ITERATIONS!CC30</f>
        <v>105068.3670899218</v>
      </c>
      <c r="CD29">
        <f>AVERAGE_TWO_ITERATIONS!CD$2*AVERAGE_TWO_ITERATIONS!CD30</f>
        <v>108490.34532096495</v>
      </c>
      <c r="CE29">
        <f>AVERAGE_TWO_ITERATIONS!CE$2*AVERAGE_TWO_ITERATIONS!CE30</f>
        <v>110242.80840732681</v>
      </c>
      <c r="CF29">
        <f>AVERAGE_TWO_ITERATIONS!CF$2*AVERAGE_TWO_ITERATIONS!CF30</f>
        <v>109760.62303037995</v>
      </c>
      <c r="CG29">
        <f>AVERAGE_TWO_ITERATIONS!CG$2*AVERAGE_TWO_ITERATIONS!CG30</f>
        <v>110737.43723031663</v>
      </c>
      <c r="CH29">
        <f>AVERAGE_TWO_ITERATIONS!CH$2*AVERAGE_TWO_ITERATIONS!CH30</f>
        <v>114975.40679595768</v>
      </c>
      <c r="CI29">
        <f>AVERAGE_TWO_ITERATIONS!CI$2*AVERAGE_TWO_ITERATIONS!CI30</f>
        <v>114706.84516988204</v>
      </c>
      <c r="CJ29">
        <f>AVERAGE_TWO_ITERATIONS!CJ$2*AVERAGE_TWO_ITERATIONS!CJ30</f>
        <v>116667.67631341435</v>
      </c>
      <c r="CK29">
        <f>AVERAGE_TWO_ITERATIONS!CK$2*AVERAGE_TWO_ITERATIONS!CK30</f>
        <v>116422.53739815454</v>
      </c>
      <c r="CL29">
        <f>AVERAGE_TWO_ITERATIONS!CL$2*AVERAGE_TWO_ITERATIONS!CL30</f>
        <v>118818.29857063365</v>
      </c>
      <c r="CM29">
        <f>AVERAGE_TWO_ITERATIONS!CM$2*AVERAGE_TWO_ITERATIONS!CM30</f>
        <v>113468.70842893315</v>
      </c>
      <c r="CN29">
        <f>AVERAGE_TWO_ITERATIONS!CN$2*AVERAGE_TWO_ITERATIONS!CN30</f>
        <v>117298.98721701936</v>
      </c>
      <c r="CO29">
        <f>AVERAGE_TWO_ITERATIONS!CO$2*AVERAGE_TWO_ITERATIONS!CO30</f>
        <v>122884.81193244329</v>
      </c>
      <c r="CP29">
        <f>AVERAGE_TWO_ITERATIONS!CP$2*AVERAGE_TWO_ITERATIONS!CP30</f>
        <v>121805.24692915718</v>
      </c>
      <c r="CQ29">
        <f>AVERAGE_TWO_ITERATIONS!CQ$2*AVERAGE_TWO_ITERATIONS!CQ30</f>
        <v>121899.92435980742</v>
      </c>
      <c r="CR29">
        <f>AVERAGE_TWO_ITERATIONS!CR$2*AVERAGE_TWO_ITERATIONS!CR30</f>
        <v>123805.97406482094</v>
      </c>
      <c r="CS29">
        <f>AVERAGE_TWO_ITERATIONS!CS$2*AVERAGE_TWO_ITERATIONS!CS30</f>
        <v>125971.45756663235</v>
      </c>
      <c r="CT29">
        <f>AVERAGE_TWO_ITERATIONS!CT$2*AVERAGE_TWO_ITERATIONS!CT30</f>
        <v>126977.68782910172</v>
      </c>
      <c r="CU29">
        <f>AVERAGE_TWO_ITERATIONS!CU$2*AVERAGE_TWO_ITERATIONS!CU30</f>
        <v>127364.26001917373</v>
      </c>
      <c r="CV29">
        <f>AVERAGE_TWO_ITERATIONS!CV$2*AVERAGE_TWO_ITERATIONS!CV30</f>
        <v>128741.14560214269</v>
      </c>
      <c r="CW29">
        <f>AVERAGE_TWO_ITERATIONS!CW$2*AVERAGE_TWO_ITERATIONS!CW30</f>
        <v>125663.8033894424</v>
      </c>
    </row>
    <row r="30" spans="1:101" x14ac:dyDescent="0.25">
      <c r="A30" t="s">
        <v>52</v>
      </c>
      <c r="B30">
        <f>AVERAGE_TWO_ITERATIONS!B$2*AVERAGE_TWO_ITERATIONS!B31</f>
        <v>7417.0398233874485</v>
      </c>
      <c r="C30">
        <f>AVERAGE_TWO_ITERATIONS!C$2*AVERAGE_TWO_ITERATIONS!C31</f>
        <v>7690.6133111140607</v>
      </c>
      <c r="D30">
        <f>AVERAGE_TWO_ITERATIONS!D$2*AVERAGE_TWO_ITERATIONS!D31</f>
        <v>7847.5557962056646</v>
      </c>
      <c r="E30">
        <f>AVERAGE_TWO_ITERATIONS!E$2*AVERAGE_TWO_ITERATIONS!E31</f>
        <v>7983.2045964274948</v>
      </c>
      <c r="F30">
        <f>AVERAGE_TWO_ITERATIONS!F$2*AVERAGE_TWO_ITERATIONS!F31</f>
        <v>7666.8186598673583</v>
      </c>
      <c r="G30">
        <f>AVERAGE_TWO_ITERATIONS!G$2*AVERAGE_TWO_ITERATIONS!G31</f>
        <v>7629.908753014498</v>
      </c>
      <c r="H30">
        <f>AVERAGE_TWO_ITERATIONS!H$2*AVERAGE_TWO_ITERATIONS!H31</f>
        <v>8027.6844275764051</v>
      </c>
      <c r="I30">
        <f>AVERAGE_TWO_ITERATIONS!I$2*AVERAGE_TWO_ITERATIONS!I31</f>
        <v>8254.4404792039531</v>
      </c>
      <c r="J30">
        <f>AVERAGE_TWO_ITERATIONS!J$2*AVERAGE_TWO_ITERATIONS!J31</f>
        <v>8862.4413308509029</v>
      </c>
      <c r="K30">
        <f>AVERAGE_TWO_ITERATIONS!K$2*AVERAGE_TWO_ITERATIONS!K31</f>
        <v>9876.1281987569728</v>
      </c>
      <c r="L30">
        <f>AVERAGE_TWO_ITERATIONS!L$2*AVERAGE_TWO_ITERATIONS!L31</f>
        <v>9974.1302493660733</v>
      </c>
      <c r="M30">
        <f>AVERAGE_TWO_ITERATIONS!M$2*AVERAGE_TWO_ITERATIONS!M31</f>
        <v>10074.963186944222</v>
      </c>
      <c r="N30">
        <f>AVERAGE_TWO_ITERATIONS!N$2*AVERAGE_TWO_ITERATIONS!N31</f>
        <v>10510.050627688197</v>
      </c>
      <c r="O30">
        <f>AVERAGE_TWO_ITERATIONS!O$2*AVERAGE_TWO_ITERATIONS!O31</f>
        <v>10511.560715798276</v>
      </c>
      <c r="P30">
        <f>AVERAGE_TWO_ITERATIONS!P$2*AVERAGE_TWO_ITERATIONS!P31</f>
        <v>10660.255219790783</v>
      </c>
      <c r="Q30">
        <f>AVERAGE_TWO_ITERATIONS!Q$2*AVERAGE_TWO_ITERATIONS!Q31</f>
        <v>10860.44648345442</v>
      </c>
      <c r="R30">
        <f>AVERAGE_TWO_ITERATIONS!R$2*AVERAGE_TWO_ITERATIONS!R31</f>
        <v>10514.422593150757</v>
      </c>
      <c r="S30">
        <f>AVERAGE_TWO_ITERATIONS!S$2*AVERAGE_TWO_ITERATIONS!S31</f>
        <v>10973.403850835632</v>
      </c>
      <c r="T30">
        <f>AVERAGE_TWO_ITERATIONS!T$2*AVERAGE_TWO_ITERATIONS!T31</f>
        <v>10598.93333667622</v>
      </c>
      <c r="U30">
        <f>AVERAGE_TWO_ITERATIONS!U$2*AVERAGE_TWO_ITERATIONS!U31</f>
        <v>11324.956046761552</v>
      </c>
      <c r="V30">
        <f>AVERAGE_TWO_ITERATIONS!V$2*AVERAGE_TWO_ITERATIONS!V31</f>
        <v>12178.256196326958</v>
      </c>
      <c r="W30">
        <f>AVERAGE_TWO_ITERATIONS!W$2*AVERAGE_TWO_ITERATIONS!W31</f>
        <v>12587.159444524761</v>
      </c>
      <c r="X30">
        <f>AVERAGE_TWO_ITERATIONS!X$2*AVERAGE_TWO_ITERATIONS!X31</f>
        <v>13145.215731254906</v>
      </c>
      <c r="Y30">
        <f>AVERAGE_TWO_ITERATIONS!Y$2*AVERAGE_TWO_ITERATIONS!Y31</f>
        <v>13248.98711840744</v>
      </c>
      <c r="Z30">
        <f>AVERAGE_TWO_ITERATIONS!Z$2*AVERAGE_TWO_ITERATIONS!Z31</f>
        <v>13880.031917970095</v>
      </c>
      <c r="AA30">
        <f>AVERAGE_TWO_ITERATIONS!AA$2*AVERAGE_TWO_ITERATIONS!AA31</f>
        <v>13779.771758490062</v>
      </c>
      <c r="AB30">
        <f>AVERAGE_TWO_ITERATIONS!AB$2*AVERAGE_TWO_ITERATIONS!AB31</f>
        <v>13884.585024363658</v>
      </c>
      <c r="AC30">
        <f>AVERAGE_TWO_ITERATIONS!AC$2*AVERAGE_TWO_ITERATIONS!AC31</f>
        <v>13706.61994028751</v>
      </c>
      <c r="AD30">
        <f>AVERAGE_TWO_ITERATIONS!AD$2*AVERAGE_TWO_ITERATIONS!AD31</f>
        <v>13873.867676028756</v>
      </c>
      <c r="AE30">
        <f>AVERAGE_TWO_ITERATIONS!AE$2*AVERAGE_TWO_ITERATIONS!AE31</f>
        <v>13732.600869749565</v>
      </c>
      <c r="AF30">
        <f>AVERAGE_TWO_ITERATIONS!AF$2*AVERAGE_TWO_ITERATIONS!AF31</f>
        <v>13805.356167296468</v>
      </c>
      <c r="AG30">
        <f>AVERAGE_TWO_ITERATIONS!AG$2*AVERAGE_TWO_ITERATIONS!AG31</f>
        <v>14239.653835652476</v>
      </c>
      <c r="AH30">
        <f>AVERAGE_TWO_ITERATIONS!AH$2*AVERAGE_TWO_ITERATIONS!AH31</f>
        <v>14983.646893759258</v>
      </c>
      <c r="AI30">
        <f>AVERAGE_TWO_ITERATIONS!AI$2*AVERAGE_TWO_ITERATIONS!AI31</f>
        <v>15609.085801499908</v>
      </c>
      <c r="AJ30">
        <f>AVERAGE_TWO_ITERATIONS!AJ$2*AVERAGE_TWO_ITERATIONS!AJ31</f>
        <v>16013.912008611633</v>
      </c>
      <c r="AK30">
        <f>AVERAGE_TWO_ITERATIONS!AK$2*AVERAGE_TWO_ITERATIONS!AK31</f>
        <v>16566.401669849642</v>
      </c>
      <c r="AL30">
        <f>AVERAGE_TWO_ITERATIONS!AL$2*AVERAGE_TWO_ITERATIONS!AL31</f>
        <v>16253.627720311553</v>
      </c>
      <c r="AM30">
        <f>AVERAGE_TWO_ITERATIONS!AM$2*AVERAGE_TWO_ITERATIONS!AM31</f>
        <v>16247.173516047857</v>
      </c>
      <c r="AN30">
        <f>AVERAGE_TWO_ITERATIONS!AN$2*AVERAGE_TWO_ITERATIONS!AN31</f>
        <v>16726.763637299628</v>
      </c>
      <c r="AO30">
        <f>AVERAGE_TWO_ITERATIONS!AO$2*AVERAGE_TWO_ITERATIONS!AO31</f>
        <v>16513.502353436237</v>
      </c>
      <c r="AP30">
        <f>AVERAGE_TWO_ITERATIONS!AP$2*AVERAGE_TWO_ITERATIONS!AP31</f>
        <v>16919.911785269567</v>
      </c>
      <c r="AQ30">
        <f>AVERAGE_TWO_ITERATIONS!AQ$2*AVERAGE_TWO_ITERATIONS!AQ31</f>
        <v>16594.170780201584</v>
      </c>
      <c r="AR30">
        <f>AVERAGE_TWO_ITERATIONS!AR$2*AVERAGE_TWO_ITERATIONS!AR31</f>
        <v>17481.249691196092</v>
      </c>
      <c r="AS30">
        <f>AVERAGE_TWO_ITERATIONS!AS$2*AVERAGE_TWO_ITERATIONS!AS31</f>
        <v>17195.483201106643</v>
      </c>
      <c r="AT30">
        <f>AVERAGE_TWO_ITERATIONS!AT$2*AVERAGE_TWO_ITERATIONS!AT31</f>
        <v>18343.080844030046</v>
      </c>
      <c r="AU30">
        <f>AVERAGE_TWO_ITERATIONS!AU$2*AVERAGE_TWO_ITERATIONS!AU31</f>
        <v>18668.080258433685</v>
      </c>
      <c r="AV30">
        <f>AVERAGE_TWO_ITERATIONS!AV$2*AVERAGE_TWO_ITERATIONS!AV31</f>
        <v>19071.026288452569</v>
      </c>
      <c r="AW30">
        <f>AVERAGE_TWO_ITERATIONS!AW$2*AVERAGE_TWO_ITERATIONS!AW31</f>
        <v>19200.764019081267</v>
      </c>
      <c r="AX30">
        <f>AVERAGE_TWO_ITERATIONS!AX$2*AVERAGE_TWO_ITERATIONS!AX31</f>
        <v>19123.136156530491</v>
      </c>
      <c r="AY30">
        <f>AVERAGE_TWO_ITERATIONS!AY$2*AVERAGE_TWO_ITERATIONS!AY31</f>
        <v>19762.508365123238</v>
      </c>
      <c r="AZ30">
        <f>AVERAGE_TWO_ITERATIONS!AZ$2*AVERAGE_TWO_ITERATIONS!AZ31</f>
        <v>19754.625391462447</v>
      </c>
      <c r="BA30">
        <f>AVERAGE_TWO_ITERATIONS!BA$2*AVERAGE_TWO_ITERATIONS!BA31</f>
        <v>19811.131992648516</v>
      </c>
      <c r="BB30">
        <f>AVERAGE_TWO_ITERATIONS!BB$2*AVERAGE_TWO_ITERATIONS!BB31</f>
        <v>19321.189016244411</v>
      </c>
      <c r="BC30">
        <f>AVERAGE_TWO_ITERATIONS!BC$2*AVERAGE_TWO_ITERATIONS!BC31</f>
        <v>19278.795241922428</v>
      </c>
      <c r="BD30">
        <f>AVERAGE_TWO_ITERATIONS!BD$2*AVERAGE_TWO_ITERATIONS!BD31</f>
        <v>19765.283888871643</v>
      </c>
      <c r="BE30">
        <f>AVERAGE_TWO_ITERATIONS!BE$2*AVERAGE_TWO_ITERATIONS!BE31</f>
        <v>20110.142401202476</v>
      </c>
      <c r="BF30">
        <f>AVERAGE_TWO_ITERATIONS!BF$2*AVERAGE_TWO_ITERATIONS!BF31</f>
        <v>20700.734341733154</v>
      </c>
      <c r="BG30">
        <f>AVERAGE_TWO_ITERATIONS!BG$2*AVERAGE_TWO_ITERATIONS!BG31</f>
        <v>21099.380791429554</v>
      </c>
      <c r="BH30">
        <f>AVERAGE_TWO_ITERATIONS!BH$2*AVERAGE_TWO_ITERATIONS!BH31</f>
        <v>22489.108610335443</v>
      </c>
      <c r="BI30">
        <f>AVERAGE_TWO_ITERATIONS!BI$2*AVERAGE_TWO_ITERATIONS!BI31</f>
        <v>22533.31424841897</v>
      </c>
      <c r="BJ30">
        <f>AVERAGE_TWO_ITERATIONS!BJ$2*AVERAGE_TWO_ITERATIONS!BJ31</f>
        <v>21893.829969873197</v>
      </c>
      <c r="BK30">
        <f>AVERAGE_TWO_ITERATIONS!BK$2*AVERAGE_TWO_ITERATIONS!BK31</f>
        <v>23159.739849454701</v>
      </c>
      <c r="BL30">
        <f>AVERAGE_TWO_ITERATIONS!BL$2*AVERAGE_TWO_ITERATIONS!BL31</f>
        <v>23267.454097282061</v>
      </c>
      <c r="BM30">
        <f>AVERAGE_TWO_ITERATIONS!BM$2*AVERAGE_TWO_ITERATIONS!BM31</f>
        <v>23073.28217715041</v>
      </c>
      <c r="BN30">
        <f>AVERAGE_TWO_ITERATIONS!BN$2*AVERAGE_TWO_ITERATIONS!BN31</f>
        <v>22826.534874135352</v>
      </c>
      <c r="BO30">
        <f>AVERAGE_TWO_ITERATIONS!BO$2*AVERAGE_TWO_ITERATIONS!BO31</f>
        <v>22171.206287484631</v>
      </c>
      <c r="BP30">
        <f>AVERAGE_TWO_ITERATIONS!BP$2*AVERAGE_TWO_ITERATIONS!BP31</f>
        <v>23291.131136976288</v>
      </c>
      <c r="BQ30">
        <f>AVERAGE_TWO_ITERATIONS!BQ$2*AVERAGE_TWO_ITERATIONS!BQ31</f>
        <v>23635.278518986543</v>
      </c>
      <c r="BR30">
        <f>AVERAGE_TWO_ITERATIONS!BR$2*AVERAGE_TWO_ITERATIONS!BR31</f>
        <v>23897.448841601265</v>
      </c>
      <c r="BS30">
        <f>AVERAGE_TWO_ITERATIONS!BS$2*AVERAGE_TWO_ITERATIONS!BS31</f>
        <v>25213.030671516928</v>
      </c>
      <c r="BT30">
        <f>AVERAGE_TWO_ITERATIONS!BT$2*AVERAGE_TWO_ITERATIONS!BT31</f>
        <v>25232.12539334302</v>
      </c>
      <c r="BU30">
        <f>AVERAGE_TWO_ITERATIONS!BU$2*AVERAGE_TWO_ITERATIONS!BU31</f>
        <v>25121.395906406211</v>
      </c>
      <c r="BV30">
        <f>AVERAGE_TWO_ITERATIONS!BV$2*AVERAGE_TWO_ITERATIONS!BV31</f>
        <v>26505.092684190855</v>
      </c>
      <c r="BW30">
        <f>AVERAGE_TWO_ITERATIONS!BW$2*AVERAGE_TWO_ITERATIONS!BW31</f>
        <v>25263.480398979271</v>
      </c>
      <c r="BX30">
        <f>AVERAGE_TWO_ITERATIONS!BX$2*AVERAGE_TWO_ITERATIONS!BX31</f>
        <v>25926.299751744114</v>
      </c>
      <c r="BY30">
        <f>AVERAGE_TWO_ITERATIONS!BY$2*AVERAGE_TWO_ITERATIONS!BY31</f>
        <v>25066.281219651992</v>
      </c>
      <c r="BZ30">
        <f>AVERAGE_TWO_ITERATIONS!BZ$2*AVERAGE_TWO_ITERATIONS!BZ31</f>
        <v>25686.662196438705</v>
      </c>
      <c r="CA30">
        <f>AVERAGE_TWO_ITERATIONS!CA$2*AVERAGE_TWO_ITERATIONS!CA31</f>
        <v>25405.158910638944</v>
      </c>
      <c r="CB30">
        <f>AVERAGE_TWO_ITERATIONS!CB$2*AVERAGE_TWO_ITERATIONS!CB31</f>
        <v>26156.877719802018</v>
      </c>
      <c r="CC30">
        <f>AVERAGE_TWO_ITERATIONS!CC$2*AVERAGE_TWO_ITERATIONS!CC31</f>
        <v>26157.070307449296</v>
      </c>
      <c r="CD30">
        <f>AVERAGE_TWO_ITERATIONS!CD$2*AVERAGE_TWO_ITERATIONS!CD31</f>
        <v>26294.454326821397</v>
      </c>
      <c r="CE30">
        <f>AVERAGE_TWO_ITERATIONS!CE$2*AVERAGE_TWO_ITERATIONS!CE31</f>
        <v>29147.989801512118</v>
      </c>
      <c r="CF30">
        <f>AVERAGE_TWO_ITERATIONS!CF$2*AVERAGE_TWO_ITERATIONS!CF31</f>
        <v>29338.000694412938</v>
      </c>
      <c r="CG30">
        <f>AVERAGE_TWO_ITERATIONS!CG$2*AVERAGE_TWO_ITERATIONS!CG31</f>
        <v>27736.939177720604</v>
      </c>
      <c r="CH30">
        <f>AVERAGE_TWO_ITERATIONS!CH$2*AVERAGE_TWO_ITERATIONS!CH31</f>
        <v>28852.762726257592</v>
      </c>
      <c r="CI30">
        <f>AVERAGE_TWO_ITERATIONS!CI$2*AVERAGE_TWO_ITERATIONS!CI31</f>
        <v>29367.454599879544</v>
      </c>
      <c r="CJ30">
        <f>AVERAGE_TWO_ITERATIONS!CJ$2*AVERAGE_TWO_ITERATIONS!CJ31</f>
        <v>29704.579363331406</v>
      </c>
      <c r="CK30">
        <f>AVERAGE_TWO_ITERATIONS!CK$2*AVERAGE_TWO_ITERATIONS!CK31</f>
        <v>29288.780233721016</v>
      </c>
      <c r="CL30">
        <f>AVERAGE_TWO_ITERATIONS!CL$2*AVERAGE_TWO_ITERATIONS!CL31</f>
        <v>28878.270744166977</v>
      </c>
      <c r="CM30">
        <f>AVERAGE_TWO_ITERATIONS!CM$2*AVERAGE_TWO_ITERATIONS!CM31</f>
        <v>29677.835971346452</v>
      </c>
      <c r="CN30">
        <f>AVERAGE_TWO_ITERATIONS!CN$2*AVERAGE_TWO_ITERATIONS!CN31</f>
        <v>29395.802181105446</v>
      </c>
      <c r="CO30">
        <f>AVERAGE_TWO_ITERATIONS!CO$2*AVERAGE_TWO_ITERATIONS!CO31</f>
        <v>31619.433577089501</v>
      </c>
      <c r="CP30">
        <f>AVERAGE_TWO_ITERATIONS!CP$2*AVERAGE_TWO_ITERATIONS!CP31</f>
        <v>30715.654050288154</v>
      </c>
      <c r="CQ30">
        <f>AVERAGE_TWO_ITERATIONS!CQ$2*AVERAGE_TWO_ITERATIONS!CQ31</f>
        <v>30501.882776632923</v>
      </c>
      <c r="CR30">
        <f>AVERAGE_TWO_ITERATIONS!CR$2*AVERAGE_TWO_ITERATIONS!CR31</f>
        <v>31639.668186513663</v>
      </c>
      <c r="CS30">
        <f>AVERAGE_TWO_ITERATIONS!CS$2*AVERAGE_TWO_ITERATIONS!CS31</f>
        <v>30885.540449029304</v>
      </c>
      <c r="CT30">
        <f>AVERAGE_TWO_ITERATIONS!CT$2*AVERAGE_TWO_ITERATIONS!CT31</f>
        <v>32430.180960486265</v>
      </c>
      <c r="CU30">
        <f>AVERAGE_TWO_ITERATIONS!CU$2*AVERAGE_TWO_ITERATIONS!CU31</f>
        <v>31581.367147146502</v>
      </c>
      <c r="CV30">
        <f>AVERAGE_TWO_ITERATIONS!CV$2*AVERAGE_TWO_ITERATIONS!CV31</f>
        <v>32874.370549602369</v>
      </c>
      <c r="CW30">
        <f>AVERAGE_TWO_ITERATIONS!CW$2*AVERAGE_TWO_ITERATIONS!CW31</f>
        <v>32475.481989927957</v>
      </c>
    </row>
    <row r="31" spans="1:101" x14ac:dyDescent="0.25">
      <c r="A31" t="s">
        <v>53</v>
      </c>
      <c r="B31">
        <f>AVERAGE_TWO_ITERATIONS!B$2*AVERAGE_TWO_ITERATIONS!B32</f>
        <v>10557.740432083558</v>
      </c>
      <c r="C31">
        <f>AVERAGE_TWO_ITERATIONS!C$2*AVERAGE_TWO_ITERATIONS!C32</f>
        <v>11315.726154374293</v>
      </c>
      <c r="D31">
        <f>AVERAGE_TWO_ITERATIONS!D$2*AVERAGE_TWO_ITERATIONS!D32</f>
        <v>10704.333906456926</v>
      </c>
      <c r="E31">
        <f>AVERAGE_TWO_ITERATIONS!E$2*AVERAGE_TWO_ITERATIONS!E32</f>
        <v>11124.154541672389</v>
      </c>
      <c r="F31">
        <f>AVERAGE_TWO_ITERATIONS!F$2*AVERAGE_TWO_ITERATIONS!F32</f>
        <v>10436.119893015619</v>
      </c>
      <c r="G31">
        <f>AVERAGE_TWO_ITERATIONS!G$2*AVERAGE_TWO_ITERATIONS!G32</f>
        <v>10820.394557567595</v>
      </c>
      <c r="H31">
        <f>AVERAGE_TWO_ITERATIONS!H$2*AVERAGE_TWO_ITERATIONS!H32</f>
        <v>11408.040850287111</v>
      </c>
      <c r="I31">
        <f>AVERAGE_TWO_ITERATIONS!I$2*AVERAGE_TWO_ITERATIONS!I32</f>
        <v>11772.315740756658</v>
      </c>
      <c r="J31">
        <f>AVERAGE_TWO_ITERATIONS!J$2*AVERAGE_TWO_ITERATIONS!J32</f>
        <v>12297.260866818919</v>
      </c>
      <c r="K31">
        <f>AVERAGE_TWO_ITERATIONS!K$2*AVERAGE_TWO_ITERATIONS!K32</f>
        <v>13547.774638682344</v>
      </c>
      <c r="L31">
        <f>AVERAGE_TWO_ITERATIONS!L$2*AVERAGE_TWO_ITERATIONS!L32</f>
        <v>13880.966249110132</v>
      </c>
      <c r="M31">
        <f>AVERAGE_TWO_ITERATIONS!M$2*AVERAGE_TWO_ITERATIONS!M32</f>
        <v>13718.175549532763</v>
      </c>
      <c r="N31">
        <f>AVERAGE_TWO_ITERATIONS!N$2*AVERAGE_TWO_ITERATIONS!N32</f>
        <v>14980.549370010598</v>
      </c>
      <c r="O31">
        <f>AVERAGE_TWO_ITERATIONS!O$2*AVERAGE_TWO_ITERATIONS!O32</f>
        <v>14953.162457670449</v>
      </c>
      <c r="P31">
        <f>AVERAGE_TWO_ITERATIONS!P$2*AVERAGE_TWO_ITERATIONS!P32</f>
        <v>15106.421867356194</v>
      </c>
      <c r="Q31">
        <f>AVERAGE_TWO_ITERATIONS!Q$2*AVERAGE_TWO_ITERATIONS!Q32</f>
        <v>15084.145494817256</v>
      </c>
      <c r="R31">
        <f>AVERAGE_TWO_ITERATIONS!R$2*AVERAGE_TWO_ITERATIONS!R32</f>
        <v>14839.997301438123</v>
      </c>
      <c r="S31">
        <f>AVERAGE_TWO_ITERATIONS!S$2*AVERAGE_TWO_ITERATIONS!S32</f>
        <v>15267.182151899557</v>
      </c>
      <c r="T31">
        <f>AVERAGE_TWO_ITERATIONS!T$2*AVERAGE_TWO_ITERATIONS!T32</f>
        <v>15464.013012067839</v>
      </c>
      <c r="U31">
        <f>AVERAGE_TWO_ITERATIONS!U$2*AVERAGE_TWO_ITERATIONS!U32</f>
        <v>15311.947456177513</v>
      </c>
      <c r="V31">
        <f>AVERAGE_TWO_ITERATIONS!V$2*AVERAGE_TWO_ITERATIONS!V32</f>
        <v>16523.89636586501</v>
      </c>
      <c r="W31">
        <f>AVERAGE_TWO_ITERATIONS!W$2*AVERAGE_TWO_ITERATIONS!W32</f>
        <v>17386.03579670102</v>
      </c>
      <c r="X31">
        <f>AVERAGE_TWO_ITERATIONS!X$2*AVERAGE_TWO_ITERATIONS!X32</f>
        <v>18174.361767935832</v>
      </c>
      <c r="Y31">
        <f>AVERAGE_TWO_ITERATIONS!Y$2*AVERAGE_TWO_ITERATIONS!Y32</f>
        <v>17861.870685278012</v>
      </c>
      <c r="Z31">
        <f>AVERAGE_TWO_ITERATIONS!Z$2*AVERAGE_TWO_ITERATIONS!Z32</f>
        <v>19203.811446750708</v>
      </c>
      <c r="AA31">
        <f>AVERAGE_TWO_ITERATIONS!AA$2*AVERAGE_TWO_ITERATIONS!AA32</f>
        <v>18977.135790561588</v>
      </c>
      <c r="AB31">
        <f>AVERAGE_TWO_ITERATIONS!AB$2*AVERAGE_TWO_ITERATIONS!AB32</f>
        <v>19351.261749996993</v>
      </c>
      <c r="AC31">
        <f>AVERAGE_TWO_ITERATIONS!AC$2*AVERAGE_TWO_ITERATIONS!AC32</f>
        <v>18605.734985733194</v>
      </c>
      <c r="AD31">
        <f>AVERAGE_TWO_ITERATIONS!AD$2*AVERAGE_TWO_ITERATIONS!AD32</f>
        <v>18519.449475189729</v>
      </c>
      <c r="AE31">
        <f>AVERAGE_TWO_ITERATIONS!AE$2*AVERAGE_TWO_ITERATIONS!AE32</f>
        <v>18846.774164481336</v>
      </c>
      <c r="AF31">
        <f>AVERAGE_TWO_ITERATIONS!AF$2*AVERAGE_TWO_ITERATIONS!AF32</f>
        <v>20291.560501412292</v>
      </c>
      <c r="AG31">
        <f>AVERAGE_TWO_ITERATIONS!AG$2*AVERAGE_TWO_ITERATIONS!AG32</f>
        <v>20171.283531273035</v>
      </c>
      <c r="AH31">
        <f>AVERAGE_TWO_ITERATIONS!AH$2*AVERAGE_TWO_ITERATIONS!AH32</f>
        <v>21715.417071466498</v>
      </c>
      <c r="AI31">
        <f>AVERAGE_TWO_ITERATIONS!AI$2*AVERAGE_TWO_ITERATIONS!AI32</f>
        <v>21383.20910542602</v>
      </c>
      <c r="AJ31">
        <f>AVERAGE_TWO_ITERATIONS!AJ$2*AVERAGE_TWO_ITERATIONS!AJ32</f>
        <v>22606.909162977754</v>
      </c>
      <c r="AK31">
        <f>AVERAGE_TWO_ITERATIONS!AK$2*AVERAGE_TWO_ITERATIONS!AK32</f>
        <v>21448.626093933253</v>
      </c>
      <c r="AL31">
        <f>AVERAGE_TWO_ITERATIONS!AL$2*AVERAGE_TWO_ITERATIONS!AL32</f>
        <v>22194.228982398392</v>
      </c>
      <c r="AM31">
        <f>AVERAGE_TWO_ITERATIONS!AM$2*AVERAGE_TWO_ITERATIONS!AM32</f>
        <v>22871.913783573444</v>
      </c>
      <c r="AN31">
        <f>AVERAGE_TWO_ITERATIONS!AN$2*AVERAGE_TWO_ITERATIONS!AN32</f>
        <v>22926.007660942094</v>
      </c>
      <c r="AO31">
        <f>AVERAGE_TWO_ITERATIONS!AO$2*AVERAGE_TWO_ITERATIONS!AO32</f>
        <v>22652.872578552113</v>
      </c>
      <c r="AP31">
        <f>AVERAGE_TWO_ITERATIONS!AP$2*AVERAGE_TWO_ITERATIONS!AP32</f>
        <v>23457.013647850403</v>
      </c>
      <c r="AQ31">
        <f>AVERAGE_TWO_ITERATIONS!AQ$2*AVERAGE_TWO_ITERATIONS!AQ32</f>
        <v>23445.580774319715</v>
      </c>
      <c r="AR31">
        <f>AVERAGE_TWO_ITERATIONS!AR$2*AVERAGE_TWO_ITERATIONS!AR32</f>
        <v>22422.638727779413</v>
      </c>
      <c r="AS31">
        <f>AVERAGE_TWO_ITERATIONS!AS$2*AVERAGE_TWO_ITERATIONS!AS32</f>
        <v>23860.110555495095</v>
      </c>
      <c r="AT31">
        <f>AVERAGE_TWO_ITERATIONS!AT$2*AVERAGE_TWO_ITERATIONS!AT32</f>
        <v>25751.725040513546</v>
      </c>
      <c r="AU31">
        <f>AVERAGE_TWO_ITERATIONS!AU$2*AVERAGE_TWO_ITERATIONS!AU32</f>
        <v>26093.144876104903</v>
      </c>
      <c r="AV31">
        <f>AVERAGE_TWO_ITERATIONS!AV$2*AVERAGE_TWO_ITERATIONS!AV32</f>
        <v>27437.504139928988</v>
      </c>
      <c r="AW31">
        <f>AVERAGE_TWO_ITERATIONS!AW$2*AVERAGE_TWO_ITERATIONS!AW32</f>
        <v>27242.588737248421</v>
      </c>
      <c r="AX31">
        <f>AVERAGE_TWO_ITERATIONS!AX$2*AVERAGE_TWO_ITERATIONS!AX32</f>
        <v>28151.620317038676</v>
      </c>
      <c r="AY31">
        <f>AVERAGE_TWO_ITERATIONS!AY$2*AVERAGE_TWO_ITERATIONS!AY32</f>
        <v>26949.876758633058</v>
      </c>
      <c r="AZ31">
        <f>AVERAGE_TWO_ITERATIONS!AZ$2*AVERAGE_TWO_ITERATIONS!AZ32</f>
        <v>27540.322317172657</v>
      </c>
      <c r="BA31">
        <f>AVERAGE_TWO_ITERATIONS!BA$2*AVERAGE_TWO_ITERATIONS!BA32</f>
        <v>27607.292559450059</v>
      </c>
      <c r="BB31">
        <f>AVERAGE_TWO_ITERATIONS!BB$2*AVERAGE_TWO_ITERATIONS!BB32</f>
        <v>27576.870923930212</v>
      </c>
      <c r="BC31">
        <f>AVERAGE_TWO_ITERATIONS!BC$2*AVERAGE_TWO_ITERATIONS!BC32</f>
        <v>26704.32265562268</v>
      </c>
      <c r="BD31">
        <f>AVERAGE_TWO_ITERATIONS!BD$2*AVERAGE_TWO_ITERATIONS!BD32</f>
        <v>27881.394803670384</v>
      </c>
      <c r="BE31">
        <f>AVERAGE_TWO_ITERATIONS!BE$2*AVERAGE_TWO_ITERATIONS!BE32</f>
        <v>27555.022012751211</v>
      </c>
      <c r="BF31">
        <f>AVERAGE_TWO_ITERATIONS!BF$2*AVERAGE_TWO_ITERATIONS!BF32</f>
        <v>28995.708210377747</v>
      </c>
      <c r="BG31">
        <f>AVERAGE_TWO_ITERATIONS!BG$2*AVERAGE_TWO_ITERATIONS!BG32</f>
        <v>28806.829498218358</v>
      </c>
      <c r="BH31">
        <f>AVERAGE_TWO_ITERATIONS!BH$2*AVERAGE_TWO_ITERATIONS!BH32</f>
        <v>30894.605177383746</v>
      </c>
      <c r="BI31">
        <f>AVERAGE_TWO_ITERATIONS!BI$2*AVERAGE_TWO_ITERATIONS!BI32</f>
        <v>30986.599305716518</v>
      </c>
      <c r="BJ31">
        <f>AVERAGE_TWO_ITERATIONS!BJ$2*AVERAGE_TWO_ITERATIONS!BJ32</f>
        <v>32104.102239535488</v>
      </c>
      <c r="BK31">
        <f>AVERAGE_TWO_ITERATIONS!BK$2*AVERAGE_TWO_ITERATIONS!BK32</f>
        <v>32971.652357958083</v>
      </c>
      <c r="BL31">
        <f>AVERAGE_TWO_ITERATIONS!BL$2*AVERAGE_TWO_ITERATIONS!BL32</f>
        <v>31545.931609121555</v>
      </c>
      <c r="BM31">
        <f>AVERAGE_TWO_ITERATIONS!BM$2*AVERAGE_TWO_ITERATIONS!BM32</f>
        <v>31410.427991877823</v>
      </c>
      <c r="BN31">
        <f>AVERAGE_TWO_ITERATIONS!BN$2*AVERAGE_TWO_ITERATIONS!BN32</f>
        <v>32009.454545148204</v>
      </c>
      <c r="BO31">
        <f>AVERAGE_TWO_ITERATIONS!BO$2*AVERAGE_TWO_ITERATIONS!BO32</f>
        <v>31826.023131027436</v>
      </c>
      <c r="BP31">
        <f>AVERAGE_TWO_ITERATIONS!BP$2*AVERAGE_TWO_ITERATIONS!BP32</f>
        <v>31422.767645421583</v>
      </c>
      <c r="BQ31">
        <f>AVERAGE_TWO_ITERATIONS!BQ$2*AVERAGE_TWO_ITERATIONS!BQ32</f>
        <v>33374.158568178435</v>
      </c>
      <c r="BR31">
        <f>AVERAGE_TWO_ITERATIONS!BR$2*AVERAGE_TWO_ITERATIONS!BR32</f>
        <v>33052.835127421589</v>
      </c>
      <c r="BS31">
        <f>AVERAGE_TWO_ITERATIONS!BS$2*AVERAGE_TWO_ITERATIONS!BS32</f>
        <v>35071.089835274666</v>
      </c>
      <c r="BT31">
        <f>AVERAGE_TWO_ITERATIONS!BT$2*AVERAGE_TWO_ITERATIONS!BT32</f>
        <v>34402.721860906058</v>
      </c>
      <c r="BU31">
        <f>AVERAGE_TWO_ITERATIONS!BU$2*AVERAGE_TWO_ITERATIONS!BU32</f>
        <v>34653.222585348834</v>
      </c>
      <c r="BV31">
        <f>AVERAGE_TWO_ITERATIONS!BV$2*AVERAGE_TWO_ITERATIONS!BV32</f>
        <v>36327.184933519733</v>
      </c>
      <c r="BW31">
        <f>AVERAGE_TWO_ITERATIONS!BW$2*AVERAGE_TWO_ITERATIONS!BW32</f>
        <v>35919.805541233123</v>
      </c>
      <c r="BX31">
        <f>AVERAGE_TWO_ITERATIONS!BX$2*AVERAGE_TWO_ITERATIONS!BX32</f>
        <v>36633.970510476334</v>
      </c>
      <c r="BY31">
        <f>AVERAGE_TWO_ITERATIONS!BY$2*AVERAGE_TWO_ITERATIONS!BY32</f>
        <v>35528.690123181812</v>
      </c>
      <c r="BZ31">
        <f>AVERAGE_TWO_ITERATIONS!BZ$2*AVERAGE_TWO_ITERATIONS!BZ32</f>
        <v>36337.999452711134</v>
      </c>
      <c r="CA31">
        <f>AVERAGE_TWO_ITERATIONS!CA$2*AVERAGE_TWO_ITERATIONS!CA32</f>
        <v>35899.050737614962</v>
      </c>
      <c r="CB31">
        <f>AVERAGE_TWO_ITERATIONS!CB$2*AVERAGE_TWO_ITERATIONS!CB32</f>
        <v>37610.352751291088</v>
      </c>
      <c r="CC31">
        <f>AVERAGE_TWO_ITERATIONS!CC$2*AVERAGE_TWO_ITERATIONS!CC32</f>
        <v>36556.512705367451</v>
      </c>
      <c r="CD31">
        <f>AVERAGE_TWO_ITERATIONS!CD$2*AVERAGE_TWO_ITERATIONS!CD32</f>
        <v>37376.999650858743</v>
      </c>
      <c r="CE31">
        <f>AVERAGE_TWO_ITERATIONS!CE$2*AVERAGE_TWO_ITERATIONS!CE32</f>
        <v>39353.450337897717</v>
      </c>
      <c r="CF31">
        <f>AVERAGE_TWO_ITERATIONS!CF$2*AVERAGE_TWO_ITERATIONS!CF32</f>
        <v>39117.464719169504</v>
      </c>
      <c r="CG31">
        <f>AVERAGE_TWO_ITERATIONS!CG$2*AVERAGE_TWO_ITERATIONS!CG32</f>
        <v>39531.477972240529</v>
      </c>
      <c r="CH31">
        <f>AVERAGE_TWO_ITERATIONS!CH$2*AVERAGE_TWO_ITERATIONS!CH32</f>
        <v>40219.13980470434</v>
      </c>
      <c r="CI31">
        <f>AVERAGE_TWO_ITERATIONS!CI$2*AVERAGE_TWO_ITERATIONS!CI32</f>
        <v>41452.018534006849</v>
      </c>
      <c r="CJ31">
        <f>AVERAGE_TWO_ITERATIONS!CJ$2*AVERAGE_TWO_ITERATIONS!CJ32</f>
        <v>39137.067862125754</v>
      </c>
      <c r="CK31">
        <f>AVERAGE_TWO_ITERATIONS!CK$2*AVERAGE_TWO_ITERATIONS!CK32</f>
        <v>40487.430107156084</v>
      </c>
      <c r="CL31">
        <f>AVERAGE_TWO_ITERATIONS!CL$2*AVERAGE_TWO_ITERATIONS!CL32</f>
        <v>39619.715805624015</v>
      </c>
      <c r="CM31">
        <f>AVERAGE_TWO_ITERATIONS!CM$2*AVERAGE_TWO_ITERATIONS!CM32</f>
        <v>39381.479032576724</v>
      </c>
      <c r="CN31">
        <f>AVERAGE_TWO_ITERATIONS!CN$2*AVERAGE_TWO_ITERATIONS!CN32</f>
        <v>42165.381836529057</v>
      </c>
      <c r="CO31">
        <f>AVERAGE_TWO_ITERATIONS!CO$2*AVERAGE_TWO_ITERATIONS!CO32</f>
        <v>40720.926769115053</v>
      </c>
      <c r="CP31">
        <f>AVERAGE_TWO_ITERATIONS!CP$2*AVERAGE_TWO_ITERATIONS!CP32</f>
        <v>44848.56683045403</v>
      </c>
      <c r="CQ31">
        <f>AVERAGE_TWO_ITERATIONS!CQ$2*AVERAGE_TWO_ITERATIONS!CQ32</f>
        <v>43954.23127291436</v>
      </c>
      <c r="CR31">
        <f>AVERAGE_TWO_ITERATIONS!CR$2*AVERAGE_TWO_ITERATIONS!CR32</f>
        <v>43745.973907140862</v>
      </c>
      <c r="CS31">
        <f>AVERAGE_TWO_ITERATIONS!CS$2*AVERAGE_TWO_ITERATIONS!CS32</f>
        <v>43340.747808106069</v>
      </c>
      <c r="CT31">
        <f>AVERAGE_TWO_ITERATIONS!CT$2*AVERAGE_TWO_ITERATIONS!CT32</f>
        <v>44118.078963091495</v>
      </c>
      <c r="CU31">
        <f>AVERAGE_TWO_ITERATIONS!CU$2*AVERAGE_TWO_ITERATIONS!CU32</f>
        <v>43443.599819174975</v>
      </c>
      <c r="CV31">
        <f>AVERAGE_TWO_ITERATIONS!CV$2*AVERAGE_TWO_ITERATIONS!CV32</f>
        <v>43675.535507468085</v>
      </c>
      <c r="CW31">
        <f>AVERAGE_TWO_ITERATIONS!CW$2*AVERAGE_TWO_ITERATIONS!CW32</f>
        <v>45076.661042741907</v>
      </c>
    </row>
    <row r="32" spans="1:101" x14ac:dyDescent="0.25">
      <c r="A32" t="s">
        <v>54</v>
      </c>
      <c r="B32">
        <f>AVERAGE_TWO_ITERATIONS!B$2*AVERAGE_TWO_ITERATIONS!B33</f>
        <v>19078.021928642029</v>
      </c>
      <c r="C32">
        <f>AVERAGE_TWO_ITERATIONS!C$2*AVERAGE_TWO_ITERATIONS!C33</f>
        <v>20554.72685497049</v>
      </c>
      <c r="D32">
        <f>AVERAGE_TWO_ITERATIONS!D$2*AVERAGE_TWO_ITERATIONS!D33</f>
        <v>19619.844082933556</v>
      </c>
      <c r="E32">
        <f>AVERAGE_TWO_ITERATIONS!E$2*AVERAGE_TWO_ITERATIONS!E33</f>
        <v>20068.473494857481</v>
      </c>
      <c r="F32">
        <f>AVERAGE_TWO_ITERATIONS!F$2*AVERAGE_TWO_ITERATIONS!F33</f>
        <v>19007.103879760129</v>
      </c>
      <c r="G32">
        <f>AVERAGE_TWO_ITERATIONS!G$2*AVERAGE_TWO_ITERATIONS!G33</f>
        <v>19970.702168035994</v>
      </c>
      <c r="H32">
        <f>AVERAGE_TWO_ITERATIONS!H$2*AVERAGE_TWO_ITERATIONS!H33</f>
        <v>20827.639514254992</v>
      </c>
      <c r="I32">
        <f>AVERAGE_TWO_ITERATIONS!I$2*AVERAGE_TWO_ITERATIONS!I33</f>
        <v>20556.444847858296</v>
      </c>
      <c r="J32">
        <f>AVERAGE_TWO_ITERATIONS!J$2*AVERAGE_TWO_ITERATIONS!J33</f>
        <v>22923.341680527981</v>
      </c>
      <c r="K32">
        <f>AVERAGE_TWO_ITERATIONS!K$2*AVERAGE_TWO_ITERATIONS!K33</f>
        <v>24480.469035314596</v>
      </c>
      <c r="L32">
        <f>AVERAGE_TWO_ITERATIONS!L$2*AVERAGE_TWO_ITERATIONS!L33</f>
        <v>24489.546637843749</v>
      </c>
      <c r="M32">
        <f>AVERAGE_TWO_ITERATIONS!M$2*AVERAGE_TWO_ITERATIONS!M33</f>
        <v>25548.295987394649</v>
      </c>
      <c r="N32">
        <f>AVERAGE_TWO_ITERATIONS!N$2*AVERAGE_TWO_ITERATIONS!N33</f>
        <v>26841.748153158926</v>
      </c>
      <c r="O32">
        <f>AVERAGE_TWO_ITERATIONS!O$2*AVERAGE_TWO_ITERATIONS!O33</f>
        <v>26884.842555394687</v>
      </c>
      <c r="P32">
        <f>AVERAGE_TWO_ITERATIONS!P$2*AVERAGE_TWO_ITERATIONS!P33</f>
        <v>28277.505488290572</v>
      </c>
      <c r="Q32">
        <f>AVERAGE_TWO_ITERATIONS!Q$2*AVERAGE_TWO_ITERATIONS!Q33</f>
        <v>28206.473337963271</v>
      </c>
      <c r="R32">
        <f>AVERAGE_TWO_ITERATIONS!R$2*AVERAGE_TWO_ITERATIONS!R33</f>
        <v>26559.673072153877</v>
      </c>
      <c r="S32">
        <f>AVERAGE_TWO_ITERATIONS!S$2*AVERAGE_TWO_ITERATIONS!S33</f>
        <v>25974.816999664228</v>
      </c>
      <c r="T32">
        <f>AVERAGE_TWO_ITERATIONS!T$2*AVERAGE_TWO_ITERATIONS!T33</f>
        <v>28621.277957914383</v>
      </c>
      <c r="U32">
        <f>AVERAGE_TWO_ITERATIONS!U$2*AVERAGE_TWO_ITERATIONS!U33</f>
        <v>28010.000163750163</v>
      </c>
      <c r="V32">
        <f>AVERAGE_TWO_ITERATIONS!V$2*AVERAGE_TWO_ITERATIONS!V33</f>
        <v>29045.963301465225</v>
      </c>
      <c r="W32">
        <f>AVERAGE_TWO_ITERATIONS!W$2*AVERAGE_TWO_ITERATIONS!W33</f>
        <v>31491.24589376268</v>
      </c>
      <c r="X32">
        <f>AVERAGE_TWO_ITERATIONS!X$2*AVERAGE_TWO_ITERATIONS!X33</f>
        <v>34256.215515047341</v>
      </c>
      <c r="Y32">
        <f>AVERAGE_TWO_ITERATIONS!Y$2*AVERAGE_TWO_ITERATIONS!Y33</f>
        <v>33786.352798150496</v>
      </c>
      <c r="Z32">
        <f>AVERAGE_TWO_ITERATIONS!Z$2*AVERAGE_TWO_ITERATIONS!Z33</f>
        <v>34289.660471914496</v>
      </c>
      <c r="AA32">
        <f>AVERAGE_TWO_ITERATIONS!AA$2*AVERAGE_TWO_ITERATIONS!AA33</f>
        <v>36028.837780228532</v>
      </c>
      <c r="AB32">
        <f>AVERAGE_TWO_ITERATIONS!AB$2*AVERAGE_TWO_ITERATIONS!AB33</f>
        <v>33264.702120948459</v>
      </c>
      <c r="AC32">
        <f>AVERAGE_TWO_ITERATIONS!AC$2*AVERAGE_TWO_ITERATIONS!AC33</f>
        <v>34776.350412639105</v>
      </c>
      <c r="AD32">
        <f>AVERAGE_TWO_ITERATIONS!AD$2*AVERAGE_TWO_ITERATIONS!AD33</f>
        <v>33420.240816110934</v>
      </c>
      <c r="AE32">
        <f>AVERAGE_TWO_ITERATIONS!AE$2*AVERAGE_TWO_ITERATIONS!AE33</f>
        <v>35172.139757294033</v>
      </c>
      <c r="AF32">
        <f>AVERAGE_TWO_ITERATIONS!AF$2*AVERAGE_TWO_ITERATIONS!AF33</f>
        <v>35139.757323310521</v>
      </c>
      <c r="AG32">
        <f>AVERAGE_TWO_ITERATIONS!AG$2*AVERAGE_TWO_ITERATIONS!AG33</f>
        <v>35158.807766091042</v>
      </c>
      <c r="AH32">
        <f>AVERAGE_TWO_ITERATIONS!AH$2*AVERAGE_TWO_ITERATIONS!AH33</f>
        <v>39385.487513221706</v>
      </c>
      <c r="AI32">
        <f>AVERAGE_TWO_ITERATIONS!AI$2*AVERAGE_TWO_ITERATIONS!AI33</f>
        <v>40671.461572505963</v>
      </c>
      <c r="AJ32">
        <f>AVERAGE_TWO_ITERATIONS!AJ$2*AVERAGE_TWO_ITERATIONS!AJ33</f>
        <v>39678.18970235977</v>
      </c>
      <c r="AK32">
        <f>AVERAGE_TWO_ITERATIONS!AK$2*AVERAGE_TWO_ITERATIONS!AK33</f>
        <v>41678.384178908884</v>
      </c>
      <c r="AL32">
        <f>AVERAGE_TWO_ITERATIONS!AL$2*AVERAGE_TWO_ITERATIONS!AL33</f>
        <v>42166.940759501122</v>
      </c>
      <c r="AM32">
        <f>AVERAGE_TWO_ITERATIONS!AM$2*AVERAGE_TWO_ITERATIONS!AM33</f>
        <v>41666.633590545745</v>
      </c>
      <c r="AN32">
        <f>AVERAGE_TWO_ITERATIONS!AN$2*AVERAGE_TWO_ITERATIONS!AN33</f>
        <v>41575.226273126973</v>
      </c>
      <c r="AO32">
        <f>AVERAGE_TWO_ITERATIONS!AO$2*AVERAGE_TWO_ITERATIONS!AO33</f>
        <v>40896.444033005857</v>
      </c>
      <c r="AP32">
        <f>AVERAGE_TWO_ITERATIONS!AP$2*AVERAGE_TWO_ITERATIONS!AP33</f>
        <v>43856.094035326889</v>
      </c>
      <c r="AQ32">
        <f>AVERAGE_TWO_ITERATIONS!AQ$2*AVERAGE_TWO_ITERATIONS!AQ33</f>
        <v>43742.25097754439</v>
      </c>
      <c r="AR32">
        <f>AVERAGE_TWO_ITERATIONS!AR$2*AVERAGE_TWO_ITERATIONS!AR33</f>
        <v>42871.571352520354</v>
      </c>
      <c r="AS32">
        <f>AVERAGE_TWO_ITERATIONS!AS$2*AVERAGE_TWO_ITERATIONS!AS33</f>
        <v>43394.315998374688</v>
      </c>
      <c r="AT32">
        <f>AVERAGE_TWO_ITERATIONS!AT$2*AVERAGE_TWO_ITERATIONS!AT33</f>
        <v>46548.853183926723</v>
      </c>
      <c r="AU32">
        <f>AVERAGE_TWO_ITERATIONS!AU$2*AVERAGE_TWO_ITERATIONS!AU33</f>
        <v>48080.358055116027</v>
      </c>
      <c r="AV32">
        <f>AVERAGE_TWO_ITERATIONS!AV$2*AVERAGE_TWO_ITERATIONS!AV33</f>
        <v>46573.703129789938</v>
      </c>
      <c r="AW32">
        <f>AVERAGE_TWO_ITERATIONS!AW$2*AVERAGE_TWO_ITERATIONS!AW33</f>
        <v>46470.556613372719</v>
      </c>
      <c r="AX32">
        <f>AVERAGE_TWO_ITERATIONS!AX$2*AVERAGE_TWO_ITERATIONS!AX33</f>
        <v>49577.623063609841</v>
      </c>
      <c r="AY32">
        <f>AVERAGE_TWO_ITERATIONS!AY$2*AVERAGE_TWO_ITERATIONS!AY33</f>
        <v>49439.360904057605</v>
      </c>
      <c r="AZ32">
        <f>AVERAGE_TWO_ITERATIONS!AZ$2*AVERAGE_TWO_ITERATIONS!AZ33</f>
        <v>50541.629737238458</v>
      </c>
      <c r="BA32">
        <f>AVERAGE_TWO_ITERATIONS!BA$2*AVERAGE_TWO_ITERATIONS!BA33</f>
        <v>50046.554823349601</v>
      </c>
      <c r="BB32">
        <f>AVERAGE_TWO_ITERATIONS!BB$2*AVERAGE_TWO_ITERATIONS!BB33</f>
        <v>50185.861930150095</v>
      </c>
      <c r="BC32">
        <f>AVERAGE_TWO_ITERATIONS!BC$2*AVERAGE_TWO_ITERATIONS!BC33</f>
        <v>50598.21089067014</v>
      </c>
      <c r="BD32">
        <f>AVERAGE_TWO_ITERATIONS!BD$2*AVERAGE_TWO_ITERATIONS!BD33</f>
        <v>50642.133271512947</v>
      </c>
      <c r="BE32">
        <f>AVERAGE_TWO_ITERATIONS!BE$2*AVERAGE_TWO_ITERATIONS!BE33</f>
        <v>51567.96815262804</v>
      </c>
      <c r="BF32">
        <f>AVERAGE_TWO_ITERATIONS!BF$2*AVERAGE_TWO_ITERATIONS!BF33</f>
        <v>53930.532311962874</v>
      </c>
      <c r="BG32">
        <f>AVERAGE_TWO_ITERATIONS!BG$2*AVERAGE_TWO_ITERATIONS!BG33</f>
        <v>53977.787009803826</v>
      </c>
      <c r="BH32">
        <f>AVERAGE_TWO_ITERATIONS!BH$2*AVERAGE_TWO_ITERATIONS!BH33</f>
        <v>56444.184035345199</v>
      </c>
      <c r="BI32">
        <f>AVERAGE_TWO_ITERATIONS!BI$2*AVERAGE_TWO_ITERATIONS!BI33</f>
        <v>57200.213442231267</v>
      </c>
      <c r="BJ32">
        <f>AVERAGE_TWO_ITERATIONS!BJ$2*AVERAGE_TWO_ITERATIONS!BJ33</f>
        <v>57671.093707475433</v>
      </c>
      <c r="BK32">
        <f>AVERAGE_TWO_ITERATIONS!BK$2*AVERAGE_TWO_ITERATIONS!BK33</f>
        <v>57999.04592125104</v>
      </c>
      <c r="BL32">
        <f>AVERAGE_TWO_ITERATIONS!BL$2*AVERAGE_TWO_ITERATIONS!BL33</f>
        <v>58361.405753741266</v>
      </c>
      <c r="BM32">
        <f>AVERAGE_TWO_ITERATIONS!BM$2*AVERAGE_TWO_ITERATIONS!BM33</f>
        <v>58093.925274355672</v>
      </c>
      <c r="BN32">
        <f>AVERAGE_TWO_ITERATIONS!BN$2*AVERAGE_TWO_ITERATIONS!BN33</f>
        <v>57478.344104045922</v>
      </c>
      <c r="BO32">
        <f>AVERAGE_TWO_ITERATIONS!BO$2*AVERAGE_TWO_ITERATIONS!BO33</f>
        <v>59372.515724808443</v>
      </c>
      <c r="BP32">
        <f>AVERAGE_TWO_ITERATIONS!BP$2*AVERAGE_TWO_ITERATIONS!BP33</f>
        <v>56706.838272469817</v>
      </c>
      <c r="BQ32">
        <f>AVERAGE_TWO_ITERATIONS!BQ$2*AVERAGE_TWO_ITERATIONS!BQ33</f>
        <v>58856.997827077459</v>
      </c>
      <c r="BR32">
        <f>AVERAGE_TWO_ITERATIONS!BR$2*AVERAGE_TWO_ITERATIONS!BR33</f>
        <v>63742.35473910463</v>
      </c>
      <c r="BS32">
        <f>AVERAGE_TWO_ITERATIONS!BS$2*AVERAGE_TWO_ITERATIONS!BS33</f>
        <v>63044.338244381353</v>
      </c>
      <c r="BT32">
        <f>AVERAGE_TWO_ITERATIONS!BT$2*AVERAGE_TWO_ITERATIONS!BT33</f>
        <v>62867.593540326547</v>
      </c>
      <c r="BU32">
        <f>AVERAGE_TWO_ITERATIONS!BU$2*AVERAGE_TWO_ITERATIONS!BU33</f>
        <v>64198.646523759882</v>
      </c>
      <c r="BV32">
        <f>AVERAGE_TWO_ITERATIONS!BV$2*AVERAGE_TWO_ITERATIONS!BV33</f>
        <v>65800.59129891028</v>
      </c>
      <c r="BW32">
        <f>AVERAGE_TWO_ITERATIONS!BW$2*AVERAGE_TWO_ITERATIONS!BW33</f>
        <v>66405.200322922043</v>
      </c>
      <c r="BX32">
        <f>AVERAGE_TWO_ITERATIONS!BX$2*AVERAGE_TWO_ITERATIONS!BX33</f>
        <v>67027.638961036864</v>
      </c>
      <c r="BY32">
        <f>AVERAGE_TWO_ITERATIONS!BY$2*AVERAGE_TWO_ITERATIONS!BY33</f>
        <v>64034.258181580619</v>
      </c>
      <c r="BZ32">
        <f>AVERAGE_TWO_ITERATIONS!BZ$2*AVERAGE_TWO_ITERATIONS!BZ33</f>
        <v>67468.578021440597</v>
      </c>
      <c r="CA32">
        <f>AVERAGE_TWO_ITERATIONS!CA$2*AVERAGE_TWO_ITERATIONS!CA33</f>
        <v>65975.164922883647</v>
      </c>
      <c r="CB32">
        <f>AVERAGE_TWO_ITERATIONS!CB$2*AVERAGE_TWO_ITERATIONS!CB33</f>
        <v>66801.400243114986</v>
      </c>
      <c r="CC32">
        <f>AVERAGE_TWO_ITERATIONS!CC$2*AVERAGE_TWO_ITERATIONS!CC33</f>
        <v>67168.168266561494</v>
      </c>
      <c r="CD32">
        <f>AVERAGE_TWO_ITERATIONS!CD$2*AVERAGE_TWO_ITERATIONS!CD33</f>
        <v>68744.797919304256</v>
      </c>
      <c r="CE32">
        <f>AVERAGE_TWO_ITERATIONS!CE$2*AVERAGE_TWO_ITERATIONS!CE33</f>
        <v>69421.175025009099</v>
      </c>
      <c r="CF32">
        <f>AVERAGE_TWO_ITERATIONS!CF$2*AVERAGE_TWO_ITERATIONS!CF33</f>
        <v>71129.295767364427</v>
      </c>
      <c r="CG32">
        <f>AVERAGE_TWO_ITERATIONS!CG$2*AVERAGE_TWO_ITERATIONS!CG33</f>
        <v>70544.625958932767</v>
      </c>
      <c r="CH32">
        <f>AVERAGE_TWO_ITERATIONS!CH$2*AVERAGE_TWO_ITERATIONS!CH33</f>
        <v>72308.063349768956</v>
      </c>
      <c r="CI32">
        <f>AVERAGE_TWO_ITERATIONS!CI$2*AVERAGE_TWO_ITERATIONS!CI33</f>
        <v>75888.624340636001</v>
      </c>
      <c r="CJ32">
        <f>AVERAGE_TWO_ITERATIONS!CJ$2*AVERAGE_TWO_ITERATIONS!CJ33</f>
        <v>76795.261450867547</v>
      </c>
      <c r="CK32">
        <f>AVERAGE_TWO_ITERATIONS!CK$2*AVERAGE_TWO_ITERATIONS!CK33</f>
        <v>75676.000005951995</v>
      </c>
      <c r="CL32">
        <f>AVERAGE_TWO_ITERATIONS!CL$2*AVERAGE_TWO_ITERATIONS!CL33</f>
        <v>73090.121723979042</v>
      </c>
      <c r="CM32">
        <f>AVERAGE_TWO_ITERATIONS!CM$2*AVERAGE_TWO_ITERATIONS!CM33</f>
        <v>73267.542146716267</v>
      </c>
      <c r="CN32">
        <f>AVERAGE_TWO_ITERATIONS!CN$2*AVERAGE_TWO_ITERATIONS!CN33</f>
        <v>74188.706604962223</v>
      </c>
      <c r="CO32">
        <f>AVERAGE_TWO_ITERATIONS!CO$2*AVERAGE_TWO_ITERATIONS!CO33</f>
        <v>75263.332215811679</v>
      </c>
      <c r="CP32">
        <f>AVERAGE_TWO_ITERATIONS!CP$2*AVERAGE_TWO_ITERATIONS!CP33</f>
        <v>75543.718967505978</v>
      </c>
      <c r="CQ32">
        <f>AVERAGE_TWO_ITERATIONS!CQ$2*AVERAGE_TWO_ITERATIONS!CQ33</f>
        <v>80627.097016364089</v>
      </c>
      <c r="CR32">
        <f>AVERAGE_TWO_ITERATIONS!CR$2*AVERAGE_TWO_ITERATIONS!CR33</f>
        <v>81845.835534054946</v>
      </c>
      <c r="CS32">
        <f>AVERAGE_TWO_ITERATIONS!CS$2*AVERAGE_TWO_ITERATIONS!CS33</f>
        <v>74558.489316873412</v>
      </c>
      <c r="CT32">
        <f>AVERAGE_TWO_ITERATIONS!CT$2*AVERAGE_TWO_ITERATIONS!CT33</f>
        <v>80335.832123794811</v>
      </c>
      <c r="CU32">
        <f>AVERAGE_TWO_ITERATIONS!CU$2*AVERAGE_TWO_ITERATIONS!CU33</f>
        <v>80865.688163281782</v>
      </c>
      <c r="CV32">
        <f>AVERAGE_TWO_ITERATIONS!CV$2*AVERAGE_TWO_ITERATIONS!CV33</f>
        <v>85064.060406687233</v>
      </c>
      <c r="CW32">
        <f>AVERAGE_TWO_ITERATIONS!CW$2*AVERAGE_TWO_ITERATIONS!CW33</f>
        <v>81902.296979790379</v>
      </c>
    </row>
    <row r="33" spans="1:102" x14ac:dyDescent="0.25">
      <c r="A33" t="s">
        <v>55</v>
      </c>
      <c r="B33">
        <f>AVERAGE_TWO_ITERATIONS!B$2*AVERAGE_TWO_ITERATIONS!B34</f>
        <v>8157.5305122015907</v>
      </c>
      <c r="C33">
        <f>AVERAGE_TWO_ITERATIONS!C$2*AVERAGE_TWO_ITERATIONS!C34</f>
        <v>8761.9904571539118</v>
      </c>
      <c r="D33">
        <f>AVERAGE_TWO_ITERATIONS!D$2*AVERAGE_TWO_ITERATIONS!D34</f>
        <v>9166.6080080743432</v>
      </c>
      <c r="E33">
        <f>AVERAGE_TWO_ITERATIONS!E$2*AVERAGE_TWO_ITERATIONS!E34</f>
        <v>9631.6048470135665</v>
      </c>
      <c r="F33">
        <f>AVERAGE_TWO_ITERATIONS!F$2*AVERAGE_TWO_ITERATIONS!F34</f>
        <v>9472.8774058799572</v>
      </c>
      <c r="G33">
        <f>AVERAGE_TWO_ITERATIONS!G$2*AVERAGE_TWO_ITERATIONS!G34</f>
        <v>10580.559601489207</v>
      </c>
      <c r="H33">
        <f>AVERAGE_TWO_ITERATIONS!H$2*AVERAGE_TWO_ITERATIONS!H34</f>
        <v>11474.869282382728</v>
      </c>
      <c r="I33">
        <f>AVERAGE_TWO_ITERATIONS!I$2*AVERAGE_TWO_ITERATIONS!I34</f>
        <v>12205.332101267053</v>
      </c>
      <c r="J33">
        <f>AVERAGE_TWO_ITERATIONS!J$2*AVERAGE_TWO_ITERATIONS!J34</f>
        <v>13700.070702188681</v>
      </c>
      <c r="K33">
        <f>AVERAGE_TWO_ITERATIONS!K$2*AVERAGE_TWO_ITERATIONS!K34</f>
        <v>15555.804278333519</v>
      </c>
      <c r="L33">
        <f>AVERAGE_TWO_ITERATIONS!L$2*AVERAGE_TWO_ITERATIONS!L34</f>
        <v>17331.715805116575</v>
      </c>
      <c r="M33">
        <f>AVERAGE_TWO_ITERATIONS!M$2*AVERAGE_TWO_ITERATIONS!M34</f>
        <v>17081.286515316449</v>
      </c>
      <c r="N33">
        <f>AVERAGE_TWO_ITERATIONS!N$2*AVERAGE_TWO_ITERATIONS!N34</f>
        <v>18755.433223053406</v>
      </c>
      <c r="O33">
        <f>AVERAGE_TWO_ITERATIONS!O$2*AVERAGE_TWO_ITERATIONS!O34</f>
        <v>19748.062740681598</v>
      </c>
      <c r="P33">
        <f>AVERAGE_TWO_ITERATIONS!P$2*AVERAGE_TWO_ITERATIONS!P34</f>
        <v>21035.759186586019</v>
      </c>
      <c r="Q33">
        <f>AVERAGE_TWO_ITERATIONS!Q$2*AVERAGE_TWO_ITERATIONS!Q34</f>
        <v>21167.966044689041</v>
      </c>
      <c r="R33">
        <f>AVERAGE_TWO_ITERATIONS!R$2*AVERAGE_TWO_ITERATIONS!R34</f>
        <v>22293.953145625987</v>
      </c>
      <c r="S33">
        <f>AVERAGE_TWO_ITERATIONS!S$2*AVERAGE_TWO_ITERATIONS!S34</f>
        <v>21686.589268950644</v>
      </c>
      <c r="T33">
        <f>AVERAGE_TWO_ITERATIONS!T$2*AVERAGE_TWO_ITERATIONS!T34</f>
        <v>23794.199813912262</v>
      </c>
      <c r="U33">
        <f>AVERAGE_TWO_ITERATIONS!U$2*AVERAGE_TWO_ITERATIONS!U34</f>
        <v>24736.838715913775</v>
      </c>
      <c r="V33">
        <f>AVERAGE_TWO_ITERATIONS!V$2*AVERAGE_TWO_ITERATIONS!V34</f>
        <v>27680.523508294016</v>
      </c>
      <c r="W33">
        <f>AVERAGE_TWO_ITERATIONS!W$2*AVERAGE_TWO_ITERATIONS!W34</f>
        <v>30024.621835266207</v>
      </c>
      <c r="X33">
        <f>AVERAGE_TWO_ITERATIONS!X$2*AVERAGE_TWO_ITERATIONS!X34</f>
        <v>30707.737732909241</v>
      </c>
      <c r="Y33">
        <f>AVERAGE_TWO_ITERATIONS!Y$2*AVERAGE_TWO_ITERATIONS!Y34</f>
        <v>32935.901588931119</v>
      </c>
      <c r="Z33">
        <f>AVERAGE_TWO_ITERATIONS!Z$2*AVERAGE_TWO_ITERATIONS!Z34</f>
        <v>34158.101708744238</v>
      </c>
      <c r="AA33">
        <f>AVERAGE_TWO_ITERATIONS!AA$2*AVERAGE_TWO_ITERATIONS!AA34</f>
        <v>36191.487018680098</v>
      </c>
      <c r="AB33">
        <f>AVERAGE_TWO_ITERATIONS!AB$2*AVERAGE_TWO_ITERATIONS!AB34</f>
        <v>36789.385157281387</v>
      </c>
      <c r="AC33">
        <f>AVERAGE_TWO_ITERATIONS!AC$2*AVERAGE_TWO_ITERATIONS!AC34</f>
        <v>36422.964483404998</v>
      </c>
      <c r="AD33">
        <f>AVERAGE_TWO_ITERATIONS!AD$2*AVERAGE_TWO_ITERATIONS!AD34</f>
        <v>37861.188903623261</v>
      </c>
      <c r="AE33">
        <f>AVERAGE_TWO_ITERATIONS!AE$2*AVERAGE_TWO_ITERATIONS!AE34</f>
        <v>38822.465903599914</v>
      </c>
      <c r="AF33">
        <f>AVERAGE_TWO_ITERATIONS!AF$2*AVERAGE_TWO_ITERATIONS!AF34</f>
        <v>41364.133350077384</v>
      </c>
      <c r="AG33">
        <f>AVERAGE_TWO_ITERATIONS!AG$2*AVERAGE_TWO_ITERATIONS!AG34</f>
        <v>42153.075379968868</v>
      </c>
      <c r="AH33">
        <f>AVERAGE_TWO_ITERATIONS!AH$2*AVERAGE_TWO_ITERATIONS!AH34</f>
        <v>45711.732980552799</v>
      </c>
      <c r="AI33">
        <f>AVERAGE_TWO_ITERATIONS!AI$2*AVERAGE_TWO_ITERATIONS!AI34</f>
        <v>49824.168529443836</v>
      </c>
      <c r="AJ33">
        <f>AVERAGE_TWO_ITERATIONS!AJ$2*AVERAGE_TWO_ITERATIONS!AJ34</f>
        <v>51409.76808539006</v>
      </c>
      <c r="AK33">
        <f>AVERAGE_TWO_ITERATIONS!AK$2*AVERAGE_TWO_ITERATIONS!AK34</f>
        <v>52628.457537326358</v>
      </c>
      <c r="AL33">
        <f>AVERAGE_TWO_ITERATIONS!AL$2*AVERAGE_TWO_ITERATIONS!AL34</f>
        <v>55155.766287994564</v>
      </c>
      <c r="AM33">
        <f>AVERAGE_TWO_ITERATIONS!AM$2*AVERAGE_TWO_ITERATIONS!AM34</f>
        <v>55927.781854549634</v>
      </c>
      <c r="AN33">
        <f>AVERAGE_TWO_ITERATIONS!AN$2*AVERAGE_TWO_ITERATIONS!AN34</f>
        <v>57364.609790246614</v>
      </c>
      <c r="AO33">
        <f>AVERAGE_TWO_ITERATIONS!AO$2*AVERAGE_TWO_ITERATIONS!AO34</f>
        <v>56728.324939603895</v>
      </c>
      <c r="AP33">
        <f>AVERAGE_TWO_ITERATIONS!AP$2*AVERAGE_TWO_ITERATIONS!AP34</f>
        <v>59532.042395815246</v>
      </c>
      <c r="AQ33">
        <f>AVERAGE_TWO_ITERATIONS!AQ$2*AVERAGE_TWO_ITERATIONS!AQ34</f>
        <v>62979.945752144136</v>
      </c>
      <c r="AR33">
        <f>AVERAGE_TWO_ITERATIONS!AR$2*AVERAGE_TWO_ITERATIONS!AR34</f>
        <v>63183.96577287728</v>
      </c>
      <c r="AS33">
        <f>AVERAGE_TWO_ITERATIONS!AS$2*AVERAGE_TWO_ITERATIONS!AS34</f>
        <v>67628.745542045304</v>
      </c>
      <c r="AT33">
        <f>AVERAGE_TWO_ITERATIONS!AT$2*AVERAGE_TWO_ITERATIONS!AT34</f>
        <v>71011.807812673534</v>
      </c>
      <c r="AU33">
        <f>AVERAGE_TWO_ITERATIONS!AU$2*AVERAGE_TWO_ITERATIONS!AU34</f>
        <v>72614.058924189929</v>
      </c>
      <c r="AV33">
        <f>AVERAGE_TWO_ITERATIONS!AV$2*AVERAGE_TWO_ITERATIONS!AV34</f>
        <v>77164.596308660373</v>
      </c>
      <c r="AW33">
        <f>AVERAGE_TWO_ITERATIONS!AW$2*AVERAGE_TWO_ITERATIONS!AW34</f>
        <v>78324.039613711284</v>
      </c>
      <c r="AX33">
        <f>AVERAGE_TWO_ITERATIONS!AX$2*AVERAGE_TWO_ITERATIONS!AX34</f>
        <v>80097.658112113553</v>
      </c>
      <c r="AY33">
        <f>AVERAGE_TWO_ITERATIONS!AY$2*AVERAGE_TWO_ITERATIONS!AY34</f>
        <v>83112.442396462531</v>
      </c>
      <c r="AZ33">
        <f>AVERAGE_TWO_ITERATIONS!AZ$2*AVERAGE_TWO_ITERATIONS!AZ34</f>
        <v>82449.787214455748</v>
      </c>
      <c r="BA33">
        <f>AVERAGE_TWO_ITERATIONS!BA$2*AVERAGE_TWO_ITERATIONS!BA34</f>
        <v>85237.855747927766</v>
      </c>
      <c r="BB33">
        <f>AVERAGE_TWO_ITERATIONS!BB$2*AVERAGE_TWO_ITERATIONS!BB34</f>
        <v>88033.234127313757</v>
      </c>
      <c r="BC33">
        <f>AVERAGE_TWO_ITERATIONS!BC$2*AVERAGE_TWO_ITERATIONS!BC34</f>
        <v>86442.981613065262</v>
      </c>
      <c r="BD33">
        <f>AVERAGE_TWO_ITERATIONS!BD$2*AVERAGE_TWO_ITERATIONS!BD34</f>
        <v>89085.698034017114</v>
      </c>
      <c r="BE33">
        <f>AVERAGE_TWO_ITERATIONS!BE$2*AVERAGE_TWO_ITERATIONS!BE34</f>
        <v>92684.442041100643</v>
      </c>
      <c r="BF33">
        <f>AVERAGE_TWO_ITERATIONS!BF$2*AVERAGE_TWO_ITERATIONS!BF34</f>
        <v>98951.728995448473</v>
      </c>
      <c r="BG33">
        <f>AVERAGE_TWO_ITERATIONS!BG$2*AVERAGE_TWO_ITERATIONS!BG34</f>
        <v>97460.268195123965</v>
      </c>
      <c r="BH33">
        <f>AVERAGE_TWO_ITERATIONS!BH$2*AVERAGE_TWO_ITERATIONS!BH34</f>
        <v>105883.40131354368</v>
      </c>
      <c r="BI33">
        <f>AVERAGE_TWO_ITERATIONS!BI$2*AVERAGE_TWO_ITERATIONS!BI34</f>
        <v>111933.28868688161</v>
      </c>
      <c r="BJ33">
        <f>AVERAGE_TWO_ITERATIONS!BJ$2*AVERAGE_TWO_ITERATIONS!BJ34</f>
        <v>108813.81459933755</v>
      </c>
      <c r="BK33">
        <f>AVERAGE_TWO_ITERATIONS!BK$2*AVERAGE_TWO_ITERATIONS!BK34</f>
        <v>115782.5054660407</v>
      </c>
      <c r="BL33">
        <f>AVERAGE_TWO_ITERATIONS!BL$2*AVERAGE_TWO_ITERATIONS!BL34</f>
        <v>116873.54488500378</v>
      </c>
      <c r="BM33">
        <f>AVERAGE_TWO_ITERATIONS!BM$2*AVERAGE_TWO_ITERATIONS!BM34</f>
        <v>116622.1418496301</v>
      </c>
      <c r="BN33">
        <f>AVERAGE_TWO_ITERATIONS!BN$2*AVERAGE_TWO_ITERATIONS!BN34</f>
        <v>115870.48380119418</v>
      </c>
      <c r="BO33">
        <f>AVERAGE_TWO_ITERATIONS!BO$2*AVERAGE_TWO_ITERATIONS!BO34</f>
        <v>111207.8864419274</v>
      </c>
      <c r="BP33">
        <f>AVERAGE_TWO_ITERATIONS!BP$2*AVERAGE_TWO_ITERATIONS!BP34</f>
        <v>122836.99235325822</v>
      </c>
      <c r="BQ33">
        <f>AVERAGE_TWO_ITERATIONS!BQ$2*AVERAGE_TWO_ITERATIONS!BQ34</f>
        <v>126566.6867864206</v>
      </c>
      <c r="BR33">
        <f>AVERAGE_TWO_ITERATIONS!BR$2*AVERAGE_TWO_ITERATIONS!BR34</f>
        <v>133229.00812143899</v>
      </c>
      <c r="BS33">
        <f>AVERAGE_TWO_ITERATIONS!BS$2*AVERAGE_TWO_ITERATIONS!BS34</f>
        <v>133630.69695663257</v>
      </c>
      <c r="BT33">
        <f>AVERAGE_TWO_ITERATIONS!BT$2*AVERAGE_TWO_ITERATIONS!BT34</f>
        <v>141292.86889294113</v>
      </c>
      <c r="BU33">
        <f>AVERAGE_TWO_ITERATIONS!BU$2*AVERAGE_TWO_ITERATIONS!BU34</f>
        <v>145894.23055930852</v>
      </c>
      <c r="BV33">
        <f>AVERAGE_TWO_ITERATIONS!BV$2*AVERAGE_TWO_ITERATIONS!BV34</f>
        <v>141202.07772243282</v>
      </c>
      <c r="BW33">
        <f>AVERAGE_TWO_ITERATIONS!BW$2*AVERAGE_TWO_ITERATIONS!BW34</f>
        <v>148065.11150570039</v>
      </c>
      <c r="BX33">
        <f>AVERAGE_TWO_ITERATIONS!BX$2*AVERAGE_TWO_ITERATIONS!BX34</f>
        <v>156855.92735393308</v>
      </c>
      <c r="BY33">
        <f>AVERAGE_TWO_ITERATIONS!BY$2*AVERAGE_TWO_ITERATIONS!BY34</f>
        <v>150197.24074483564</v>
      </c>
      <c r="BZ33">
        <f>AVERAGE_TWO_ITERATIONS!BZ$2*AVERAGE_TWO_ITERATIONS!BZ34</f>
        <v>153727.3138068429</v>
      </c>
      <c r="CA33">
        <f>AVERAGE_TWO_ITERATIONS!CA$2*AVERAGE_TWO_ITERATIONS!CA34</f>
        <v>150235.09925312331</v>
      </c>
      <c r="CB33">
        <f>AVERAGE_TWO_ITERATIONS!CB$2*AVERAGE_TWO_ITERATIONS!CB34</f>
        <v>159486.93799496026</v>
      </c>
      <c r="CC33">
        <f>AVERAGE_TWO_ITERATIONS!CC$2*AVERAGE_TWO_ITERATIONS!CC34</f>
        <v>162998.22580046768</v>
      </c>
      <c r="CD33">
        <f>AVERAGE_TWO_ITERATIONS!CD$2*AVERAGE_TWO_ITERATIONS!CD34</f>
        <v>163722.51062342842</v>
      </c>
      <c r="CE33">
        <f>AVERAGE_TWO_ITERATIONS!CE$2*AVERAGE_TWO_ITERATIONS!CE34</f>
        <v>175745.78576838094</v>
      </c>
      <c r="CF33">
        <f>AVERAGE_TWO_ITERATIONS!CF$2*AVERAGE_TWO_ITERATIONS!CF34</f>
        <v>174550.89757191564</v>
      </c>
      <c r="CG33">
        <f>AVERAGE_TWO_ITERATIONS!CG$2*AVERAGE_TWO_ITERATIONS!CG34</f>
        <v>184745.55629025266</v>
      </c>
      <c r="CH33">
        <f>AVERAGE_TWO_ITERATIONS!CH$2*AVERAGE_TWO_ITERATIONS!CH34</f>
        <v>187711.20858927656</v>
      </c>
      <c r="CI33">
        <f>AVERAGE_TWO_ITERATIONS!CI$2*AVERAGE_TWO_ITERATIONS!CI34</f>
        <v>185876.38455079214</v>
      </c>
      <c r="CJ33">
        <f>AVERAGE_TWO_ITERATIONS!CJ$2*AVERAGE_TWO_ITERATIONS!CJ34</f>
        <v>193477.92483216742</v>
      </c>
      <c r="CK33">
        <f>AVERAGE_TWO_ITERATIONS!CK$2*AVERAGE_TWO_ITERATIONS!CK34</f>
        <v>196608.44031205014</v>
      </c>
      <c r="CL33">
        <f>AVERAGE_TWO_ITERATIONS!CL$2*AVERAGE_TWO_ITERATIONS!CL34</f>
        <v>186299.91393897781</v>
      </c>
      <c r="CM33">
        <f>AVERAGE_TWO_ITERATIONS!CM$2*AVERAGE_TWO_ITERATIONS!CM34</f>
        <v>197643.25506971078</v>
      </c>
      <c r="CN33">
        <f>AVERAGE_TWO_ITERATIONS!CN$2*AVERAGE_TWO_ITERATIONS!CN34</f>
        <v>203212.2204100572</v>
      </c>
      <c r="CO33">
        <f>AVERAGE_TWO_ITERATIONS!CO$2*AVERAGE_TWO_ITERATIONS!CO34</f>
        <v>203949.59862868459</v>
      </c>
      <c r="CP33">
        <f>AVERAGE_TWO_ITERATIONS!CP$2*AVERAGE_TWO_ITERATIONS!CP34</f>
        <v>213011.31438693439</v>
      </c>
      <c r="CQ33">
        <f>AVERAGE_TWO_ITERATIONS!CQ$2*AVERAGE_TWO_ITERATIONS!CQ34</f>
        <v>210953.03533522831</v>
      </c>
      <c r="CR33">
        <f>AVERAGE_TWO_ITERATIONS!CR$2*AVERAGE_TWO_ITERATIONS!CR34</f>
        <v>224653.35938855534</v>
      </c>
      <c r="CS33">
        <f>AVERAGE_TWO_ITERATIONS!CS$2*AVERAGE_TWO_ITERATIONS!CS34</f>
        <v>224792.66869100838</v>
      </c>
      <c r="CT33">
        <f>AVERAGE_TWO_ITERATIONS!CT$2*AVERAGE_TWO_ITERATIONS!CT34</f>
        <v>235961.43544093642</v>
      </c>
      <c r="CU33">
        <f>AVERAGE_TWO_ITERATIONS!CU$2*AVERAGE_TWO_ITERATIONS!CU34</f>
        <v>221844.08722464051</v>
      </c>
      <c r="CV33">
        <f>AVERAGE_TWO_ITERATIONS!CV$2*AVERAGE_TWO_ITERATIONS!CV34</f>
        <v>239400.18726634659</v>
      </c>
      <c r="CW33">
        <f>AVERAGE_TWO_ITERATIONS!CW$2*AVERAGE_TWO_ITERATIONS!CW34</f>
        <v>233938.55881783593</v>
      </c>
    </row>
    <row r="34" spans="1:102" x14ac:dyDescent="0.25">
      <c r="A34" t="s">
        <v>56</v>
      </c>
      <c r="B34">
        <f>AVERAGE_TWO_ITERATIONS!B$2*AVERAGE_TWO_ITERATIONS!B35</f>
        <v>2019.3557323670498</v>
      </c>
      <c r="C34">
        <f>AVERAGE_TWO_ITERATIONS!C$2*AVERAGE_TWO_ITERATIONS!C35</f>
        <v>2078.22813317379</v>
      </c>
      <c r="D34">
        <f>AVERAGE_TWO_ITERATIONS!D$2*AVERAGE_TWO_ITERATIONS!D35</f>
        <v>2063.4468845441397</v>
      </c>
      <c r="E34">
        <f>AVERAGE_TWO_ITERATIONS!E$2*AVERAGE_TWO_ITERATIONS!E35</f>
        <v>2151.1989871698579</v>
      </c>
      <c r="F34">
        <f>AVERAGE_TWO_ITERATIONS!F$2*AVERAGE_TWO_ITERATIONS!F35</f>
        <v>1965.1030229103071</v>
      </c>
      <c r="G34">
        <f>AVERAGE_TWO_ITERATIONS!G$2*AVERAGE_TWO_ITERATIONS!G35</f>
        <v>1980.8077176417542</v>
      </c>
      <c r="H34">
        <f>AVERAGE_TWO_ITERATIONS!H$2*AVERAGE_TWO_ITERATIONS!H35</f>
        <v>2169.6277341125915</v>
      </c>
      <c r="I34">
        <f>AVERAGE_TWO_ITERATIONS!I$2*AVERAGE_TWO_ITERATIONS!I35</f>
        <v>2118.5405439501774</v>
      </c>
      <c r="J34">
        <f>AVERAGE_TWO_ITERATIONS!J$2*AVERAGE_TWO_ITERATIONS!J35</f>
        <v>2464.3884837510154</v>
      </c>
      <c r="K34">
        <f>AVERAGE_TWO_ITERATIONS!K$2*AVERAGE_TWO_ITERATIONS!K35</f>
        <v>2489.6124344803475</v>
      </c>
      <c r="L34">
        <f>AVERAGE_TWO_ITERATIONS!L$2*AVERAGE_TWO_ITERATIONS!L35</f>
        <v>2656.7073444309508</v>
      </c>
      <c r="M34">
        <f>AVERAGE_TWO_ITERATIONS!M$2*AVERAGE_TWO_ITERATIONS!M35</f>
        <v>2698.6760136467342</v>
      </c>
      <c r="N34">
        <f>AVERAGE_TWO_ITERATIONS!N$2*AVERAGE_TWO_ITERATIONS!N35</f>
        <v>2840.0995671158084</v>
      </c>
      <c r="O34">
        <f>AVERAGE_TWO_ITERATIONS!O$2*AVERAGE_TWO_ITERATIONS!O35</f>
        <v>2923.4745258527955</v>
      </c>
      <c r="P34">
        <f>AVERAGE_TWO_ITERATIONS!P$2*AVERAGE_TWO_ITERATIONS!P35</f>
        <v>2845.5481119676597</v>
      </c>
      <c r="Q34">
        <f>AVERAGE_TWO_ITERATIONS!Q$2*AVERAGE_TWO_ITERATIONS!Q35</f>
        <v>2858.5211384998943</v>
      </c>
      <c r="R34">
        <f>AVERAGE_TWO_ITERATIONS!R$2*AVERAGE_TWO_ITERATIONS!R35</f>
        <v>2886.9613229813422</v>
      </c>
      <c r="S34">
        <f>AVERAGE_TWO_ITERATIONS!S$2*AVERAGE_TWO_ITERATIONS!S35</f>
        <v>2823.7421721515448</v>
      </c>
      <c r="T34">
        <f>AVERAGE_TWO_ITERATIONS!T$2*AVERAGE_TWO_ITERATIONS!T35</f>
        <v>3057.8735131428475</v>
      </c>
      <c r="U34">
        <f>AVERAGE_TWO_ITERATIONS!U$2*AVERAGE_TWO_ITERATIONS!U35</f>
        <v>3118.2070240346325</v>
      </c>
      <c r="V34">
        <f>AVERAGE_TWO_ITERATIONS!V$2*AVERAGE_TWO_ITERATIONS!V35</f>
        <v>3227.9887431498178</v>
      </c>
      <c r="W34">
        <f>AVERAGE_TWO_ITERATIONS!W$2*AVERAGE_TWO_ITERATIONS!W35</f>
        <v>3326.8340774388935</v>
      </c>
      <c r="X34">
        <f>AVERAGE_TWO_ITERATIONS!X$2*AVERAGE_TWO_ITERATIONS!X35</f>
        <v>3525.5533224331639</v>
      </c>
      <c r="Y34">
        <f>AVERAGE_TWO_ITERATIONS!Y$2*AVERAGE_TWO_ITERATIONS!Y35</f>
        <v>3528.0273550892425</v>
      </c>
      <c r="Z34">
        <f>AVERAGE_TWO_ITERATIONS!Z$2*AVERAGE_TWO_ITERATIONS!Z35</f>
        <v>3634.462205595245</v>
      </c>
      <c r="AA34">
        <f>AVERAGE_TWO_ITERATIONS!AA$2*AVERAGE_TWO_ITERATIONS!AA35</f>
        <v>3808.3968025262056</v>
      </c>
      <c r="AB34">
        <f>AVERAGE_TWO_ITERATIONS!AB$2*AVERAGE_TWO_ITERATIONS!AB35</f>
        <v>3671.0645479687205</v>
      </c>
      <c r="AC34">
        <f>AVERAGE_TWO_ITERATIONS!AC$2*AVERAGE_TWO_ITERATIONS!AC35</f>
        <v>3587.1608987749951</v>
      </c>
      <c r="AD34">
        <f>AVERAGE_TWO_ITERATIONS!AD$2*AVERAGE_TWO_ITERATIONS!AD35</f>
        <v>3695.3726540678276</v>
      </c>
      <c r="AE34">
        <f>AVERAGE_TWO_ITERATIONS!AE$2*AVERAGE_TWO_ITERATIONS!AE35</f>
        <v>3591.2956546096339</v>
      </c>
      <c r="AF34">
        <f>AVERAGE_TWO_ITERATIONS!AF$2*AVERAGE_TWO_ITERATIONS!AF35</f>
        <v>3836.7898288543593</v>
      </c>
      <c r="AG34">
        <f>AVERAGE_TWO_ITERATIONS!AG$2*AVERAGE_TWO_ITERATIONS!AG35</f>
        <v>3725.2595955719021</v>
      </c>
      <c r="AH34">
        <f>AVERAGE_TWO_ITERATIONS!AH$2*AVERAGE_TWO_ITERATIONS!AH35</f>
        <v>3896.8031340348907</v>
      </c>
      <c r="AI34">
        <f>AVERAGE_TWO_ITERATIONS!AI$2*AVERAGE_TWO_ITERATIONS!AI35</f>
        <v>4166.5413522477893</v>
      </c>
      <c r="AJ34">
        <f>AVERAGE_TWO_ITERATIONS!AJ$2*AVERAGE_TWO_ITERATIONS!AJ35</f>
        <v>4227.4420060553639</v>
      </c>
      <c r="AK34">
        <f>AVERAGE_TWO_ITERATIONS!AK$2*AVERAGE_TWO_ITERATIONS!AK35</f>
        <v>4464.066900128927</v>
      </c>
      <c r="AL34">
        <f>AVERAGE_TWO_ITERATIONS!AL$2*AVERAGE_TWO_ITERATIONS!AL35</f>
        <v>4568.7109468377957</v>
      </c>
      <c r="AM34">
        <f>AVERAGE_TWO_ITERATIONS!AM$2*AVERAGE_TWO_ITERATIONS!AM35</f>
        <v>4508.2061503065233</v>
      </c>
      <c r="AN34">
        <f>AVERAGE_TWO_ITERATIONS!AN$2*AVERAGE_TWO_ITERATIONS!AN35</f>
        <v>4475.2877314927591</v>
      </c>
      <c r="AO34">
        <f>AVERAGE_TWO_ITERATIONS!AO$2*AVERAGE_TWO_ITERATIONS!AO35</f>
        <v>4507.7089574990105</v>
      </c>
      <c r="AP34">
        <f>AVERAGE_TWO_ITERATIONS!AP$2*AVERAGE_TWO_ITERATIONS!AP35</f>
        <v>4506.5066716774882</v>
      </c>
      <c r="AQ34">
        <f>AVERAGE_TWO_ITERATIONS!AQ$2*AVERAGE_TWO_ITERATIONS!AQ35</f>
        <v>4418.9278739051479</v>
      </c>
      <c r="AR34">
        <f>AVERAGE_TWO_ITERATIONS!AR$2*AVERAGE_TWO_ITERATIONS!AR35</f>
        <v>4587.2665025095293</v>
      </c>
      <c r="AS34">
        <f>AVERAGE_TWO_ITERATIONS!AS$2*AVERAGE_TWO_ITERATIONS!AS35</f>
        <v>4524.6588280954993</v>
      </c>
      <c r="AT34">
        <f>AVERAGE_TWO_ITERATIONS!AT$2*AVERAGE_TWO_ITERATIONS!AT35</f>
        <v>4954.1146570260189</v>
      </c>
      <c r="AU34">
        <f>AVERAGE_TWO_ITERATIONS!AU$2*AVERAGE_TWO_ITERATIONS!AU35</f>
        <v>4879.4282525735289</v>
      </c>
      <c r="AV34">
        <f>AVERAGE_TWO_ITERATIONS!AV$2*AVERAGE_TWO_ITERATIONS!AV35</f>
        <v>4883.2813773710877</v>
      </c>
      <c r="AW34">
        <f>AVERAGE_TWO_ITERATIONS!AW$2*AVERAGE_TWO_ITERATIONS!AW35</f>
        <v>5302.2101718979329</v>
      </c>
      <c r="AX34">
        <f>AVERAGE_TWO_ITERATIONS!AX$2*AVERAGE_TWO_ITERATIONS!AX35</f>
        <v>5179.6749746266887</v>
      </c>
      <c r="AY34">
        <f>AVERAGE_TWO_ITERATIONS!AY$2*AVERAGE_TWO_ITERATIONS!AY35</f>
        <v>5166.4503305255812</v>
      </c>
      <c r="AZ34">
        <f>AVERAGE_TWO_ITERATIONS!AZ$2*AVERAGE_TWO_ITERATIONS!AZ35</f>
        <v>5263.0258289958028</v>
      </c>
      <c r="BA34">
        <f>AVERAGE_TWO_ITERATIONS!BA$2*AVERAGE_TWO_ITERATIONS!BA35</f>
        <v>5106.117775790196</v>
      </c>
      <c r="BB34">
        <f>AVERAGE_TWO_ITERATIONS!BB$2*AVERAGE_TWO_ITERATIONS!BB35</f>
        <v>5289.1522614484747</v>
      </c>
      <c r="BC34">
        <f>AVERAGE_TWO_ITERATIONS!BC$2*AVERAGE_TWO_ITERATIONS!BC35</f>
        <v>5400.0995942868085</v>
      </c>
      <c r="BD34">
        <f>AVERAGE_TWO_ITERATIONS!BD$2*AVERAGE_TWO_ITERATIONS!BD35</f>
        <v>5496.1789303159239</v>
      </c>
      <c r="BE34">
        <f>AVERAGE_TWO_ITERATIONS!BE$2*AVERAGE_TWO_ITERATIONS!BE35</f>
        <v>5295.541696199678</v>
      </c>
      <c r="BF34">
        <f>AVERAGE_TWO_ITERATIONS!BF$2*AVERAGE_TWO_ITERATIONS!BF35</f>
        <v>5588.0504017120511</v>
      </c>
      <c r="BG34">
        <f>AVERAGE_TWO_ITERATIONS!BG$2*AVERAGE_TWO_ITERATIONS!BG35</f>
        <v>5689.772195763253</v>
      </c>
      <c r="BH34">
        <f>AVERAGE_TWO_ITERATIONS!BH$2*AVERAGE_TWO_ITERATIONS!BH35</f>
        <v>6213.1478252892357</v>
      </c>
      <c r="BI34">
        <f>AVERAGE_TWO_ITERATIONS!BI$2*AVERAGE_TWO_ITERATIONS!BI35</f>
        <v>6012.1008573587405</v>
      </c>
      <c r="BJ34">
        <f>AVERAGE_TWO_ITERATIONS!BJ$2*AVERAGE_TWO_ITERATIONS!BJ35</f>
        <v>6083.1852132563718</v>
      </c>
      <c r="BK34">
        <f>AVERAGE_TWO_ITERATIONS!BK$2*AVERAGE_TWO_ITERATIONS!BK35</f>
        <v>6446.1866400611207</v>
      </c>
      <c r="BL34">
        <f>AVERAGE_TWO_ITERATIONS!BL$2*AVERAGE_TWO_ITERATIONS!BL35</f>
        <v>6045.9388757090492</v>
      </c>
      <c r="BM34">
        <f>AVERAGE_TWO_ITERATIONS!BM$2*AVERAGE_TWO_ITERATIONS!BM35</f>
        <v>5789.8608675341684</v>
      </c>
      <c r="BN34">
        <f>AVERAGE_TWO_ITERATIONS!BN$2*AVERAGE_TWO_ITERATIONS!BN35</f>
        <v>6302.5104632391558</v>
      </c>
      <c r="BO34">
        <f>AVERAGE_TWO_ITERATIONS!BO$2*AVERAGE_TWO_ITERATIONS!BO35</f>
        <v>5846.2655294972337</v>
      </c>
      <c r="BP34">
        <f>AVERAGE_TWO_ITERATIONS!BP$2*AVERAGE_TWO_ITERATIONS!BP35</f>
        <v>6144.6137782755322</v>
      </c>
      <c r="BQ34">
        <f>AVERAGE_TWO_ITERATIONS!BQ$2*AVERAGE_TWO_ITERATIONS!BQ35</f>
        <v>6232.0176965787086</v>
      </c>
      <c r="BR34">
        <f>AVERAGE_TWO_ITERATIONS!BR$2*AVERAGE_TWO_ITERATIONS!BR35</f>
        <v>6394.8644792096611</v>
      </c>
      <c r="BS34">
        <f>AVERAGE_TWO_ITERATIONS!BS$2*AVERAGE_TWO_ITERATIONS!BS35</f>
        <v>6727.1103902713985</v>
      </c>
      <c r="BT34">
        <f>AVERAGE_TWO_ITERATIONS!BT$2*AVERAGE_TWO_ITERATIONS!BT35</f>
        <v>6770.9677226940921</v>
      </c>
      <c r="BU34">
        <f>AVERAGE_TWO_ITERATIONS!BU$2*AVERAGE_TWO_ITERATIONS!BU35</f>
        <v>6700.6373019444281</v>
      </c>
      <c r="BV34">
        <f>AVERAGE_TWO_ITERATIONS!BV$2*AVERAGE_TWO_ITERATIONS!BV35</f>
        <v>7259.3296654445367</v>
      </c>
      <c r="BW34">
        <f>AVERAGE_TWO_ITERATIONS!BW$2*AVERAGE_TWO_ITERATIONS!BW35</f>
        <v>6924.7952727291686</v>
      </c>
      <c r="BX34">
        <f>AVERAGE_TWO_ITERATIONS!BX$2*AVERAGE_TWO_ITERATIONS!BX35</f>
        <v>6620.2582958488429</v>
      </c>
      <c r="BY34">
        <f>AVERAGE_TWO_ITERATIONS!BY$2*AVERAGE_TWO_ITERATIONS!BY35</f>
        <v>6871.9547279101416</v>
      </c>
      <c r="BZ34">
        <f>AVERAGE_TWO_ITERATIONS!BZ$2*AVERAGE_TWO_ITERATIONS!BZ35</f>
        <v>7120.9664002085292</v>
      </c>
      <c r="CA34">
        <f>AVERAGE_TWO_ITERATIONS!CA$2*AVERAGE_TWO_ITERATIONS!CA35</f>
        <v>6944.3857579324213</v>
      </c>
      <c r="CB34">
        <f>AVERAGE_TWO_ITERATIONS!CB$2*AVERAGE_TWO_ITERATIONS!CB35</f>
        <v>6780.2960251620461</v>
      </c>
      <c r="CC34">
        <f>AVERAGE_TWO_ITERATIONS!CC$2*AVERAGE_TWO_ITERATIONS!CC35</f>
        <v>7198.2306663911886</v>
      </c>
      <c r="CD34">
        <f>AVERAGE_TWO_ITERATIONS!CD$2*AVERAGE_TWO_ITERATIONS!CD35</f>
        <v>7202.6859162094061</v>
      </c>
      <c r="CE34">
        <f>AVERAGE_TWO_ITERATIONS!CE$2*AVERAGE_TWO_ITERATIONS!CE35</f>
        <v>7468.6498258174252</v>
      </c>
      <c r="CF34">
        <f>AVERAGE_TWO_ITERATIONS!CF$2*AVERAGE_TWO_ITERATIONS!CF35</f>
        <v>7714.2535081259621</v>
      </c>
      <c r="CG34">
        <f>AVERAGE_TWO_ITERATIONS!CG$2*AVERAGE_TWO_ITERATIONS!CG35</f>
        <v>7480.112540442331</v>
      </c>
      <c r="CH34">
        <f>AVERAGE_TWO_ITERATIONS!CH$2*AVERAGE_TWO_ITERATIONS!CH35</f>
        <v>7942.5940947861982</v>
      </c>
      <c r="CI34">
        <f>AVERAGE_TWO_ITERATIONS!CI$2*AVERAGE_TWO_ITERATIONS!CI35</f>
        <v>7882.6898564218163</v>
      </c>
      <c r="CJ34">
        <f>AVERAGE_TWO_ITERATIONS!CJ$2*AVERAGE_TWO_ITERATIONS!CJ35</f>
        <v>7630.3435173772177</v>
      </c>
      <c r="CK34">
        <f>AVERAGE_TWO_ITERATIONS!CK$2*AVERAGE_TWO_ITERATIONS!CK35</f>
        <v>7543.3703973701186</v>
      </c>
      <c r="CL34">
        <f>AVERAGE_TWO_ITERATIONS!CL$2*AVERAGE_TWO_ITERATIONS!CL35</f>
        <v>7496.60284814633</v>
      </c>
      <c r="CM34">
        <f>AVERAGE_TWO_ITERATIONS!CM$2*AVERAGE_TWO_ITERATIONS!CM35</f>
        <v>7703.7098491211518</v>
      </c>
      <c r="CN34">
        <f>AVERAGE_TWO_ITERATIONS!CN$2*AVERAGE_TWO_ITERATIONS!CN35</f>
        <v>7778.6587434623734</v>
      </c>
      <c r="CO34">
        <f>AVERAGE_TWO_ITERATIONS!CO$2*AVERAGE_TWO_ITERATIONS!CO35</f>
        <v>8092.320273880242</v>
      </c>
      <c r="CP34">
        <f>AVERAGE_TWO_ITERATIONS!CP$2*AVERAGE_TWO_ITERATIONS!CP35</f>
        <v>8104.7755237996835</v>
      </c>
      <c r="CQ34">
        <f>AVERAGE_TWO_ITERATIONS!CQ$2*AVERAGE_TWO_ITERATIONS!CQ35</f>
        <v>8268.566094358177</v>
      </c>
      <c r="CR34">
        <f>AVERAGE_TWO_ITERATIONS!CR$2*AVERAGE_TWO_ITERATIONS!CR35</f>
        <v>8286.0714928419075</v>
      </c>
      <c r="CS34">
        <f>AVERAGE_TWO_ITERATIONS!CS$2*AVERAGE_TWO_ITERATIONS!CS35</f>
        <v>8550.0835087227333</v>
      </c>
      <c r="CT34">
        <f>AVERAGE_TWO_ITERATIONS!CT$2*AVERAGE_TWO_ITERATIONS!CT35</f>
        <v>8607.1545599524688</v>
      </c>
      <c r="CU34">
        <f>AVERAGE_TWO_ITERATIONS!CU$2*AVERAGE_TWO_ITERATIONS!CU35</f>
        <v>8361.9163901030261</v>
      </c>
      <c r="CV34">
        <f>AVERAGE_TWO_ITERATIONS!CV$2*AVERAGE_TWO_ITERATIONS!CV35</f>
        <v>8479.7828509051396</v>
      </c>
      <c r="CW34">
        <f>AVERAGE_TWO_ITERATIONS!CW$2*AVERAGE_TWO_ITERATIONS!CW35</f>
        <v>8440.3956826142276</v>
      </c>
    </row>
    <row r="36" spans="1:102" x14ac:dyDescent="0.25">
      <c r="A36" t="s">
        <v>623</v>
      </c>
      <c r="B36">
        <f>SUM(B2:B34)</f>
        <v>10735916.58517014</v>
      </c>
      <c r="C36">
        <f t="shared" ref="C36:BN36" si="0">SUM(C2:C34)</f>
        <v>10949005.691145426</v>
      </c>
      <c r="D36">
        <f t="shared" si="0"/>
        <v>10941437.764863368</v>
      </c>
      <c r="E36">
        <f t="shared" si="0"/>
        <v>11021720.08690667</v>
      </c>
      <c r="F36">
        <f t="shared" si="0"/>
        <v>10486685.65101498</v>
      </c>
      <c r="G36">
        <f t="shared" si="0"/>
        <v>10878741.69325633</v>
      </c>
      <c r="H36">
        <f t="shared" si="0"/>
        <v>11334730.700120345</v>
      </c>
      <c r="I36">
        <f t="shared" si="0"/>
        <v>11460412.677583389</v>
      </c>
      <c r="J36">
        <f t="shared" si="0"/>
        <v>12668449.094435124</v>
      </c>
      <c r="K36">
        <f t="shared" si="0"/>
        <v>13369001.029177055</v>
      </c>
      <c r="L36">
        <f t="shared" si="0"/>
        <v>13916822.678682504</v>
      </c>
      <c r="M36">
        <f t="shared" si="0"/>
        <v>14307979.898995856</v>
      </c>
      <c r="N36">
        <f t="shared" si="0"/>
        <v>14888648.8758561</v>
      </c>
      <c r="O36">
        <f t="shared" si="0"/>
        <v>15100352.429083817</v>
      </c>
      <c r="P36">
        <f t="shared" si="0"/>
        <v>15093388.313432746</v>
      </c>
      <c r="Q36">
        <f t="shared" si="0"/>
        <v>15174266.399718296</v>
      </c>
      <c r="R36">
        <f t="shared" si="0"/>
        <v>14639100.307205705</v>
      </c>
      <c r="S36">
        <f t="shared" si="0"/>
        <v>15030951.105226969</v>
      </c>
      <c r="T36">
        <f t="shared" si="0"/>
        <v>15486959.051103989</v>
      </c>
      <c r="U36">
        <f t="shared" si="0"/>
        <v>15612725.472222503</v>
      </c>
      <c r="V36">
        <f t="shared" si="0"/>
        <v>16820549.836452652</v>
      </c>
      <c r="W36">
        <f t="shared" si="0"/>
        <v>17521091.942689236</v>
      </c>
      <c r="X36">
        <f t="shared" si="0"/>
        <v>18068943.562655874</v>
      </c>
      <c r="Y36">
        <f t="shared" si="0"/>
        <v>18460118.76050109</v>
      </c>
      <c r="Z36">
        <f t="shared" si="0"/>
        <v>19040775.996911548</v>
      </c>
      <c r="AA36">
        <f t="shared" si="0"/>
        <v>19252471.738535672</v>
      </c>
      <c r="AB36">
        <f t="shared" si="0"/>
        <v>19245509.905185774</v>
      </c>
      <c r="AC36">
        <f t="shared" si="0"/>
        <v>19326391.139346734</v>
      </c>
      <c r="AD36">
        <f t="shared" si="0"/>
        <v>18791224.663527474</v>
      </c>
      <c r="AE36">
        <f t="shared" si="0"/>
        <v>19183074.438148011</v>
      </c>
      <c r="AF36">
        <f t="shared" si="0"/>
        <v>19639082.388132937</v>
      </c>
      <c r="AG36">
        <f t="shared" si="0"/>
        <v>19764849.217074808</v>
      </c>
      <c r="AH36">
        <f t="shared" si="0"/>
        <v>20972672.466815829</v>
      </c>
      <c r="AI36">
        <f t="shared" si="0"/>
        <v>21673214.540971659</v>
      </c>
      <c r="AJ36">
        <f t="shared" si="0"/>
        <v>22221066.317141138</v>
      </c>
      <c r="AK36">
        <f t="shared" si="0"/>
        <v>22612241.603490159</v>
      </c>
      <c r="AL36">
        <f t="shared" si="0"/>
        <v>23192898.776968136</v>
      </c>
      <c r="AM36">
        <f t="shared" si="0"/>
        <v>23404594.479459781</v>
      </c>
      <c r="AN36">
        <f t="shared" si="0"/>
        <v>23397632.65885346</v>
      </c>
      <c r="AO36">
        <f t="shared" si="0"/>
        <v>23478513.909031983</v>
      </c>
      <c r="AP36">
        <f t="shared" si="0"/>
        <v>22943347.430817604</v>
      </c>
      <c r="AQ36">
        <f t="shared" si="0"/>
        <v>23335197.200187888</v>
      </c>
      <c r="AR36">
        <f t="shared" si="0"/>
        <v>23791205.15035826</v>
      </c>
      <c r="AS36">
        <f t="shared" si="0"/>
        <v>23916971.981435813</v>
      </c>
      <c r="AT36">
        <f t="shared" si="0"/>
        <v>25124795.225119177</v>
      </c>
      <c r="AU36">
        <f t="shared" si="0"/>
        <v>25825337.299109504</v>
      </c>
      <c r="AV36">
        <f t="shared" si="0"/>
        <v>26373189.076143254</v>
      </c>
      <c r="AW36">
        <f t="shared" si="0"/>
        <v>26764364.362970222</v>
      </c>
      <c r="AX36">
        <f t="shared" si="0"/>
        <v>27345021.536101781</v>
      </c>
      <c r="AY36">
        <f t="shared" si="0"/>
        <v>27556717.238380764</v>
      </c>
      <c r="AZ36">
        <f t="shared" si="0"/>
        <v>27549755.417845346</v>
      </c>
      <c r="BA36">
        <f t="shared" si="0"/>
        <v>27630636.66811122</v>
      </c>
      <c r="BB36">
        <f t="shared" si="0"/>
        <v>27095470.18988337</v>
      </c>
      <c r="BC36">
        <f t="shared" si="0"/>
        <v>27487319.959224902</v>
      </c>
      <c r="BD36">
        <f t="shared" si="0"/>
        <v>27943327.909396365</v>
      </c>
      <c r="BE36">
        <f t="shared" si="0"/>
        <v>28069094.740485609</v>
      </c>
      <c r="BF36">
        <f t="shared" si="0"/>
        <v>29276917.984136425</v>
      </c>
      <c r="BG36">
        <f t="shared" si="0"/>
        <v>29977460.058125798</v>
      </c>
      <c r="BH36">
        <f t="shared" si="0"/>
        <v>30525311.835164174</v>
      </c>
      <c r="BI36">
        <f t="shared" si="0"/>
        <v>30916487.121993735</v>
      </c>
      <c r="BJ36">
        <f t="shared" si="0"/>
        <v>31497144.295123406</v>
      </c>
      <c r="BK36">
        <f t="shared" si="0"/>
        <v>31708839.997401267</v>
      </c>
      <c r="BL36">
        <f t="shared" si="0"/>
        <v>31701878.176866226</v>
      </c>
      <c r="BM36">
        <f t="shared" si="0"/>
        <v>31782759.427132566</v>
      </c>
      <c r="BN36">
        <f t="shared" si="0"/>
        <v>31247592.948904634</v>
      </c>
      <c r="BO36">
        <f t="shared" ref="BO36:CW36" si="1">SUM(BO2:BO34)</f>
        <v>31639442.718246009</v>
      </c>
      <c r="BP36">
        <f t="shared" si="1"/>
        <v>32095450.66841748</v>
      </c>
      <c r="BQ36">
        <f t="shared" si="1"/>
        <v>32221217.499506794</v>
      </c>
      <c r="BR36">
        <f t="shared" si="1"/>
        <v>33429040.743157428</v>
      </c>
      <c r="BS36">
        <f t="shared" si="1"/>
        <v>34129582.817146793</v>
      </c>
      <c r="BT36">
        <f t="shared" si="1"/>
        <v>34677434.594185188</v>
      </c>
      <c r="BU36">
        <f t="shared" si="1"/>
        <v>35068609.881014757</v>
      </c>
      <c r="BV36">
        <f t="shared" si="1"/>
        <v>35649267.054144442</v>
      </c>
      <c r="BW36">
        <f t="shared" si="1"/>
        <v>35860962.756422281</v>
      </c>
      <c r="BX36">
        <f t="shared" si="1"/>
        <v>35854000.935887255</v>
      </c>
      <c r="BY36">
        <f t="shared" si="1"/>
        <v>35934882.186153583</v>
      </c>
      <c r="BZ36">
        <f t="shared" si="1"/>
        <v>35399715.707925647</v>
      </c>
      <c r="CA36">
        <f t="shared" si="1"/>
        <v>35791565.477267042</v>
      </c>
      <c r="CB36">
        <f t="shared" si="1"/>
        <v>36247573.427438512</v>
      </c>
      <c r="CC36">
        <f t="shared" si="1"/>
        <v>36373340.25852783</v>
      </c>
      <c r="CD36">
        <f t="shared" si="1"/>
        <v>37581163.502178445</v>
      </c>
      <c r="CE36">
        <f t="shared" si="1"/>
        <v>38281705.576167807</v>
      </c>
      <c r="CF36">
        <f t="shared" si="1"/>
        <v>38829557.353206225</v>
      </c>
      <c r="CG36">
        <f t="shared" si="1"/>
        <v>39220732.640035778</v>
      </c>
      <c r="CH36">
        <f t="shared" si="1"/>
        <v>39801389.813165464</v>
      </c>
      <c r="CI36">
        <f t="shared" si="1"/>
        <v>40013085.51544331</v>
      </c>
      <c r="CJ36">
        <f t="shared" si="1"/>
        <v>40006123.694908254</v>
      </c>
      <c r="CK36">
        <f t="shared" si="1"/>
        <v>40087004.945174612</v>
      </c>
      <c r="CL36">
        <f t="shared" si="1"/>
        <v>39551838.466946699</v>
      </c>
      <c r="CM36">
        <f t="shared" si="1"/>
        <v>39943688.236288048</v>
      </c>
      <c r="CN36">
        <f t="shared" si="1"/>
        <v>40399696.186459526</v>
      </c>
      <c r="CO36">
        <f t="shared" si="1"/>
        <v>40525463.017548867</v>
      </c>
      <c r="CP36">
        <f t="shared" si="1"/>
        <v>41733286.261199489</v>
      </c>
      <c r="CQ36">
        <f t="shared" si="1"/>
        <v>42433828.335188858</v>
      </c>
      <c r="CR36">
        <f t="shared" si="1"/>
        <v>42981680.112227246</v>
      </c>
      <c r="CS36">
        <f t="shared" si="1"/>
        <v>43372855.399056807</v>
      </c>
      <c r="CT36">
        <f t="shared" si="1"/>
        <v>43953512.572186515</v>
      </c>
      <c r="CU36">
        <f t="shared" si="1"/>
        <v>44165208.274464332</v>
      </c>
      <c r="CV36">
        <f t="shared" si="1"/>
        <v>44158246.45392932</v>
      </c>
      <c r="CW36">
        <f t="shared" si="1"/>
        <v>44239127.704195648</v>
      </c>
      <c r="CX36" t="b" cm="1">
        <f t="array" ref="CX36">AND(ROUND(B36:CW36,5)=ROUND((B37:CW37),5))</f>
        <v>1</v>
      </c>
    </row>
    <row r="37" spans="1:102" s="5" customFormat="1" x14ac:dyDescent="0.25">
      <c r="A37" s="5" t="s">
        <v>622</v>
      </c>
      <c r="B37" s="5">
        <v>10735916.58517014</v>
      </c>
      <c r="C37" s="5">
        <v>10949005.691145428</v>
      </c>
      <c r="D37" s="5">
        <v>10941437.764863368</v>
      </c>
      <c r="E37" s="5">
        <v>11021720.08690667</v>
      </c>
      <c r="F37" s="5">
        <v>10486685.651014976</v>
      </c>
      <c r="G37" s="5">
        <v>10878741.69325633</v>
      </c>
      <c r="H37" s="5">
        <v>11334730.700120343</v>
      </c>
      <c r="I37" s="5">
        <v>11460412.677583387</v>
      </c>
      <c r="J37" s="5">
        <v>12668449.094435122</v>
      </c>
      <c r="K37" s="5">
        <v>13369001.029177055</v>
      </c>
      <c r="L37" s="5">
        <v>13916822.678682504</v>
      </c>
      <c r="M37" s="5">
        <v>14307979.898995861</v>
      </c>
      <c r="N37" s="5">
        <v>14888648.875856098</v>
      </c>
      <c r="O37" s="5">
        <v>15100352.42908382</v>
      </c>
      <c r="P37" s="5">
        <v>15093388.313432746</v>
      </c>
      <c r="Q37" s="5">
        <v>15174266.399718294</v>
      </c>
      <c r="R37" s="5">
        <v>14639100.307205705</v>
      </c>
      <c r="S37" s="5">
        <v>15030951.105226971</v>
      </c>
      <c r="T37" s="5">
        <v>15486959.051103987</v>
      </c>
      <c r="U37" s="5">
        <v>15612725.4722225</v>
      </c>
      <c r="V37" s="5">
        <v>16820549.836452644</v>
      </c>
      <c r="W37" s="5">
        <v>17521091.942689236</v>
      </c>
      <c r="X37" s="5">
        <v>18068943.562655874</v>
      </c>
      <c r="Y37" s="5">
        <v>18460118.760501087</v>
      </c>
      <c r="Z37" s="5">
        <v>19040775.996911541</v>
      </c>
      <c r="AA37" s="5">
        <v>19252471.738535676</v>
      </c>
      <c r="AB37" s="5">
        <v>19245509.905185774</v>
      </c>
      <c r="AC37" s="5">
        <v>19326391.13934673</v>
      </c>
      <c r="AD37" s="5">
        <v>18791224.663527474</v>
      </c>
      <c r="AE37" s="5">
        <v>19183074.438148014</v>
      </c>
      <c r="AF37" s="5">
        <v>19639082.388132937</v>
      </c>
      <c r="AG37" s="5">
        <v>19764849.2170748</v>
      </c>
      <c r="AH37" s="5">
        <v>20972672.466815829</v>
      </c>
      <c r="AI37" s="5">
        <v>21673214.540971667</v>
      </c>
      <c r="AJ37" s="5">
        <v>22221066.317141134</v>
      </c>
      <c r="AK37" s="5">
        <v>22612241.603490166</v>
      </c>
      <c r="AL37" s="5">
        <v>23192898.776968133</v>
      </c>
      <c r="AM37" s="5">
        <v>23404594.47945977</v>
      </c>
      <c r="AN37" s="5">
        <v>23397632.65885346</v>
      </c>
      <c r="AO37" s="5">
        <v>23478513.90903198</v>
      </c>
      <c r="AP37" s="5">
        <v>22943347.430817597</v>
      </c>
      <c r="AQ37" s="5">
        <v>23335197.200187892</v>
      </c>
      <c r="AR37" s="5">
        <v>23791205.150358256</v>
      </c>
      <c r="AS37" s="5">
        <v>23916971.981435817</v>
      </c>
      <c r="AT37" s="5">
        <v>25124795.225119185</v>
      </c>
      <c r="AU37" s="5">
        <v>25825337.299109515</v>
      </c>
      <c r="AV37" s="5">
        <v>26373189.076143254</v>
      </c>
      <c r="AW37" s="5">
        <v>26764364.362970222</v>
      </c>
      <c r="AX37" s="5">
        <v>27345021.536101773</v>
      </c>
      <c r="AY37" s="5">
        <v>27556717.238380767</v>
      </c>
      <c r="AZ37" s="5">
        <v>27549755.417845353</v>
      </c>
      <c r="BA37" s="5">
        <v>27630636.66811122</v>
      </c>
      <c r="BB37" s="5">
        <v>27095470.18988337</v>
      </c>
      <c r="BC37" s="5">
        <v>27487319.959224898</v>
      </c>
      <c r="BD37" s="5">
        <v>27943327.909396365</v>
      </c>
      <c r="BE37" s="5">
        <v>28069094.740485616</v>
      </c>
      <c r="BF37" s="5">
        <v>29276917.984136429</v>
      </c>
      <c r="BG37" s="5">
        <v>29977460.058125798</v>
      </c>
      <c r="BH37" s="5">
        <v>30525311.835164167</v>
      </c>
      <c r="BI37" s="5">
        <v>30916487.121993724</v>
      </c>
      <c r="BJ37" s="5">
        <v>31497144.295123421</v>
      </c>
      <c r="BK37" s="5">
        <v>31708839.997401267</v>
      </c>
      <c r="BL37" s="5">
        <v>31701878.17686623</v>
      </c>
      <c r="BM37" s="5">
        <v>31782759.427132566</v>
      </c>
      <c r="BN37" s="5">
        <v>31247592.948904641</v>
      </c>
      <c r="BO37" s="5">
        <v>31639442.718246013</v>
      </c>
      <c r="BP37" s="5">
        <v>32095450.668417484</v>
      </c>
      <c r="BQ37" s="5">
        <v>32221217.499506798</v>
      </c>
      <c r="BR37" s="5">
        <v>33429040.743157435</v>
      </c>
      <c r="BS37" s="5">
        <v>34129582.8171468</v>
      </c>
      <c r="BT37" s="5">
        <v>34677434.594185188</v>
      </c>
      <c r="BU37" s="5">
        <v>35068609.881014757</v>
      </c>
      <c r="BV37" s="5">
        <v>35649267.054144442</v>
      </c>
      <c r="BW37" s="5">
        <v>35860962.756422281</v>
      </c>
      <c r="BX37" s="5">
        <v>35854000.935887247</v>
      </c>
      <c r="BY37" s="5">
        <v>35934882.186153583</v>
      </c>
      <c r="BZ37" s="5">
        <v>35399715.707925662</v>
      </c>
      <c r="CA37" s="5">
        <v>35791565.477267034</v>
      </c>
      <c r="CB37" s="5">
        <v>36247573.427438505</v>
      </c>
      <c r="CC37" s="5">
        <v>36373340.258527815</v>
      </c>
      <c r="CD37" s="5">
        <v>37581163.502178453</v>
      </c>
      <c r="CE37" s="5">
        <v>38281705.576167814</v>
      </c>
      <c r="CF37" s="5">
        <v>38829557.35320621</v>
      </c>
      <c r="CG37" s="5">
        <v>39220732.640035778</v>
      </c>
      <c r="CH37" s="5">
        <v>39801389.813165464</v>
      </c>
      <c r="CI37" s="5">
        <v>40013085.515443303</v>
      </c>
      <c r="CJ37" s="5">
        <v>40006123.694908269</v>
      </c>
      <c r="CK37" s="5">
        <v>40087004.945174612</v>
      </c>
      <c r="CL37" s="5">
        <v>39551838.466946691</v>
      </c>
      <c r="CM37" s="5">
        <v>39943688.236288063</v>
      </c>
      <c r="CN37" s="5">
        <v>40399696.186459534</v>
      </c>
      <c r="CO37" s="5">
        <v>40525463.017548852</v>
      </c>
      <c r="CP37" s="5">
        <v>41733286.261199489</v>
      </c>
      <c r="CQ37" s="5">
        <v>42433828.335188851</v>
      </c>
      <c r="CR37" s="5">
        <v>42981680.112227246</v>
      </c>
      <c r="CS37" s="5">
        <v>43372855.399056815</v>
      </c>
      <c r="CT37" s="5">
        <v>43953512.5721865</v>
      </c>
      <c r="CU37" s="5">
        <v>44165208.274464339</v>
      </c>
      <c r="CV37" s="5">
        <v>44158246.453929305</v>
      </c>
      <c r="CW37" s="5">
        <v>44239127.704195648</v>
      </c>
    </row>
  </sheetData>
  <conditionalFormatting sqref="B36:CW36">
    <cfRule type="expression" dxfId="0" priority="1">
      <formula>B36=B37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B17"/>
  <sheetViews>
    <sheetView topLeftCell="A14" workbookViewId="0">
      <selection activeCell="D19" sqref="C19:D32"/>
    </sheetView>
  </sheetViews>
  <sheetFormatPr defaultRowHeight="15" x14ac:dyDescent="0.25"/>
  <sheetData>
    <row r="17" spans="2:2" x14ac:dyDescent="0.25">
      <c r="B17" t="s">
        <v>615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 tint="-0.249977111117893"/>
  </sheetPr>
  <dimension ref="A1"/>
  <sheetViews>
    <sheetView topLeftCell="C1"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B8EE-E618-4C5A-900C-56B97D4BF8A0}">
  <sheetPr codeName="Sheet8">
    <tabColor theme="5" tint="0.79998168889431442"/>
  </sheetPr>
  <dimension ref="A1:CW35"/>
  <sheetViews>
    <sheetView workbookViewId="0">
      <selection activeCell="B11" sqref="B11"/>
    </sheetView>
  </sheetViews>
  <sheetFormatPr defaultRowHeight="15" x14ac:dyDescent="0.25"/>
  <cols>
    <col min="2" max="2" width="11" bestFit="1" customWidth="1"/>
  </cols>
  <sheetData>
    <row r="1" spans="1:101" ht="15.75" customHeight="1" x14ac:dyDescent="0.25">
      <c r="A1" t="s">
        <v>620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  <c r="AE1">
        <v>2051</v>
      </c>
      <c r="AF1">
        <v>2052</v>
      </c>
      <c r="AG1">
        <v>2053</v>
      </c>
      <c r="AH1">
        <v>2054</v>
      </c>
      <c r="AI1">
        <v>2055</v>
      </c>
      <c r="AJ1">
        <v>2056</v>
      </c>
      <c r="AK1">
        <v>2057</v>
      </c>
      <c r="AL1">
        <v>2058</v>
      </c>
      <c r="AM1">
        <v>2059</v>
      </c>
      <c r="AN1">
        <v>2060</v>
      </c>
      <c r="AO1">
        <v>2061</v>
      </c>
      <c r="AP1">
        <v>2062</v>
      </c>
      <c r="AQ1">
        <v>2063</v>
      </c>
      <c r="AR1">
        <v>2064</v>
      </c>
      <c r="AS1">
        <v>2065</v>
      </c>
      <c r="AT1">
        <v>2066</v>
      </c>
      <c r="AU1">
        <v>2067</v>
      </c>
      <c r="AV1">
        <v>2068</v>
      </c>
      <c r="AW1">
        <v>2069</v>
      </c>
      <c r="AX1">
        <v>2070</v>
      </c>
      <c r="AY1">
        <v>2071</v>
      </c>
      <c r="AZ1">
        <v>2072</v>
      </c>
      <c r="BA1">
        <v>2073</v>
      </c>
      <c r="BB1">
        <v>2074</v>
      </c>
      <c r="BC1">
        <v>2075</v>
      </c>
      <c r="BD1">
        <v>2076</v>
      </c>
      <c r="BE1">
        <v>2077</v>
      </c>
      <c r="BF1">
        <v>2078</v>
      </c>
      <c r="BG1">
        <v>2079</v>
      </c>
      <c r="BH1">
        <v>2080</v>
      </c>
      <c r="BI1">
        <v>2081</v>
      </c>
      <c r="BJ1">
        <v>2082</v>
      </c>
      <c r="BK1">
        <v>2083</v>
      </c>
      <c r="BL1">
        <v>2084</v>
      </c>
      <c r="BM1">
        <v>2085</v>
      </c>
      <c r="BN1">
        <v>2086</v>
      </c>
      <c r="BO1">
        <v>2087</v>
      </c>
      <c r="BP1">
        <v>2088</v>
      </c>
      <c r="BQ1">
        <v>2089</v>
      </c>
      <c r="BR1">
        <v>2090</v>
      </c>
      <c r="BS1">
        <v>2091</v>
      </c>
      <c r="BT1">
        <v>2092</v>
      </c>
      <c r="BU1">
        <v>2093</v>
      </c>
      <c r="BV1">
        <v>2094</v>
      </c>
      <c r="BW1">
        <v>2095</v>
      </c>
      <c r="BX1">
        <v>2096</v>
      </c>
      <c r="BY1">
        <v>2097</v>
      </c>
      <c r="BZ1">
        <v>2098</v>
      </c>
      <c r="CA1">
        <v>2099</v>
      </c>
      <c r="CB1">
        <v>2100</v>
      </c>
      <c r="CC1">
        <v>2101</v>
      </c>
      <c r="CD1">
        <v>2102</v>
      </c>
      <c r="CE1">
        <v>2103</v>
      </c>
      <c r="CF1">
        <v>2104</v>
      </c>
      <c r="CG1">
        <v>2105</v>
      </c>
      <c r="CH1">
        <v>2106</v>
      </c>
      <c r="CI1">
        <v>2107</v>
      </c>
      <c r="CJ1">
        <v>2108</v>
      </c>
      <c r="CK1">
        <v>2109</v>
      </c>
      <c r="CL1">
        <v>2110</v>
      </c>
      <c r="CM1">
        <v>2111</v>
      </c>
      <c r="CN1">
        <v>2112</v>
      </c>
      <c r="CO1">
        <v>2113</v>
      </c>
      <c r="CP1">
        <v>2114</v>
      </c>
      <c r="CQ1">
        <v>2115</v>
      </c>
      <c r="CR1">
        <v>2116</v>
      </c>
      <c r="CS1">
        <v>2117</v>
      </c>
      <c r="CT1">
        <v>2118</v>
      </c>
      <c r="CU1">
        <v>2119</v>
      </c>
      <c r="CV1">
        <v>2120</v>
      </c>
      <c r="CW1">
        <v>2121</v>
      </c>
    </row>
    <row r="2" spans="1:101" s="5" customFormat="1" x14ac:dyDescent="0.25">
      <c r="A2" s="5" t="s">
        <v>621</v>
      </c>
      <c r="B2" s="5">
        <f>AVERAGE(COMB_PREDIC_ITERATION1!B2,COMB_PREDIC_ITERATION2!B2)</f>
        <v>10735916.58517014</v>
      </c>
      <c r="C2" s="5">
        <f>AVERAGE(COMB_PREDIC_ITERATION1!C2,COMB_PREDIC_ITERATION2!C2)</f>
        <v>10949005.691145428</v>
      </c>
      <c r="D2" s="5">
        <f>AVERAGE(COMB_PREDIC_ITERATION1!D2,COMB_PREDIC_ITERATION2!D2)</f>
        <v>10941437.764863368</v>
      </c>
      <c r="E2" s="5">
        <f>AVERAGE(COMB_PREDIC_ITERATION1!E2,COMB_PREDIC_ITERATION2!E2)</f>
        <v>11021720.08690667</v>
      </c>
      <c r="F2" s="5">
        <f>AVERAGE(COMB_PREDIC_ITERATION1!F2,COMB_PREDIC_ITERATION2!F2)</f>
        <v>10486685.651014976</v>
      </c>
      <c r="G2" s="5">
        <f>AVERAGE(COMB_PREDIC_ITERATION1!G2,COMB_PREDIC_ITERATION2!G2)</f>
        <v>10878741.69325633</v>
      </c>
      <c r="H2" s="5">
        <f>AVERAGE(COMB_PREDIC_ITERATION1!H2,COMB_PREDIC_ITERATION2!H2)</f>
        <v>11334730.700120343</v>
      </c>
      <c r="I2" s="5">
        <f>AVERAGE(COMB_PREDIC_ITERATION1!I2,COMB_PREDIC_ITERATION2!I2)</f>
        <v>11460412.677583387</v>
      </c>
      <c r="J2" s="5">
        <f>AVERAGE(COMB_PREDIC_ITERATION1!J2,COMB_PREDIC_ITERATION2!J2)</f>
        <v>12668449.094435122</v>
      </c>
      <c r="K2" s="5">
        <f>AVERAGE(COMB_PREDIC_ITERATION1!K2,COMB_PREDIC_ITERATION2!K2)</f>
        <v>13369001.029177055</v>
      </c>
      <c r="L2" s="5">
        <f>AVERAGE(COMB_PREDIC_ITERATION1!L2,COMB_PREDIC_ITERATION2!L2)</f>
        <v>13916822.678682504</v>
      </c>
      <c r="M2" s="5">
        <f>AVERAGE(COMB_PREDIC_ITERATION1!M2,COMB_PREDIC_ITERATION2!M2)</f>
        <v>14307979.898995861</v>
      </c>
      <c r="N2" s="5">
        <f>AVERAGE(COMB_PREDIC_ITERATION1!N2,COMB_PREDIC_ITERATION2!N2)</f>
        <v>14888648.875856098</v>
      </c>
      <c r="O2" s="5">
        <f>AVERAGE(COMB_PREDIC_ITERATION1!O2,COMB_PREDIC_ITERATION2!O2)</f>
        <v>15100352.42908382</v>
      </c>
      <c r="P2" s="5">
        <f>AVERAGE(COMB_PREDIC_ITERATION1!P2,COMB_PREDIC_ITERATION2!P2)</f>
        <v>15093388.313432746</v>
      </c>
      <c r="Q2" s="5">
        <f>AVERAGE(COMB_PREDIC_ITERATION1!Q2,COMB_PREDIC_ITERATION2!Q2)</f>
        <v>15174266.399718294</v>
      </c>
      <c r="R2" s="5">
        <f>AVERAGE(COMB_PREDIC_ITERATION1!R2,COMB_PREDIC_ITERATION2!R2)</f>
        <v>14639100.307205705</v>
      </c>
      <c r="S2" s="5">
        <f>AVERAGE(COMB_PREDIC_ITERATION1!S2,COMB_PREDIC_ITERATION2!S2)</f>
        <v>15030951.105226971</v>
      </c>
      <c r="T2" s="5">
        <f>AVERAGE(COMB_PREDIC_ITERATION1!T2,COMB_PREDIC_ITERATION2!T2)</f>
        <v>15486959.051103987</v>
      </c>
      <c r="U2" s="5">
        <f>AVERAGE(COMB_PREDIC_ITERATION1!U2,COMB_PREDIC_ITERATION2!U2)</f>
        <v>15612725.4722225</v>
      </c>
      <c r="V2" s="5">
        <f>AVERAGE(COMB_PREDIC_ITERATION1!V2,COMB_PREDIC_ITERATION2!V2)</f>
        <v>16820549.836452644</v>
      </c>
      <c r="W2" s="5">
        <f>AVERAGE(COMB_PREDIC_ITERATION1!W2,COMB_PREDIC_ITERATION2!W2)</f>
        <v>17521091.942689236</v>
      </c>
      <c r="X2" s="5">
        <f>AVERAGE(COMB_PREDIC_ITERATION1!X2,COMB_PREDIC_ITERATION2!X2)</f>
        <v>18068943.562655874</v>
      </c>
      <c r="Y2" s="5">
        <f>AVERAGE(COMB_PREDIC_ITERATION1!Y2,COMB_PREDIC_ITERATION2!Y2)</f>
        <v>18460118.760501087</v>
      </c>
      <c r="Z2" s="5">
        <f>AVERAGE(COMB_PREDIC_ITERATION1!Z2,COMB_PREDIC_ITERATION2!Z2)</f>
        <v>19040775.996911541</v>
      </c>
      <c r="AA2" s="5">
        <f>AVERAGE(COMB_PREDIC_ITERATION1!AA2,COMB_PREDIC_ITERATION2!AA2)</f>
        <v>19252471.738535676</v>
      </c>
      <c r="AB2" s="5">
        <f>AVERAGE(COMB_PREDIC_ITERATION1!AB2,COMB_PREDIC_ITERATION2!AB2)</f>
        <v>19245509.905185774</v>
      </c>
      <c r="AC2" s="5">
        <f>AVERAGE(COMB_PREDIC_ITERATION1!AC2,COMB_PREDIC_ITERATION2!AC2)</f>
        <v>19326391.13934673</v>
      </c>
      <c r="AD2" s="5">
        <f>AVERAGE(COMB_PREDIC_ITERATION1!AD2,COMB_PREDIC_ITERATION2!AD2)</f>
        <v>18791224.663527474</v>
      </c>
      <c r="AE2" s="5">
        <f>AVERAGE(COMB_PREDIC_ITERATION1!AE2,COMB_PREDIC_ITERATION2!AE2)</f>
        <v>19183074.438148014</v>
      </c>
      <c r="AF2" s="5">
        <f>AVERAGE(COMB_PREDIC_ITERATION1!AF2,COMB_PREDIC_ITERATION2!AF2)</f>
        <v>19639082.388132937</v>
      </c>
      <c r="AG2" s="5">
        <f>AVERAGE(COMB_PREDIC_ITERATION1!AG2,COMB_PREDIC_ITERATION2!AG2)</f>
        <v>19764849.2170748</v>
      </c>
      <c r="AH2" s="5">
        <f>AVERAGE(COMB_PREDIC_ITERATION1!AH2,COMB_PREDIC_ITERATION2!AH2)</f>
        <v>20972672.466815829</v>
      </c>
      <c r="AI2" s="5">
        <f>AVERAGE(COMB_PREDIC_ITERATION1!AI2,COMB_PREDIC_ITERATION2!AI2)</f>
        <v>21673214.540971667</v>
      </c>
      <c r="AJ2" s="5">
        <f>AVERAGE(COMB_PREDIC_ITERATION1!AJ2,COMB_PREDIC_ITERATION2!AJ2)</f>
        <v>22221066.317141134</v>
      </c>
      <c r="AK2" s="5">
        <f>AVERAGE(COMB_PREDIC_ITERATION1!AK2,COMB_PREDIC_ITERATION2!AK2)</f>
        <v>22612241.603490166</v>
      </c>
      <c r="AL2" s="5">
        <f>AVERAGE(COMB_PREDIC_ITERATION1!AL2,COMB_PREDIC_ITERATION2!AL2)</f>
        <v>23192898.776968133</v>
      </c>
      <c r="AM2" s="5">
        <f>AVERAGE(COMB_PREDIC_ITERATION1!AM2,COMB_PREDIC_ITERATION2!AM2)</f>
        <v>23404594.47945977</v>
      </c>
      <c r="AN2" s="5">
        <f>AVERAGE(COMB_PREDIC_ITERATION1!AN2,COMB_PREDIC_ITERATION2!AN2)</f>
        <v>23397632.65885346</v>
      </c>
      <c r="AO2" s="5">
        <f>AVERAGE(COMB_PREDIC_ITERATION1!AO2,COMB_PREDIC_ITERATION2!AO2)</f>
        <v>23478513.90903198</v>
      </c>
      <c r="AP2" s="5">
        <f>AVERAGE(COMB_PREDIC_ITERATION1!AP2,COMB_PREDIC_ITERATION2!AP2)</f>
        <v>22943347.430817597</v>
      </c>
      <c r="AQ2" s="5">
        <f>AVERAGE(COMB_PREDIC_ITERATION1!AQ2,COMB_PREDIC_ITERATION2!AQ2)</f>
        <v>23335197.200187892</v>
      </c>
      <c r="AR2" s="5">
        <f>AVERAGE(COMB_PREDIC_ITERATION1!AR2,COMB_PREDIC_ITERATION2!AR2)</f>
        <v>23791205.150358256</v>
      </c>
      <c r="AS2" s="5">
        <f>AVERAGE(COMB_PREDIC_ITERATION1!AS2,COMB_PREDIC_ITERATION2!AS2)</f>
        <v>23916971.981435817</v>
      </c>
      <c r="AT2" s="5">
        <f>AVERAGE(COMB_PREDIC_ITERATION1!AT2,COMB_PREDIC_ITERATION2!AT2)</f>
        <v>25124795.225119185</v>
      </c>
      <c r="AU2" s="5">
        <f>AVERAGE(COMB_PREDIC_ITERATION1!AU2,COMB_PREDIC_ITERATION2!AU2)</f>
        <v>25825337.299109515</v>
      </c>
      <c r="AV2" s="5">
        <f>AVERAGE(COMB_PREDIC_ITERATION1!AV2,COMB_PREDIC_ITERATION2!AV2)</f>
        <v>26373189.076143254</v>
      </c>
      <c r="AW2" s="5">
        <f>AVERAGE(COMB_PREDIC_ITERATION1!AW2,COMB_PREDIC_ITERATION2!AW2)</f>
        <v>26764364.362970222</v>
      </c>
      <c r="AX2" s="5">
        <f>AVERAGE(COMB_PREDIC_ITERATION1!AX2,COMB_PREDIC_ITERATION2!AX2)</f>
        <v>27345021.536101773</v>
      </c>
      <c r="AY2" s="5">
        <f>AVERAGE(COMB_PREDIC_ITERATION1!AY2,COMB_PREDIC_ITERATION2!AY2)</f>
        <v>27556717.238380767</v>
      </c>
      <c r="AZ2" s="5">
        <f>AVERAGE(COMB_PREDIC_ITERATION1!AZ2,COMB_PREDIC_ITERATION2!AZ2)</f>
        <v>27549755.417845353</v>
      </c>
      <c r="BA2" s="5">
        <f>AVERAGE(COMB_PREDIC_ITERATION1!BA2,COMB_PREDIC_ITERATION2!BA2)</f>
        <v>27630636.66811122</v>
      </c>
      <c r="BB2" s="5">
        <f>AVERAGE(COMB_PREDIC_ITERATION1!BB2,COMB_PREDIC_ITERATION2!BB2)</f>
        <v>27095470.18988337</v>
      </c>
      <c r="BC2" s="5">
        <f>AVERAGE(COMB_PREDIC_ITERATION1!BC2,COMB_PREDIC_ITERATION2!BC2)</f>
        <v>27487319.959224898</v>
      </c>
      <c r="BD2" s="5">
        <f>AVERAGE(COMB_PREDIC_ITERATION1!BD2,COMB_PREDIC_ITERATION2!BD2)</f>
        <v>27943327.909396365</v>
      </c>
      <c r="BE2" s="5">
        <f>AVERAGE(COMB_PREDIC_ITERATION1!BE2,COMB_PREDIC_ITERATION2!BE2)</f>
        <v>28069094.740485616</v>
      </c>
      <c r="BF2" s="5">
        <f>AVERAGE(COMB_PREDIC_ITERATION1!BF2,COMB_PREDIC_ITERATION2!BF2)</f>
        <v>29276917.984136429</v>
      </c>
      <c r="BG2" s="5">
        <f>AVERAGE(COMB_PREDIC_ITERATION1!BG2,COMB_PREDIC_ITERATION2!BG2)</f>
        <v>29977460.058125798</v>
      </c>
      <c r="BH2" s="5">
        <f>AVERAGE(COMB_PREDIC_ITERATION1!BH2,COMB_PREDIC_ITERATION2!BH2)</f>
        <v>30525311.835164167</v>
      </c>
      <c r="BI2" s="5">
        <f>AVERAGE(COMB_PREDIC_ITERATION1!BI2,COMB_PREDIC_ITERATION2!BI2)</f>
        <v>30916487.121993724</v>
      </c>
      <c r="BJ2" s="5">
        <f>AVERAGE(COMB_PREDIC_ITERATION1!BJ2,COMB_PREDIC_ITERATION2!BJ2)</f>
        <v>31497144.295123421</v>
      </c>
      <c r="BK2" s="5">
        <f>AVERAGE(COMB_PREDIC_ITERATION1!BK2,COMB_PREDIC_ITERATION2!BK2)</f>
        <v>31708839.997401267</v>
      </c>
      <c r="BL2" s="5">
        <f>AVERAGE(COMB_PREDIC_ITERATION1!BL2,COMB_PREDIC_ITERATION2!BL2)</f>
        <v>31701878.17686623</v>
      </c>
      <c r="BM2" s="5">
        <f>AVERAGE(COMB_PREDIC_ITERATION1!BM2,COMB_PREDIC_ITERATION2!BM2)</f>
        <v>31782759.427132566</v>
      </c>
      <c r="BN2" s="5">
        <f>AVERAGE(COMB_PREDIC_ITERATION1!BN2,COMB_PREDIC_ITERATION2!BN2)</f>
        <v>31247592.948904641</v>
      </c>
      <c r="BO2" s="5">
        <f>AVERAGE(COMB_PREDIC_ITERATION1!BO2,COMB_PREDIC_ITERATION2!BO2)</f>
        <v>31639442.718246013</v>
      </c>
      <c r="BP2" s="5">
        <f>AVERAGE(COMB_PREDIC_ITERATION1!BP2,COMB_PREDIC_ITERATION2!BP2)</f>
        <v>32095450.668417484</v>
      </c>
      <c r="BQ2" s="5">
        <f>AVERAGE(COMB_PREDIC_ITERATION1!BQ2,COMB_PREDIC_ITERATION2!BQ2)</f>
        <v>32221217.499506798</v>
      </c>
      <c r="BR2" s="5">
        <f>AVERAGE(COMB_PREDIC_ITERATION1!BR2,COMB_PREDIC_ITERATION2!BR2)</f>
        <v>33429040.743157435</v>
      </c>
      <c r="BS2" s="5">
        <f>AVERAGE(COMB_PREDIC_ITERATION1!BS2,COMB_PREDIC_ITERATION2!BS2)</f>
        <v>34129582.8171468</v>
      </c>
      <c r="BT2" s="5">
        <f>AVERAGE(COMB_PREDIC_ITERATION1!BT2,COMB_PREDIC_ITERATION2!BT2)</f>
        <v>34677434.594185188</v>
      </c>
      <c r="BU2" s="5">
        <f>AVERAGE(COMB_PREDIC_ITERATION1!BU2,COMB_PREDIC_ITERATION2!BU2)</f>
        <v>35068609.881014757</v>
      </c>
      <c r="BV2" s="5">
        <f>AVERAGE(COMB_PREDIC_ITERATION1!BV2,COMB_PREDIC_ITERATION2!BV2)</f>
        <v>35649267.054144442</v>
      </c>
      <c r="BW2" s="5">
        <f>AVERAGE(COMB_PREDIC_ITERATION1!BW2,COMB_PREDIC_ITERATION2!BW2)</f>
        <v>35860962.756422281</v>
      </c>
      <c r="BX2" s="5">
        <f>AVERAGE(COMB_PREDIC_ITERATION1!BX2,COMB_PREDIC_ITERATION2!BX2)</f>
        <v>35854000.935887247</v>
      </c>
      <c r="BY2" s="5">
        <f>AVERAGE(COMB_PREDIC_ITERATION1!BY2,COMB_PREDIC_ITERATION2!BY2)</f>
        <v>35934882.186153583</v>
      </c>
      <c r="BZ2" s="5">
        <f>AVERAGE(COMB_PREDIC_ITERATION1!BZ2,COMB_PREDIC_ITERATION2!BZ2)</f>
        <v>35399715.707925662</v>
      </c>
      <c r="CA2" s="5">
        <f>AVERAGE(COMB_PREDIC_ITERATION1!CA2,COMB_PREDIC_ITERATION2!CA2)</f>
        <v>35791565.477267034</v>
      </c>
      <c r="CB2" s="5">
        <f>AVERAGE(COMB_PREDIC_ITERATION1!CB2,COMB_PREDIC_ITERATION2!CB2)</f>
        <v>36247573.427438505</v>
      </c>
      <c r="CC2" s="5">
        <f>AVERAGE(COMB_PREDIC_ITERATION1!CC2,COMB_PREDIC_ITERATION2!CC2)</f>
        <v>36373340.258527815</v>
      </c>
      <c r="CD2" s="5">
        <f>AVERAGE(COMB_PREDIC_ITERATION1!CD2,COMB_PREDIC_ITERATION2!CD2)</f>
        <v>37581163.502178453</v>
      </c>
      <c r="CE2" s="5">
        <f>AVERAGE(COMB_PREDIC_ITERATION1!CE2,COMB_PREDIC_ITERATION2!CE2)</f>
        <v>38281705.576167814</v>
      </c>
      <c r="CF2" s="5">
        <f>AVERAGE(COMB_PREDIC_ITERATION1!CF2,COMB_PREDIC_ITERATION2!CF2)</f>
        <v>38829557.35320621</v>
      </c>
      <c r="CG2" s="5">
        <f>AVERAGE(COMB_PREDIC_ITERATION1!CG2,COMB_PREDIC_ITERATION2!CG2)</f>
        <v>39220732.640035778</v>
      </c>
      <c r="CH2" s="5">
        <f>AVERAGE(COMB_PREDIC_ITERATION1!CH2,COMB_PREDIC_ITERATION2!CH2)</f>
        <v>39801389.813165464</v>
      </c>
      <c r="CI2" s="5">
        <f>AVERAGE(COMB_PREDIC_ITERATION1!CI2,COMB_PREDIC_ITERATION2!CI2)</f>
        <v>40013085.515443303</v>
      </c>
      <c r="CJ2" s="5">
        <f>AVERAGE(COMB_PREDIC_ITERATION1!CJ2,COMB_PREDIC_ITERATION2!CJ2)</f>
        <v>40006123.694908269</v>
      </c>
      <c r="CK2" s="5">
        <f>AVERAGE(COMB_PREDIC_ITERATION1!CK2,COMB_PREDIC_ITERATION2!CK2)</f>
        <v>40087004.945174612</v>
      </c>
      <c r="CL2" s="5">
        <f>AVERAGE(COMB_PREDIC_ITERATION1!CL2,COMB_PREDIC_ITERATION2!CL2)</f>
        <v>39551838.466946691</v>
      </c>
      <c r="CM2" s="5">
        <f>AVERAGE(COMB_PREDIC_ITERATION1!CM2,COMB_PREDIC_ITERATION2!CM2)</f>
        <v>39943688.236288063</v>
      </c>
      <c r="CN2" s="5">
        <f>AVERAGE(COMB_PREDIC_ITERATION1!CN2,COMB_PREDIC_ITERATION2!CN2)</f>
        <v>40399696.186459534</v>
      </c>
      <c r="CO2" s="5">
        <f>AVERAGE(COMB_PREDIC_ITERATION1!CO2,COMB_PREDIC_ITERATION2!CO2)</f>
        <v>40525463.017548852</v>
      </c>
      <c r="CP2" s="5">
        <f>AVERAGE(COMB_PREDIC_ITERATION1!CP2,COMB_PREDIC_ITERATION2!CP2)</f>
        <v>41733286.261199489</v>
      </c>
      <c r="CQ2" s="5">
        <f>AVERAGE(COMB_PREDIC_ITERATION1!CQ2,COMB_PREDIC_ITERATION2!CQ2)</f>
        <v>42433828.335188851</v>
      </c>
      <c r="CR2" s="5">
        <f>AVERAGE(COMB_PREDIC_ITERATION1!CR2,COMB_PREDIC_ITERATION2!CR2)</f>
        <v>42981680.112227246</v>
      </c>
      <c r="CS2" s="5">
        <f>AVERAGE(COMB_PREDIC_ITERATION1!CS2,COMB_PREDIC_ITERATION2!CS2)</f>
        <v>43372855.399056815</v>
      </c>
      <c r="CT2" s="5">
        <f>AVERAGE(COMB_PREDIC_ITERATION1!CT2,COMB_PREDIC_ITERATION2!CT2)</f>
        <v>43953512.5721865</v>
      </c>
      <c r="CU2" s="5">
        <f>AVERAGE(COMB_PREDIC_ITERATION1!CU2,COMB_PREDIC_ITERATION2!CU2)</f>
        <v>44165208.274464339</v>
      </c>
      <c r="CV2" s="5">
        <f>AVERAGE(COMB_PREDIC_ITERATION1!CV2,COMB_PREDIC_ITERATION2!CV2)</f>
        <v>44158246.453929305</v>
      </c>
      <c r="CW2" s="5">
        <f>AVERAGE(COMB_PREDIC_ITERATION1!CW2,COMB_PREDIC_ITERATION2!CW2)</f>
        <v>44239127.704195648</v>
      </c>
    </row>
    <row r="3" spans="1:101" x14ac:dyDescent="0.25">
      <c r="A3" t="s">
        <v>12</v>
      </c>
      <c r="B3">
        <f>AVERAGE(COMB_PREDIC_ITERATION1!B3,COMB_PREDIC_ITERATION2!B3)</f>
        <v>3.2743218508229602E-2</v>
      </c>
      <c r="C3">
        <f>AVERAGE(COMB_PREDIC_ITERATION1!C3,COMB_PREDIC_ITERATION2!C3)</f>
        <v>3.3999571390291666E-2</v>
      </c>
      <c r="D3">
        <f>AVERAGE(COMB_PREDIC_ITERATION1!D3,COMB_PREDIC_ITERATION2!D3)</f>
        <v>3.3498168979121154E-2</v>
      </c>
      <c r="E3">
        <f>AVERAGE(COMB_PREDIC_ITERATION1!E3,COMB_PREDIC_ITERATION2!E3)</f>
        <v>3.492930413538968E-2</v>
      </c>
      <c r="F3">
        <f>AVERAGE(COMB_PREDIC_ITERATION1!F3,COMB_PREDIC_ITERATION2!F3)</f>
        <v>3.4659862089360657E-2</v>
      </c>
      <c r="G3">
        <f>AVERAGE(COMB_PREDIC_ITERATION1!G3,COMB_PREDIC_ITERATION2!G3)</f>
        <v>3.3578446960494397E-2</v>
      </c>
      <c r="H3">
        <f>AVERAGE(COMB_PREDIC_ITERATION1!H3,COMB_PREDIC_ITERATION2!H3)</f>
        <v>3.4536415700899985E-2</v>
      </c>
      <c r="I3">
        <f>AVERAGE(COMB_PREDIC_ITERATION1!I3,COMB_PREDIC_ITERATION2!I3)</f>
        <v>3.3948495542939869E-2</v>
      </c>
      <c r="J3">
        <f>AVERAGE(COMB_PREDIC_ITERATION1!J3,COMB_PREDIC_ITERATION2!J3)</f>
        <v>3.4081457580041885E-2</v>
      </c>
      <c r="K3">
        <f>AVERAGE(COMB_PREDIC_ITERATION1!K3,COMB_PREDIC_ITERATION2!K3)</f>
        <v>3.5002431728876598E-2</v>
      </c>
      <c r="L3">
        <f>AVERAGE(COMB_PREDIC_ITERATION1!L3,COMB_PREDIC_ITERATION2!L3)</f>
        <v>3.5636107575119619E-2</v>
      </c>
      <c r="M3">
        <f>AVERAGE(COMB_PREDIC_ITERATION1!M3,COMB_PREDIC_ITERATION2!M3)</f>
        <v>3.4687232940074197E-2</v>
      </c>
      <c r="N3">
        <f>AVERAGE(COMB_PREDIC_ITERATION1!N3,COMB_PREDIC_ITERATION2!N3)</f>
        <v>3.2918245021547499E-2</v>
      </c>
      <c r="O3">
        <f>AVERAGE(COMB_PREDIC_ITERATION1!O3,COMB_PREDIC_ITERATION2!O3)</f>
        <v>3.4277967124570818E-2</v>
      </c>
      <c r="P3">
        <f>AVERAGE(COMB_PREDIC_ITERATION1!P3,COMB_PREDIC_ITERATION2!P3)</f>
        <v>3.3993849865177825E-2</v>
      </c>
      <c r="Q3">
        <f>AVERAGE(COMB_PREDIC_ITERATION1!Q3,COMB_PREDIC_ITERATION2!Q3)</f>
        <v>3.3343286556818598E-2</v>
      </c>
      <c r="R3">
        <f>AVERAGE(COMB_PREDIC_ITERATION1!R3,COMB_PREDIC_ITERATION2!R3)</f>
        <v>3.3578354062270513E-2</v>
      </c>
      <c r="S3">
        <f>AVERAGE(COMB_PREDIC_ITERATION1!S3,COMB_PREDIC_ITERATION2!S3)</f>
        <v>3.4065096624202831E-2</v>
      </c>
      <c r="T3">
        <f>AVERAGE(COMB_PREDIC_ITERATION1!T3,COMB_PREDIC_ITERATION2!T3)</f>
        <v>3.4580745465025667E-2</v>
      </c>
      <c r="U3">
        <f>AVERAGE(COMB_PREDIC_ITERATION1!U3,COMB_PREDIC_ITERATION2!U3)</f>
        <v>3.4345298147018824E-2</v>
      </c>
      <c r="V3">
        <f>AVERAGE(COMB_PREDIC_ITERATION1!V3,COMB_PREDIC_ITERATION2!V3)</f>
        <v>3.4274472891507174E-2</v>
      </c>
      <c r="W3">
        <f>AVERAGE(COMB_PREDIC_ITERATION1!W3,COMB_PREDIC_ITERATION2!W3)</f>
        <v>3.4562192421103879E-2</v>
      </c>
      <c r="X3">
        <f>AVERAGE(COMB_PREDIC_ITERATION1!X3,COMB_PREDIC_ITERATION2!X3)</f>
        <v>3.4145837719672632E-2</v>
      </c>
      <c r="Y3">
        <f>AVERAGE(COMB_PREDIC_ITERATION1!Y3,COMB_PREDIC_ITERATION2!Y3)</f>
        <v>3.4852780334322181E-2</v>
      </c>
      <c r="Z3">
        <f>AVERAGE(COMB_PREDIC_ITERATION1!Z3,COMB_PREDIC_ITERATION2!Z3)</f>
        <v>3.5283928229006209E-2</v>
      </c>
      <c r="AA3">
        <f>AVERAGE(COMB_PREDIC_ITERATION1!AA3,COMB_PREDIC_ITERATION2!AA3)</f>
        <v>3.4359641783307832E-2</v>
      </c>
      <c r="AB3">
        <f>AVERAGE(COMB_PREDIC_ITERATION1!AB3,COMB_PREDIC_ITERATION2!AB3)</f>
        <v>3.2654049831175341E-2</v>
      </c>
      <c r="AC3">
        <f>AVERAGE(COMB_PREDIC_ITERATION1!AC3,COMB_PREDIC_ITERATION2!AC3)</f>
        <v>3.4247521034733289E-2</v>
      </c>
      <c r="AD3">
        <f>AVERAGE(COMB_PREDIC_ITERATION1!AD3,COMB_PREDIC_ITERATION2!AD3)</f>
        <v>3.5838033800755939E-2</v>
      </c>
      <c r="AE3">
        <f>AVERAGE(COMB_PREDIC_ITERATION1!AE3,COMB_PREDIC_ITERATION2!AE3)</f>
        <v>3.3629484115241789E-2</v>
      </c>
      <c r="AF3">
        <f>AVERAGE(COMB_PREDIC_ITERATION1!AF3,COMB_PREDIC_ITERATION2!AF3)</f>
        <v>3.3991879872432712E-2</v>
      </c>
      <c r="AG3">
        <f>AVERAGE(COMB_PREDIC_ITERATION1!AG3,COMB_PREDIC_ITERATION2!AG3)</f>
        <v>3.4860452960641337E-2</v>
      </c>
      <c r="AH3">
        <f>AVERAGE(COMB_PREDIC_ITERATION1!AH3,COMB_PREDIC_ITERATION2!AH3)</f>
        <v>3.4064245860783604E-2</v>
      </c>
      <c r="AI3">
        <f>AVERAGE(COMB_PREDIC_ITERATION1!AI3,COMB_PREDIC_ITERATION2!AI3)</f>
        <v>3.4899549127687265E-2</v>
      </c>
      <c r="AJ3">
        <f>AVERAGE(COMB_PREDIC_ITERATION1!AJ3,COMB_PREDIC_ITERATION2!AJ3)</f>
        <v>3.3018516520973942E-2</v>
      </c>
      <c r="AK3">
        <f>AVERAGE(COMB_PREDIC_ITERATION1!AK3,COMB_PREDIC_ITERATION2!AK3)</f>
        <v>3.4246614787861104E-2</v>
      </c>
      <c r="AL3">
        <f>AVERAGE(COMB_PREDIC_ITERATION1!AL3,COMB_PREDIC_ITERATION2!AL3)</f>
        <v>3.3949144563359512E-2</v>
      </c>
      <c r="AM3">
        <f>AVERAGE(COMB_PREDIC_ITERATION1!AM3,COMB_PREDIC_ITERATION2!AM3)</f>
        <v>3.5081739063682837E-2</v>
      </c>
      <c r="AN3">
        <f>AVERAGE(COMB_PREDIC_ITERATION1!AN3,COMB_PREDIC_ITERATION2!AN3)</f>
        <v>3.3778861659712008E-2</v>
      </c>
      <c r="AO3">
        <f>AVERAGE(COMB_PREDIC_ITERATION1!AO3,COMB_PREDIC_ITERATION2!AO3)</f>
        <v>3.4027146606609562E-2</v>
      </c>
      <c r="AP3">
        <f>AVERAGE(COMB_PREDIC_ITERATION1!AP3,COMB_PREDIC_ITERATION2!AP3)</f>
        <v>3.3865112467204521E-2</v>
      </c>
      <c r="AQ3">
        <f>AVERAGE(COMB_PREDIC_ITERATION1!AQ3,COMB_PREDIC_ITERATION2!AQ3)</f>
        <v>3.5341645898134336E-2</v>
      </c>
      <c r="AR3">
        <f>AVERAGE(COMB_PREDIC_ITERATION1!AR3,COMB_PREDIC_ITERATION2!AR3)</f>
        <v>3.499008492428396E-2</v>
      </c>
      <c r="AS3">
        <f>AVERAGE(COMB_PREDIC_ITERATION1!AS3,COMB_PREDIC_ITERATION2!AS3)</f>
        <v>3.3898478381485006E-2</v>
      </c>
      <c r="AT3">
        <f>AVERAGE(COMB_PREDIC_ITERATION1!AT3,COMB_PREDIC_ITERATION2!AT3)</f>
        <v>3.4562540856226752E-2</v>
      </c>
      <c r="AU3">
        <f>AVERAGE(COMB_PREDIC_ITERATION1!AU3,COMB_PREDIC_ITERATION2!AU3)</f>
        <v>3.4860771128630855E-2</v>
      </c>
      <c r="AV3">
        <f>AVERAGE(COMB_PREDIC_ITERATION1!AV3,COMB_PREDIC_ITERATION2!AV3)</f>
        <v>3.5353187574060078E-2</v>
      </c>
      <c r="AW3">
        <f>AVERAGE(COMB_PREDIC_ITERATION1!AW3,COMB_PREDIC_ITERATION2!AW3)</f>
        <v>3.4834074135370305E-2</v>
      </c>
      <c r="AX3">
        <f>AVERAGE(COMB_PREDIC_ITERATION1!AX3,COMB_PREDIC_ITERATION2!AX3)</f>
        <v>3.4590320295062489E-2</v>
      </c>
      <c r="AY3">
        <f>AVERAGE(COMB_PREDIC_ITERATION1!AY3,COMB_PREDIC_ITERATION2!AY3)</f>
        <v>3.4391556842828644E-2</v>
      </c>
      <c r="AZ3">
        <f>AVERAGE(COMB_PREDIC_ITERATION1!AZ3,COMB_PREDIC_ITERATION2!AZ3)</f>
        <v>3.4371770341272062E-2</v>
      </c>
      <c r="BA3">
        <f>AVERAGE(COMB_PREDIC_ITERATION1!BA3,COMB_PREDIC_ITERATION2!BA3)</f>
        <v>3.4805093572628024E-2</v>
      </c>
      <c r="BB3">
        <f>AVERAGE(COMB_PREDIC_ITERATION1!BB3,COMB_PREDIC_ITERATION2!BB3)</f>
        <v>3.477995800256943E-2</v>
      </c>
      <c r="BC3">
        <f>AVERAGE(COMB_PREDIC_ITERATION1!BC3,COMB_PREDIC_ITERATION2!BC3)</f>
        <v>3.4498720535138479E-2</v>
      </c>
      <c r="BD3">
        <f>AVERAGE(COMB_PREDIC_ITERATION1!BD3,COMB_PREDIC_ITERATION2!BD3)</f>
        <v>3.4555081447426354E-2</v>
      </c>
      <c r="BE3">
        <f>AVERAGE(COMB_PREDIC_ITERATION1!BE3,COMB_PREDIC_ITERATION2!BE3)</f>
        <v>3.3980050244836281E-2</v>
      </c>
      <c r="BF3">
        <f>AVERAGE(COMB_PREDIC_ITERATION1!BF3,COMB_PREDIC_ITERATION2!BF3)</f>
        <v>3.5220683075434092E-2</v>
      </c>
      <c r="BG3">
        <f>AVERAGE(COMB_PREDIC_ITERATION1!BG3,COMB_PREDIC_ITERATION2!BG3)</f>
        <v>3.5470803839033227E-2</v>
      </c>
      <c r="BH3">
        <f>AVERAGE(COMB_PREDIC_ITERATION1!BH3,COMB_PREDIC_ITERATION2!BH3)</f>
        <v>3.4613459112635608E-2</v>
      </c>
      <c r="BI3">
        <f>AVERAGE(COMB_PREDIC_ITERATION1!BI3,COMB_PREDIC_ITERATION2!BI3)</f>
        <v>3.3469619816487425E-2</v>
      </c>
      <c r="BJ3">
        <f>AVERAGE(COMB_PREDIC_ITERATION1!BJ3,COMB_PREDIC_ITERATION2!BJ3)</f>
        <v>3.4967485993424287E-2</v>
      </c>
      <c r="BK3">
        <f>AVERAGE(COMB_PREDIC_ITERATION1!BK3,COMB_PREDIC_ITERATION2!BK3)</f>
        <v>3.5673980506376587E-2</v>
      </c>
      <c r="BL3">
        <f>AVERAGE(COMB_PREDIC_ITERATION1!BL3,COMB_PREDIC_ITERATION2!BL3)</f>
        <v>3.3261504819118021E-2</v>
      </c>
      <c r="BM3">
        <f>AVERAGE(COMB_PREDIC_ITERATION1!BM3,COMB_PREDIC_ITERATION2!BM3)</f>
        <v>3.2931082390299973E-2</v>
      </c>
      <c r="BN3">
        <f>AVERAGE(COMB_PREDIC_ITERATION1!BN3,COMB_PREDIC_ITERATION2!BN3)</f>
        <v>3.4281662408161412E-2</v>
      </c>
      <c r="BO3">
        <f>AVERAGE(COMB_PREDIC_ITERATION1!BO3,COMB_PREDIC_ITERATION2!BO3)</f>
        <v>3.3828638669328989E-2</v>
      </c>
      <c r="BP3">
        <f>AVERAGE(COMB_PREDIC_ITERATION1!BP3,COMB_PREDIC_ITERATION2!BP3)</f>
        <v>3.3928765480379861E-2</v>
      </c>
      <c r="BQ3">
        <f>AVERAGE(COMB_PREDIC_ITERATION1!BQ3,COMB_PREDIC_ITERATION2!BQ3)</f>
        <v>3.5737655940422955E-2</v>
      </c>
      <c r="BR3">
        <f>AVERAGE(COMB_PREDIC_ITERATION1!BR3,COMB_PREDIC_ITERATION2!BR3)</f>
        <v>3.6214415357661484E-2</v>
      </c>
      <c r="BS3">
        <f>AVERAGE(COMB_PREDIC_ITERATION1!BS3,COMB_PREDIC_ITERATION2!BS3)</f>
        <v>3.4734356928561888E-2</v>
      </c>
      <c r="BT3">
        <f>AVERAGE(COMB_PREDIC_ITERATION1!BT3,COMB_PREDIC_ITERATION2!BT3)</f>
        <v>3.3092363032860131E-2</v>
      </c>
      <c r="BU3">
        <f>AVERAGE(COMB_PREDIC_ITERATION1!BU3,COMB_PREDIC_ITERATION2!BU3)</f>
        <v>3.3962874811856607E-2</v>
      </c>
      <c r="BV3">
        <f>AVERAGE(COMB_PREDIC_ITERATION1!BV3,COMB_PREDIC_ITERATION2!BV3)</f>
        <v>3.5432818515161058E-2</v>
      </c>
      <c r="BW3">
        <f>AVERAGE(COMB_PREDIC_ITERATION1!BW3,COMB_PREDIC_ITERATION2!BW3)</f>
        <v>3.4066675307918036E-2</v>
      </c>
      <c r="BX3">
        <f>AVERAGE(COMB_PREDIC_ITERATION1!BX3,COMB_PREDIC_ITERATION2!BX3)</f>
        <v>3.6055082893727552E-2</v>
      </c>
      <c r="BY3">
        <f>AVERAGE(COMB_PREDIC_ITERATION1!BY3,COMB_PREDIC_ITERATION2!BY3)</f>
        <v>3.4605361140261838E-2</v>
      </c>
      <c r="BZ3">
        <f>AVERAGE(COMB_PREDIC_ITERATION1!BZ3,COMB_PREDIC_ITERATION2!BZ3)</f>
        <v>3.5347094879761752E-2</v>
      </c>
      <c r="CA3">
        <f>AVERAGE(COMB_PREDIC_ITERATION1!CA3,COMB_PREDIC_ITERATION2!CA3)</f>
        <v>3.4562952006595218E-2</v>
      </c>
      <c r="CB3">
        <f>AVERAGE(COMB_PREDIC_ITERATION1!CB3,COMB_PREDIC_ITERATION2!CB3)</f>
        <v>3.4942474284045497E-2</v>
      </c>
      <c r="CC3">
        <f>AVERAGE(COMB_PREDIC_ITERATION1!CC3,COMB_PREDIC_ITERATION2!CC3)</f>
        <v>3.5010962695972293E-2</v>
      </c>
      <c r="CD3">
        <f>AVERAGE(COMB_PREDIC_ITERATION1!CD3,COMB_PREDIC_ITERATION2!CD3)</f>
        <v>3.4591047794886504E-2</v>
      </c>
      <c r="CE3">
        <f>AVERAGE(COMB_PREDIC_ITERATION1!CE3,COMB_PREDIC_ITERATION2!CE3)</f>
        <v>3.4326673338632777E-2</v>
      </c>
      <c r="CF3">
        <f>AVERAGE(COMB_PREDIC_ITERATION1!CF3,COMB_PREDIC_ITERATION2!CF3)</f>
        <v>3.4932966582415306E-2</v>
      </c>
      <c r="CG3">
        <f>AVERAGE(COMB_PREDIC_ITERATION1!CG3,COMB_PREDIC_ITERATION2!CG3)</f>
        <v>3.4480045112827762E-2</v>
      </c>
      <c r="CH3">
        <f>AVERAGE(COMB_PREDIC_ITERATION1!CH3,COMB_PREDIC_ITERATION2!CH3)</f>
        <v>3.4693344542920765E-2</v>
      </c>
      <c r="CI3">
        <f>AVERAGE(COMB_PREDIC_ITERATION1!CI3,COMB_PREDIC_ITERATION2!CI3)</f>
        <v>3.4625529164963822E-2</v>
      </c>
      <c r="CJ3">
        <f>AVERAGE(COMB_PREDIC_ITERATION1!CJ3,COMB_PREDIC_ITERATION2!CJ3)</f>
        <v>3.4535754798561809E-2</v>
      </c>
      <c r="CK3">
        <f>AVERAGE(COMB_PREDIC_ITERATION1!CK3,COMB_PREDIC_ITERATION2!CK3)</f>
        <v>3.4395859907860551E-2</v>
      </c>
      <c r="CL3">
        <f>AVERAGE(COMB_PREDIC_ITERATION1!CL3,COMB_PREDIC_ITERATION2!CL3)</f>
        <v>3.4177708882061245E-2</v>
      </c>
      <c r="CM3">
        <f>AVERAGE(COMB_PREDIC_ITERATION1!CM3,COMB_PREDIC_ITERATION2!CM3)</f>
        <v>3.5379283812281455E-2</v>
      </c>
      <c r="CN3">
        <f>AVERAGE(COMB_PREDIC_ITERATION1!CN3,COMB_PREDIC_ITERATION2!CN3)</f>
        <v>3.60585225510478E-2</v>
      </c>
      <c r="CO3">
        <f>AVERAGE(COMB_PREDIC_ITERATION1!CO3,COMB_PREDIC_ITERATION2!CO3)</f>
        <v>3.5051446094157404E-2</v>
      </c>
      <c r="CP3">
        <f>AVERAGE(COMB_PREDIC_ITERATION1!CP3,COMB_PREDIC_ITERATION2!CP3)</f>
        <v>3.4645862985375038E-2</v>
      </c>
      <c r="CQ3">
        <f>AVERAGE(COMB_PREDIC_ITERATION1!CQ3,COMB_PREDIC_ITERATION2!CQ3)</f>
        <v>3.5136681854620239E-2</v>
      </c>
      <c r="CR3">
        <f>AVERAGE(COMB_PREDIC_ITERATION1!CR3,COMB_PREDIC_ITERATION2!CR3)</f>
        <v>3.5206392378015955E-2</v>
      </c>
      <c r="CS3">
        <f>AVERAGE(COMB_PREDIC_ITERATION1!CS3,COMB_PREDIC_ITERATION2!CS3)</f>
        <v>3.5432609263768233E-2</v>
      </c>
      <c r="CT3">
        <f>AVERAGE(COMB_PREDIC_ITERATION1!CT3,COMB_PREDIC_ITERATION2!CT3)</f>
        <v>3.556303792904205E-2</v>
      </c>
      <c r="CU3">
        <f>AVERAGE(COMB_PREDIC_ITERATION1!CU3,COMB_PREDIC_ITERATION2!CU3)</f>
        <v>3.5293389152166149E-2</v>
      </c>
      <c r="CV3">
        <f>AVERAGE(COMB_PREDIC_ITERATION1!CV3,COMB_PREDIC_ITERATION2!CV3)</f>
        <v>3.4662129375412784E-2</v>
      </c>
      <c r="CW3">
        <f>AVERAGE(COMB_PREDIC_ITERATION1!CW3,COMB_PREDIC_ITERATION2!CW3)</f>
        <v>3.5644811091265424E-2</v>
      </c>
    </row>
    <row r="4" spans="1:101" x14ac:dyDescent="0.25">
      <c r="A4" t="s">
        <v>16</v>
      </c>
      <c r="B4">
        <f>AVERAGE(COMB_PREDIC_ITERATION1!B4,COMB_PREDIC_ITERATION2!B4)</f>
        <v>7.4433142663487967E-2</v>
      </c>
      <c r="C4">
        <f>AVERAGE(COMB_PREDIC_ITERATION1!C4,COMB_PREDIC_ITERATION2!C4)</f>
        <v>5.0965013690531635E-2</v>
      </c>
      <c r="D4">
        <f>AVERAGE(COMB_PREDIC_ITERATION1!D4,COMB_PREDIC_ITERATION2!D4)</f>
        <v>5.819118011237074E-2</v>
      </c>
      <c r="E4">
        <f>AVERAGE(COMB_PREDIC_ITERATION1!E4,COMB_PREDIC_ITERATION2!E4)</f>
        <v>5.4779963438562687E-2</v>
      </c>
      <c r="F4">
        <f>AVERAGE(COMB_PREDIC_ITERATION1!F4,COMB_PREDIC_ITERATION2!F4)</f>
        <v>5.5565699241783791E-2</v>
      </c>
      <c r="G4">
        <f>AVERAGE(COMB_PREDIC_ITERATION1!G4,COMB_PREDIC_ITERATION2!G4)</f>
        <v>5.1240531555088925E-2</v>
      </c>
      <c r="H4">
        <f>AVERAGE(COMB_PREDIC_ITERATION1!H4,COMB_PREDIC_ITERATION2!H4)</f>
        <v>5.9992336926326342E-2</v>
      </c>
      <c r="I4">
        <f>AVERAGE(COMB_PREDIC_ITERATION1!I4,COMB_PREDIC_ITERATION2!I4)</f>
        <v>4.8757054202395816E-2</v>
      </c>
      <c r="J4">
        <f>AVERAGE(COMB_PREDIC_ITERATION1!J4,COMB_PREDIC_ITERATION2!J4)</f>
        <v>5.6735314915498179E-2</v>
      </c>
      <c r="K4">
        <f>AVERAGE(COMB_PREDIC_ITERATION1!K4,COMB_PREDIC_ITERATION2!K4)</f>
        <v>5.5787542415364308E-2</v>
      </c>
      <c r="L4">
        <f>AVERAGE(COMB_PREDIC_ITERATION1!L4,COMB_PREDIC_ITERATION2!L4)</f>
        <v>5.6137453434892279E-2</v>
      </c>
      <c r="M4">
        <f>AVERAGE(COMB_PREDIC_ITERATION1!M4,COMB_PREDIC_ITERATION2!M4)</f>
        <v>5.2615601077488458E-2</v>
      </c>
      <c r="N4">
        <f>AVERAGE(COMB_PREDIC_ITERATION1!N4,COMB_PREDIC_ITERATION2!N4)</f>
        <v>6.0488310146225466E-2</v>
      </c>
      <c r="O4">
        <f>AVERAGE(COMB_PREDIC_ITERATION1!O4,COMB_PREDIC_ITERATION2!O4)</f>
        <v>5.1655712279303656E-2</v>
      </c>
      <c r="P4">
        <f>AVERAGE(COMB_PREDIC_ITERATION1!P4,COMB_PREDIC_ITERATION2!P4)</f>
        <v>5.7149014134656381E-2</v>
      </c>
      <c r="Q4">
        <f>AVERAGE(COMB_PREDIC_ITERATION1!Q4,COMB_PREDIC_ITERATION2!Q4)</f>
        <v>5.5362103328218351E-2</v>
      </c>
      <c r="R4">
        <f>AVERAGE(COMB_PREDIC_ITERATION1!R4,COMB_PREDIC_ITERATION2!R4)</f>
        <v>5.4735722994111821E-2</v>
      </c>
      <c r="S4">
        <f>AVERAGE(COMB_PREDIC_ITERATION1!S4,COMB_PREDIC_ITERATION2!S4)</f>
        <v>5.5199018945882153E-2</v>
      </c>
      <c r="T4">
        <f>AVERAGE(COMB_PREDIC_ITERATION1!T4,COMB_PREDIC_ITERATION2!T4)</f>
        <v>5.9778511879839007E-2</v>
      </c>
      <c r="U4">
        <f>AVERAGE(COMB_PREDIC_ITERATION1!U4,COMB_PREDIC_ITERATION2!U4)</f>
        <v>5.2050688052079554E-2</v>
      </c>
      <c r="V4">
        <f>AVERAGE(COMB_PREDIC_ITERATION1!V4,COMB_PREDIC_ITERATION2!V4)</f>
        <v>5.8066747388932409E-2</v>
      </c>
      <c r="W4">
        <f>AVERAGE(COMB_PREDIC_ITERATION1!W4,COMB_PREDIC_ITERATION2!W4)</f>
        <v>5.4607955412870349E-2</v>
      </c>
      <c r="X4">
        <f>AVERAGE(COMB_PREDIC_ITERATION1!X4,COMB_PREDIC_ITERATION2!X4)</f>
        <v>5.7067417052521045E-2</v>
      </c>
      <c r="Y4">
        <f>AVERAGE(COMB_PREDIC_ITERATION1!Y4,COMB_PREDIC_ITERATION2!Y4)</f>
        <v>5.2694351016016452E-2</v>
      </c>
      <c r="Z4">
        <f>AVERAGE(COMB_PREDIC_ITERATION1!Z4,COMB_PREDIC_ITERATION2!Z4)</f>
        <v>6.022274943781409E-2</v>
      </c>
      <c r="AA4">
        <f>AVERAGE(COMB_PREDIC_ITERATION1!AA4,COMB_PREDIC_ITERATION2!AA4)</f>
        <v>5.2444087107862997E-2</v>
      </c>
      <c r="AB4">
        <f>AVERAGE(COMB_PREDIC_ITERATION1!AB4,COMB_PREDIC_ITERATION2!AB4)</f>
        <v>5.6265826429134191E-2</v>
      </c>
      <c r="AC4">
        <f>AVERAGE(COMB_PREDIC_ITERATION1!AC4,COMB_PREDIC_ITERATION2!AC4)</f>
        <v>5.4184851742317429E-2</v>
      </c>
      <c r="AD4">
        <f>AVERAGE(COMB_PREDIC_ITERATION1!AD4,COMB_PREDIC_ITERATION2!AD4)</f>
        <v>5.6364819343389938E-2</v>
      </c>
      <c r="AE4">
        <f>AVERAGE(COMB_PREDIC_ITERATION1!AE4,COMB_PREDIC_ITERATION2!AE4)</f>
        <v>5.4938514773524419E-2</v>
      </c>
      <c r="AF4">
        <f>AVERAGE(COMB_PREDIC_ITERATION1!AF4,COMB_PREDIC_ITERATION2!AF4)</f>
        <v>5.7653506547725317E-2</v>
      </c>
      <c r="AG4">
        <f>AVERAGE(COMB_PREDIC_ITERATION1!AG4,COMB_PREDIC_ITERATION2!AG4)</f>
        <v>5.0974540454538898E-2</v>
      </c>
      <c r="AH4">
        <f>AVERAGE(COMB_PREDIC_ITERATION1!AH4,COMB_PREDIC_ITERATION2!AH4)</f>
        <v>5.900574841534241E-2</v>
      </c>
      <c r="AI4">
        <f>AVERAGE(COMB_PREDIC_ITERATION1!AI4,COMB_PREDIC_ITERATION2!AI4)</f>
        <v>5.5545053756600446E-2</v>
      </c>
      <c r="AJ4">
        <f>AVERAGE(COMB_PREDIC_ITERATION1!AJ4,COMB_PREDIC_ITERATION2!AJ4)</f>
        <v>5.732097636185355E-2</v>
      </c>
      <c r="AK4">
        <f>AVERAGE(COMB_PREDIC_ITERATION1!AK4,COMB_PREDIC_ITERATION2!AK4)</f>
        <v>5.3293435256059105E-2</v>
      </c>
      <c r="AL4">
        <f>AVERAGE(COMB_PREDIC_ITERATION1!AL4,COMB_PREDIC_ITERATION2!AL4)</f>
        <v>6.1018093071170024E-2</v>
      </c>
      <c r="AM4">
        <f>AVERAGE(COMB_PREDIC_ITERATION1!AM4,COMB_PREDIC_ITERATION2!AM4)</f>
        <v>5.1853692107621613E-2</v>
      </c>
      <c r="AN4">
        <f>AVERAGE(COMB_PREDIC_ITERATION1!AN4,COMB_PREDIC_ITERATION2!AN4)</f>
        <v>5.9801279083354711E-2</v>
      </c>
      <c r="AO4">
        <f>AVERAGE(COMB_PREDIC_ITERATION1!AO4,COMB_PREDIC_ITERATION2!AO4)</f>
        <v>5.5111787393177264E-2</v>
      </c>
      <c r="AP4">
        <f>AVERAGE(COMB_PREDIC_ITERATION1!AP4,COMB_PREDIC_ITERATION2!AP4)</f>
        <v>5.605363656339489E-2</v>
      </c>
      <c r="AQ4">
        <f>AVERAGE(COMB_PREDIC_ITERATION1!AQ4,COMB_PREDIC_ITERATION2!AQ4)</f>
        <v>5.4177836968922741E-2</v>
      </c>
      <c r="AR4">
        <f>AVERAGE(COMB_PREDIC_ITERATION1!AR4,COMB_PREDIC_ITERATION2!AR4)</f>
        <v>6.1523119932633916E-2</v>
      </c>
      <c r="AS4">
        <f>AVERAGE(COMB_PREDIC_ITERATION1!AS4,COMB_PREDIC_ITERATION2!AS4)</f>
        <v>5.1501603657789871E-2</v>
      </c>
      <c r="AT4">
        <f>AVERAGE(COMB_PREDIC_ITERATION1!AT4,COMB_PREDIC_ITERATION2!AT4)</f>
        <v>5.780619472351195E-2</v>
      </c>
      <c r="AU4">
        <f>AVERAGE(COMB_PREDIC_ITERATION1!AU4,COMB_PREDIC_ITERATION2!AU4)</f>
        <v>5.8046304648043653E-2</v>
      </c>
      <c r="AV4">
        <f>AVERAGE(COMB_PREDIC_ITERATION1!AV4,COMB_PREDIC_ITERATION2!AV4)</f>
        <v>5.6858140197935961E-2</v>
      </c>
      <c r="AW4">
        <f>AVERAGE(COMB_PREDIC_ITERATION1!AW4,COMB_PREDIC_ITERATION2!AW4)</f>
        <v>5.4933711219451051E-2</v>
      </c>
      <c r="AX4">
        <f>AVERAGE(COMB_PREDIC_ITERATION1!AX4,COMB_PREDIC_ITERATION2!AX4)</f>
        <v>6.1572280032464816E-2</v>
      </c>
      <c r="AY4">
        <f>AVERAGE(COMB_PREDIC_ITERATION1!AY4,COMB_PREDIC_ITERATION2!AY4)</f>
        <v>5.1717755661921036E-2</v>
      </c>
      <c r="AZ4">
        <f>AVERAGE(COMB_PREDIC_ITERATION1!AZ4,COMB_PREDIC_ITERATION2!AZ4)</f>
        <v>5.8927428390972446E-2</v>
      </c>
      <c r="BA4">
        <f>AVERAGE(COMB_PREDIC_ITERATION1!BA4,COMB_PREDIC_ITERATION2!BA4)</f>
        <v>5.4403574567437787E-2</v>
      </c>
      <c r="BB4">
        <f>AVERAGE(COMB_PREDIC_ITERATION1!BB4,COMB_PREDIC_ITERATION2!BB4)</f>
        <v>5.7893474211413866E-2</v>
      </c>
      <c r="BC4">
        <f>AVERAGE(COMB_PREDIC_ITERATION1!BC4,COMB_PREDIC_ITERATION2!BC4)</f>
        <v>5.402482818179774E-2</v>
      </c>
      <c r="BD4">
        <f>AVERAGE(COMB_PREDIC_ITERATION1!BD4,COMB_PREDIC_ITERATION2!BD4)</f>
        <v>6.0514138345342548E-2</v>
      </c>
      <c r="BE4">
        <f>AVERAGE(COMB_PREDIC_ITERATION1!BE4,COMB_PREDIC_ITERATION2!BE4)</f>
        <v>5.2915867152634286E-2</v>
      </c>
      <c r="BF4">
        <f>AVERAGE(COMB_PREDIC_ITERATION1!BF4,COMB_PREDIC_ITERATION2!BF4)</f>
        <v>5.9810374478430496E-2</v>
      </c>
      <c r="BG4">
        <f>AVERAGE(COMB_PREDIC_ITERATION1!BG4,COMB_PREDIC_ITERATION2!BG4)</f>
        <v>5.5586223630711099E-2</v>
      </c>
      <c r="BH4">
        <f>AVERAGE(COMB_PREDIC_ITERATION1!BH4,COMB_PREDIC_ITERATION2!BH4)</f>
        <v>5.6272071321454162E-2</v>
      </c>
      <c r="BI4">
        <f>AVERAGE(COMB_PREDIC_ITERATION1!BI4,COMB_PREDIC_ITERATION2!BI4)</f>
        <v>5.474893295371476E-2</v>
      </c>
      <c r="BJ4">
        <f>AVERAGE(COMB_PREDIC_ITERATION1!BJ4,COMB_PREDIC_ITERATION2!BJ4)</f>
        <v>6.0659735822270112E-2</v>
      </c>
      <c r="BK4">
        <f>AVERAGE(COMB_PREDIC_ITERATION1!BK4,COMB_PREDIC_ITERATION2!BK4)</f>
        <v>5.3717955625136454E-2</v>
      </c>
      <c r="BL4">
        <f>AVERAGE(COMB_PREDIC_ITERATION1!BL4,COMB_PREDIC_ITERATION2!BL4)</f>
        <v>5.83684654671867E-2</v>
      </c>
      <c r="BM4">
        <f>AVERAGE(COMB_PREDIC_ITERATION1!BM4,COMB_PREDIC_ITERATION2!BM4)</f>
        <v>5.52828057692452E-2</v>
      </c>
      <c r="BN4">
        <f>AVERAGE(COMB_PREDIC_ITERATION1!BN4,COMB_PREDIC_ITERATION2!BN4)</f>
        <v>5.708143179780277E-2</v>
      </c>
      <c r="BO4">
        <f>AVERAGE(COMB_PREDIC_ITERATION1!BO4,COMB_PREDIC_ITERATION2!BO4)</f>
        <v>5.319793831765967E-2</v>
      </c>
      <c r="BP4">
        <f>AVERAGE(COMB_PREDIC_ITERATION1!BP4,COMB_PREDIC_ITERATION2!BP4)</f>
        <v>6.1152319727652032E-2</v>
      </c>
      <c r="BQ4">
        <f>AVERAGE(COMB_PREDIC_ITERATION1!BQ4,COMB_PREDIC_ITERATION2!BQ4)</f>
        <v>5.1932168646449922E-2</v>
      </c>
      <c r="BR4">
        <f>AVERAGE(COMB_PREDIC_ITERATION1!BR4,COMB_PREDIC_ITERATION2!BR4)</f>
        <v>5.9094617759260698E-2</v>
      </c>
      <c r="BS4">
        <f>AVERAGE(COMB_PREDIC_ITERATION1!BS4,COMB_PREDIC_ITERATION2!BS4)</f>
        <v>5.786582085577336E-2</v>
      </c>
      <c r="BT4">
        <f>AVERAGE(COMB_PREDIC_ITERATION1!BT4,COMB_PREDIC_ITERATION2!BT4)</f>
        <v>5.5692878793629497E-2</v>
      </c>
      <c r="BU4">
        <f>AVERAGE(COMB_PREDIC_ITERATION1!BU4,COMB_PREDIC_ITERATION2!BU4)</f>
        <v>5.3205900330708211E-2</v>
      </c>
      <c r="BV4">
        <f>AVERAGE(COMB_PREDIC_ITERATION1!BV4,COMB_PREDIC_ITERATION2!BV4)</f>
        <v>5.9422487452751638E-2</v>
      </c>
      <c r="BW4">
        <f>AVERAGE(COMB_PREDIC_ITERATION1!BW4,COMB_PREDIC_ITERATION2!BW4)</f>
        <v>5.1885980924935377E-2</v>
      </c>
      <c r="BX4">
        <f>AVERAGE(COMB_PREDIC_ITERATION1!BX4,COMB_PREDIC_ITERATION2!BX4)</f>
        <v>6.1277581599818248E-2</v>
      </c>
      <c r="BY4">
        <f>AVERAGE(COMB_PREDIC_ITERATION1!BY4,COMB_PREDIC_ITERATION2!BY4)</f>
        <v>5.4819804706889526E-2</v>
      </c>
      <c r="BZ4">
        <f>AVERAGE(COMB_PREDIC_ITERATION1!BZ4,COMB_PREDIC_ITERATION2!BZ4)</f>
        <v>5.8290746883422312E-2</v>
      </c>
      <c r="CA4">
        <f>AVERAGE(COMB_PREDIC_ITERATION1!CA4,COMB_PREDIC_ITERATION2!CA4)</f>
        <v>5.4777964810877003E-2</v>
      </c>
      <c r="CB4">
        <f>AVERAGE(COMB_PREDIC_ITERATION1!CB4,COMB_PREDIC_ITERATION2!CB4)</f>
        <v>6.1266300670861376E-2</v>
      </c>
      <c r="CC4">
        <f>AVERAGE(COMB_PREDIC_ITERATION1!CC4,COMB_PREDIC_ITERATION2!CC4)</f>
        <v>5.2645869541093168E-2</v>
      </c>
      <c r="CD4">
        <f>AVERAGE(COMB_PREDIC_ITERATION1!CD4,COMB_PREDIC_ITERATION2!CD4)</f>
        <v>6.1268455095748908E-2</v>
      </c>
      <c r="CE4">
        <f>AVERAGE(COMB_PREDIC_ITERATION1!CE4,COMB_PREDIC_ITERATION2!CE4)</f>
        <v>5.6486301890820281E-2</v>
      </c>
      <c r="CF4">
        <f>AVERAGE(COMB_PREDIC_ITERATION1!CF4,COMB_PREDIC_ITERATION2!CF4)</f>
        <v>5.7611980990043839E-2</v>
      </c>
      <c r="CG4">
        <f>AVERAGE(COMB_PREDIC_ITERATION1!CG4,COMB_PREDIC_ITERATION2!CG4)</f>
        <v>5.5295311597245954E-2</v>
      </c>
      <c r="CH4">
        <f>AVERAGE(COMB_PREDIC_ITERATION1!CH4,COMB_PREDIC_ITERATION2!CH4)</f>
        <v>6.1529412514066399E-2</v>
      </c>
      <c r="CI4">
        <f>AVERAGE(COMB_PREDIC_ITERATION1!CI4,COMB_PREDIC_ITERATION2!CI4)</f>
        <v>5.2212760852384132E-2</v>
      </c>
      <c r="CJ4">
        <f>AVERAGE(COMB_PREDIC_ITERATION1!CJ4,COMB_PREDIC_ITERATION2!CJ4)</f>
        <v>5.7393801025023269E-2</v>
      </c>
      <c r="CK4">
        <f>AVERAGE(COMB_PREDIC_ITERATION1!CK4,COMB_PREDIC_ITERATION2!CK4)</f>
        <v>5.6416584878605062E-2</v>
      </c>
      <c r="CL4">
        <f>AVERAGE(COMB_PREDIC_ITERATION1!CL4,COMB_PREDIC_ITERATION2!CL4)</f>
        <v>5.697006873274274E-2</v>
      </c>
      <c r="CM4">
        <f>AVERAGE(COMB_PREDIC_ITERATION1!CM4,COMB_PREDIC_ITERATION2!CM4)</f>
        <v>5.4070259434915502E-2</v>
      </c>
      <c r="CN4">
        <f>AVERAGE(COMB_PREDIC_ITERATION1!CN4,COMB_PREDIC_ITERATION2!CN4)</f>
        <v>6.2280678389113553E-2</v>
      </c>
      <c r="CO4">
        <f>AVERAGE(COMB_PREDIC_ITERATION1!CO4,COMB_PREDIC_ITERATION2!CO4)</f>
        <v>5.3515474164157292E-2</v>
      </c>
      <c r="CP4">
        <f>AVERAGE(COMB_PREDIC_ITERATION1!CP4,COMB_PREDIC_ITERATION2!CP4)</f>
        <v>5.8259078276662477E-2</v>
      </c>
      <c r="CQ4">
        <f>AVERAGE(COMB_PREDIC_ITERATION1!CQ4,COMB_PREDIC_ITERATION2!CQ4)</f>
        <v>5.5979535430581935E-2</v>
      </c>
      <c r="CR4">
        <f>AVERAGE(COMB_PREDIC_ITERATION1!CR4,COMB_PREDIC_ITERATION2!CR4)</f>
        <v>5.6962526445810714E-2</v>
      </c>
      <c r="CS4">
        <f>AVERAGE(COMB_PREDIC_ITERATION1!CS4,COMB_PREDIC_ITERATION2!CS4)</f>
        <v>5.1618562811154942E-2</v>
      </c>
      <c r="CT4">
        <f>AVERAGE(COMB_PREDIC_ITERATION1!CT4,COMB_PREDIC_ITERATION2!CT4)</f>
        <v>6.1128793973487847E-2</v>
      </c>
      <c r="CU4">
        <f>AVERAGE(COMB_PREDIC_ITERATION1!CU4,COMB_PREDIC_ITERATION2!CU4)</f>
        <v>5.2171572720144166E-2</v>
      </c>
      <c r="CV4">
        <f>AVERAGE(COMB_PREDIC_ITERATION1!CV4,COMB_PREDIC_ITERATION2!CV4)</f>
        <v>5.7387647927376106E-2</v>
      </c>
      <c r="CW4">
        <f>AVERAGE(COMB_PREDIC_ITERATION1!CW4,COMB_PREDIC_ITERATION2!CW4)</f>
        <v>5.7506568523316773E-2</v>
      </c>
    </row>
    <row r="5" spans="1:101" x14ac:dyDescent="0.25">
      <c r="A5" t="s">
        <v>17</v>
      </c>
      <c r="B5">
        <f>AVERAGE(COMB_PREDIC_ITERATION1!B5,COMB_PREDIC_ITERATION2!B5)</f>
        <v>0.31327028884016844</v>
      </c>
      <c r="C5">
        <f>AVERAGE(COMB_PREDIC_ITERATION1!C5,COMB_PREDIC_ITERATION2!C5)</f>
        <v>0.32229105747331499</v>
      </c>
      <c r="D5">
        <f>AVERAGE(COMB_PREDIC_ITERATION1!D5,COMB_PREDIC_ITERATION2!D5)</f>
        <v>0.31761123871897867</v>
      </c>
      <c r="E5">
        <f>AVERAGE(COMB_PREDIC_ITERATION1!E5,COMB_PREDIC_ITERATION2!E5)</f>
        <v>0.3011703726733157</v>
      </c>
      <c r="F5">
        <f>AVERAGE(COMB_PREDIC_ITERATION1!F5,COMB_PREDIC_ITERATION2!F5)</f>
        <v>0.32135786902535113</v>
      </c>
      <c r="G5">
        <f>AVERAGE(COMB_PREDIC_ITERATION1!G5,COMB_PREDIC_ITERATION2!G5)</f>
        <v>0.31939077570320834</v>
      </c>
      <c r="H5">
        <f>AVERAGE(COMB_PREDIC_ITERATION1!H5,COMB_PREDIC_ITERATION2!H5)</f>
        <v>0.3100198675670377</v>
      </c>
      <c r="I5">
        <f>AVERAGE(COMB_PREDIC_ITERATION1!I5,COMB_PREDIC_ITERATION2!I5)</f>
        <v>0.31252435203308765</v>
      </c>
      <c r="J5">
        <f>AVERAGE(COMB_PREDIC_ITERATION1!J5,COMB_PREDIC_ITERATION2!J5)</f>
        <v>0.31865290841354799</v>
      </c>
      <c r="K5">
        <f>AVERAGE(COMB_PREDIC_ITERATION1!K5,COMB_PREDIC_ITERATION2!K5)</f>
        <v>0.3089342569210462</v>
      </c>
      <c r="L5">
        <f>AVERAGE(COMB_PREDIC_ITERATION1!L5,COMB_PREDIC_ITERATION2!L5)</f>
        <v>0.31253854847967982</v>
      </c>
      <c r="M5">
        <f>AVERAGE(COMB_PREDIC_ITERATION1!M5,COMB_PREDIC_ITERATION2!M5)</f>
        <v>0.31381195658428718</v>
      </c>
      <c r="N5">
        <f>AVERAGE(COMB_PREDIC_ITERATION1!N5,COMB_PREDIC_ITERATION2!N5)</f>
        <v>0.32118901234988695</v>
      </c>
      <c r="O5">
        <f>AVERAGE(COMB_PREDIC_ITERATION1!O5,COMB_PREDIC_ITERATION2!O5)</f>
        <v>0.31214245416754083</v>
      </c>
      <c r="P5">
        <f>AVERAGE(COMB_PREDIC_ITERATION1!P5,COMB_PREDIC_ITERATION2!P5)</f>
        <v>0.32388113582754574</v>
      </c>
      <c r="Q5">
        <f>AVERAGE(COMB_PREDIC_ITERATION1!Q5,COMB_PREDIC_ITERATION2!Q5)</f>
        <v>0.31203697669415603</v>
      </c>
      <c r="R5">
        <f>AVERAGE(COMB_PREDIC_ITERATION1!R5,COMB_PREDIC_ITERATION2!R5)</f>
        <v>0.31652449829066998</v>
      </c>
      <c r="S5">
        <f>AVERAGE(COMB_PREDIC_ITERATION1!S5,COMB_PREDIC_ITERATION2!S5)</f>
        <v>0.3187868988885465</v>
      </c>
      <c r="T5">
        <f>AVERAGE(COMB_PREDIC_ITERATION1!T5,COMB_PREDIC_ITERATION2!T5)</f>
        <v>0.32127853478686857</v>
      </c>
      <c r="U5">
        <f>AVERAGE(COMB_PREDIC_ITERATION1!U5,COMB_PREDIC_ITERATION2!U5)</f>
        <v>0.31956492242361417</v>
      </c>
      <c r="V5">
        <f>AVERAGE(COMB_PREDIC_ITERATION1!V5,COMB_PREDIC_ITERATION2!V5)</f>
        <v>0.32450071201626413</v>
      </c>
      <c r="W5">
        <f>AVERAGE(COMB_PREDIC_ITERATION1!W5,COMB_PREDIC_ITERATION2!W5)</f>
        <v>0.31584433310172483</v>
      </c>
      <c r="X5">
        <f>AVERAGE(COMB_PREDIC_ITERATION1!X5,COMB_PREDIC_ITERATION2!X5)</f>
        <v>0.31660238266114066</v>
      </c>
      <c r="Y5">
        <f>AVERAGE(COMB_PREDIC_ITERATION1!Y5,COMB_PREDIC_ITERATION2!Y5)</f>
        <v>0.31846263289517429</v>
      </c>
      <c r="Z5">
        <f>AVERAGE(COMB_PREDIC_ITERATION1!Z5,COMB_PREDIC_ITERATION2!Z5)</f>
        <v>0.31779163731702897</v>
      </c>
      <c r="AA5">
        <f>AVERAGE(COMB_PREDIC_ITERATION1!AA5,COMB_PREDIC_ITERATION2!AA5)</f>
        <v>0.30350447878975628</v>
      </c>
      <c r="AB5">
        <f>AVERAGE(COMB_PREDIC_ITERATION1!AB5,COMB_PREDIC_ITERATION2!AB5)</f>
        <v>0.32515259392254442</v>
      </c>
      <c r="AC5">
        <f>AVERAGE(COMB_PREDIC_ITERATION1!AC5,COMB_PREDIC_ITERATION2!AC5)</f>
        <v>0.31960443763279617</v>
      </c>
      <c r="AD5">
        <f>AVERAGE(COMB_PREDIC_ITERATION1!AD5,COMB_PREDIC_ITERATION2!AD5)</f>
        <v>0.31333276094013496</v>
      </c>
      <c r="AE5">
        <f>AVERAGE(COMB_PREDIC_ITERATION1!AE5,COMB_PREDIC_ITERATION2!AE5)</f>
        <v>0.31992997188704886</v>
      </c>
      <c r="AF5">
        <f>AVERAGE(COMB_PREDIC_ITERATION1!AF5,COMB_PREDIC_ITERATION2!AF5)</f>
        <v>0.31856507008906787</v>
      </c>
      <c r="AG5">
        <f>AVERAGE(COMB_PREDIC_ITERATION1!AG5,COMB_PREDIC_ITERATION2!AG5)</f>
        <v>0.32047850425058327</v>
      </c>
      <c r="AH5">
        <f>AVERAGE(COMB_PREDIC_ITERATION1!AH5,COMB_PREDIC_ITERATION2!AH5)</f>
        <v>0.31403691606640727</v>
      </c>
      <c r="AI5">
        <f>AVERAGE(COMB_PREDIC_ITERATION1!AI5,COMB_PREDIC_ITERATION2!AI5)</f>
        <v>0.30879731354787032</v>
      </c>
      <c r="AJ5">
        <f>AVERAGE(COMB_PREDIC_ITERATION1!AJ5,COMB_PREDIC_ITERATION2!AJ5)</f>
        <v>0.32146703563541751</v>
      </c>
      <c r="AK5">
        <f>AVERAGE(COMB_PREDIC_ITERATION1!AK5,COMB_PREDIC_ITERATION2!AK5)</f>
        <v>0.31811054944907158</v>
      </c>
      <c r="AL5">
        <f>AVERAGE(COMB_PREDIC_ITERATION1!AL5,COMB_PREDIC_ITERATION2!AL5)</f>
        <v>0.32390729534188589</v>
      </c>
      <c r="AM5">
        <f>AVERAGE(COMB_PREDIC_ITERATION1!AM5,COMB_PREDIC_ITERATION2!AM5)</f>
        <v>0.31901216432750279</v>
      </c>
      <c r="AN5">
        <f>AVERAGE(COMB_PREDIC_ITERATION1!AN5,COMB_PREDIC_ITERATION2!AN5)</f>
        <v>0.32303876601017156</v>
      </c>
      <c r="AO5">
        <f>AVERAGE(COMB_PREDIC_ITERATION1!AO5,COMB_PREDIC_ITERATION2!AO5)</f>
        <v>0.31464568490913608</v>
      </c>
      <c r="AP5">
        <f>AVERAGE(COMB_PREDIC_ITERATION1!AP5,COMB_PREDIC_ITERATION2!AP5)</f>
        <v>0.31619405624090036</v>
      </c>
      <c r="AQ5">
        <f>AVERAGE(COMB_PREDIC_ITERATION1!AQ5,COMB_PREDIC_ITERATION2!AQ5)</f>
        <v>0.31699035725243335</v>
      </c>
      <c r="AR5">
        <f>AVERAGE(COMB_PREDIC_ITERATION1!AR5,COMB_PREDIC_ITERATION2!AR5)</f>
        <v>0.32012149954593777</v>
      </c>
      <c r="AS5">
        <f>AVERAGE(COMB_PREDIC_ITERATION1!AS5,COMB_PREDIC_ITERATION2!AS5)</f>
        <v>0.31742091167278419</v>
      </c>
      <c r="AT5">
        <f>AVERAGE(COMB_PREDIC_ITERATION1!AT5,COMB_PREDIC_ITERATION2!AT5)</f>
        <v>0.31806859876705607</v>
      </c>
      <c r="AU5">
        <f>AVERAGE(COMB_PREDIC_ITERATION1!AU5,COMB_PREDIC_ITERATION2!AU5)</f>
        <v>0.31483421614291396</v>
      </c>
      <c r="AV5">
        <f>AVERAGE(COMB_PREDIC_ITERATION1!AV5,COMB_PREDIC_ITERATION2!AV5)</f>
        <v>0.31354701401173812</v>
      </c>
      <c r="AW5">
        <f>AVERAGE(COMB_PREDIC_ITERATION1!AW5,COMB_PREDIC_ITERATION2!AW5)</f>
        <v>0.30646015194616927</v>
      </c>
      <c r="AX5">
        <f>AVERAGE(COMB_PREDIC_ITERATION1!AX5,COMB_PREDIC_ITERATION2!AX5)</f>
        <v>0.31626289561683707</v>
      </c>
      <c r="AY5">
        <f>AVERAGE(COMB_PREDIC_ITERATION1!AY5,COMB_PREDIC_ITERATION2!AY5)</f>
        <v>0.31416314000411694</v>
      </c>
      <c r="AZ5">
        <f>AVERAGE(COMB_PREDIC_ITERATION1!AZ5,COMB_PREDIC_ITERATION2!AZ5)</f>
        <v>0.31815792778213325</v>
      </c>
      <c r="BA5">
        <f>AVERAGE(COMB_PREDIC_ITERATION1!BA5,COMB_PREDIC_ITERATION2!BA5)</f>
        <v>0.31463197695198408</v>
      </c>
      <c r="BB5">
        <f>AVERAGE(COMB_PREDIC_ITERATION1!BB5,COMB_PREDIC_ITERATION2!BB5)</f>
        <v>0.31793555101451543</v>
      </c>
      <c r="BC5">
        <f>AVERAGE(COMB_PREDIC_ITERATION1!BC5,COMB_PREDIC_ITERATION2!BC5)</f>
        <v>0.31707061242611423</v>
      </c>
      <c r="BD5">
        <f>AVERAGE(COMB_PREDIC_ITERATION1!BD5,COMB_PREDIC_ITERATION2!BD5)</f>
        <v>0.31439457588906555</v>
      </c>
      <c r="BE5">
        <f>AVERAGE(COMB_PREDIC_ITERATION1!BE5,COMB_PREDIC_ITERATION2!BE5)</f>
        <v>0.31532666948613763</v>
      </c>
      <c r="BF5">
        <f>AVERAGE(COMB_PREDIC_ITERATION1!BF5,COMB_PREDIC_ITERATION2!BF5)</f>
        <v>0.31655462275255858</v>
      </c>
      <c r="BG5">
        <f>AVERAGE(COMB_PREDIC_ITERATION1!BG5,COMB_PREDIC_ITERATION2!BG5)</f>
        <v>0.32186133131093919</v>
      </c>
      <c r="BH5">
        <f>AVERAGE(COMB_PREDIC_ITERATION1!BH5,COMB_PREDIC_ITERATION2!BH5)</f>
        <v>0.31288305477957556</v>
      </c>
      <c r="BI5">
        <f>AVERAGE(COMB_PREDIC_ITERATION1!BI5,COMB_PREDIC_ITERATION2!BI5)</f>
        <v>0.31637863391048959</v>
      </c>
      <c r="BJ5">
        <f>AVERAGE(COMB_PREDIC_ITERATION1!BJ5,COMB_PREDIC_ITERATION2!BJ5)</f>
        <v>0.31422054141006167</v>
      </c>
      <c r="BK5">
        <f>AVERAGE(COMB_PREDIC_ITERATION1!BK5,COMB_PREDIC_ITERATION2!BK5)</f>
        <v>0.31542417280028678</v>
      </c>
      <c r="BL5">
        <f>AVERAGE(COMB_PREDIC_ITERATION1!BL5,COMB_PREDIC_ITERATION2!BL5)</f>
        <v>0.32448957867335543</v>
      </c>
      <c r="BM5">
        <f>AVERAGE(COMB_PREDIC_ITERATION1!BM5,COMB_PREDIC_ITERATION2!BM5)</f>
        <v>0.31929370895589043</v>
      </c>
      <c r="BN5">
        <f>AVERAGE(COMB_PREDIC_ITERATION1!BN5,COMB_PREDIC_ITERATION2!BN5)</f>
        <v>0.32039497774986692</v>
      </c>
      <c r="BO5">
        <f>AVERAGE(COMB_PREDIC_ITERATION1!BO5,COMB_PREDIC_ITERATION2!BO5)</f>
        <v>0.31769480612618511</v>
      </c>
      <c r="BP5">
        <f>AVERAGE(COMB_PREDIC_ITERATION1!BP5,COMB_PREDIC_ITERATION2!BP5)</f>
        <v>0.31798954419198527</v>
      </c>
      <c r="BQ5">
        <f>AVERAGE(COMB_PREDIC_ITERATION1!BQ5,COMB_PREDIC_ITERATION2!BQ5)</f>
        <v>0.30991341084280655</v>
      </c>
      <c r="BR5">
        <f>AVERAGE(COMB_PREDIC_ITERATION1!BR5,COMB_PREDIC_ITERATION2!BR5)</f>
        <v>0.31485377335968268</v>
      </c>
      <c r="BS5">
        <f>AVERAGE(COMB_PREDIC_ITERATION1!BS5,COMB_PREDIC_ITERATION2!BS5)</f>
        <v>0.31482133057553818</v>
      </c>
      <c r="BT5">
        <f>AVERAGE(COMB_PREDIC_ITERATION1!BT5,COMB_PREDIC_ITERATION2!BT5)</f>
        <v>0.32422853767406679</v>
      </c>
      <c r="BU5">
        <f>AVERAGE(COMB_PREDIC_ITERATION1!BU5,COMB_PREDIC_ITERATION2!BU5)</f>
        <v>0.32364892623229868</v>
      </c>
      <c r="BV5">
        <f>AVERAGE(COMB_PREDIC_ITERATION1!BV5,COMB_PREDIC_ITERATION2!BV5)</f>
        <v>0.31922140317582404</v>
      </c>
      <c r="BW5">
        <f>AVERAGE(COMB_PREDIC_ITERATION1!BW5,COMB_PREDIC_ITERATION2!BW5)</f>
        <v>0.32470423519335556</v>
      </c>
      <c r="BX5">
        <f>AVERAGE(COMB_PREDIC_ITERATION1!BX5,COMB_PREDIC_ITERATION2!BX5)</f>
        <v>0.31678170452608073</v>
      </c>
      <c r="BY5">
        <f>AVERAGE(COMB_PREDIC_ITERATION1!BY5,COMB_PREDIC_ITERATION2!BY5)</f>
        <v>0.32532900856197672</v>
      </c>
      <c r="BZ5">
        <f>AVERAGE(COMB_PREDIC_ITERATION1!BZ5,COMB_PREDIC_ITERATION2!BZ5)</f>
        <v>0.31603685376574792</v>
      </c>
      <c r="CA5">
        <f>AVERAGE(COMB_PREDIC_ITERATION1!CA5,COMB_PREDIC_ITERATION2!CA5)</f>
        <v>0.32885036423936198</v>
      </c>
      <c r="CB5">
        <f>AVERAGE(COMB_PREDIC_ITERATION1!CB5,COMB_PREDIC_ITERATION2!CB5)</f>
        <v>0.32093721629487199</v>
      </c>
      <c r="CC5">
        <f>AVERAGE(COMB_PREDIC_ITERATION1!CC5,COMB_PREDIC_ITERATION2!CC5)</f>
        <v>0.31889407701974681</v>
      </c>
      <c r="CD5">
        <f>AVERAGE(COMB_PREDIC_ITERATION1!CD5,COMB_PREDIC_ITERATION2!CD5)</f>
        <v>0.319451678833791</v>
      </c>
      <c r="CE5">
        <f>AVERAGE(COMB_PREDIC_ITERATION1!CE5,COMB_PREDIC_ITERATION2!CE5)</f>
        <v>0.31518578704796496</v>
      </c>
      <c r="CF5">
        <f>AVERAGE(COMB_PREDIC_ITERATION1!CF5,COMB_PREDIC_ITERATION2!CF5)</f>
        <v>0.31749714580639499</v>
      </c>
      <c r="CG5">
        <f>AVERAGE(COMB_PREDIC_ITERATION1!CG5,COMB_PREDIC_ITERATION2!CG5)</f>
        <v>0.31489763803007981</v>
      </c>
      <c r="CH5">
        <f>AVERAGE(COMB_PREDIC_ITERATION1!CH5,COMB_PREDIC_ITERATION2!CH5)</f>
        <v>0.32240125638477402</v>
      </c>
      <c r="CI5">
        <f>AVERAGE(COMB_PREDIC_ITERATION1!CI5,COMB_PREDIC_ITERATION2!CI5)</f>
        <v>0.31769301570945363</v>
      </c>
      <c r="CJ5">
        <f>AVERAGE(COMB_PREDIC_ITERATION1!CJ5,COMB_PREDIC_ITERATION2!CJ5)</f>
        <v>0.32409618097230325</v>
      </c>
      <c r="CK5">
        <f>AVERAGE(COMB_PREDIC_ITERATION1!CK5,COMB_PREDIC_ITERATION2!CK5)</f>
        <v>0.31625055349595077</v>
      </c>
      <c r="CL5">
        <f>AVERAGE(COMB_PREDIC_ITERATION1!CL5,COMB_PREDIC_ITERATION2!CL5)</f>
        <v>0.32596830840905455</v>
      </c>
      <c r="CM5">
        <f>AVERAGE(COMB_PREDIC_ITERATION1!CM5,COMB_PREDIC_ITERATION2!CM5)</f>
        <v>0.32134745342995752</v>
      </c>
      <c r="CN5">
        <f>AVERAGE(COMB_PREDIC_ITERATION1!CN5,COMB_PREDIC_ITERATION2!CN5)</f>
        <v>0.31406272931829043</v>
      </c>
      <c r="CO5">
        <f>AVERAGE(COMB_PREDIC_ITERATION1!CO5,COMB_PREDIC_ITERATION2!CO5)</f>
        <v>0.31025666453873907</v>
      </c>
      <c r="CP5">
        <f>AVERAGE(COMB_PREDIC_ITERATION1!CP5,COMB_PREDIC_ITERATION2!CP5)</f>
        <v>0.32292388418241708</v>
      </c>
      <c r="CQ5">
        <f>AVERAGE(COMB_PREDIC_ITERATION1!CQ5,COMB_PREDIC_ITERATION2!CQ5)</f>
        <v>0.31978217983762236</v>
      </c>
      <c r="CR5">
        <f>AVERAGE(COMB_PREDIC_ITERATION1!CR5,COMB_PREDIC_ITERATION2!CR5)</f>
        <v>0.32048030282818385</v>
      </c>
      <c r="CS5">
        <f>AVERAGE(COMB_PREDIC_ITERATION1!CS5,COMB_PREDIC_ITERATION2!CS5)</f>
        <v>0.32767083458825608</v>
      </c>
      <c r="CT5">
        <f>AVERAGE(COMB_PREDIC_ITERATION1!CT5,COMB_PREDIC_ITERATION2!CT5)</f>
        <v>0.31966748155881702</v>
      </c>
      <c r="CU5">
        <f>AVERAGE(COMB_PREDIC_ITERATION1!CU5,COMB_PREDIC_ITERATION2!CU5)</f>
        <v>0.32689343638805574</v>
      </c>
      <c r="CV5">
        <f>AVERAGE(COMB_PREDIC_ITERATION1!CV5,COMB_PREDIC_ITERATION2!CV5)</f>
        <v>0.32198359062834581</v>
      </c>
      <c r="CW5">
        <f>AVERAGE(COMB_PREDIC_ITERATION1!CW5,COMB_PREDIC_ITERATION2!CW5)</f>
        <v>0.32155245436538327</v>
      </c>
    </row>
    <row r="6" spans="1:101" x14ac:dyDescent="0.25">
      <c r="A6" t="s">
        <v>18</v>
      </c>
      <c r="B6">
        <f>AVERAGE(COMB_PREDIC_ITERATION1!B6,COMB_PREDIC_ITERATION2!B6)</f>
        <v>5.0310773466062161E-3</v>
      </c>
      <c r="C6">
        <f>AVERAGE(COMB_PREDIC_ITERATION1!C6,COMB_PREDIC_ITERATION2!C6)</f>
        <v>5.5724184332959659E-3</v>
      </c>
      <c r="D6">
        <f>AVERAGE(COMB_PREDIC_ITERATION1!D6,COMB_PREDIC_ITERATION2!D6)</f>
        <v>5.4759639714840828E-3</v>
      </c>
      <c r="E6">
        <f>AVERAGE(COMB_PREDIC_ITERATION1!E6,COMB_PREDIC_ITERATION2!E6)</f>
        <v>5.7478818269278663E-3</v>
      </c>
      <c r="F6">
        <f>AVERAGE(COMB_PREDIC_ITERATION1!F6,COMB_PREDIC_ITERATION2!F6)</f>
        <v>5.368195893293585E-3</v>
      </c>
      <c r="G6">
        <f>AVERAGE(COMB_PREDIC_ITERATION1!G6,COMB_PREDIC_ITERATION2!G6)</f>
        <v>5.7656683122923047E-3</v>
      </c>
      <c r="H6">
        <f>AVERAGE(COMB_PREDIC_ITERATION1!H6,COMB_PREDIC_ITERATION2!H6)</f>
        <v>5.3137701524048706E-3</v>
      </c>
      <c r="I6">
        <f>AVERAGE(COMB_PREDIC_ITERATION1!I6,COMB_PREDIC_ITERATION2!I6)</f>
        <v>5.6647214950223887E-3</v>
      </c>
      <c r="J6">
        <f>AVERAGE(COMB_PREDIC_ITERATION1!J6,COMB_PREDIC_ITERATION2!J6)</f>
        <v>5.6194344962750171E-3</v>
      </c>
      <c r="K6">
        <f>AVERAGE(COMB_PREDIC_ITERATION1!K6,COMB_PREDIC_ITERATION2!K6)</f>
        <v>5.7606771070080366E-3</v>
      </c>
      <c r="L6">
        <f>AVERAGE(COMB_PREDIC_ITERATION1!L6,COMB_PREDIC_ITERATION2!L6)</f>
        <v>5.580633769696643E-3</v>
      </c>
      <c r="M6">
        <f>AVERAGE(COMB_PREDIC_ITERATION1!M6,COMB_PREDIC_ITERATION2!M6)</f>
        <v>5.5167883913682745E-3</v>
      </c>
      <c r="N6">
        <f>AVERAGE(COMB_PREDIC_ITERATION1!N6,COMB_PREDIC_ITERATION2!N6)</f>
        <v>5.2254135616000719E-3</v>
      </c>
      <c r="O6">
        <f>AVERAGE(COMB_PREDIC_ITERATION1!O6,COMB_PREDIC_ITERATION2!O6)</f>
        <v>5.5966342222145572E-3</v>
      </c>
      <c r="P6">
        <f>AVERAGE(COMB_PREDIC_ITERATION1!P6,COMB_PREDIC_ITERATION2!P6)</f>
        <v>5.3658779830278204E-3</v>
      </c>
      <c r="Q6">
        <f>AVERAGE(COMB_PREDIC_ITERATION1!Q6,COMB_PREDIC_ITERATION2!Q6)</f>
        <v>5.6358338350819999E-3</v>
      </c>
      <c r="R6">
        <f>AVERAGE(COMB_PREDIC_ITERATION1!R6,COMB_PREDIC_ITERATION2!R6)</f>
        <v>5.5209249983843023E-3</v>
      </c>
      <c r="S6">
        <f>AVERAGE(COMB_PREDIC_ITERATION1!S6,COMB_PREDIC_ITERATION2!S6)</f>
        <v>5.7076935114825592E-3</v>
      </c>
      <c r="T6">
        <f>AVERAGE(COMB_PREDIC_ITERATION1!T6,COMB_PREDIC_ITERATION2!T6)</f>
        <v>5.4816445130947897E-3</v>
      </c>
      <c r="U6">
        <f>AVERAGE(COMB_PREDIC_ITERATION1!U6,COMB_PREDIC_ITERATION2!U6)</f>
        <v>5.65528747945576E-3</v>
      </c>
      <c r="V6">
        <f>AVERAGE(COMB_PREDIC_ITERATION1!V6,COMB_PREDIC_ITERATION2!V6)</f>
        <v>5.2329292726744775E-3</v>
      </c>
      <c r="W6">
        <f>AVERAGE(COMB_PREDIC_ITERATION1!W6,COMB_PREDIC_ITERATION2!W6)</f>
        <v>5.8097546927632134E-3</v>
      </c>
      <c r="X6">
        <f>AVERAGE(COMB_PREDIC_ITERATION1!X6,COMB_PREDIC_ITERATION2!X6)</f>
        <v>5.3054745542938323E-3</v>
      </c>
      <c r="Y6">
        <f>AVERAGE(COMB_PREDIC_ITERATION1!Y6,COMB_PREDIC_ITERATION2!Y6)</f>
        <v>5.6682317601597157E-3</v>
      </c>
      <c r="Z6">
        <f>AVERAGE(COMB_PREDIC_ITERATION1!Z6,COMB_PREDIC_ITERATION2!Z6)</f>
        <v>5.3658652159390219E-3</v>
      </c>
      <c r="AA6">
        <f>AVERAGE(COMB_PREDIC_ITERATION1!AA6,COMB_PREDIC_ITERATION2!AA6)</f>
        <v>5.7411277336977522E-3</v>
      </c>
      <c r="AB6">
        <f>AVERAGE(COMB_PREDIC_ITERATION1!AB6,COMB_PREDIC_ITERATION2!AB6)</f>
        <v>5.5430115536701415E-3</v>
      </c>
      <c r="AC6">
        <f>AVERAGE(COMB_PREDIC_ITERATION1!AC6,COMB_PREDIC_ITERATION2!AC6)</f>
        <v>5.7752434739331403E-3</v>
      </c>
      <c r="AD6">
        <f>AVERAGE(COMB_PREDIC_ITERATION1!AD6,COMB_PREDIC_ITERATION2!AD6)</f>
        <v>5.4259636622867938E-3</v>
      </c>
      <c r="AE6">
        <f>AVERAGE(COMB_PREDIC_ITERATION1!AE6,COMB_PREDIC_ITERATION2!AE6)</f>
        <v>5.6292983041991663E-3</v>
      </c>
      <c r="AF6">
        <f>AVERAGE(COMB_PREDIC_ITERATION1!AF6,COMB_PREDIC_ITERATION2!AF6)</f>
        <v>5.5351744550620509E-3</v>
      </c>
      <c r="AG6">
        <f>AVERAGE(COMB_PREDIC_ITERATION1!AG6,COMB_PREDIC_ITERATION2!AG6)</f>
        <v>5.7032093509003243E-3</v>
      </c>
      <c r="AH6">
        <f>AVERAGE(COMB_PREDIC_ITERATION1!AH6,COMB_PREDIC_ITERATION2!AH6)</f>
        <v>5.4996415010620438E-3</v>
      </c>
      <c r="AI6">
        <f>AVERAGE(COMB_PREDIC_ITERATION1!AI6,COMB_PREDIC_ITERATION2!AI6)</f>
        <v>5.6894680560996228E-3</v>
      </c>
      <c r="AJ6">
        <f>AVERAGE(COMB_PREDIC_ITERATION1!AJ6,COMB_PREDIC_ITERATION2!AJ6)</f>
        <v>5.6071490796698528E-3</v>
      </c>
      <c r="AK6">
        <f>AVERAGE(COMB_PREDIC_ITERATION1!AK6,COMB_PREDIC_ITERATION2!AK6)</f>
        <v>5.5812586150438279E-3</v>
      </c>
      <c r="AL6">
        <f>AVERAGE(COMB_PREDIC_ITERATION1!AL6,COMB_PREDIC_ITERATION2!AL6)</f>
        <v>5.5381883509953902E-3</v>
      </c>
      <c r="AM6">
        <f>AVERAGE(COMB_PREDIC_ITERATION1!AM6,COMB_PREDIC_ITERATION2!AM6)</f>
        <v>5.4723236423006357E-3</v>
      </c>
      <c r="AN6">
        <f>AVERAGE(COMB_PREDIC_ITERATION1!AN6,COMB_PREDIC_ITERATION2!AN6)</f>
        <v>5.5485639507649983E-3</v>
      </c>
      <c r="AO6">
        <f>AVERAGE(COMB_PREDIC_ITERATION1!AO6,COMB_PREDIC_ITERATION2!AO6)</f>
        <v>5.52519390261021E-3</v>
      </c>
      <c r="AP6">
        <f>AVERAGE(COMB_PREDIC_ITERATION1!AP6,COMB_PREDIC_ITERATION2!AP6)</f>
        <v>5.6098139664250962E-3</v>
      </c>
      <c r="AQ6">
        <f>AVERAGE(COMB_PREDIC_ITERATION1!AQ6,COMB_PREDIC_ITERATION2!AQ6)</f>
        <v>5.9594934877933367E-3</v>
      </c>
      <c r="AR6">
        <f>AVERAGE(COMB_PREDIC_ITERATION1!AR6,COMB_PREDIC_ITERATION2!AR6)</f>
        <v>5.4752372259284227E-3</v>
      </c>
      <c r="AS6">
        <f>AVERAGE(COMB_PREDIC_ITERATION1!AS6,COMB_PREDIC_ITERATION2!AS6)</f>
        <v>5.6286819700566704E-3</v>
      </c>
      <c r="AT6">
        <f>AVERAGE(COMB_PREDIC_ITERATION1!AT6,COMB_PREDIC_ITERATION2!AT6)</f>
        <v>5.6698214119327572E-3</v>
      </c>
      <c r="AU6">
        <f>AVERAGE(COMB_PREDIC_ITERATION1!AU6,COMB_PREDIC_ITERATION2!AU6)</f>
        <v>5.799154652399701E-3</v>
      </c>
      <c r="AV6">
        <f>AVERAGE(COMB_PREDIC_ITERATION1!AV6,COMB_PREDIC_ITERATION2!AV6)</f>
        <v>5.5871333978194312E-3</v>
      </c>
      <c r="AW6">
        <f>AVERAGE(COMB_PREDIC_ITERATION1!AW6,COMB_PREDIC_ITERATION2!AW6)</f>
        <v>5.7768302367517278E-3</v>
      </c>
      <c r="AX6">
        <f>AVERAGE(COMB_PREDIC_ITERATION1!AX6,COMB_PREDIC_ITERATION2!AX6)</f>
        <v>5.4603129984708947E-3</v>
      </c>
      <c r="AY6">
        <f>AVERAGE(COMB_PREDIC_ITERATION1!AY6,COMB_PREDIC_ITERATION2!AY6)</f>
        <v>5.6939075187311394E-3</v>
      </c>
      <c r="AZ6">
        <f>AVERAGE(COMB_PREDIC_ITERATION1!AZ6,COMB_PREDIC_ITERATION2!AZ6)</f>
        <v>5.3682372007520665E-3</v>
      </c>
      <c r="BA6">
        <f>AVERAGE(COMB_PREDIC_ITERATION1!BA6,COMB_PREDIC_ITERATION2!BA6)</f>
        <v>5.8341015642297215E-3</v>
      </c>
      <c r="BB6">
        <f>AVERAGE(COMB_PREDIC_ITERATION1!BB6,COMB_PREDIC_ITERATION2!BB6)</f>
        <v>5.3647903409365875E-3</v>
      </c>
      <c r="BC6">
        <f>AVERAGE(COMB_PREDIC_ITERATION1!BC6,COMB_PREDIC_ITERATION2!BC6)</f>
        <v>5.5037498163596488E-3</v>
      </c>
      <c r="BD6">
        <f>AVERAGE(COMB_PREDIC_ITERATION1!BD6,COMB_PREDIC_ITERATION2!BD6)</f>
        <v>5.5074322814901398E-3</v>
      </c>
      <c r="BE6">
        <f>AVERAGE(COMB_PREDIC_ITERATION1!BE6,COMB_PREDIC_ITERATION2!BE6)</f>
        <v>5.6502131162004619E-3</v>
      </c>
      <c r="BF6">
        <f>AVERAGE(COMB_PREDIC_ITERATION1!BF6,COMB_PREDIC_ITERATION2!BF6)</f>
        <v>5.447849673953036E-3</v>
      </c>
      <c r="BG6">
        <f>AVERAGE(COMB_PREDIC_ITERATION1!BG6,COMB_PREDIC_ITERATION2!BG6)</f>
        <v>5.6399665843714693E-3</v>
      </c>
      <c r="BH6">
        <f>AVERAGE(COMB_PREDIC_ITERATION1!BH6,COMB_PREDIC_ITERATION2!BH6)</f>
        <v>5.5062467701964797E-3</v>
      </c>
      <c r="BI6">
        <f>AVERAGE(COMB_PREDIC_ITERATION1!BI6,COMB_PREDIC_ITERATION2!BI6)</f>
        <v>5.788747493824427E-3</v>
      </c>
      <c r="BJ6">
        <f>AVERAGE(COMB_PREDIC_ITERATION1!BJ6,COMB_PREDIC_ITERATION2!BJ6)</f>
        <v>5.6870169482871099E-3</v>
      </c>
      <c r="BK6">
        <f>AVERAGE(COMB_PREDIC_ITERATION1!BK6,COMB_PREDIC_ITERATION2!BK6)</f>
        <v>5.8366228878055388E-3</v>
      </c>
      <c r="BL6">
        <f>AVERAGE(COMB_PREDIC_ITERATION1!BL6,COMB_PREDIC_ITERATION2!BL6)</f>
        <v>5.3443157296487378E-3</v>
      </c>
      <c r="BM6">
        <f>AVERAGE(COMB_PREDIC_ITERATION1!BM6,COMB_PREDIC_ITERATION2!BM6)</f>
        <v>5.7604514023245424E-3</v>
      </c>
      <c r="BN6">
        <f>AVERAGE(COMB_PREDIC_ITERATION1!BN6,COMB_PREDIC_ITERATION2!BN6)</f>
        <v>5.4476169889306602E-3</v>
      </c>
      <c r="BO6">
        <f>AVERAGE(COMB_PREDIC_ITERATION1!BO6,COMB_PREDIC_ITERATION2!BO6)</f>
        <v>5.7705614453118278E-3</v>
      </c>
      <c r="BP6">
        <f>AVERAGE(COMB_PREDIC_ITERATION1!BP6,COMB_PREDIC_ITERATION2!BP6)</f>
        <v>5.5909730281272323E-3</v>
      </c>
      <c r="BQ6">
        <f>AVERAGE(COMB_PREDIC_ITERATION1!BQ6,COMB_PREDIC_ITERATION2!BQ6)</f>
        <v>5.6593709274117537E-3</v>
      </c>
      <c r="BR6">
        <f>AVERAGE(COMB_PREDIC_ITERATION1!BR6,COMB_PREDIC_ITERATION2!BR6)</f>
        <v>5.4697962063774662E-3</v>
      </c>
      <c r="BS6">
        <f>AVERAGE(COMB_PREDIC_ITERATION1!BS6,COMB_PREDIC_ITERATION2!BS6)</f>
        <v>5.6400828236811765E-3</v>
      </c>
      <c r="BT6">
        <f>AVERAGE(COMB_PREDIC_ITERATION1!BT6,COMB_PREDIC_ITERATION2!BT6)</f>
        <v>5.581751184934384E-3</v>
      </c>
      <c r="BU6">
        <f>AVERAGE(COMB_PREDIC_ITERATION1!BU6,COMB_PREDIC_ITERATION2!BU6)</f>
        <v>5.7378303986988415E-3</v>
      </c>
      <c r="BV6">
        <f>AVERAGE(COMB_PREDIC_ITERATION1!BV6,COMB_PREDIC_ITERATION2!BV6)</f>
        <v>5.5989157736016423E-3</v>
      </c>
      <c r="BW6">
        <f>AVERAGE(COMB_PREDIC_ITERATION1!BW6,COMB_PREDIC_ITERATION2!BW6)</f>
        <v>5.7040763396943653E-3</v>
      </c>
      <c r="BX6">
        <f>AVERAGE(COMB_PREDIC_ITERATION1!BX6,COMB_PREDIC_ITERATION2!BX6)</f>
        <v>5.5190308878159461E-3</v>
      </c>
      <c r="BY6">
        <f>AVERAGE(COMB_PREDIC_ITERATION1!BY6,COMB_PREDIC_ITERATION2!BY6)</f>
        <v>5.44102375759941E-3</v>
      </c>
      <c r="BZ6">
        <f>AVERAGE(COMB_PREDIC_ITERATION1!BZ6,COMB_PREDIC_ITERATION2!BZ6)</f>
        <v>5.694155602920371E-3</v>
      </c>
      <c r="CA6">
        <f>AVERAGE(COMB_PREDIC_ITERATION1!CA6,COMB_PREDIC_ITERATION2!CA6)</f>
        <v>5.4570454774223332E-3</v>
      </c>
      <c r="CB6">
        <f>AVERAGE(COMB_PREDIC_ITERATION1!CB6,COMB_PREDIC_ITERATION2!CB6)</f>
        <v>5.4757910631685093E-3</v>
      </c>
      <c r="CC6">
        <f>AVERAGE(COMB_PREDIC_ITERATION1!CC6,COMB_PREDIC_ITERATION2!CC6)</f>
        <v>5.8665290622109123E-3</v>
      </c>
      <c r="CD6">
        <f>AVERAGE(COMB_PREDIC_ITERATION1!CD6,COMB_PREDIC_ITERATION2!CD6)</f>
        <v>5.456462044187026E-3</v>
      </c>
      <c r="CE6">
        <f>AVERAGE(COMB_PREDIC_ITERATION1!CE6,COMB_PREDIC_ITERATION2!CE6)</f>
        <v>5.8898485984965722E-3</v>
      </c>
      <c r="CF6">
        <f>AVERAGE(COMB_PREDIC_ITERATION1!CF6,COMB_PREDIC_ITERATION2!CF6)</f>
        <v>5.5936045772400468E-3</v>
      </c>
      <c r="CG6">
        <f>AVERAGE(COMB_PREDIC_ITERATION1!CG6,COMB_PREDIC_ITERATION2!CG6)</f>
        <v>5.575898320764658E-3</v>
      </c>
      <c r="CH6">
        <f>AVERAGE(COMB_PREDIC_ITERATION1!CH6,COMB_PREDIC_ITERATION2!CH6)</f>
        <v>5.4401088399974058E-3</v>
      </c>
      <c r="CI6">
        <f>AVERAGE(COMB_PREDIC_ITERATION1!CI6,COMB_PREDIC_ITERATION2!CI6)</f>
        <v>5.7774659589528484E-3</v>
      </c>
      <c r="CJ6">
        <f>AVERAGE(COMB_PREDIC_ITERATION1!CJ6,COMB_PREDIC_ITERATION2!CJ6)</f>
        <v>5.5056451455649273E-3</v>
      </c>
      <c r="CK6">
        <f>AVERAGE(COMB_PREDIC_ITERATION1!CK6,COMB_PREDIC_ITERATION2!CK6)</f>
        <v>5.8356246559776413E-3</v>
      </c>
      <c r="CL6">
        <f>AVERAGE(COMB_PREDIC_ITERATION1!CL6,COMB_PREDIC_ITERATION2!CL6)</f>
        <v>5.482881417201063E-3</v>
      </c>
      <c r="CM6">
        <f>AVERAGE(COMB_PREDIC_ITERATION1!CM6,COMB_PREDIC_ITERATION2!CM6)</f>
        <v>5.9631506050046509E-3</v>
      </c>
      <c r="CN6">
        <f>AVERAGE(COMB_PREDIC_ITERATION1!CN6,COMB_PREDIC_ITERATION2!CN6)</f>
        <v>5.5633680356861458E-3</v>
      </c>
      <c r="CO6">
        <f>AVERAGE(COMB_PREDIC_ITERATION1!CO6,COMB_PREDIC_ITERATION2!CO6)</f>
        <v>5.7287790147870958E-3</v>
      </c>
      <c r="CP6">
        <f>AVERAGE(COMB_PREDIC_ITERATION1!CP6,COMB_PREDIC_ITERATION2!CP6)</f>
        <v>5.4585915615131108E-3</v>
      </c>
      <c r="CQ6">
        <f>AVERAGE(COMB_PREDIC_ITERATION1!CQ6,COMB_PREDIC_ITERATION2!CQ6)</f>
        <v>5.7961599964107928E-3</v>
      </c>
      <c r="CR6">
        <f>AVERAGE(COMB_PREDIC_ITERATION1!CR6,COMB_PREDIC_ITERATION2!CR6)</f>
        <v>5.7152563096412763E-3</v>
      </c>
      <c r="CS6">
        <f>AVERAGE(COMB_PREDIC_ITERATION1!CS6,COMB_PREDIC_ITERATION2!CS6)</f>
        <v>5.6880642445650319E-3</v>
      </c>
      <c r="CT6">
        <f>AVERAGE(COMB_PREDIC_ITERATION1!CT6,COMB_PREDIC_ITERATION2!CT6)</f>
        <v>5.3667126772400636E-3</v>
      </c>
      <c r="CU6">
        <f>AVERAGE(COMB_PREDIC_ITERATION1!CU6,COMB_PREDIC_ITERATION2!CU6)</f>
        <v>5.8208440889607367E-3</v>
      </c>
      <c r="CV6">
        <f>AVERAGE(COMB_PREDIC_ITERATION1!CV6,COMB_PREDIC_ITERATION2!CV6)</f>
        <v>5.6357172879760321E-3</v>
      </c>
      <c r="CW6">
        <f>AVERAGE(COMB_PREDIC_ITERATION1!CW6,COMB_PREDIC_ITERATION2!CW6)</f>
        <v>5.7311307761601891E-3</v>
      </c>
    </row>
    <row r="7" spans="1:101" x14ac:dyDescent="0.25">
      <c r="A7" t="s">
        <v>19</v>
      </c>
      <c r="B7">
        <f>AVERAGE(COMB_PREDIC_ITERATION1!B7,COMB_PREDIC_ITERATION2!B7)</f>
        <v>0.11296459279262541</v>
      </c>
      <c r="C7">
        <f>AVERAGE(COMB_PREDIC_ITERATION1!C7,COMB_PREDIC_ITERATION2!C7)</f>
        <v>0.11526241802977946</v>
      </c>
      <c r="D7">
        <f>AVERAGE(COMB_PREDIC_ITERATION1!D7,COMB_PREDIC_ITERATION2!D7)</f>
        <v>0.11390563470543677</v>
      </c>
      <c r="E7">
        <f>AVERAGE(COMB_PREDIC_ITERATION1!E7,COMB_PREDIC_ITERATION2!E7)</f>
        <v>0.11385945494778528</v>
      </c>
      <c r="F7">
        <f>AVERAGE(COMB_PREDIC_ITERATION1!F7,COMB_PREDIC_ITERATION2!F7)</f>
        <v>0.11505090926183646</v>
      </c>
      <c r="G7">
        <f>AVERAGE(COMB_PREDIC_ITERATION1!G7,COMB_PREDIC_ITERATION2!G7)</f>
        <v>0.11644362043761267</v>
      </c>
      <c r="H7">
        <f>AVERAGE(COMB_PREDIC_ITERATION1!H7,COMB_PREDIC_ITERATION2!H7)</f>
        <v>0.11583412902329882</v>
      </c>
      <c r="I7">
        <f>AVERAGE(COMB_PREDIC_ITERATION1!I7,COMB_PREDIC_ITERATION2!I7)</f>
        <v>0.11539377347800035</v>
      </c>
      <c r="J7">
        <f>AVERAGE(COMB_PREDIC_ITERATION1!J7,COMB_PREDIC_ITERATION2!J7)</f>
        <v>0.11574946203371402</v>
      </c>
      <c r="K7">
        <f>AVERAGE(COMB_PREDIC_ITERATION1!K7,COMB_PREDIC_ITERATION2!K7)</f>
        <v>0.11480944185174896</v>
      </c>
      <c r="L7">
        <f>AVERAGE(COMB_PREDIC_ITERATION1!L7,COMB_PREDIC_ITERATION2!L7)</f>
        <v>0.11422460194082246</v>
      </c>
      <c r="M7">
        <f>AVERAGE(COMB_PREDIC_ITERATION1!M7,COMB_PREDIC_ITERATION2!M7)</f>
        <v>0.11420864975241458</v>
      </c>
      <c r="N7">
        <f>AVERAGE(COMB_PREDIC_ITERATION1!N7,COMB_PREDIC_ITERATION2!N7)</f>
        <v>0.11540250784544206</v>
      </c>
      <c r="O7">
        <f>AVERAGE(COMB_PREDIC_ITERATION1!O7,COMB_PREDIC_ITERATION2!O7)</f>
        <v>0.11828256360019013</v>
      </c>
      <c r="P7">
        <f>AVERAGE(COMB_PREDIC_ITERATION1!P7,COMB_PREDIC_ITERATION2!P7)</f>
        <v>0.11894581458296438</v>
      </c>
      <c r="Q7">
        <f>AVERAGE(COMB_PREDIC_ITERATION1!Q7,COMB_PREDIC_ITERATION2!Q7)</f>
        <v>0.11232812532537848</v>
      </c>
      <c r="R7">
        <f>AVERAGE(COMB_PREDIC_ITERATION1!R7,COMB_PREDIC_ITERATION2!R7)</f>
        <v>0.11826526404950871</v>
      </c>
      <c r="S7">
        <f>AVERAGE(COMB_PREDIC_ITERATION1!S7,COMB_PREDIC_ITERATION2!S7)</f>
        <v>0.11609407597950226</v>
      </c>
      <c r="T7">
        <f>AVERAGE(COMB_PREDIC_ITERATION1!T7,COMB_PREDIC_ITERATION2!T7)</f>
        <v>0.11656925977975391</v>
      </c>
      <c r="U7">
        <f>AVERAGE(COMB_PREDIC_ITERATION1!U7,COMB_PREDIC_ITERATION2!U7)</f>
        <v>0.11249729581417051</v>
      </c>
      <c r="V7">
        <f>AVERAGE(COMB_PREDIC_ITERATION1!V7,COMB_PREDIC_ITERATION2!V7)</f>
        <v>0.11511642250365076</v>
      </c>
      <c r="W7">
        <f>AVERAGE(COMB_PREDIC_ITERATION1!W7,COMB_PREDIC_ITERATION2!W7)</f>
        <v>0.11554577557621679</v>
      </c>
      <c r="X7">
        <f>AVERAGE(COMB_PREDIC_ITERATION1!X7,COMB_PREDIC_ITERATION2!X7)</f>
        <v>0.11528010626126747</v>
      </c>
      <c r="Y7">
        <f>AVERAGE(COMB_PREDIC_ITERATION1!Y7,COMB_PREDIC_ITERATION2!Y7)</f>
        <v>0.11386393278194712</v>
      </c>
      <c r="Z7">
        <f>AVERAGE(COMB_PREDIC_ITERATION1!Z7,COMB_PREDIC_ITERATION2!Z7)</f>
        <v>0.11440675812670134</v>
      </c>
      <c r="AA7">
        <f>AVERAGE(COMB_PREDIC_ITERATION1!AA7,COMB_PREDIC_ITERATION2!AA7)</f>
        <v>0.11710630433379582</v>
      </c>
      <c r="AB7">
        <f>AVERAGE(COMB_PREDIC_ITERATION1!AB7,COMB_PREDIC_ITERATION2!AB7)</f>
        <v>0.11308145915271639</v>
      </c>
      <c r="AC7">
        <f>AVERAGE(COMB_PREDIC_ITERATION1!AC7,COMB_PREDIC_ITERATION2!AC7)</f>
        <v>0.11372073647274412</v>
      </c>
      <c r="AD7">
        <f>AVERAGE(COMB_PREDIC_ITERATION1!AD7,COMB_PREDIC_ITERATION2!AD7)</f>
        <v>0.11592813234645075</v>
      </c>
      <c r="AE7">
        <f>AVERAGE(COMB_PREDIC_ITERATION1!AE7,COMB_PREDIC_ITERATION2!AE7)</f>
        <v>0.11480659043431274</v>
      </c>
      <c r="AF7">
        <f>AVERAGE(COMB_PREDIC_ITERATION1!AF7,COMB_PREDIC_ITERATION2!AF7)</f>
        <v>0.11537380487586973</v>
      </c>
      <c r="AG7">
        <f>AVERAGE(COMB_PREDIC_ITERATION1!AG7,COMB_PREDIC_ITERATION2!AG7)</f>
        <v>0.11264247573235323</v>
      </c>
      <c r="AH7">
        <f>AVERAGE(COMB_PREDIC_ITERATION1!AH7,COMB_PREDIC_ITERATION2!AH7)</f>
        <v>0.11386450763858748</v>
      </c>
      <c r="AI7">
        <f>AVERAGE(COMB_PREDIC_ITERATION1!AI7,COMB_PREDIC_ITERATION2!AI7)</f>
        <v>0.1165257008365003</v>
      </c>
      <c r="AJ7">
        <f>AVERAGE(COMB_PREDIC_ITERATION1!AJ7,COMB_PREDIC_ITERATION2!AJ7)</f>
        <v>0.11552468335241917</v>
      </c>
      <c r="AK7">
        <f>AVERAGE(COMB_PREDIC_ITERATION1!AK7,COMB_PREDIC_ITERATION2!AK7)</f>
        <v>0.11498995036313575</v>
      </c>
      <c r="AL7">
        <f>AVERAGE(COMB_PREDIC_ITERATION1!AL7,COMB_PREDIC_ITERATION2!AL7)</f>
        <v>0.11573161694580467</v>
      </c>
      <c r="AM7">
        <f>AVERAGE(COMB_PREDIC_ITERATION1!AM7,COMB_PREDIC_ITERATION2!AM7)</f>
        <v>0.11655539493671872</v>
      </c>
      <c r="AN7">
        <f>AVERAGE(COMB_PREDIC_ITERATION1!AN7,COMB_PREDIC_ITERATION2!AN7)</f>
        <v>0.11515911272675236</v>
      </c>
      <c r="AO7">
        <f>AVERAGE(COMB_PREDIC_ITERATION1!AO7,COMB_PREDIC_ITERATION2!AO7)</f>
        <v>0.1174376863127457</v>
      </c>
      <c r="AP7">
        <f>AVERAGE(COMB_PREDIC_ITERATION1!AP7,COMB_PREDIC_ITERATION2!AP7)</f>
        <v>0.11581837541768737</v>
      </c>
      <c r="AQ7">
        <f>AVERAGE(COMB_PREDIC_ITERATION1!AQ7,COMB_PREDIC_ITERATION2!AQ7)</f>
        <v>0.11417579902171218</v>
      </c>
      <c r="AR7">
        <f>AVERAGE(COMB_PREDIC_ITERATION1!AR7,COMB_PREDIC_ITERATION2!AR7)</f>
        <v>0.11772844346821182</v>
      </c>
      <c r="AS7">
        <f>AVERAGE(COMB_PREDIC_ITERATION1!AS7,COMB_PREDIC_ITERATION2!AS7)</f>
        <v>0.11796523388589444</v>
      </c>
      <c r="AT7">
        <f>AVERAGE(COMB_PREDIC_ITERATION1!AT7,COMB_PREDIC_ITERATION2!AT7)</f>
        <v>0.12004472257248883</v>
      </c>
      <c r="AU7">
        <f>AVERAGE(COMB_PREDIC_ITERATION1!AU7,COMB_PREDIC_ITERATION2!AU7)</f>
        <v>0.11195780005510281</v>
      </c>
      <c r="AV7">
        <f>AVERAGE(COMB_PREDIC_ITERATION1!AV7,COMB_PREDIC_ITERATION2!AV7)</f>
        <v>0.11677471635891565</v>
      </c>
      <c r="AW7">
        <f>AVERAGE(COMB_PREDIC_ITERATION1!AW7,COMB_PREDIC_ITERATION2!AW7)</f>
        <v>0.11748129580644723</v>
      </c>
      <c r="AX7">
        <f>AVERAGE(COMB_PREDIC_ITERATION1!AX7,COMB_PREDIC_ITERATION2!AX7)</f>
        <v>0.11355018357911328</v>
      </c>
      <c r="AY7">
        <f>AVERAGE(COMB_PREDIC_ITERATION1!AY7,COMB_PREDIC_ITERATION2!AY7)</f>
        <v>0.11491902249682069</v>
      </c>
      <c r="AZ7">
        <f>AVERAGE(COMB_PREDIC_ITERATION1!AZ7,COMB_PREDIC_ITERATION2!AZ7)</f>
        <v>0.11670392635032334</v>
      </c>
      <c r="BA7">
        <f>AVERAGE(COMB_PREDIC_ITERATION1!BA7,COMB_PREDIC_ITERATION2!BA7)</f>
        <v>0.11747974224488555</v>
      </c>
      <c r="BB7">
        <f>AVERAGE(COMB_PREDIC_ITERATION1!BB7,COMB_PREDIC_ITERATION2!BB7)</f>
        <v>0.11427837518677059</v>
      </c>
      <c r="BC7">
        <f>AVERAGE(COMB_PREDIC_ITERATION1!BC7,COMB_PREDIC_ITERATION2!BC7)</f>
        <v>0.11698316845028803</v>
      </c>
      <c r="BD7">
        <f>AVERAGE(COMB_PREDIC_ITERATION1!BD7,COMB_PREDIC_ITERATION2!BD7)</f>
        <v>0.11835418576254464</v>
      </c>
      <c r="BE7">
        <f>AVERAGE(COMB_PREDIC_ITERATION1!BE7,COMB_PREDIC_ITERATION2!BE7)</f>
        <v>0.11604100410267998</v>
      </c>
      <c r="BF7">
        <f>AVERAGE(COMB_PREDIC_ITERATION1!BF7,COMB_PREDIC_ITERATION2!BF7)</f>
        <v>0.12047298675287713</v>
      </c>
      <c r="BG7">
        <f>AVERAGE(COMB_PREDIC_ITERATION1!BG7,COMB_PREDIC_ITERATION2!BG7)</f>
        <v>0.11489647760635111</v>
      </c>
      <c r="BH7">
        <f>AVERAGE(COMB_PREDIC_ITERATION1!BH7,COMB_PREDIC_ITERATION2!BH7)</f>
        <v>0.12008654075112529</v>
      </c>
      <c r="BI7">
        <f>AVERAGE(COMB_PREDIC_ITERATION1!BI7,COMB_PREDIC_ITERATION2!BI7)</f>
        <v>0.12007044206747003</v>
      </c>
      <c r="BJ7">
        <f>AVERAGE(COMB_PREDIC_ITERATION1!BJ7,COMB_PREDIC_ITERATION2!BJ7)</f>
        <v>0.11856816789254114</v>
      </c>
      <c r="BK7">
        <f>AVERAGE(COMB_PREDIC_ITERATION1!BK7,COMB_PREDIC_ITERATION2!BK7)</f>
        <v>0.12007460053399852</v>
      </c>
      <c r="BL7">
        <f>AVERAGE(COMB_PREDIC_ITERATION1!BL7,COMB_PREDIC_ITERATION2!BL7)</f>
        <v>0.11365909307115724</v>
      </c>
      <c r="BM7">
        <f>AVERAGE(COMB_PREDIC_ITERATION1!BM7,COMB_PREDIC_ITERATION2!BM7)</f>
        <v>0.11683356706790944</v>
      </c>
      <c r="BN7">
        <f>AVERAGE(COMB_PREDIC_ITERATION1!BN7,COMB_PREDIC_ITERATION2!BN7)</f>
        <v>0.11872355098496755</v>
      </c>
      <c r="BO7">
        <f>AVERAGE(COMB_PREDIC_ITERATION1!BO7,COMB_PREDIC_ITERATION2!BO7)</f>
        <v>0.11984313581324567</v>
      </c>
      <c r="BP7">
        <f>AVERAGE(COMB_PREDIC_ITERATION1!BP7,COMB_PREDIC_ITERATION2!BP7)</f>
        <v>0.11900772884464969</v>
      </c>
      <c r="BQ7">
        <f>AVERAGE(COMB_PREDIC_ITERATION1!BQ7,COMB_PREDIC_ITERATION2!BQ7)</f>
        <v>0.11825465841160297</v>
      </c>
      <c r="BR7">
        <f>AVERAGE(COMB_PREDIC_ITERATION1!BR7,COMB_PREDIC_ITERATION2!BR7)</f>
        <v>0.11700385615027639</v>
      </c>
      <c r="BS7">
        <f>AVERAGE(COMB_PREDIC_ITERATION1!BS7,COMB_PREDIC_ITERATION2!BS7)</f>
        <v>0.11667496775316658</v>
      </c>
      <c r="BT7">
        <f>AVERAGE(COMB_PREDIC_ITERATION1!BT7,COMB_PREDIC_ITERATION2!BT7)</f>
        <v>0.11704346684454289</v>
      </c>
      <c r="BU7">
        <f>AVERAGE(COMB_PREDIC_ITERATION1!BU7,COMB_PREDIC_ITERATION2!BU7)</f>
        <v>0.11724283656351182</v>
      </c>
      <c r="BV7">
        <f>AVERAGE(COMB_PREDIC_ITERATION1!BV7,COMB_PREDIC_ITERATION2!BV7)</f>
        <v>0.11892521140859488</v>
      </c>
      <c r="BW7">
        <f>AVERAGE(COMB_PREDIC_ITERATION1!BW7,COMB_PREDIC_ITERATION2!BW7)</f>
        <v>0.11631683872910742</v>
      </c>
      <c r="BX7">
        <f>AVERAGE(COMB_PREDIC_ITERATION1!BX7,COMB_PREDIC_ITERATION2!BX7)</f>
        <v>0.12005085533246906</v>
      </c>
      <c r="BY7">
        <f>AVERAGE(COMB_PREDIC_ITERATION1!BY7,COMB_PREDIC_ITERATION2!BY7)</f>
        <v>0.11751932963385303</v>
      </c>
      <c r="BZ7">
        <f>AVERAGE(COMB_PREDIC_ITERATION1!BZ7,COMB_PREDIC_ITERATION2!BZ7)</f>
        <v>0.1215433351212537</v>
      </c>
      <c r="CA7">
        <f>AVERAGE(COMB_PREDIC_ITERATION1!CA7,COMB_PREDIC_ITERATION2!CA7)</f>
        <v>0.11593578675254593</v>
      </c>
      <c r="CB7">
        <f>AVERAGE(COMB_PREDIC_ITERATION1!CB7,COMB_PREDIC_ITERATION2!CB7)</f>
        <v>0.11673101750984577</v>
      </c>
      <c r="CC7">
        <f>AVERAGE(COMB_PREDIC_ITERATION1!CC7,COMB_PREDIC_ITERATION2!CC7)</f>
        <v>0.1161484156048362</v>
      </c>
      <c r="CD7">
        <f>AVERAGE(COMB_PREDIC_ITERATION1!CD7,COMB_PREDIC_ITERATION2!CD7)</f>
        <v>0.12191188653989488</v>
      </c>
      <c r="CE7">
        <f>AVERAGE(COMB_PREDIC_ITERATION1!CE7,COMB_PREDIC_ITERATION2!CE7)</f>
        <v>0.11872781069673234</v>
      </c>
      <c r="CF7">
        <f>AVERAGE(COMB_PREDIC_ITERATION1!CF7,COMB_PREDIC_ITERATION2!CF7)</f>
        <v>0.11934070730525144</v>
      </c>
      <c r="CG7">
        <f>AVERAGE(COMB_PREDIC_ITERATION1!CG7,COMB_PREDIC_ITERATION2!CG7)</f>
        <v>0.11938582288402012</v>
      </c>
      <c r="CH7">
        <f>AVERAGE(COMB_PREDIC_ITERATION1!CH7,COMB_PREDIC_ITERATION2!CH7)</f>
        <v>0.1161723605133196</v>
      </c>
      <c r="CI7">
        <f>AVERAGE(COMB_PREDIC_ITERATION1!CI7,COMB_PREDIC_ITERATION2!CI7)</f>
        <v>0.11994120247529813</v>
      </c>
      <c r="CJ7">
        <f>AVERAGE(COMB_PREDIC_ITERATION1!CJ7,COMB_PREDIC_ITERATION2!CJ7)</f>
        <v>0.11529051388529216</v>
      </c>
      <c r="CK7">
        <f>AVERAGE(COMB_PREDIC_ITERATION1!CK7,COMB_PREDIC_ITERATION2!CK7)</f>
        <v>0.11738845516404955</v>
      </c>
      <c r="CL7">
        <f>AVERAGE(COMB_PREDIC_ITERATION1!CL7,COMB_PREDIC_ITERATION2!CL7)</f>
        <v>0.11888093973813216</v>
      </c>
      <c r="CM7">
        <f>AVERAGE(COMB_PREDIC_ITERATION1!CM7,COMB_PREDIC_ITERATION2!CM7)</f>
        <v>0.11670174537169314</v>
      </c>
      <c r="CN7">
        <f>AVERAGE(COMB_PREDIC_ITERATION1!CN7,COMB_PREDIC_ITERATION2!CN7)</f>
        <v>0.11500254591949445</v>
      </c>
      <c r="CO7">
        <f>AVERAGE(COMB_PREDIC_ITERATION1!CO7,COMB_PREDIC_ITERATION2!CO7)</f>
        <v>0.11711135212001547</v>
      </c>
      <c r="CP7">
        <f>AVERAGE(COMB_PREDIC_ITERATION1!CP7,COMB_PREDIC_ITERATION2!CP7)</f>
        <v>0.11945762738293003</v>
      </c>
      <c r="CQ7">
        <f>AVERAGE(COMB_PREDIC_ITERATION1!CQ7,COMB_PREDIC_ITERATION2!CQ7)</f>
        <v>0.11789657052813937</v>
      </c>
      <c r="CR7">
        <f>AVERAGE(COMB_PREDIC_ITERATION1!CR7,COMB_PREDIC_ITERATION2!CR7)</f>
        <v>0.11494657443976389</v>
      </c>
      <c r="CS7">
        <f>AVERAGE(COMB_PREDIC_ITERATION1!CS7,COMB_PREDIC_ITERATION2!CS7)</f>
        <v>0.1153885463859988</v>
      </c>
      <c r="CT7">
        <f>AVERAGE(COMB_PREDIC_ITERATION1!CT7,COMB_PREDIC_ITERATION2!CT7)</f>
        <v>0.12114031087114605</v>
      </c>
      <c r="CU7">
        <f>AVERAGE(COMB_PREDIC_ITERATION1!CU7,COMB_PREDIC_ITERATION2!CU7)</f>
        <v>0.11597533504993919</v>
      </c>
      <c r="CV7">
        <f>AVERAGE(COMB_PREDIC_ITERATION1!CV7,COMB_PREDIC_ITERATION2!CV7)</f>
        <v>0.11785046859495187</v>
      </c>
      <c r="CW7">
        <f>AVERAGE(COMB_PREDIC_ITERATION1!CW7,COMB_PREDIC_ITERATION2!CW7)</f>
        <v>0.11658840954435706</v>
      </c>
    </row>
    <row r="8" spans="1:101" x14ac:dyDescent="0.25">
      <c r="A8" t="s">
        <v>21</v>
      </c>
      <c r="B8">
        <f>AVERAGE(COMB_PREDIC_ITERATION1!B8,COMB_PREDIC_ITERATION2!B8)</f>
        <v>2.557196457748959E-2</v>
      </c>
      <c r="C8">
        <f>AVERAGE(COMB_PREDIC_ITERATION1!C8,COMB_PREDIC_ITERATION2!C8)</f>
        <v>2.6583712889660042E-2</v>
      </c>
      <c r="D8">
        <f>AVERAGE(COMB_PREDIC_ITERATION1!D8,COMB_PREDIC_ITERATION2!D8)</f>
        <v>2.6245398029485556E-2</v>
      </c>
      <c r="E8">
        <f>AVERAGE(COMB_PREDIC_ITERATION1!E8,COMB_PREDIC_ITERATION2!E8)</f>
        <v>2.5369688978621022E-2</v>
      </c>
      <c r="F8">
        <f>AVERAGE(COMB_PREDIC_ITERATION1!F8,COMB_PREDIC_ITERATION2!F8)</f>
        <v>2.5778439414734632E-2</v>
      </c>
      <c r="G8">
        <f>AVERAGE(COMB_PREDIC_ITERATION1!G8,COMB_PREDIC_ITERATION2!G8)</f>
        <v>2.4615281496461951E-2</v>
      </c>
      <c r="H8">
        <f>AVERAGE(COMB_PREDIC_ITERATION1!H8,COMB_PREDIC_ITERATION2!H8)</f>
        <v>2.6298798213796916E-2</v>
      </c>
      <c r="I8">
        <f>AVERAGE(COMB_PREDIC_ITERATION1!I8,COMB_PREDIC_ITERATION2!I8)</f>
        <v>2.5943713680088149E-2</v>
      </c>
      <c r="J8">
        <f>AVERAGE(COMB_PREDIC_ITERATION1!J8,COMB_PREDIC_ITERATION2!J8)</f>
        <v>2.6146054421248163E-2</v>
      </c>
      <c r="K8">
        <f>AVERAGE(COMB_PREDIC_ITERATION1!K8,COMB_PREDIC_ITERATION2!K8)</f>
        <v>2.5378153466834211E-2</v>
      </c>
      <c r="L8">
        <f>AVERAGE(COMB_PREDIC_ITERATION1!L8,COMB_PREDIC_ITERATION2!L8)</f>
        <v>2.6210364799689127E-2</v>
      </c>
      <c r="M8">
        <f>AVERAGE(COMB_PREDIC_ITERATION1!M8,COMB_PREDIC_ITERATION2!M8)</f>
        <v>2.5847669160793754E-2</v>
      </c>
      <c r="N8">
        <f>AVERAGE(COMB_PREDIC_ITERATION1!N8,COMB_PREDIC_ITERATION2!N8)</f>
        <v>2.640543756687961E-2</v>
      </c>
      <c r="O8">
        <f>AVERAGE(COMB_PREDIC_ITERATION1!O8,COMB_PREDIC_ITERATION2!O8)</f>
        <v>2.5878555995739044E-2</v>
      </c>
      <c r="P8">
        <f>AVERAGE(COMB_PREDIC_ITERATION1!P8,COMB_PREDIC_ITERATION2!P8)</f>
        <v>2.5861243436376628E-2</v>
      </c>
      <c r="Q8">
        <f>AVERAGE(COMB_PREDIC_ITERATION1!Q8,COMB_PREDIC_ITERATION2!Q8)</f>
        <v>2.5556267978210277E-2</v>
      </c>
      <c r="R8">
        <f>AVERAGE(COMB_PREDIC_ITERATION1!R8,COMB_PREDIC_ITERATION2!R8)</f>
        <v>2.6320055703739756E-2</v>
      </c>
      <c r="S8">
        <f>AVERAGE(COMB_PREDIC_ITERATION1!S8,COMB_PREDIC_ITERATION2!S8)</f>
        <v>2.65134378204692E-2</v>
      </c>
      <c r="T8">
        <f>AVERAGE(COMB_PREDIC_ITERATION1!T8,COMB_PREDIC_ITERATION2!T8)</f>
        <v>2.637970029632479E-2</v>
      </c>
      <c r="U8">
        <f>AVERAGE(COMB_PREDIC_ITERATION1!U8,COMB_PREDIC_ITERATION2!U8)</f>
        <v>2.5386495422192328E-2</v>
      </c>
      <c r="V8">
        <f>AVERAGE(COMB_PREDIC_ITERATION1!V8,COMB_PREDIC_ITERATION2!V8)</f>
        <v>2.6074042392613538E-2</v>
      </c>
      <c r="W8">
        <f>AVERAGE(COMB_PREDIC_ITERATION1!W8,COMB_PREDIC_ITERATION2!W8)</f>
        <v>2.5916818706621294E-2</v>
      </c>
      <c r="X8">
        <f>AVERAGE(COMB_PREDIC_ITERATION1!X8,COMB_PREDIC_ITERATION2!X8)</f>
        <v>2.6285776375391548E-2</v>
      </c>
      <c r="Y8">
        <f>AVERAGE(COMB_PREDIC_ITERATION1!Y8,COMB_PREDIC_ITERATION2!Y8)</f>
        <v>2.5771831249184127E-2</v>
      </c>
      <c r="Z8">
        <f>AVERAGE(COMB_PREDIC_ITERATION1!Z8,COMB_PREDIC_ITERATION2!Z8)</f>
        <v>2.5945182076725012E-2</v>
      </c>
      <c r="AA8">
        <f>AVERAGE(COMB_PREDIC_ITERATION1!AA8,COMB_PREDIC_ITERATION2!AA8)</f>
        <v>2.6760022776305667E-2</v>
      </c>
      <c r="AB8">
        <f>AVERAGE(COMB_PREDIC_ITERATION1!AB8,COMB_PREDIC_ITERATION2!AB8)</f>
        <v>2.6705268678091483E-2</v>
      </c>
      <c r="AC8">
        <f>AVERAGE(COMB_PREDIC_ITERATION1!AC8,COMB_PREDIC_ITERATION2!AC8)</f>
        <v>2.6331012788148471E-2</v>
      </c>
      <c r="AD8">
        <f>AVERAGE(COMB_PREDIC_ITERATION1!AD8,COMB_PREDIC_ITERATION2!AD8)</f>
        <v>2.5551433047887501E-2</v>
      </c>
      <c r="AE8">
        <f>AVERAGE(COMB_PREDIC_ITERATION1!AE8,COMB_PREDIC_ITERATION2!AE8)</f>
        <v>2.5664903158264054E-2</v>
      </c>
      <c r="AF8">
        <f>AVERAGE(COMB_PREDIC_ITERATION1!AF8,COMB_PREDIC_ITERATION2!AF8)</f>
        <v>2.6622066744251223E-2</v>
      </c>
      <c r="AG8">
        <f>AVERAGE(COMB_PREDIC_ITERATION1!AG8,COMB_PREDIC_ITERATION2!AG8)</f>
        <v>2.6478981623223138E-2</v>
      </c>
      <c r="AH8">
        <f>AVERAGE(COMB_PREDIC_ITERATION1!AH8,COMB_PREDIC_ITERATION2!AH8)</f>
        <v>2.6933134113880534E-2</v>
      </c>
      <c r="AI8">
        <f>AVERAGE(COMB_PREDIC_ITERATION1!AI8,COMB_PREDIC_ITERATION2!AI8)</f>
        <v>2.6934394973839607E-2</v>
      </c>
      <c r="AJ8">
        <f>AVERAGE(COMB_PREDIC_ITERATION1!AJ8,COMB_PREDIC_ITERATION2!AJ8)</f>
        <v>2.6354013182298231E-2</v>
      </c>
      <c r="AK8">
        <f>AVERAGE(COMB_PREDIC_ITERATION1!AK8,COMB_PREDIC_ITERATION2!AK8)</f>
        <v>2.7232612340133862E-2</v>
      </c>
      <c r="AL8">
        <f>AVERAGE(COMB_PREDIC_ITERATION1!AL8,COMB_PREDIC_ITERATION2!AL8)</f>
        <v>2.5885463950153807E-2</v>
      </c>
      <c r="AM8">
        <f>AVERAGE(COMB_PREDIC_ITERATION1!AM8,COMB_PREDIC_ITERATION2!AM8)</f>
        <v>2.6738973408801426E-2</v>
      </c>
      <c r="AN8">
        <f>AVERAGE(COMB_PREDIC_ITERATION1!AN8,COMB_PREDIC_ITERATION2!AN8)</f>
        <v>2.5729308223278999E-2</v>
      </c>
      <c r="AO8">
        <f>AVERAGE(COMB_PREDIC_ITERATION1!AO8,COMB_PREDIC_ITERATION2!AO8)</f>
        <v>2.6839336082548258E-2</v>
      </c>
      <c r="AP8">
        <f>AVERAGE(COMB_PREDIC_ITERATION1!AP8,COMB_PREDIC_ITERATION2!AP8)</f>
        <v>2.5644459018311354E-2</v>
      </c>
      <c r="AQ8">
        <f>AVERAGE(COMB_PREDIC_ITERATION1!AQ8,COMB_PREDIC_ITERATION2!AQ8)</f>
        <v>2.666335954994787E-2</v>
      </c>
      <c r="AR8">
        <f>AVERAGE(COMB_PREDIC_ITERATION1!AR8,COMB_PREDIC_ITERATION2!AR8)</f>
        <v>2.6253540897859598E-2</v>
      </c>
      <c r="AS8">
        <f>AVERAGE(COMB_PREDIC_ITERATION1!AS8,COMB_PREDIC_ITERATION2!AS8)</f>
        <v>2.6342744351189808E-2</v>
      </c>
      <c r="AT8">
        <f>AVERAGE(COMB_PREDIC_ITERATION1!AT8,COMB_PREDIC_ITERATION2!AT8)</f>
        <v>2.6514875946677167E-2</v>
      </c>
      <c r="AU8">
        <f>AVERAGE(COMB_PREDIC_ITERATION1!AU8,COMB_PREDIC_ITERATION2!AU8)</f>
        <v>2.6232853570884149E-2</v>
      </c>
      <c r="AV8">
        <f>AVERAGE(COMB_PREDIC_ITERATION1!AV8,COMB_PREDIC_ITERATION2!AV8)</f>
        <v>2.6573721027544829E-2</v>
      </c>
      <c r="AW8">
        <f>AVERAGE(COMB_PREDIC_ITERATION1!AW8,COMB_PREDIC_ITERATION2!AW8)</f>
        <v>2.7278159275619076E-2</v>
      </c>
      <c r="AX8">
        <f>AVERAGE(COMB_PREDIC_ITERATION1!AX8,COMB_PREDIC_ITERATION2!AX8)</f>
        <v>2.6475032238204108E-2</v>
      </c>
      <c r="AY8">
        <f>AVERAGE(COMB_PREDIC_ITERATION1!AY8,COMB_PREDIC_ITERATION2!AY8)</f>
        <v>2.5821401447582808E-2</v>
      </c>
      <c r="AZ8">
        <f>AVERAGE(COMB_PREDIC_ITERATION1!AZ8,COMB_PREDIC_ITERATION2!AZ8)</f>
        <v>2.6143635342677489E-2</v>
      </c>
      <c r="BA8">
        <f>AVERAGE(COMB_PREDIC_ITERATION1!BA8,COMB_PREDIC_ITERATION2!BA8)</f>
        <v>2.7192257882759426E-2</v>
      </c>
      <c r="BB8">
        <f>AVERAGE(COMB_PREDIC_ITERATION1!BB8,COMB_PREDIC_ITERATION2!BB8)</f>
        <v>2.6958498431946344E-2</v>
      </c>
      <c r="BC8">
        <f>AVERAGE(COMB_PREDIC_ITERATION1!BC8,COMB_PREDIC_ITERATION2!BC8)</f>
        <v>2.667470358007152E-2</v>
      </c>
      <c r="BD8">
        <f>AVERAGE(COMB_PREDIC_ITERATION1!BD8,COMB_PREDIC_ITERATION2!BD8)</f>
        <v>2.6138881034737209E-2</v>
      </c>
      <c r="BE8">
        <f>AVERAGE(COMB_PREDIC_ITERATION1!BE8,COMB_PREDIC_ITERATION2!BE8)</f>
        <v>2.6353846342226948E-2</v>
      </c>
      <c r="BF8">
        <f>AVERAGE(COMB_PREDIC_ITERATION1!BF8,COMB_PREDIC_ITERATION2!BF8)</f>
        <v>2.4966814534361347E-2</v>
      </c>
      <c r="BG8">
        <f>AVERAGE(COMB_PREDIC_ITERATION1!BG8,COMB_PREDIC_ITERATION2!BG8)</f>
        <v>2.5630703618034545E-2</v>
      </c>
      <c r="BH8">
        <f>AVERAGE(COMB_PREDIC_ITERATION1!BH8,COMB_PREDIC_ITERATION2!BH8)</f>
        <v>2.6734659913569589E-2</v>
      </c>
      <c r="BI8">
        <f>AVERAGE(COMB_PREDIC_ITERATION1!BI8,COMB_PREDIC_ITERATION2!BI8)</f>
        <v>2.7039239856987508E-2</v>
      </c>
      <c r="BJ8">
        <f>AVERAGE(COMB_PREDIC_ITERATION1!BJ8,COMB_PREDIC_ITERATION2!BJ8)</f>
        <v>2.6355832867033798E-2</v>
      </c>
      <c r="BK8">
        <f>AVERAGE(COMB_PREDIC_ITERATION1!BK8,COMB_PREDIC_ITERATION2!BK8)</f>
        <v>2.661812907116471E-2</v>
      </c>
      <c r="BL8">
        <f>AVERAGE(COMB_PREDIC_ITERATION1!BL8,COMB_PREDIC_ITERATION2!BL8)</f>
        <v>2.6674116204725512E-2</v>
      </c>
      <c r="BM8">
        <f>AVERAGE(COMB_PREDIC_ITERATION1!BM8,COMB_PREDIC_ITERATION2!BM8)</f>
        <v>2.5710903230984572E-2</v>
      </c>
      <c r="BN8">
        <f>AVERAGE(COMB_PREDIC_ITERATION1!BN8,COMB_PREDIC_ITERATION2!BN8)</f>
        <v>2.6076989023045474E-2</v>
      </c>
      <c r="BO8">
        <f>AVERAGE(COMB_PREDIC_ITERATION1!BO8,COMB_PREDIC_ITERATION2!BO8)</f>
        <v>2.5875734763440149E-2</v>
      </c>
      <c r="BP8">
        <f>AVERAGE(COMB_PREDIC_ITERATION1!BP8,COMB_PREDIC_ITERATION2!BP8)</f>
        <v>2.5516492082850027E-2</v>
      </c>
      <c r="BQ8">
        <f>AVERAGE(COMB_PREDIC_ITERATION1!BQ8,COMB_PREDIC_ITERATION2!BQ8)</f>
        <v>2.7512497032032571E-2</v>
      </c>
      <c r="BR8">
        <f>AVERAGE(COMB_PREDIC_ITERATION1!BR8,COMB_PREDIC_ITERATION2!BR8)</f>
        <v>2.6769308558662733E-2</v>
      </c>
      <c r="BS8">
        <f>AVERAGE(COMB_PREDIC_ITERATION1!BS8,COMB_PREDIC_ITERATION2!BS8)</f>
        <v>2.646649746161113E-2</v>
      </c>
      <c r="BT8">
        <f>AVERAGE(COMB_PREDIC_ITERATION1!BT8,COMB_PREDIC_ITERATION2!BT8)</f>
        <v>2.6611699010582857E-2</v>
      </c>
      <c r="BU8">
        <f>AVERAGE(COMB_PREDIC_ITERATION1!BU8,COMB_PREDIC_ITERATION2!BU8)</f>
        <v>2.6993451789836552E-2</v>
      </c>
      <c r="BV8">
        <f>AVERAGE(COMB_PREDIC_ITERATION1!BV8,COMB_PREDIC_ITERATION2!BV8)</f>
        <v>2.6653297090741719E-2</v>
      </c>
      <c r="BW8">
        <f>AVERAGE(COMB_PREDIC_ITERATION1!BW8,COMB_PREDIC_ITERATION2!BW8)</f>
        <v>2.6864066167511504E-2</v>
      </c>
      <c r="BX8">
        <f>AVERAGE(COMB_PREDIC_ITERATION1!BX8,COMB_PREDIC_ITERATION2!BX8)</f>
        <v>2.7213151858666851E-2</v>
      </c>
      <c r="BY8">
        <f>AVERAGE(COMB_PREDIC_ITERATION1!BY8,COMB_PREDIC_ITERATION2!BY8)</f>
        <v>2.6025767883948475E-2</v>
      </c>
      <c r="BZ8">
        <f>AVERAGE(COMB_PREDIC_ITERATION1!BZ8,COMB_PREDIC_ITERATION2!BZ8)</f>
        <v>2.6827453491898447E-2</v>
      </c>
      <c r="CA8">
        <f>AVERAGE(COMB_PREDIC_ITERATION1!CA8,COMB_PREDIC_ITERATION2!CA8)</f>
        <v>2.5981497989514834E-2</v>
      </c>
      <c r="CB8">
        <f>AVERAGE(COMB_PREDIC_ITERATION1!CB8,COMB_PREDIC_ITERATION2!CB8)</f>
        <v>2.6556103212236597E-2</v>
      </c>
      <c r="CC8">
        <f>AVERAGE(COMB_PREDIC_ITERATION1!CC8,COMB_PREDIC_ITERATION2!CC8)</f>
        <v>2.6859239648908739E-2</v>
      </c>
      <c r="CD8">
        <f>AVERAGE(COMB_PREDIC_ITERATION1!CD8,COMB_PREDIC_ITERATION2!CD8)</f>
        <v>2.5772866061423746E-2</v>
      </c>
      <c r="CE8">
        <f>AVERAGE(COMB_PREDIC_ITERATION1!CE8,COMB_PREDIC_ITERATION2!CE8)</f>
        <v>2.6284544172831915E-2</v>
      </c>
      <c r="CF8">
        <f>AVERAGE(COMB_PREDIC_ITERATION1!CF8,COMB_PREDIC_ITERATION2!CF8)</f>
        <v>2.564722230242706E-2</v>
      </c>
      <c r="CG8">
        <f>AVERAGE(COMB_PREDIC_ITERATION1!CG8,COMB_PREDIC_ITERATION2!CG8)</f>
        <v>2.6511684374252675E-2</v>
      </c>
      <c r="CH8">
        <f>AVERAGE(COMB_PREDIC_ITERATION1!CH8,COMB_PREDIC_ITERATION2!CH8)</f>
        <v>2.6015005489619589E-2</v>
      </c>
      <c r="CI8">
        <f>AVERAGE(COMB_PREDIC_ITERATION1!CI8,COMB_PREDIC_ITERATION2!CI8)</f>
        <v>2.6555577751826057E-2</v>
      </c>
      <c r="CJ8">
        <f>AVERAGE(COMB_PREDIC_ITERATION1!CJ8,COMB_PREDIC_ITERATION2!CJ8)</f>
        <v>2.7177965542024243E-2</v>
      </c>
      <c r="CK8">
        <f>AVERAGE(COMB_PREDIC_ITERATION1!CK8,COMB_PREDIC_ITERATION2!CK8)</f>
        <v>2.6156772833709326E-2</v>
      </c>
      <c r="CL8">
        <f>AVERAGE(COMB_PREDIC_ITERATION1!CL8,COMB_PREDIC_ITERATION2!CL8)</f>
        <v>2.7269987305161503E-2</v>
      </c>
      <c r="CM8">
        <f>AVERAGE(COMB_PREDIC_ITERATION1!CM8,COMB_PREDIC_ITERATION2!CM8)</f>
        <v>2.5897542410433624E-2</v>
      </c>
      <c r="CN8">
        <f>AVERAGE(COMB_PREDIC_ITERATION1!CN8,COMB_PREDIC_ITERATION2!CN8)</f>
        <v>2.5863591970009613E-2</v>
      </c>
      <c r="CO8">
        <f>AVERAGE(COMB_PREDIC_ITERATION1!CO8,COMB_PREDIC_ITERATION2!CO8)</f>
        <v>2.7821455326549324E-2</v>
      </c>
      <c r="CP8">
        <f>AVERAGE(COMB_PREDIC_ITERATION1!CP8,COMB_PREDIC_ITERATION2!CP8)</f>
        <v>2.6099196850622113E-2</v>
      </c>
      <c r="CQ8">
        <f>AVERAGE(COMB_PREDIC_ITERATION1!CQ8,COMB_PREDIC_ITERATION2!CQ8)</f>
        <v>2.6137425134843104E-2</v>
      </c>
      <c r="CR8">
        <f>AVERAGE(COMB_PREDIC_ITERATION1!CR8,COMB_PREDIC_ITERATION2!CR8)</f>
        <v>2.6851602484660383E-2</v>
      </c>
      <c r="CS8">
        <f>AVERAGE(COMB_PREDIC_ITERATION1!CS8,COMB_PREDIC_ITERATION2!CS8)</f>
        <v>2.7296288715192074E-2</v>
      </c>
      <c r="CT8">
        <f>AVERAGE(COMB_PREDIC_ITERATION1!CT8,COMB_PREDIC_ITERATION2!CT8)</f>
        <v>2.6492208600692489E-2</v>
      </c>
      <c r="CU8">
        <f>AVERAGE(COMB_PREDIC_ITERATION1!CU8,COMB_PREDIC_ITERATION2!CU8)</f>
        <v>2.6996579312879923E-2</v>
      </c>
      <c r="CV8">
        <f>AVERAGE(COMB_PREDIC_ITERATION1!CV8,COMB_PREDIC_ITERATION2!CV8)</f>
        <v>2.7099410379559215E-2</v>
      </c>
      <c r="CW8">
        <f>AVERAGE(COMB_PREDIC_ITERATION1!CW8,COMB_PREDIC_ITERATION2!CW8)</f>
        <v>2.6312369642062901E-2</v>
      </c>
    </row>
    <row r="9" spans="1:101" x14ac:dyDescent="0.25">
      <c r="A9" t="s">
        <v>22</v>
      </c>
      <c r="B9">
        <f>AVERAGE(COMB_PREDIC_ITERATION1!B9,COMB_PREDIC_ITERATION2!B9)</f>
        <v>2.7764314172602424E-5</v>
      </c>
      <c r="C9">
        <f>AVERAGE(COMB_PREDIC_ITERATION1!C9,COMB_PREDIC_ITERATION2!C9)</f>
        <v>2.8630832533750369E-5</v>
      </c>
      <c r="D9">
        <f>AVERAGE(COMB_PREDIC_ITERATION1!D9,COMB_PREDIC_ITERATION2!D9)</f>
        <v>2.8190584538310604E-5</v>
      </c>
      <c r="E9">
        <f>AVERAGE(COMB_PREDIC_ITERATION1!E9,COMB_PREDIC_ITERATION2!E9)</f>
        <v>2.7746778926304538E-5</v>
      </c>
      <c r="F9">
        <f>AVERAGE(COMB_PREDIC_ITERATION1!F9,COMB_PREDIC_ITERATION2!F9)</f>
        <v>2.7907564415516856E-5</v>
      </c>
      <c r="G9">
        <f>AVERAGE(COMB_PREDIC_ITERATION1!G9,COMB_PREDIC_ITERATION2!G9)</f>
        <v>2.7832556845281779E-5</v>
      </c>
      <c r="H9">
        <f>AVERAGE(COMB_PREDIC_ITERATION1!H9,COMB_PREDIC_ITERATION2!H9)</f>
        <v>2.8049032035498524E-5</v>
      </c>
      <c r="I9">
        <f>AVERAGE(COMB_PREDIC_ITERATION1!I9,COMB_PREDIC_ITERATION2!I9)</f>
        <v>2.7878540360120151E-5</v>
      </c>
      <c r="J9">
        <f>AVERAGE(COMB_PREDIC_ITERATION1!J9,COMB_PREDIC_ITERATION2!J9)</f>
        <v>2.7510628982495996E-5</v>
      </c>
      <c r="K9">
        <f>AVERAGE(COMB_PREDIC_ITERATION1!K9,COMB_PREDIC_ITERATION2!K9)</f>
        <v>2.734587520065744E-5</v>
      </c>
      <c r="L9">
        <f>AVERAGE(COMB_PREDIC_ITERATION1!L9,COMB_PREDIC_ITERATION2!L9)</f>
        <v>2.863768736717772E-5</v>
      </c>
      <c r="M9">
        <f>AVERAGE(COMB_PREDIC_ITERATION1!M9,COMB_PREDIC_ITERATION2!M9)</f>
        <v>2.7115192794500173E-5</v>
      </c>
      <c r="N9">
        <f>AVERAGE(COMB_PREDIC_ITERATION1!N9,COMB_PREDIC_ITERATION2!N9)</f>
        <v>2.6891717454852256E-5</v>
      </c>
      <c r="O9">
        <f>AVERAGE(COMB_PREDIC_ITERATION1!O9,COMB_PREDIC_ITERATION2!O9)</f>
        <v>2.772782105831521E-5</v>
      </c>
      <c r="P9">
        <f>AVERAGE(COMB_PREDIC_ITERATION1!P9,COMB_PREDIC_ITERATION2!P9)</f>
        <v>2.7575803366491491E-5</v>
      </c>
      <c r="Q9">
        <f>AVERAGE(COMB_PREDIC_ITERATION1!Q9,COMB_PREDIC_ITERATION2!Q9)</f>
        <v>2.8399236019476519E-5</v>
      </c>
      <c r="R9">
        <f>AVERAGE(COMB_PREDIC_ITERATION1!R9,COMB_PREDIC_ITERATION2!R9)</f>
        <v>2.867248580000768E-5</v>
      </c>
      <c r="S9">
        <f>AVERAGE(COMB_PREDIC_ITERATION1!S9,COMB_PREDIC_ITERATION2!S9)</f>
        <v>2.7760532654723638E-5</v>
      </c>
      <c r="T9">
        <f>AVERAGE(COMB_PREDIC_ITERATION1!T9,COMB_PREDIC_ITERATION2!T9)</f>
        <v>2.8629750223493971E-5</v>
      </c>
      <c r="U9">
        <f>AVERAGE(COMB_PREDIC_ITERATION1!U9,COMB_PREDIC_ITERATION2!U9)</f>
        <v>2.7528294235859484E-5</v>
      </c>
      <c r="V9">
        <f>AVERAGE(COMB_PREDIC_ITERATION1!V9,COMB_PREDIC_ITERATION2!V9)</f>
        <v>2.8319274194734027E-5</v>
      </c>
      <c r="W9">
        <f>AVERAGE(COMB_PREDIC_ITERATION1!W9,COMB_PREDIC_ITERATION2!W9)</f>
        <v>2.6677408682024558E-5</v>
      </c>
      <c r="X9">
        <f>AVERAGE(COMB_PREDIC_ITERATION1!X9,COMB_PREDIC_ITERATION2!X9)</f>
        <v>2.8760927970271835E-5</v>
      </c>
      <c r="Y9">
        <f>AVERAGE(COMB_PREDIC_ITERATION1!Y9,COMB_PREDIC_ITERATION2!Y9)</f>
        <v>2.8143078944042714E-5</v>
      </c>
      <c r="Z9">
        <f>AVERAGE(COMB_PREDIC_ITERATION1!Z9,COMB_PREDIC_ITERATION2!Z9)</f>
        <v>2.828946807378296E-5</v>
      </c>
      <c r="AA9">
        <f>AVERAGE(COMB_PREDIC_ITERATION1!AA9,COMB_PREDIC_ITERATION2!AA9)</f>
        <v>2.7803398559452763E-5</v>
      </c>
      <c r="AB9">
        <f>AVERAGE(COMB_PREDIC_ITERATION1!AB9,COMB_PREDIC_ITERATION2!AB9)</f>
        <v>2.6901686689689823E-5</v>
      </c>
      <c r="AC9">
        <f>AVERAGE(COMB_PREDIC_ITERATION1!AC9,COMB_PREDIC_ITERATION2!AC9)</f>
        <v>2.8022194848951038E-5</v>
      </c>
      <c r="AD9">
        <f>AVERAGE(COMB_PREDIC_ITERATION1!AD9,COMB_PREDIC_ITERATION2!AD9)</f>
        <v>2.8558859673672614E-5</v>
      </c>
      <c r="AE9">
        <f>AVERAGE(COMB_PREDIC_ITERATION1!AE9,COMB_PREDIC_ITERATION2!AE9)</f>
        <v>2.8543593068369223E-5</v>
      </c>
      <c r="AF9">
        <f>AVERAGE(COMB_PREDIC_ITERATION1!AF9,COMB_PREDIC_ITERATION2!AF9)</f>
        <v>2.9228451651605193E-5</v>
      </c>
      <c r="AG9">
        <f>AVERAGE(COMB_PREDIC_ITERATION1!AG9,COMB_PREDIC_ITERATION2!AG9)</f>
        <v>2.8177844406122456E-5</v>
      </c>
      <c r="AH9">
        <f>AVERAGE(COMB_PREDIC_ITERATION1!AH9,COMB_PREDIC_ITERATION2!AH9)</f>
        <v>2.7980537576465025E-5</v>
      </c>
      <c r="AI9">
        <f>AVERAGE(COMB_PREDIC_ITERATION1!AI9,COMB_PREDIC_ITERATION2!AI9)</f>
        <v>2.8382994634181322E-5</v>
      </c>
      <c r="AJ9">
        <f>AVERAGE(COMB_PREDIC_ITERATION1!AJ9,COMB_PREDIC_ITERATION2!AJ9)</f>
        <v>2.7521057711711193E-5</v>
      </c>
      <c r="AK9">
        <f>AVERAGE(COMB_PREDIC_ITERATION1!AK9,COMB_PREDIC_ITERATION2!AK9)</f>
        <v>2.7409415701804723E-5</v>
      </c>
      <c r="AL9">
        <f>AVERAGE(COMB_PREDIC_ITERATION1!AL9,COMB_PREDIC_ITERATION2!AL9)</f>
        <v>2.6742309229777678E-5</v>
      </c>
      <c r="AM9">
        <f>AVERAGE(COMB_PREDIC_ITERATION1!AM9,COMB_PREDIC_ITERATION2!AM9)</f>
        <v>2.7625532956249114E-5</v>
      </c>
      <c r="AN9">
        <f>AVERAGE(COMB_PREDIC_ITERATION1!AN9,COMB_PREDIC_ITERATION2!AN9)</f>
        <v>2.8255687761893697E-5</v>
      </c>
      <c r="AO9">
        <f>AVERAGE(COMB_PREDIC_ITERATION1!AO9,COMB_PREDIC_ITERATION2!AO9)</f>
        <v>2.7080277650351825E-5</v>
      </c>
      <c r="AP9">
        <f>AVERAGE(COMB_PREDIC_ITERATION1!AP9,COMB_PREDIC_ITERATION2!AP9)</f>
        <v>2.9229943297644851E-5</v>
      </c>
      <c r="AQ9">
        <f>AVERAGE(COMB_PREDIC_ITERATION1!AQ9,COMB_PREDIC_ITERATION2!AQ9)</f>
        <v>2.8076199405570784E-5</v>
      </c>
      <c r="AR9">
        <f>AVERAGE(COMB_PREDIC_ITERATION1!AR9,COMB_PREDIC_ITERATION2!AR9)</f>
        <v>2.8832576627772987E-5</v>
      </c>
      <c r="AS9">
        <f>AVERAGE(COMB_PREDIC_ITERATION1!AS9,COMB_PREDIC_ITERATION2!AS9)</f>
        <v>2.8228383593935229E-5</v>
      </c>
      <c r="AT9">
        <f>AVERAGE(COMB_PREDIC_ITERATION1!AT9,COMB_PREDIC_ITERATION2!AT9)</f>
        <v>2.8610871178378804E-5</v>
      </c>
      <c r="AU9">
        <f>AVERAGE(COMB_PREDIC_ITERATION1!AU9,COMB_PREDIC_ITERATION2!AU9)</f>
        <v>2.7867236897754576E-5</v>
      </c>
      <c r="AV9">
        <f>AVERAGE(COMB_PREDIC_ITERATION1!AV9,COMB_PREDIC_ITERATION2!AV9)</f>
        <v>2.8300678723763702E-5</v>
      </c>
      <c r="AW9">
        <f>AVERAGE(COMB_PREDIC_ITERATION1!AW9,COMB_PREDIC_ITERATION2!AW9)</f>
        <v>2.7778717057809089E-5</v>
      </c>
      <c r="AX9">
        <f>AVERAGE(COMB_PREDIC_ITERATION1!AX9,COMB_PREDIC_ITERATION2!AX9)</f>
        <v>2.8616072494420011E-5</v>
      </c>
      <c r="AY9">
        <f>AVERAGE(COMB_PREDIC_ITERATION1!AY9,COMB_PREDIC_ITERATION2!AY9)</f>
        <v>2.8987638458413375E-5</v>
      </c>
      <c r="AZ9">
        <f>AVERAGE(COMB_PREDIC_ITERATION1!AZ9,COMB_PREDIC_ITERATION2!AZ9)</f>
        <v>2.7849851765140306E-5</v>
      </c>
      <c r="BA9">
        <f>AVERAGE(COMB_PREDIC_ITERATION1!BA9,COMB_PREDIC_ITERATION2!BA9)</f>
        <v>2.8105828810947105E-5</v>
      </c>
      <c r="BB9">
        <f>AVERAGE(COMB_PREDIC_ITERATION1!BB9,COMB_PREDIC_ITERATION2!BB9)</f>
        <v>2.8337053150397701E-5</v>
      </c>
      <c r="BC9">
        <f>AVERAGE(COMB_PREDIC_ITERATION1!BC9,COMB_PREDIC_ITERATION2!BC9)</f>
        <v>2.7963675516071584E-5</v>
      </c>
      <c r="BD9">
        <f>AVERAGE(COMB_PREDIC_ITERATION1!BD9,COMB_PREDIC_ITERATION2!BD9)</f>
        <v>2.8202909143542725E-5</v>
      </c>
      <c r="BE9">
        <f>AVERAGE(COMB_PREDIC_ITERATION1!BE9,COMB_PREDIC_ITERATION2!BE9)</f>
        <v>2.9320997343985167E-5</v>
      </c>
      <c r="BF9">
        <f>AVERAGE(COMB_PREDIC_ITERATION1!BF9,COMB_PREDIC_ITERATION2!BF9)</f>
        <v>2.7938720329321299E-5</v>
      </c>
      <c r="BG9">
        <f>AVERAGE(COMB_PREDIC_ITERATION1!BG9,COMB_PREDIC_ITERATION2!BG9)</f>
        <v>2.7405438641647377E-5</v>
      </c>
      <c r="BH9">
        <f>AVERAGE(COMB_PREDIC_ITERATION1!BH9,COMB_PREDIC_ITERATION2!BH9)</f>
        <v>2.8493293996124754E-5</v>
      </c>
      <c r="BI9">
        <f>AVERAGE(COMB_PREDIC_ITERATION1!BI9,COMB_PREDIC_ITERATION2!BI9)</f>
        <v>2.7705895631722798E-5</v>
      </c>
      <c r="BJ9">
        <f>AVERAGE(COMB_PREDIC_ITERATION1!BJ9,COMB_PREDIC_ITERATION2!BJ9)</f>
        <v>2.7700475716402962E-5</v>
      </c>
      <c r="BK9">
        <f>AVERAGE(COMB_PREDIC_ITERATION1!BK9,COMB_PREDIC_ITERATION2!BK9)</f>
        <v>2.9381193910224807E-5</v>
      </c>
      <c r="BL9">
        <f>AVERAGE(COMB_PREDIC_ITERATION1!BL9,COMB_PREDIC_ITERATION2!BL9)</f>
        <v>2.9278830232495376E-5</v>
      </c>
      <c r="BM9">
        <f>AVERAGE(COMB_PREDIC_ITERATION1!BM9,COMB_PREDIC_ITERATION2!BM9)</f>
        <v>2.7624333293569645E-5</v>
      </c>
      <c r="BN9">
        <f>AVERAGE(COMB_PREDIC_ITERATION1!BN9,COMB_PREDIC_ITERATION2!BN9)</f>
        <v>2.8056101808689277E-5</v>
      </c>
      <c r="BO9">
        <f>AVERAGE(COMB_PREDIC_ITERATION1!BO9,COMB_PREDIC_ITERATION2!BO9)</f>
        <v>2.8163003594426692E-5</v>
      </c>
      <c r="BP9">
        <f>AVERAGE(COMB_PREDIC_ITERATION1!BP9,COMB_PREDIC_ITERATION2!BP9)</f>
        <v>2.7737025028230521E-5</v>
      </c>
      <c r="BQ9">
        <f>AVERAGE(COMB_PREDIC_ITERATION1!BQ9,COMB_PREDIC_ITERATION2!BQ9)</f>
        <v>2.838198552628039E-5</v>
      </c>
      <c r="BR9">
        <f>AVERAGE(COMB_PREDIC_ITERATION1!BR9,COMB_PREDIC_ITERATION2!BR9)</f>
        <v>2.8421984228447584E-5</v>
      </c>
      <c r="BS9">
        <f>AVERAGE(COMB_PREDIC_ITERATION1!BS9,COMB_PREDIC_ITERATION2!BS9)</f>
        <v>2.7795137781539176E-5</v>
      </c>
      <c r="BT9">
        <f>AVERAGE(COMB_PREDIC_ITERATION1!BT9,COMB_PREDIC_ITERATION2!BT9)</f>
        <v>2.8687939899067239E-5</v>
      </c>
      <c r="BU9">
        <f>AVERAGE(COMB_PREDIC_ITERATION1!BU9,COMB_PREDIC_ITERATION2!BU9)</f>
        <v>2.7728200569460159E-5</v>
      </c>
      <c r="BV9">
        <f>AVERAGE(COMB_PREDIC_ITERATION1!BV9,COMB_PREDIC_ITERATION2!BV9)</f>
        <v>2.9625093612407717E-5</v>
      </c>
      <c r="BW9">
        <f>AVERAGE(COMB_PREDIC_ITERATION1!BW9,COMB_PREDIC_ITERATION2!BW9)</f>
        <v>2.7819167385327027E-5</v>
      </c>
      <c r="BX9">
        <f>AVERAGE(COMB_PREDIC_ITERATION1!BX9,COMB_PREDIC_ITERATION2!BX9)</f>
        <v>2.8124737539028881E-5</v>
      </c>
      <c r="BY9">
        <f>AVERAGE(COMB_PREDIC_ITERATION1!BY9,COMB_PREDIC_ITERATION2!BY9)</f>
        <v>2.6859136914921507E-5</v>
      </c>
      <c r="BZ9">
        <f>AVERAGE(COMB_PREDIC_ITERATION1!BZ9,COMB_PREDIC_ITERATION2!BZ9)</f>
        <v>2.8444458798934666E-5</v>
      </c>
      <c r="CA9">
        <f>AVERAGE(COMB_PREDIC_ITERATION1!CA9,COMB_PREDIC_ITERATION2!CA9)</f>
        <v>2.722945256551476E-5</v>
      </c>
      <c r="CB9">
        <f>AVERAGE(COMB_PREDIC_ITERATION1!CB9,COMB_PREDIC_ITERATION2!CB9)</f>
        <v>2.8406975325938508E-5</v>
      </c>
      <c r="CC9">
        <f>AVERAGE(COMB_PREDIC_ITERATION1!CC9,COMB_PREDIC_ITERATION2!CC9)</f>
        <v>2.860083127616193E-5</v>
      </c>
      <c r="CD9">
        <f>AVERAGE(COMB_PREDIC_ITERATION1!CD9,COMB_PREDIC_ITERATION2!CD9)</f>
        <v>2.8247965839584745E-5</v>
      </c>
      <c r="CE9">
        <f>AVERAGE(COMB_PREDIC_ITERATION1!CE9,COMB_PREDIC_ITERATION2!CE9)</f>
        <v>2.8316659051306446E-5</v>
      </c>
      <c r="CF9">
        <f>AVERAGE(COMB_PREDIC_ITERATION1!CF9,COMB_PREDIC_ITERATION2!CF9)</f>
        <v>2.8510180371324047E-5</v>
      </c>
      <c r="CG9">
        <f>AVERAGE(COMB_PREDIC_ITERATION1!CG9,COMB_PREDIC_ITERATION2!CG9)</f>
        <v>2.9026741089165125E-5</v>
      </c>
      <c r="CH9">
        <f>AVERAGE(COMB_PREDIC_ITERATION1!CH9,COMB_PREDIC_ITERATION2!CH9)</f>
        <v>2.7972450007627982E-5</v>
      </c>
      <c r="CI9">
        <f>AVERAGE(COMB_PREDIC_ITERATION1!CI9,COMB_PREDIC_ITERATION2!CI9)</f>
        <v>2.6948374869655056E-5</v>
      </c>
      <c r="CJ9">
        <f>AVERAGE(COMB_PREDIC_ITERATION1!CJ9,COMB_PREDIC_ITERATION2!CJ9)</f>
        <v>2.8653409673523883E-5</v>
      </c>
      <c r="CK9">
        <f>AVERAGE(COMB_PREDIC_ITERATION1!CK9,COMB_PREDIC_ITERATION2!CK9)</f>
        <v>2.756963442388471E-5</v>
      </c>
      <c r="CL9">
        <f>AVERAGE(COMB_PREDIC_ITERATION1!CL9,COMB_PREDIC_ITERATION2!CL9)</f>
        <v>2.7970428796054102E-5</v>
      </c>
      <c r="CM9">
        <f>AVERAGE(COMB_PREDIC_ITERATION1!CM9,COMB_PREDIC_ITERATION2!CM9)</f>
        <v>2.874308245234728E-5</v>
      </c>
      <c r="CN9">
        <f>AVERAGE(COMB_PREDIC_ITERATION1!CN9,COMB_PREDIC_ITERATION2!CN9)</f>
        <v>2.8757490349015701E-5</v>
      </c>
      <c r="CO9">
        <f>AVERAGE(COMB_PREDIC_ITERATION1!CO9,COMB_PREDIC_ITERATION2!CO9)</f>
        <v>2.9111482619172372E-5</v>
      </c>
      <c r="CP9">
        <f>AVERAGE(COMB_PREDIC_ITERATION1!CP9,COMB_PREDIC_ITERATION2!CP9)</f>
        <v>2.9047316367670005E-5</v>
      </c>
      <c r="CQ9">
        <f>AVERAGE(COMB_PREDIC_ITERATION1!CQ9,COMB_PREDIC_ITERATION2!CQ9)</f>
        <v>2.8325033232059527E-5</v>
      </c>
      <c r="CR9">
        <f>AVERAGE(COMB_PREDIC_ITERATION1!CR9,COMB_PREDIC_ITERATION2!CR9)</f>
        <v>2.8646739899041432E-5</v>
      </c>
      <c r="CS9">
        <f>AVERAGE(COMB_PREDIC_ITERATION1!CS9,COMB_PREDIC_ITERATION2!CS9)</f>
        <v>2.7260308212710487E-5</v>
      </c>
      <c r="CT9">
        <f>AVERAGE(COMB_PREDIC_ITERATION1!CT9,COMB_PREDIC_ITERATION2!CT9)</f>
        <v>2.8560103153419391E-5</v>
      </c>
      <c r="CU9">
        <f>AVERAGE(COMB_PREDIC_ITERATION1!CU9,COMB_PREDIC_ITERATION2!CU9)</f>
        <v>2.8176656839702687E-5</v>
      </c>
      <c r="CV9">
        <f>AVERAGE(COMB_PREDIC_ITERATION1!CV9,COMB_PREDIC_ITERATION2!CV9)</f>
        <v>2.8946617032096455E-5</v>
      </c>
      <c r="CW9">
        <f>AVERAGE(COMB_PREDIC_ITERATION1!CW9,COMB_PREDIC_ITERATION2!CW9)</f>
        <v>2.8199941155916346E-5</v>
      </c>
    </row>
    <row r="10" spans="1:101" x14ac:dyDescent="0.25">
      <c r="A10" t="s">
        <v>24</v>
      </c>
      <c r="B10">
        <f>AVERAGE(COMB_PREDIC_ITERATION1!B10,COMB_PREDIC_ITERATION2!B10)</f>
        <v>3.2277581150883701E-3</v>
      </c>
      <c r="C10">
        <f>AVERAGE(COMB_PREDIC_ITERATION1!C10,COMB_PREDIC_ITERATION2!C10)</f>
        <v>3.4284938549435031E-3</v>
      </c>
      <c r="D10">
        <f>AVERAGE(COMB_PREDIC_ITERATION1!D10,COMB_PREDIC_ITERATION2!D10)</f>
        <v>3.3975871381229494E-3</v>
      </c>
      <c r="E10">
        <f>AVERAGE(COMB_PREDIC_ITERATION1!E10,COMB_PREDIC_ITERATION2!E10)</f>
        <v>3.4181994924545171E-3</v>
      </c>
      <c r="F10">
        <f>AVERAGE(COMB_PREDIC_ITERATION1!F10,COMB_PREDIC_ITERATION2!F10)</f>
        <v>3.2990334521541967E-3</v>
      </c>
      <c r="G10">
        <f>AVERAGE(COMB_PREDIC_ITERATION1!G10,COMB_PREDIC_ITERATION2!G10)</f>
        <v>3.1942214208346073E-3</v>
      </c>
      <c r="H10">
        <f>AVERAGE(COMB_PREDIC_ITERATION1!H10,COMB_PREDIC_ITERATION2!H10)</f>
        <v>3.3541929847041149E-3</v>
      </c>
      <c r="I10">
        <f>AVERAGE(COMB_PREDIC_ITERATION1!I10,COMB_PREDIC_ITERATION2!I10)</f>
        <v>3.4107213698126356E-3</v>
      </c>
      <c r="J10">
        <f>AVERAGE(COMB_PREDIC_ITERATION1!J10,COMB_PREDIC_ITERATION2!J10)</f>
        <v>3.3064569415755941E-3</v>
      </c>
      <c r="K10">
        <f>AVERAGE(COMB_PREDIC_ITERATION1!K10,COMB_PREDIC_ITERATION2!K10)</f>
        <v>3.3228570305019098E-3</v>
      </c>
      <c r="L10">
        <f>AVERAGE(COMB_PREDIC_ITERATION1!L10,COMB_PREDIC_ITERATION2!L10)</f>
        <v>3.239050505612023E-3</v>
      </c>
      <c r="M10">
        <f>AVERAGE(COMB_PREDIC_ITERATION1!M10,COMB_PREDIC_ITERATION2!M10)</f>
        <v>3.3393357700417631E-3</v>
      </c>
      <c r="N10">
        <f>AVERAGE(COMB_PREDIC_ITERATION1!N10,COMB_PREDIC_ITERATION2!N10)</f>
        <v>3.3412134475227138E-3</v>
      </c>
      <c r="O10">
        <f>AVERAGE(COMB_PREDIC_ITERATION1!O10,COMB_PREDIC_ITERATION2!O10)</f>
        <v>3.2535087252501607E-3</v>
      </c>
      <c r="P10">
        <f>AVERAGE(COMB_PREDIC_ITERATION1!P10,COMB_PREDIC_ITERATION2!P10)</f>
        <v>3.2382458453549066E-3</v>
      </c>
      <c r="Q10">
        <f>AVERAGE(COMB_PREDIC_ITERATION1!Q10,COMB_PREDIC_ITERATION2!Q10)</f>
        <v>3.2864095573638761E-3</v>
      </c>
      <c r="R10">
        <f>AVERAGE(COMB_PREDIC_ITERATION1!R10,COMB_PREDIC_ITERATION2!R10)</f>
        <v>3.3837653078393056E-3</v>
      </c>
      <c r="S10">
        <f>AVERAGE(COMB_PREDIC_ITERATION1!S10,COMB_PREDIC_ITERATION2!S10)</f>
        <v>3.191410342133571E-3</v>
      </c>
      <c r="T10">
        <f>AVERAGE(COMB_PREDIC_ITERATION1!T10,COMB_PREDIC_ITERATION2!T10)</f>
        <v>3.3078464809209781E-3</v>
      </c>
      <c r="U10">
        <f>AVERAGE(COMB_PREDIC_ITERATION1!U10,COMB_PREDIC_ITERATION2!U10)</f>
        <v>3.2670970193660644E-3</v>
      </c>
      <c r="V10">
        <f>AVERAGE(COMB_PREDIC_ITERATION1!V10,COMB_PREDIC_ITERATION2!V10)</f>
        <v>3.2621105464877781E-3</v>
      </c>
      <c r="W10">
        <f>AVERAGE(COMB_PREDIC_ITERATION1!W10,COMB_PREDIC_ITERATION2!W10)</f>
        <v>3.2283616348581746E-3</v>
      </c>
      <c r="X10">
        <f>AVERAGE(COMB_PREDIC_ITERATION1!X10,COMB_PREDIC_ITERATION2!X10)</f>
        <v>3.3977447762096528E-3</v>
      </c>
      <c r="Y10">
        <f>AVERAGE(COMB_PREDIC_ITERATION1!Y10,COMB_PREDIC_ITERATION2!Y10)</f>
        <v>3.3355799513961363E-3</v>
      </c>
      <c r="Z10">
        <f>AVERAGE(COMB_PREDIC_ITERATION1!Z10,COMB_PREDIC_ITERATION2!Z10)</f>
        <v>3.352721867974529E-3</v>
      </c>
      <c r="AA10">
        <f>AVERAGE(COMB_PREDIC_ITERATION1!AA10,COMB_PREDIC_ITERATION2!AA10)</f>
        <v>3.3091091105557457E-3</v>
      </c>
      <c r="AB10">
        <f>AVERAGE(COMB_PREDIC_ITERATION1!AB10,COMB_PREDIC_ITERATION2!AB10)</f>
        <v>3.2512296989226025E-3</v>
      </c>
      <c r="AC10">
        <f>AVERAGE(COMB_PREDIC_ITERATION1!AC10,COMB_PREDIC_ITERATION2!AC10)</f>
        <v>3.3923904415632707E-3</v>
      </c>
      <c r="AD10">
        <f>AVERAGE(COMB_PREDIC_ITERATION1!AD10,COMB_PREDIC_ITERATION2!AD10)</f>
        <v>3.3119457354007348E-3</v>
      </c>
      <c r="AE10">
        <f>AVERAGE(COMB_PREDIC_ITERATION1!AE10,COMB_PREDIC_ITERATION2!AE10)</f>
        <v>3.2491745761586174E-3</v>
      </c>
      <c r="AF10">
        <f>AVERAGE(COMB_PREDIC_ITERATION1!AF10,COMB_PREDIC_ITERATION2!AF10)</f>
        <v>3.3099238031084307E-3</v>
      </c>
      <c r="AG10">
        <f>AVERAGE(COMB_PREDIC_ITERATION1!AG10,COMB_PREDIC_ITERATION2!AG10)</f>
        <v>3.2770905472741967E-3</v>
      </c>
      <c r="AH10">
        <f>AVERAGE(COMB_PREDIC_ITERATION1!AH10,COMB_PREDIC_ITERATION2!AH10)</f>
        <v>3.2248473840433131E-3</v>
      </c>
      <c r="AI10">
        <f>AVERAGE(COMB_PREDIC_ITERATION1!AI10,COMB_PREDIC_ITERATION2!AI10)</f>
        <v>3.4670320371809832E-3</v>
      </c>
      <c r="AJ10">
        <f>AVERAGE(COMB_PREDIC_ITERATION1!AJ10,COMB_PREDIC_ITERATION2!AJ10)</f>
        <v>3.361531390271733E-3</v>
      </c>
      <c r="AK10">
        <f>AVERAGE(COMB_PREDIC_ITERATION1!AK10,COMB_PREDIC_ITERATION2!AK10)</f>
        <v>3.3619157449696893E-3</v>
      </c>
      <c r="AL10">
        <f>AVERAGE(COMB_PREDIC_ITERATION1!AL10,COMB_PREDIC_ITERATION2!AL10)</f>
        <v>3.3969072319597719E-3</v>
      </c>
      <c r="AM10">
        <f>AVERAGE(COMB_PREDIC_ITERATION1!AM10,COMB_PREDIC_ITERATION2!AM10)</f>
        <v>3.4606253929239678E-3</v>
      </c>
      <c r="AN10">
        <f>AVERAGE(COMB_PREDIC_ITERATION1!AN10,COMB_PREDIC_ITERATION2!AN10)</f>
        <v>3.4394190541758348E-3</v>
      </c>
      <c r="AO10">
        <f>AVERAGE(COMB_PREDIC_ITERATION1!AO10,COMB_PREDIC_ITERATION2!AO10)</f>
        <v>3.3495346066102142E-3</v>
      </c>
      <c r="AP10">
        <f>AVERAGE(COMB_PREDIC_ITERATION1!AP10,COMB_PREDIC_ITERATION2!AP10)</f>
        <v>3.3804832674031683E-3</v>
      </c>
      <c r="AQ10">
        <f>AVERAGE(COMB_PREDIC_ITERATION1!AQ10,COMB_PREDIC_ITERATION2!AQ10)</f>
        <v>3.2448112437027106E-3</v>
      </c>
      <c r="AR10">
        <f>AVERAGE(COMB_PREDIC_ITERATION1!AR10,COMB_PREDIC_ITERATION2!AR10)</f>
        <v>3.202734782825652E-3</v>
      </c>
      <c r="AS10">
        <f>AVERAGE(COMB_PREDIC_ITERATION1!AS10,COMB_PREDIC_ITERATION2!AS10)</f>
        <v>3.3571586559522507E-3</v>
      </c>
      <c r="AT10">
        <f>AVERAGE(COMB_PREDIC_ITERATION1!AT10,COMB_PREDIC_ITERATION2!AT10)</f>
        <v>3.3240060265595306E-3</v>
      </c>
      <c r="AU10">
        <f>AVERAGE(COMB_PREDIC_ITERATION1!AU10,COMB_PREDIC_ITERATION2!AU10)</f>
        <v>3.3738246598440874E-3</v>
      </c>
      <c r="AV10">
        <f>AVERAGE(COMB_PREDIC_ITERATION1!AV10,COMB_PREDIC_ITERATION2!AV10)</f>
        <v>3.3663946020836225E-3</v>
      </c>
      <c r="AW10">
        <f>AVERAGE(COMB_PREDIC_ITERATION1!AW10,COMB_PREDIC_ITERATION2!AW10)</f>
        <v>3.3889534956490167E-3</v>
      </c>
      <c r="AX10">
        <f>AVERAGE(COMB_PREDIC_ITERATION1!AX10,COMB_PREDIC_ITERATION2!AX10)</f>
        <v>3.3229197086377029E-3</v>
      </c>
      <c r="AY10">
        <f>AVERAGE(COMB_PREDIC_ITERATION1!AY10,COMB_PREDIC_ITERATION2!AY10)</f>
        <v>3.232369030929781E-3</v>
      </c>
      <c r="AZ10">
        <f>AVERAGE(COMB_PREDIC_ITERATION1!AZ10,COMB_PREDIC_ITERATION2!AZ10)</f>
        <v>3.4128172935292841E-3</v>
      </c>
      <c r="BA10">
        <f>AVERAGE(COMB_PREDIC_ITERATION1!BA10,COMB_PREDIC_ITERATION2!BA10)</f>
        <v>3.2746059616780366E-3</v>
      </c>
      <c r="BB10">
        <f>AVERAGE(COMB_PREDIC_ITERATION1!BB10,COMB_PREDIC_ITERATION2!BB10)</f>
        <v>3.3940125678686974E-3</v>
      </c>
      <c r="BC10">
        <f>AVERAGE(COMB_PREDIC_ITERATION1!BC10,COMB_PREDIC_ITERATION2!BC10)</f>
        <v>3.2750110336650703E-3</v>
      </c>
      <c r="BD10">
        <f>AVERAGE(COMB_PREDIC_ITERATION1!BD10,COMB_PREDIC_ITERATION2!BD10)</f>
        <v>3.2493416045865755E-3</v>
      </c>
      <c r="BE10">
        <f>AVERAGE(COMB_PREDIC_ITERATION1!BE10,COMB_PREDIC_ITERATION2!BE10)</f>
        <v>3.3660833945356738E-3</v>
      </c>
      <c r="BF10">
        <f>AVERAGE(COMB_PREDIC_ITERATION1!BF10,COMB_PREDIC_ITERATION2!BF10)</f>
        <v>3.3101736615197943E-3</v>
      </c>
      <c r="BG10">
        <f>AVERAGE(COMB_PREDIC_ITERATION1!BG10,COMB_PREDIC_ITERATION2!BG10)</f>
        <v>3.2856336803189206E-3</v>
      </c>
      <c r="BH10">
        <f>AVERAGE(COMB_PREDIC_ITERATION1!BH10,COMB_PREDIC_ITERATION2!BH10)</f>
        <v>3.332029005563212E-3</v>
      </c>
      <c r="BI10">
        <f>AVERAGE(COMB_PREDIC_ITERATION1!BI10,COMB_PREDIC_ITERATION2!BI10)</f>
        <v>3.3741591420945946E-3</v>
      </c>
      <c r="BJ10">
        <f>AVERAGE(COMB_PREDIC_ITERATION1!BJ10,COMB_PREDIC_ITERATION2!BJ10)</f>
        <v>3.2658012741187373E-3</v>
      </c>
      <c r="BK10">
        <f>AVERAGE(COMB_PREDIC_ITERATION1!BK10,COMB_PREDIC_ITERATION2!BK10)</f>
        <v>3.3512457249216861E-3</v>
      </c>
      <c r="BL10">
        <f>AVERAGE(COMB_PREDIC_ITERATION1!BL10,COMB_PREDIC_ITERATION2!BL10)</f>
        <v>3.2149181450140535E-3</v>
      </c>
      <c r="BM10">
        <f>AVERAGE(COMB_PREDIC_ITERATION1!BM10,COMB_PREDIC_ITERATION2!BM10)</f>
        <v>3.2506385773243482E-3</v>
      </c>
      <c r="BN10">
        <f>AVERAGE(COMB_PREDIC_ITERATION1!BN10,COMB_PREDIC_ITERATION2!BN10)</f>
        <v>3.3885980568739236E-3</v>
      </c>
      <c r="BO10">
        <f>AVERAGE(COMB_PREDIC_ITERATION1!BO10,COMB_PREDIC_ITERATION2!BO10)</f>
        <v>3.4295075739658879E-3</v>
      </c>
      <c r="BP10">
        <f>AVERAGE(COMB_PREDIC_ITERATION1!BP10,COMB_PREDIC_ITERATION2!BP10)</f>
        <v>3.1796130035060617E-3</v>
      </c>
      <c r="BQ10">
        <f>AVERAGE(COMB_PREDIC_ITERATION1!BQ10,COMB_PREDIC_ITERATION2!BQ10)</f>
        <v>3.2751629954947026E-3</v>
      </c>
      <c r="BR10">
        <f>AVERAGE(COMB_PREDIC_ITERATION1!BR10,COMB_PREDIC_ITERATION2!BR10)</f>
        <v>3.4535203371991478E-3</v>
      </c>
      <c r="BS10">
        <f>AVERAGE(COMB_PREDIC_ITERATION1!BS10,COMB_PREDIC_ITERATION2!BS10)</f>
        <v>3.4255656201451481E-3</v>
      </c>
      <c r="BT10">
        <f>AVERAGE(COMB_PREDIC_ITERATION1!BT10,COMB_PREDIC_ITERATION2!BT10)</f>
        <v>3.1816083375634874E-3</v>
      </c>
      <c r="BU10">
        <f>AVERAGE(COMB_PREDIC_ITERATION1!BU10,COMB_PREDIC_ITERATION2!BU10)</f>
        <v>3.397775822517738E-3</v>
      </c>
      <c r="BV10">
        <f>AVERAGE(COMB_PREDIC_ITERATION1!BV10,COMB_PREDIC_ITERATION2!BV10)</f>
        <v>3.4178388798736985E-3</v>
      </c>
      <c r="BW10">
        <f>AVERAGE(COMB_PREDIC_ITERATION1!BW10,COMB_PREDIC_ITERATION2!BW10)</f>
        <v>3.3405358348836608E-3</v>
      </c>
      <c r="BX10">
        <f>AVERAGE(COMB_PREDIC_ITERATION1!BX10,COMB_PREDIC_ITERATION2!BX10)</f>
        <v>3.2831372129871932E-3</v>
      </c>
      <c r="BY10">
        <f>AVERAGE(COMB_PREDIC_ITERATION1!BY10,COMB_PREDIC_ITERATION2!BY10)</f>
        <v>3.2707728833646821E-3</v>
      </c>
      <c r="BZ10">
        <f>AVERAGE(COMB_PREDIC_ITERATION1!BZ10,COMB_PREDIC_ITERATION2!BZ10)</f>
        <v>3.4215984137191046E-3</v>
      </c>
      <c r="CA10">
        <f>AVERAGE(COMB_PREDIC_ITERATION1!CA10,COMB_PREDIC_ITERATION2!CA10)</f>
        <v>3.2589259490400811E-3</v>
      </c>
      <c r="CB10">
        <f>AVERAGE(COMB_PREDIC_ITERATION1!CB10,COMB_PREDIC_ITERATION2!CB10)</f>
        <v>3.3666686558157122E-3</v>
      </c>
      <c r="CC10">
        <f>AVERAGE(COMB_PREDIC_ITERATION1!CC10,COMB_PREDIC_ITERATION2!CC10)</f>
        <v>3.3956164912917757E-3</v>
      </c>
      <c r="CD10">
        <f>AVERAGE(COMB_PREDIC_ITERATION1!CD10,COMB_PREDIC_ITERATION2!CD10)</f>
        <v>3.4541919331065843E-3</v>
      </c>
      <c r="CE10">
        <f>AVERAGE(COMB_PREDIC_ITERATION1!CE10,COMB_PREDIC_ITERATION2!CE10)</f>
        <v>3.4095157493563553E-3</v>
      </c>
      <c r="CF10">
        <f>AVERAGE(COMB_PREDIC_ITERATION1!CF10,COMB_PREDIC_ITERATION2!CF10)</f>
        <v>3.3426615948725117E-3</v>
      </c>
      <c r="CG10">
        <f>AVERAGE(COMB_PREDIC_ITERATION1!CG10,COMB_PREDIC_ITERATION2!CG10)</f>
        <v>3.4339227682313256E-3</v>
      </c>
      <c r="CH10">
        <f>AVERAGE(COMB_PREDIC_ITERATION1!CH10,COMB_PREDIC_ITERATION2!CH10)</f>
        <v>3.3646208150809641E-3</v>
      </c>
      <c r="CI10">
        <f>AVERAGE(COMB_PREDIC_ITERATION1!CI10,COMB_PREDIC_ITERATION2!CI10)</f>
        <v>3.4261085379137567E-3</v>
      </c>
      <c r="CJ10">
        <f>AVERAGE(COMB_PREDIC_ITERATION1!CJ10,COMB_PREDIC_ITERATION2!CJ10)</f>
        <v>3.4261650586805575E-3</v>
      </c>
      <c r="CK10">
        <f>AVERAGE(COMB_PREDIC_ITERATION1!CK10,COMB_PREDIC_ITERATION2!CK10)</f>
        <v>3.4389182236285775E-3</v>
      </c>
      <c r="CL10">
        <f>AVERAGE(COMB_PREDIC_ITERATION1!CL10,COMB_PREDIC_ITERATION2!CL10)</f>
        <v>3.3806078209886554E-3</v>
      </c>
      <c r="CM10">
        <f>AVERAGE(COMB_PREDIC_ITERATION1!CM10,COMB_PREDIC_ITERATION2!CM10)</f>
        <v>3.236371433447233E-3</v>
      </c>
      <c r="CN10">
        <f>AVERAGE(COMB_PREDIC_ITERATION1!CN10,COMB_PREDIC_ITERATION2!CN10)</f>
        <v>3.4211886961036347E-3</v>
      </c>
      <c r="CO10">
        <f>AVERAGE(COMB_PREDIC_ITERATION1!CO10,COMB_PREDIC_ITERATION2!CO10)</f>
        <v>3.5279762682110197E-3</v>
      </c>
      <c r="CP10">
        <f>AVERAGE(COMB_PREDIC_ITERATION1!CP10,COMB_PREDIC_ITERATION2!CP10)</f>
        <v>3.3664871927393115E-3</v>
      </c>
      <c r="CQ10">
        <f>AVERAGE(COMB_PREDIC_ITERATION1!CQ10,COMB_PREDIC_ITERATION2!CQ10)</f>
        <v>3.4793674960234685E-3</v>
      </c>
      <c r="CR10">
        <f>AVERAGE(COMB_PREDIC_ITERATION1!CR10,COMB_PREDIC_ITERATION2!CR10)</f>
        <v>3.4174741120294836E-3</v>
      </c>
      <c r="CS10">
        <f>AVERAGE(COMB_PREDIC_ITERATION1!CS10,COMB_PREDIC_ITERATION2!CS10)</f>
        <v>3.2008278413893361E-3</v>
      </c>
      <c r="CT10">
        <f>AVERAGE(COMB_PREDIC_ITERATION1!CT10,COMB_PREDIC_ITERATION2!CT10)</f>
        <v>3.3713408008576307E-3</v>
      </c>
      <c r="CU10">
        <f>AVERAGE(COMB_PREDIC_ITERATION1!CU10,COMB_PREDIC_ITERATION2!CU10)</f>
        <v>3.3490484928451617E-3</v>
      </c>
      <c r="CV10">
        <f>AVERAGE(COMB_PREDIC_ITERATION1!CV10,COMB_PREDIC_ITERATION2!CV10)</f>
        <v>3.3010151659795678E-3</v>
      </c>
      <c r="CW10">
        <f>AVERAGE(COMB_PREDIC_ITERATION1!CW10,COMB_PREDIC_ITERATION2!CW10)</f>
        <v>3.4283403245852374E-3</v>
      </c>
    </row>
    <row r="11" spans="1:101" x14ac:dyDescent="0.25">
      <c r="A11" t="s">
        <v>25</v>
      </c>
      <c r="B11">
        <f>AVERAGE(COMB_PREDIC_ITERATION1!B11,COMB_PREDIC_ITERATION2!B11)</f>
        <v>9.9744605108564297E-2</v>
      </c>
      <c r="C11">
        <f>AVERAGE(COMB_PREDIC_ITERATION1!C11,COMB_PREDIC_ITERATION2!C11)</f>
        <v>0.10264643777866639</v>
      </c>
      <c r="D11">
        <f>AVERAGE(COMB_PREDIC_ITERATION1!D11,COMB_PREDIC_ITERATION2!D11)</f>
        <v>0.10120534359002718</v>
      </c>
      <c r="E11">
        <f>AVERAGE(COMB_PREDIC_ITERATION1!E11,COMB_PREDIC_ITERATION2!E11)</f>
        <v>0.1034897084236862</v>
      </c>
      <c r="F11">
        <f>AVERAGE(COMB_PREDIC_ITERATION1!F11,COMB_PREDIC_ITERATION2!F11)</f>
        <v>9.9896289826944346E-2</v>
      </c>
      <c r="G11">
        <f>AVERAGE(COMB_PREDIC_ITERATION1!G11,COMB_PREDIC_ITERATION2!G11)</f>
        <v>0.10067330758308915</v>
      </c>
      <c r="H11">
        <f>AVERAGE(COMB_PREDIC_ITERATION1!H11,COMB_PREDIC_ITERATION2!H11)</f>
        <v>9.7230430654142663E-2</v>
      </c>
      <c r="I11">
        <f>AVERAGE(COMB_PREDIC_ITERATION1!I11,COMB_PREDIC_ITERATION2!I11)</f>
        <v>0.10298001703837045</v>
      </c>
      <c r="J11">
        <f>AVERAGE(COMB_PREDIC_ITERATION1!J11,COMB_PREDIC_ITERATION2!J11)</f>
        <v>0.10101373994280945</v>
      </c>
      <c r="K11">
        <f>AVERAGE(COMB_PREDIC_ITERATION1!K11,COMB_PREDIC_ITERATION2!K11)</f>
        <v>0.10203389035858687</v>
      </c>
      <c r="L11">
        <f>AVERAGE(COMB_PREDIC_ITERATION1!L11,COMB_PREDIC_ITERATION2!L11)</f>
        <v>0.10270630107925799</v>
      </c>
      <c r="M11">
        <f>AVERAGE(COMB_PREDIC_ITERATION1!M11,COMB_PREDIC_ITERATION2!M11)</f>
        <v>0.10239165067899808</v>
      </c>
      <c r="N11">
        <f>AVERAGE(COMB_PREDIC_ITERATION1!N11,COMB_PREDIC_ITERATION2!N11)</f>
        <v>0.1007623101292138</v>
      </c>
      <c r="O11">
        <f>AVERAGE(COMB_PREDIC_ITERATION1!O11,COMB_PREDIC_ITERATION2!O11)</f>
        <v>0.10324585666639596</v>
      </c>
      <c r="P11">
        <f>AVERAGE(COMB_PREDIC_ITERATION1!P11,COMB_PREDIC_ITERATION2!P11)</f>
        <v>9.7784299780974748E-2</v>
      </c>
      <c r="Q11">
        <f>AVERAGE(COMB_PREDIC_ITERATION1!Q11,COMB_PREDIC_ITERATION2!Q11)</f>
        <v>0.10143242592906943</v>
      </c>
      <c r="R11">
        <f>AVERAGE(COMB_PREDIC_ITERATION1!R11,COMB_PREDIC_ITERATION2!R11)</f>
        <v>0.1026020356024635</v>
      </c>
      <c r="S11">
        <f>AVERAGE(COMB_PREDIC_ITERATION1!S11,COMB_PREDIC_ITERATION2!S11)</f>
        <v>9.8779252327040962E-2</v>
      </c>
      <c r="T11">
        <f>AVERAGE(COMB_PREDIC_ITERATION1!T11,COMB_PREDIC_ITERATION2!T11)</f>
        <v>9.7755964816719332E-2</v>
      </c>
      <c r="U11">
        <f>AVERAGE(COMB_PREDIC_ITERATION1!U11,COMB_PREDIC_ITERATION2!U11)</f>
        <v>0.10006057152607464</v>
      </c>
      <c r="V11">
        <f>AVERAGE(COMB_PREDIC_ITERATION1!V11,COMB_PREDIC_ITERATION2!V11)</f>
        <v>0.10019253799809161</v>
      </c>
      <c r="W11">
        <f>AVERAGE(COMB_PREDIC_ITERATION1!W11,COMB_PREDIC_ITERATION2!W11)</f>
        <v>9.9298965590352867E-2</v>
      </c>
      <c r="X11">
        <f>AVERAGE(COMB_PREDIC_ITERATION1!X11,COMB_PREDIC_ITERATION2!X11)</f>
        <v>0.10204663868710184</v>
      </c>
      <c r="Y11">
        <f>AVERAGE(COMB_PREDIC_ITERATION1!Y11,COMB_PREDIC_ITERATION2!Y11)</f>
        <v>0.10003010673704216</v>
      </c>
      <c r="Z11">
        <f>AVERAGE(COMB_PREDIC_ITERATION1!Z11,COMB_PREDIC_ITERATION2!Z11)</f>
        <v>9.9667301047265913E-2</v>
      </c>
      <c r="AA11">
        <f>AVERAGE(COMB_PREDIC_ITERATION1!AA11,COMB_PREDIC_ITERATION2!AA11)</f>
        <v>0.10566422740930073</v>
      </c>
      <c r="AB11">
        <f>AVERAGE(COMB_PREDIC_ITERATION1!AB11,COMB_PREDIC_ITERATION2!AB11)</f>
        <v>0.10226186514829179</v>
      </c>
      <c r="AC11">
        <f>AVERAGE(COMB_PREDIC_ITERATION1!AC11,COMB_PREDIC_ITERATION2!AC11)</f>
        <v>9.9262572447893438E-2</v>
      </c>
      <c r="AD11">
        <f>AVERAGE(COMB_PREDIC_ITERATION1!AD11,COMB_PREDIC_ITERATION2!AD11)</f>
        <v>0.10201263224746737</v>
      </c>
      <c r="AE11">
        <f>AVERAGE(COMB_PREDIC_ITERATION1!AE11,COMB_PREDIC_ITERATION2!AE11)</f>
        <v>9.9282281649289053E-2</v>
      </c>
      <c r="AF11">
        <f>AVERAGE(COMB_PREDIC_ITERATION1!AF11,COMB_PREDIC_ITERATION2!AF11)</f>
        <v>0.10101872955923377</v>
      </c>
      <c r="AG11">
        <f>AVERAGE(COMB_PREDIC_ITERATION1!AG11,COMB_PREDIC_ITERATION2!AG11)</f>
        <v>0.10145894641438621</v>
      </c>
      <c r="AH11">
        <f>AVERAGE(COMB_PREDIC_ITERATION1!AH11,COMB_PREDIC_ITERATION2!AH11)</f>
        <v>0.10439452493209087</v>
      </c>
      <c r="AI11">
        <f>AVERAGE(COMB_PREDIC_ITERATION1!AI11,COMB_PREDIC_ITERATION2!AI11)</f>
        <v>0.10066841899559262</v>
      </c>
      <c r="AJ11">
        <f>AVERAGE(COMB_PREDIC_ITERATION1!AJ11,COMB_PREDIC_ITERATION2!AJ11)</f>
        <v>0.10163928882362114</v>
      </c>
      <c r="AK11">
        <f>AVERAGE(COMB_PREDIC_ITERATION1!AK11,COMB_PREDIC_ITERATION2!AK11)</f>
        <v>0.10052981846653386</v>
      </c>
      <c r="AL11">
        <f>AVERAGE(COMB_PREDIC_ITERATION1!AL11,COMB_PREDIC_ITERATION2!AL11)</f>
        <v>0.1011219292197081</v>
      </c>
      <c r="AM11">
        <f>AVERAGE(COMB_PREDIC_ITERATION1!AM11,COMB_PREDIC_ITERATION2!AM11)</f>
        <v>0.10093862794403063</v>
      </c>
      <c r="AN11">
        <f>AVERAGE(COMB_PREDIC_ITERATION1!AN11,COMB_PREDIC_ITERATION2!AN11)</f>
        <v>9.6666807897318976E-2</v>
      </c>
      <c r="AO11">
        <f>AVERAGE(COMB_PREDIC_ITERATION1!AO11,COMB_PREDIC_ITERATION2!AO11)</f>
        <v>0.10295395261866597</v>
      </c>
      <c r="AP11">
        <f>AVERAGE(COMB_PREDIC_ITERATION1!AP11,COMB_PREDIC_ITERATION2!AP11)</f>
        <v>0.10632559748798058</v>
      </c>
      <c r="AQ11">
        <f>AVERAGE(COMB_PREDIC_ITERATION1!AQ11,COMB_PREDIC_ITERATION2!AQ11)</f>
        <v>0.10185978660028285</v>
      </c>
      <c r="AR11">
        <f>AVERAGE(COMB_PREDIC_ITERATION1!AR11,COMB_PREDIC_ITERATION2!AR11)</f>
        <v>9.9821931413991163E-2</v>
      </c>
      <c r="AS11">
        <f>AVERAGE(COMB_PREDIC_ITERATION1!AS11,COMB_PREDIC_ITERATION2!AS11)</f>
        <v>0.10202645258847812</v>
      </c>
      <c r="AT11">
        <f>AVERAGE(COMB_PREDIC_ITERATION1!AT11,COMB_PREDIC_ITERATION2!AT11)</f>
        <v>9.8930217377916796E-2</v>
      </c>
      <c r="AU11">
        <f>AVERAGE(COMB_PREDIC_ITERATION1!AU11,COMB_PREDIC_ITERATION2!AU11)</f>
        <v>0.10352787060529829</v>
      </c>
      <c r="AV11">
        <f>AVERAGE(COMB_PREDIC_ITERATION1!AV11,COMB_PREDIC_ITERATION2!AV11)</f>
        <v>0.10172280888100267</v>
      </c>
      <c r="AW11">
        <f>AVERAGE(COMB_PREDIC_ITERATION1!AW11,COMB_PREDIC_ITERATION2!AW11)</f>
        <v>0.10437281662280527</v>
      </c>
      <c r="AX11">
        <f>AVERAGE(COMB_PREDIC_ITERATION1!AX11,COMB_PREDIC_ITERATION2!AX11)</f>
        <v>0.10221407339017177</v>
      </c>
      <c r="AY11">
        <f>AVERAGE(COMB_PREDIC_ITERATION1!AY11,COMB_PREDIC_ITERATION2!AY11)</f>
        <v>0.10445476946423546</v>
      </c>
      <c r="AZ11">
        <f>AVERAGE(COMB_PREDIC_ITERATION1!AZ11,COMB_PREDIC_ITERATION2!AZ11)</f>
        <v>0.10303880293365314</v>
      </c>
      <c r="BA11">
        <f>AVERAGE(COMB_PREDIC_ITERATION1!BA11,COMB_PREDIC_ITERATION2!BA11)</f>
        <v>0.10064856608103637</v>
      </c>
      <c r="BB11">
        <f>AVERAGE(COMB_PREDIC_ITERATION1!BB11,COMB_PREDIC_ITERATION2!BB11)</f>
        <v>0.10171465322710466</v>
      </c>
      <c r="BC11">
        <f>AVERAGE(COMB_PREDIC_ITERATION1!BC11,COMB_PREDIC_ITERATION2!BC11)</f>
        <v>0.10139106847362925</v>
      </c>
      <c r="BD11">
        <f>AVERAGE(COMB_PREDIC_ITERATION1!BD11,COMB_PREDIC_ITERATION2!BD11)</f>
        <v>0.10069749037745028</v>
      </c>
      <c r="BE11">
        <f>AVERAGE(COMB_PREDIC_ITERATION1!BE11,COMB_PREDIC_ITERATION2!BE11)</f>
        <v>0.10182826489484484</v>
      </c>
      <c r="BF11">
        <f>AVERAGE(COMB_PREDIC_ITERATION1!BF11,COMB_PREDIC_ITERATION2!BF11)</f>
        <v>9.8606668758031285E-2</v>
      </c>
      <c r="BG11">
        <f>AVERAGE(COMB_PREDIC_ITERATION1!BG11,COMB_PREDIC_ITERATION2!BG11)</f>
        <v>0.10058917647255991</v>
      </c>
      <c r="BH11">
        <f>AVERAGE(COMB_PREDIC_ITERATION1!BH11,COMB_PREDIC_ITERATION2!BH11)</f>
        <v>0.10365396124000256</v>
      </c>
      <c r="BI11">
        <f>AVERAGE(COMB_PREDIC_ITERATION1!BI11,COMB_PREDIC_ITERATION2!BI11)</f>
        <v>0.10055206077349133</v>
      </c>
      <c r="BJ11">
        <f>AVERAGE(COMB_PREDIC_ITERATION1!BJ11,COMB_PREDIC_ITERATION2!BJ11)</f>
        <v>9.8973425425286601E-2</v>
      </c>
      <c r="BK11">
        <f>AVERAGE(COMB_PREDIC_ITERATION1!BK11,COMB_PREDIC_ITERATION2!BK11)</f>
        <v>9.9065464671149975E-2</v>
      </c>
      <c r="BL11">
        <f>AVERAGE(COMB_PREDIC_ITERATION1!BL11,COMB_PREDIC_ITERATION2!BL11)</f>
        <v>0.10235383437677989</v>
      </c>
      <c r="BM11">
        <f>AVERAGE(COMB_PREDIC_ITERATION1!BM11,COMB_PREDIC_ITERATION2!BM11)</f>
        <v>9.9782286732515393E-2</v>
      </c>
      <c r="BN11">
        <f>AVERAGE(COMB_PREDIC_ITERATION1!BN11,COMB_PREDIC_ITERATION2!BN11)</f>
        <v>9.9531966219983198E-2</v>
      </c>
      <c r="BO11">
        <f>AVERAGE(COMB_PREDIC_ITERATION1!BO11,COMB_PREDIC_ITERATION2!BO11)</f>
        <v>0.10473482691454356</v>
      </c>
      <c r="BP11">
        <f>AVERAGE(COMB_PREDIC_ITERATION1!BP11,COMB_PREDIC_ITERATION2!BP11)</f>
        <v>0.1007237678779013</v>
      </c>
      <c r="BQ11">
        <f>AVERAGE(COMB_PREDIC_ITERATION1!BQ11,COMB_PREDIC_ITERATION2!BQ11)</f>
        <v>0.1009171041988961</v>
      </c>
      <c r="BR11">
        <f>AVERAGE(COMB_PREDIC_ITERATION1!BR11,COMB_PREDIC_ITERATION2!BR11)</f>
        <v>0.10172568202801797</v>
      </c>
      <c r="BS11">
        <f>AVERAGE(COMB_PREDIC_ITERATION1!BS11,COMB_PREDIC_ITERATION2!BS11)</f>
        <v>0.1002707149883825</v>
      </c>
      <c r="BT11">
        <f>AVERAGE(COMB_PREDIC_ITERATION1!BT11,COMB_PREDIC_ITERATION2!BT11)</f>
        <v>0.10410062512704263</v>
      </c>
      <c r="BU11">
        <f>AVERAGE(COMB_PREDIC_ITERATION1!BU11,COMB_PREDIC_ITERATION2!BU11)</f>
        <v>0.10201646239857923</v>
      </c>
      <c r="BV11">
        <f>AVERAGE(COMB_PREDIC_ITERATION1!BV11,COMB_PREDIC_ITERATION2!BV11)</f>
        <v>0.10056610228918811</v>
      </c>
      <c r="BW11">
        <f>AVERAGE(COMB_PREDIC_ITERATION1!BW11,COMB_PREDIC_ITERATION2!BW11)</f>
        <v>0.10480694604317944</v>
      </c>
      <c r="BX11">
        <f>AVERAGE(COMB_PREDIC_ITERATION1!BX11,COMB_PREDIC_ITERATION2!BX11)</f>
        <v>0.10242480845763884</v>
      </c>
      <c r="BY11">
        <f>AVERAGE(COMB_PREDIC_ITERATION1!BY11,COMB_PREDIC_ITERATION2!BY11)</f>
        <v>0.10245400692674486</v>
      </c>
      <c r="BZ11">
        <f>AVERAGE(COMB_PREDIC_ITERATION1!BZ11,COMB_PREDIC_ITERATION2!BZ11)</f>
        <v>0.10069354903499496</v>
      </c>
      <c r="CA11">
        <f>AVERAGE(COMB_PREDIC_ITERATION1!CA11,COMB_PREDIC_ITERATION2!CA11)</f>
        <v>0.10139361868573241</v>
      </c>
      <c r="CB11">
        <f>AVERAGE(COMB_PREDIC_ITERATION1!CB11,COMB_PREDIC_ITERATION2!CB11)</f>
        <v>0.10309766435980543</v>
      </c>
      <c r="CC11">
        <f>AVERAGE(COMB_PREDIC_ITERATION1!CC11,COMB_PREDIC_ITERATION2!CC11)</f>
        <v>0.10403264861762632</v>
      </c>
      <c r="CD11">
        <f>AVERAGE(COMB_PREDIC_ITERATION1!CD11,COMB_PREDIC_ITERATION2!CD11)</f>
        <v>0.10679874028050745</v>
      </c>
      <c r="CE11">
        <f>AVERAGE(COMB_PREDIC_ITERATION1!CE11,COMB_PREDIC_ITERATION2!CE11)</f>
        <v>0.1026550132212489</v>
      </c>
      <c r="CF11">
        <f>AVERAGE(COMB_PREDIC_ITERATION1!CF11,COMB_PREDIC_ITERATION2!CF11)</f>
        <v>0.10415902734933785</v>
      </c>
      <c r="CG11">
        <f>AVERAGE(COMB_PREDIC_ITERATION1!CG11,COMB_PREDIC_ITERATION2!CG11)</f>
        <v>0.10397066974289695</v>
      </c>
      <c r="CH11">
        <f>AVERAGE(COMB_PREDIC_ITERATION1!CH11,COMB_PREDIC_ITERATION2!CH11)</f>
        <v>0.10225219836019178</v>
      </c>
      <c r="CI11">
        <f>AVERAGE(COMB_PREDIC_ITERATION1!CI11,COMB_PREDIC_ITERATION2!CI11)</f>
        <v>0.10280863573360834</v>
      </c>
      <c r="CJ11">
        <f>AVERAGE(COMB_PREDIC_ITERATION1!CJ11,COMB_PREDIC_ITERATION2!CJ11)</f>
        <v>0.10409884058090993</v>
      </c>
      <c r="CK11">
        <f>AVERAGE(COMB_PREDIC_ITERATION1!CK11,COMB_PREDIC_ITERATION2!CK11)</f>
        <v>0.10412268474304789</v>
      </c>
      <c r="CL11">
        <f>AVERAGE(COMB_PREDIC_ITERATION1!CL11,COMB_PREDIC_ITERATION2!CL11)</f>
        <v>0.10097482443025918</v>
      </c>
      <c r="CM11">
        <f>AVERAGE(COMB_PREDIC_ITERATION1!CM11,COMB_PREDIC_ITERATION2!CM11)</f>
        <v>0.10323772467534816</v>
      </c>
      <c r="CN11">
        <f>AVERAGE(COMB_PREDIC_ITERATION1!CN11,COMB_PREDIC_ITERATION2!CN11)</f>
        <v>0.10353709577012687</v>
      </c>
      <c r="CO11">
        <f>AVERAGE(COMB_PREDIC_ITERATION1!CO11,COMB_PREDIC_ITERATION2!CO11)</f>
        <v>0.10536998100025849</v>
      </c>
      <c r="CP11">
        <f>AVERAGE(COMB_PREDIC_ITERATION1!CP11,COMB_PREDIC_ITERATION2!CP11)</f>
        <v>0.10191150152289941</v>
      </c>
      <c r="CQ11">
        <f>AVERAGE(COMB_PREDIC_ITERATION1!CQ11,COMB_PREDIC_ITERATION2!CQ11)</f>
        <v>0.10614826900267577</v>
      </c>
      <c r="CR11">
        <f>AVERAGE(COMB_PREDIC_ITERATION1!CR11,COMB_PREDIC_ITERATION2!CR11)</f>
        <v>0.10420606259778858</v>
      </c>
      <c r="CS11">
        <f>AVERAGE(COMB_PREDIC_ITERATION1!CS11,COMB_PREDIC_ITERATION2!CS11)</f>
        <v>0.10542079152445713</v>
      </c>
      <c r="CT11">
        <f>AVERAGE(COMB_PREDIC_ITERATION1!CT11,COMB_PREDIC_ITERATION2!CT11)</f>
        <v>0.1034678636995699</v>
      </c>
      <c r="CU11">
        <f>AVERAGE(COMB_PREDIC_ITERATION1!CU11,COMB_PREDIC_ITERATION2!CU11)</f>
        <v>0.10460376383013005</v>
      </c>
      <c r="CV11">
        <f>AVERAGE(COMB_PREDIC_ITERATION1!CV11,COMB_PREDIC_ITERATION2!CV11)</f>
        <v>0.10638405378605842</v>
      </c>
      <c r="CW11">
        <f>AVERAGE(COMB_PREDIC_ITERATION1!CW11,COMB_PREDIC_ITERATION2!CW11)</f>
        <v>0.10368377749518157</v>
      </c>
    </row>
    <row r="12" spans="1:101" x14ac:dyDescent="0.25">
      <c r="A12" t="s">
        <v>26</v>
      </c>
      <c r="B12">
        <f>AVERAGE(COMB_PREDIC_ITERATION1!B12,COMB_PREDIC_ITERATION2!B12)</f>
        <v>2.9231365132737469E-2</v>
      </c>
      <c r="C12">
        <f>AVERAGE(COMB_PREDIC_ITERATION1!C12,COMB_PREDIC_ITERATION2!C12)</f>
        <v>3.0160417628713635E-2</v>
      </c>
      <c r="D12">
        <f>AVERAGE(COMB_PREDIC_ITERATION1!D12,COMB_PREDIC_ITERATION2!D12)</f>
        <v>2.9140175807353955E-2</v>
      </c>
      <c r="E12">
        <f>AVERAGE(COMB_PREDIC_ITERATION1!E12,COMB_PREDIC_ITERATION2!E12)</f>
        <v>3.0638020317097663E-2</v>
      </c>
      <c r="F12">
        <f>AVERAGE(COMB_PREDIC_ITERATION1!F12,COMB_PREDIC_ITERATION2!F12)</f>
        <v>3.0417458545592427E-2</v>
      </c>
      <c r="G12">
        <f>AVERAGE(COMB_PREDIC_ITERATION1!G12,COMB_PREDIC_ITERATION2!G12)</f>
        <v>2.9229521230173659E-2</v>
      </c>
      <c r="H12">
        <f>AVERAGE(COMB_PREDIC_ITERATION1!H12,COMB_PREDIC_ITERATION2!H12)</f>
        <v>3.0483976942785703E-2</v>
      </c>
      <c r="I12">
        <f>AVERAGE(COMB_PREDIC_ITERATION1!I12,COMB_PREDIC_ITERATION2!I12)</f>
        <v>2.9766983726683356E-2</v>
      </c>
      <c r="J12">
        <f>AVERAGE(COMB_PREDIC_ITERATION1!J12,COMB_PREDIC_ITERATION2!J12)</f>
        <v>2.9184055060108835E-2</v>
      </c>
      <c r="K12">
        <f>AVERAGE(COMB_PREDIC_ITERATION1!K12,COMB_PREDIC_ITERATION2!K12)</f>
        <v>2.9639201230507867E-2</v>
      </c>
      <c r="L12">
        <f>AVERAGE(COMB_PREDIC_ITERATION1!L12,COMB_PREDIC_ITERATION2!L12)</f>
        <v>2.9221935645215406E-2</v>
      </c>
      <c r="M12">
        <f>AVERAGE(COMB_PREDIC_ITERATION1!M12,COMB_PREDIC_ITERATION2!M12)</f>
        <v>3.0420387060975426E-2</v>
      </c>
      <c r="N12">
        <f>AVERAGE(COMB_PREDIC_ITERATION1!N12,COMB_PREDIC_ITERATION2!N12)</f>
        <v>2.8963353118615247E-2</v>
      </c>
      <c r="O12">
        <f>AVERAGE(COMB_PREDIC_ITERATION1!O12,COMB_PREDIC_ITERATION2!O12)</f>
        <v>2.8949348405801635E-2</v>
      </c>
      <c r="P12">
        <f>AVERAGE(COMB_PREDIC_ITERATION1!P12,COMB_PREDIC_ITERATION2!P12)</f>
        <v>2.9462753132939216E-2</v>
      </c>
      <c r="Q12">
        <f>AVERAGE(COMB_PREDIC_ITERATION1!Q12,COMB_PREDIC_ITERATION2!Q12)</f>
        <v>2.8962963978822604E-2</v>
      </c>
      <c r="R12">
        <f>AVERAGE(COMB_PREDIC_ITERATION1!R12,COMB_PREDIC_ITERATION2!R12)</f>
        <v>2.9526346383208835E-2</v>
      </c>
      <c r="S12">
        <f>AVERAGE(COMB_PREDIC_ITERATION1!S12,COMB_PREDIC_ITERATION2!S12)</f>
        <v>2.9692058660284838E-2</v>
      </c>
      <c r="T12">
        <f>AVERAGE(COMB_PREDIC_ITERATION1!T12,COMB_PREDIC_ITERATION2!T12)</f>
        <v>3.0668370255949831E-2</v>
      </c>
      <c r="U12">
        <f>AVERAGE(COMB_PREDIC_ITERATION1!U12,COMB_PREDIC_ITERATION2!U12)</f>
        <v>2.8878589380061551E-2</v>
      </c>
      <c r="V12">
        <f>AVERAGE(COMB_PREDIC_ITERATION1!V12,COMB_PREDIC_ITERATION2!V12)</f>
        <v>2.9194624675783612E-2</v>
      </c>
      <c r="W12">
        <f>AVERAGE(COMB_PREDIC_ITERATION1!W12,COMB_PREDIC_ITERATION2!W12)</f>
        <v>2.9590978947372532E-2</v>
      </c>
      <c r="X12">
        <f>AVERAGE(COMB_PREDIC_ITERATION1!X12,COMB_PREDIC_ITERATION2!X12)</f>
        <v>2.9415026032451795E-2</v>
      </c>
      <c r="Y12">
        <f>AVERAGE(COMB_PREDIC_ITERATION1!Y12,COMB_PREDIC_ITERATION2!Y12)</f>
        <v>2.8708838972264304E-2</v>
      </c>
      <c r="Z12">
        <f>AVERAGE(COMB_PREDIC_ITERATION1!Z12,COMB_PREDIC_ITERATION2!Z12)</f>
        <v>2.9888654056093839E-2</v>
      </c>
      <c r="AA12">
        <f>AVERAGE(COMB_PREDIC_ITERATION1!AA12,COMB_PREDIC_ITERATION2!AA12)</f>
        <v>2.9215425289511307E-2</v>
      </c>
      <c r="AB12">
        <f>AVERAGE(COMB_PREDIC_ITERATION1!AB12,COMB_PREDIC_ITERATION2!AB12)</f>
        <v>2.9787561706727639E-2</v>
      </c>
      <c r="AC12">
        <f>AVERAGE(COMB_PREDIC_ITERATION1!AC12,COMB_PREDIC_ITERATION2!AC12)</f>
        <v>3.0746968242582419E-2</v>
      </c>
      <c r="AD12">
        <f>AVERAGE(COMB_PREDIC_ITERATION1!AD12,COMB_PREDIC_ITERATION2!AD12)</f>
        <v>2.9432980889668447E-2</v>
      </c>
      <c r="AE12">
        <f>AVERAGE(COMB_PREDIC_ITERATION1!AE12,COMB_PREDIC_ITERATION2!AE12)</f>
        <v>3.0307666214134974E-2</v>
      </c>
      <c r="AF12">
        <f>AVERAGE(COMB_PREDIC_ITERATION1!AF12,COMB_PREDIC_ITERATION2!AF12)</f>
        <v>2.9569851233456571E-2</v>
      </c>
      <c r="AG12">
        <f>AVERAGE(COMB_PREDIC_ITERATION1!AG12,COMB_PREDIC_ITERATION2!AG12)</f>
        <v>3.017385517911151E-2</v>
      </c>
      <c r="AH12">
        <f>AVERAGE(COMB_PREDIC_ITERATION1!AH12,COMB_PREDIC_ITERATION2!AH12)</f>
        <v>2.988671257416458E-2</v>
      </c>
      <c r="AI12">
        <f>AVERAGE(COMB_PREDIC_ITERATION1!AI12,COMB_PREDIC_ITERATION2!AI12)</f>
        <v>2.987809514242382E-2</v>
      </c>
      <c r="AJ12">
        <f>AVERAGE(COMB_PREDIC_ITERATION1!AJ12,COMB_PREDIC_ITERATION2!AJ12)</f>
        <v>2.9360746413351988E-2</v>
      </c>
      <c r="AK12">
        <f>AVERAGE(COMB_PREDIC_ITERATION1!AK12,COMB_PREDIC_ITERATION2!AK12)</f>
        <v>2.9604617484610234E-2</v>
      </c>
      <c r="AL12">
        <f>AVERAGE(COMB_PREDIC_ITERATION1!AL12,COMB_PREDIC_ITERATION2!AL12)</f>
        <v>2.9284939498165873E-2</v>
      </c>
      <c r="AM12">
        <f>AVERAGE(COMB_PREDIC_ITERATION1!AM12,COMB_PREDIC_ITERATION2!AM12)</f>
        <v>3.0602665333232262E-2</v>
      </c>
      <c r="AN12">
        <f>AVERAGE(COMB_PREDIC_ITERATION1!AN12,COMB_PREDIC_ITERATION2!AN12)</f>
        <v>3.0878778798641073E-2</v>
      </c>
      <c r="AO12">
        <f>AVERAGE(COMB_PREDIC_ITERATION1!AO12,COMB_PREDIC_ITERATION2!AO12)</f>
        <v>2.9798758546478111E-2</v>
      </c>
      <c r="AP12">
        <f>AVERAGE(COMB_PREDIC_ITERATION1!AP12,COMB_PREDIC_ITERATION2!AP12)</f>
        <v>2.9983716165191396E-2</v>
      </c>
      <c r="AQ12">
        <f>AVERAGE(COMB_PREDIC_ITERATION1!AQ12,COMB_PREDIC_ITERATION2!AQ12)</f>
        <v>2.9365139593652834E-2</v>
      </c>
      <c r="AR12">
        <f>AVERAGE(COMB_PREDIC_ITERATION1!AR12,COMB_PREDIC_ITERATION2!AR12)</f>
        <v>2.839308821657072E-2</v>
      </c>
      <c r="AS12">
        <f>AVERAGE(COMB_PREDIC_ITERATION1!AS12,COMB_PREDIC_ITERATION2!AS12)</f>
        <v>2.9910442891378189E-2</v>
      </c>
      <c r="AT12">
        <f>AVERAGE(COMB_PREDIC_ITERATION1!AT12,COMB_PREDIC_ITERATION2!AT12)</f>
        <v>2.9999208771340366E-2</v>
      </c>
      <c r="AU12">
        <f>AVERAGE(COMB_PREDIC_ITERATION1!AU12,COMB_PREDIC_ITERATION2!AU12)</f>
        <v>3.0993372409553431E-2</v>
      </c>
      <c r="AV12">
        <f>AVERAGE(COMB_PREDIC_ITERATION1!AV12,COMB_PREDIC_ITERATION2!AV12)</f>
        <v>3.0158561008644381E-2</v>
      </c>
      <c r="AW12">
        <f>AVERAGE(COMB_PREDIC_ITERATION1!AW12,COMB_PREDIC_ITERATION2!AW12)</f>
        <v>3.0029686550693088E-2</v>
      </c>
      <c r="AX12">
        <f>AVERAGE(COMB_PREDIC_ITERATION1!AX12,COMB_PREDIC_ITERATION2!AX12)</f>
        <v>3.0681471604939312E-2</v>
      </c>
      <c r="AY12">
        <f>AVERAGE(COMB_PREDIC_ITERATION1!AY12,COMB_PREDIC_ITERATION2!AY12)</f>
        <v>3.0251160232912071E-2</v>
      </c>
      <c r="AZ12">
        <f>AVERAGE(COMB_PREDIC_ITERATION1!AZ12,COMB_PREDIC_ITERATION2!AZ12)</f>
        <v>3.0422808706724005E-2</v>
      </c>
      <c r="BA12">
        <f>AVERAGE(COMB_PREDIC_ITERATION1!BA12,COMB_PREDIC_ITERATION2!BA12)</f>
        <v>2.9117848816846419E-2</v>
      </c>
      <c r="BB12">
        <f>AVERAGE(COMB_PREDIC_ITERATION1!BB12,COMB_PREDIC_ITERATION2!BB12)</f>
        <v>2.9634546007348488E-2</v>
      </c>
      <c r="BC12">
        <f>AVERAGE(COMB_PREDIC_ITERATION1!BC12,COMB_PREDIC_ITERATION2!BC12)</f>
        <v>3.1165507424445415E-2</v>
      </c>
      <c r="BD12">
        <f>AVERAGE(COMB_PREDIC_ITERATION1!BD12,COMB_PREDIC_ITERATION2!BD12)</f>
        <v>3.0319252534278932E-2</v>
      </c>
      <c r="BE12">
        <f>AVERAGE(COMB_PREDIC_ITERATION1!BE12,COMB_PREDIC_ITERATION2!BE12)</f>
        <v>2.9930253516588009E-2</v>
      </c>
      <c r="BF12">
        <f>AVERAGE(COMB_PREDIC_ITERATION1!BF12,COMB_PREDIC_ITERATION2!BF12)</f>
        <v>2.9615908095223034E-2</v>
      </c>
      <c r="BG12">
        <f>AVERAGE(COMB_PREDIC_ITERATION1!BG12,COMB_PREDIC_ITERATION2!BG12)</f>
        <v>2.9884612952519131E-2</v>
      </c>
      <c r="BH12">
        <f>AVERAGE(COMB_PREDIC_ITERATION1!BH12,COMB_PREDIC_ITERATION2!BH12)</f>
        <v>3.1302166668227986E-2</v>
      </c>
      <c r="BI12">
        <f>AVERAGE(COMB_PREDIC_ITERATION1!BI12,COMB_PREDIC_ITERATION2!BI12)</f>
        <v>2.9561420717737024E-2</v>
      </c>
      <c r="BJ12">
        <f>AVERAGE(COMB_PREDIC_ITERATION1!BJ12,COMB_PREDIC_ITERATION2!BJ12)</f>
        <v>2.9825992899287647E-2</v>
      </c>
      <c r="BK12">
        <f>AVERAGE(COMB_PREDIC_ITERATION1!BK12,COMB_PREDIC_ITERATION2!BK12)</f>
        <v>3.0740816536310014E-2</v>
      </c>
      <c r="BL12">
        <f>AVERAGE(COMB_PREDIC_ITERATION1!BL12,COMB_PREDIC_ITERATION2!BL12)</f>
        <v>3.055409081547799E-2</v>
      </c>
      <c r="BM12">
        <f>AVERAGE(COMB_PREDIC_ITERATION1!BM12,COMB_PREDIC_ITERATION2!BM12)</f>
        <v>2.9924453382303325E-2</v>
      </c>
      <c r="BN12">
        <f>AVERAGE(COMB_PREDIC_ITERATION1!BN12,COMB_PREDIC_ITERATION2!BN12)</f>
        <v>2.9878240305250908E-2</v>
      </c>
      <c r="BO12">
        <f>AVERAGE(COMB_PREDIC_ITERATION1!BO12,COMB_PREDIC_ITERATION2!BO12)</f>
        <v>3.0357813466502855E-2</v>
      </c>
      <c r="BP12">
        <f>AVERAGE(COMB_PREDIC_ITERATION1!BP12,COMB_PREDIC_ITERATION2!BP12)</f>
        <v>3.0483045056196846E-2</v>
      </c>
      <c r="BQ12">
        <f>AVERAGE(COMB_PREDIC_ITERATION1!BQ12,COMB_PREDIC_ITERATION2!BQ12)</f>
        <v>3.0622249448791567E-2</v>
      </c>
      <c r="BR12">
        <f>AVERAGE(COMB_PREDIC_ITERATION1!BR12,COMB_PREDIC_ITERATION2!BR12)</f>
        <v>2.9639451758896308E-2</v>
      </c>
      <c r="BS12">
        <f>AVERAGE(COMB_PREDIC_ITERATION1!BS12,COMB_PREDIC_ITERATION2!BS12)</f>
        <v>2.9388138243021986E-2</v>
      </c>
      <c r="BT12">
        <f>AVERAGE(COMB_PREDIC_ITERATION1!BT12,COMB_PREDIC_ITERATION2!BT12)</f>
        <v>2.9965381397434945E-2</v>
      </c>
      <c r="BU12">
        <f>AVERAGE(COMB_PREDIC_ITERATION1!BU12,COMB_PREDIC_ITERATION2!BU12)</f>
        <v>3.1004463551989013E-2</v>
      </c>
      <c r="BV12">
        <f>AVERAGE(COMB_PREDIC_ITERATION1!BV12,COMB_PREDIC_ITERATION2!BV12)</f>
        <v>2.9337336426397478E-2</v>
      </c>
      <c r="BW12">
        <f>AVERAGE(COMB_PREDIC_ITERATION1!BW12,COMB_PREDIC_ITERATION2!BW12)</f>
        <v>3.0272659857037788E-2</v>
      </c>
      <c r="BX12">
        <f>AVERAGE(COMB_PREDIC_ITERATION1!BX12,COMB_PREDIC_ITERATION2!BX12)</f>
        <v>2.8972245445217159E-2</v>
      </c>
      <c r="BY12">
        <f>AVERAGE(COMB_PREDIC_ITERATION1!BY12,COMB_PREDIC_ITERATION2!BY12)</f>
        <v>2.9701296401186461E-2</v>
      </c>
      <c r="BZ12">
        <f>AVERAGE(COMB_PREDIC_ITERATION1!BZ12,COMB_PREDIC_ITERATION2!BZ12)</f>
        <v>3.1055692411680269E-2</v>
      </c>
      <c r="CA12">
        <f>AVERAGE(COMB_PREDIC_ITERATION1!CA12,COMB_PREDIC_ITERATION2!CA12)</f>
        <v>2.8272758491248731E-2</v>
      </c>
      <c r="CB12">
        <f>AVERAGE(COMB_PREDIC_ITERATION1!CB12,COMB_PREDIC_ITERATION2!CB12)</f>
        <v>3.1026855592070794E-2</v>
      </c>
      <c r="CC12">
        <f>AVERAGE(COMB_PREDIC_ITERATION1!CC12,COMB_PREDIC_ITERATION2!CC12)</f>
        <v>2.9757299149361267E-2</v>
      </c>
      <c r="CD12">
        <f>AVERAGE(COMB_PREDIC_ITERATION1!CD12,COMB_PREDIC_ITERATION2!CD12)</f>
        <v>2.913400795782814E-2</v>
      </c>
      <c r="CE12">
        <f>AVERAGE(COMB_PREDIC_ITERATION1!CE12,COMB_PREDIC_ITERATION2!CE12)</f>
        <v>2.989112709713029E-2</v>
      </c>
      <c r="CF12">
        <f>AVERAGE(COMB_PREDIC_ITERATION1!CF12,COMB_PREDIC_ITERATION2!CF12)</f>
        <v>3.0731252879014376E-2</v>
      </c>
      <c r="CG12">
        <f>AVERAGE(COMB_PREDIC_ITERATION1!CG12,COMB_PREDIC_ITERATION2!CG12)</f>
        <v>2.9666858709885849E-2</v>
      </c>
      <c r="CH12">
        <f>AVERAGE(COMB_PREDIC_ITERATION1!CH12,COMB_PREDIC_ITERATION2!CH12)</f>
        <v>2.9898589324705252E-2</v>
      </c>
      <c r="CI12">
        <f>AVERAGE(COMB_PREDIC_ITERATION1!CI12,COMB_PREDIC_ITERATION2!CI12)</f>
        <v>3.1284693905972646E-2</v>
      </c>
      <c r="CJ12">
        <f>AVERAGE(COMB_PREDIC_ITERATION1!CJ12,COMB_PREDIC_ITERATION2!CJ12)</f>
        <v>3.0403008339963442E-2</v>
      </c>
      <c r="CK12">
        <f>AVERAGE(COMB_PREDIC_ITERATION1!CK12,COMB_PREDIC_ITERATION2!CK12)</f>
        <v>3.0845945241320418E-2</v>
      </c>
      <c r="CL12">
        <f>AVERAGE(COMB_PREDIC_ITERATION1!CL12,COMB_PREDIC_ITERATION2!CL12)</f>
        <v>3.0163064947115847E-2</v>
      </c>
      <c r="CM12">
        <f>AVERAGE(COMB_PREDIC_ITERATION1!CM12,COMB_PREDIC_ITERATION2!CM12)</f>
        <v>3.0124888218688521E-2</v>
      </c>
      <c r="CN12">
        <f>AVERAGE(COMB_PREDIC_ITERATION1!CN12,COMB_PREDIC_ITERATION2!CN12)</f>
        <v>3.091373177964879E-2</v>
      </c>
      <c r="CO12">
        <f>AVERAGE(COMB_PREDIC_ITERATION1!CO12,COMB_PREDIC_ITERATION2!CO12)</f>
        <v>3.1080205798689857E-2</v>
      </c>
      <c r="CP12">
        <f>AVERAGE(COMB_PREDIC_ITERATION1!CP12,COMB_PREDIC_ITERATION2!CP12)</f>
        <v>3.0682883368006938E-2</v>
      </c>
      <c r="CQ12">
        <f>AVERAGE(COMB_PREDIC_ITERATION1!CQ12,COMB_PREDIC_ITERATION2!CQ12)</f>
        <v>2.8459001131655524E-2</v>
      </c>
      <c r="CR12">
        <f>AVERAGE(COMB_PREDIC_ITERATION1!CR12,COMB_PREDIC_ITERATION2!CR12)</f>
        <v>3.1139083508535191E-2</v>
      </c>
      <c r="CS12">
        <f>AVERAGE(COMB_PREDIC_ITERATION1!CS12,COMB_PREDIC_ITERATION2!CS12)</f>
        <v>2.9790691622760344E-2</v>
      </c>
      <c r="CT12">
        <f>AVERAGE(COMB_PREDIC_ITERATION1!CT12,COMB_PREDIC_ITERATION2!CT12)</f>
        <v>2.9971203162764505E-2</v>
      </c>
      <c r="CU12">
        <f>AVERAGE(COMB_PREDIC_ITERATION1!CU12,COMB_PREDIC_ITERATION2!CU12)</f>
        <v>2.9468291563455581E-2</v>
      </c>
      <c r="CV12">
        <f>AVERAGE(COMB_PREDIC_ITERATION1!CV12,COMB_PREDIC_ITERATION2!CV12)</f>
        <v>3.108843654323034E-2</v>
      </c>
      <c r="CW12">
        <f>AVERAGE(COMB_PREDIC_ITERATION1!CW12,COMB_PREDIC_ITERATION2!CW12)</f>
        <v>3.0840711521653998E-2</v>
      </c>
    </row>
    <row r="13" spans="1:101" x14ac:dyDescent="0.25">
      <c r="A13" t="s">
        <v>28</v>
      </c>
      <c r="B13">
        <f>AVERAGE(COMB_PREDIC_ITERATION1!B13,COMB_PREDIC_ITERATION2!B13)</f>
        <v>7.1721348530616562E-3</v>
      </c>
      <c r="C13">
        <f>AVERAGE(COMB_PREDIC_ITERATION1!C13,COMB_PREDIC_ITERATION2!C13)</f>
        <v>7.2879250201268748E-3</v>
      </c>
      <c r="D13">
        <f>AVERAGE(COMB_PREDIC_ITERATION1!D13,COMB_PREDIC_ITERATION2!D13)</f>
        <v>7.1892974169245399E-3</v>
      </c>
      <c r="E13">
        <f>AVERAGE(COMB_PREDIC_ITERATION1!E13,COMB_PREDIC_ITERATION2!E13)</f>
        <v>7.34593585878457E-3</v>
      </c>
      <c r="F13">
        <f>AVERAGE(COMB_PREDIC_ITERATION1!F13,COMB_PREDIC_ITERATION2!F13)</f>
        <v>7.1288909532346541E-3</v>
      </c>
      <c r="G13">
        <f>AVERAGE(COMB_PREDIC_ITERATION1!G13,COMB_PREDIC_ITERATION2!G13)</f>
        <v>7.1622452240117217E-3</v>
      </c>
      <c r="H13">
        <f>AVERAGE(COMB_PREDIC_ITERATION1!H13,COMB_PREDIC_ITERATION2!H13)</f>
        <v>7.114776820581814E-3</v>
      </c>
      <c r="I13">
        <f>AVERAGE(COMB_PREDIC_ITERATION1!I13,COMB_PREDIC_ITERATION2!I13)</f>
        <v>6.9205891318420264E-3</v>
      </c>
      <c r="J13">
        <f>AVERAGE(COMB_PREDIC_ITERATION1!J13,COMB_PREDIC_ITERATION2!J13)</f>
        <v>7.0693349667163945E-3</v>
      </c>
      <c r="K13">
        <f>AVERAGE(COMB_PREDIC_ITERATION1!K13,COMB_PREDIC_ITERATION2!K13)</f>
        <v>7.3192455001144718E-3</v>
      </c>
      <c r="L13">
        <f>AVERAGE(COMB_PREDIC_ITERATION1!L13,COMB_PREDIC_ITERATION2!L13)</f>
        <v>7.197760812171463E-3</v>
      </c>
      <c r="M13">
        <f>AVERAGE(COMB_PREDIC_ITERATION1!M13,COMB_PREDIC_ITERATION2!M13)</f>
        <v>6.8982931399157402E-3</v>
      </c>
      <c r="N13">
        <f>AVERAGE(COMB_PREDIC_ITERATION1!N13,COMB_PREDIC_ITERATION2!N13)</f>
        <v>7.1105899266808489E-3</v>
      </c>
      <c r="O13">
        <f>AVERAGE(COMB_PREDIC_ITERATION1!O13,COMB_PREDIC_ITERATION2!O13)</f>
        <v>6.8704291078987229E-3</v>
      </c>
      <c r="P13">
        <f>AVERAGE(COMB_PREDIC_ITERATION1!P13,COMB_PREDIC_ITERATION2!P13)</f>
        <v>7.1129824152108816E-3</v>
      </c>
      <c r="Q13">
        <f>AVERAGE(COMB_PREDIC_ITERATION1!Q13,COMB_PREDIC_ITERATION2!Q13)</f>
        <v>7.1134983169881382E-3</v>
      </c>
      <c r="R13">
        <f>AVERAGE(COMB_PREDIC_ITERATION1!R13,COMB_PREDIC_ITERATION2!R13)</f>
        <v>7.4149517256657041E-3</v>
      </c>
      <c r="S13">
        <f>AVERAGE(COMB_PREDIC_ITERATION1!S13,COMB_PREDIC_ITERATION2!S13)</f>
        <v>7.2434248419111398E-3</v>
      </c>
      <c r="T13">
        <f>AVERAGE(COMB_PREDIC_ITERATION1!T13,COMB_PREDIC_ITERATION2!T13)</f>
        <v>7.0014610509617778E-3</v>
      </c>
      <c r="U13">
        <f>AVERAGE(COMB_PREDIC_ITERATION1!U13,COMB_PREDIC_ITERATION2!U13)</f>
        <v>7.2343677148537008E-3</v>
      </c>
      <c r="V13">
        <f>AVERAGE(COMB_PREDIC_ITERATION1!V13,COMB_PREDIC_ITERATION2!V13)</f>
        <v>6.9869279239325715E-3</v>
      </c>
      <c r="W13">
        <f>AVERAGE(COMB_PREDIC_ITERATION1!W13,COMB_PREDIC_ITERATION2!W13)</f>
        <v>7.2701802111008636E-3</v>
      </c>
      <c r="X13">
        <f>AVERAGE(COMB_PREDIC_ITERATION1!X13,COMB_PREDIC_ITERATION2!X13)</f>
        <v>7.5177915903065235E-3</v>
      </c>
      <c r="Y13">
        <f>AVERAGE(COMB_PREDIC_ITERATION1!Y13,COMB_PREDIC_ITERATION2!Y13)</f>
        <v>7.3234125343220914E-3</v>
      </c>
      <c r="Z13">
        <f>AVERAGE(COMB_PREDIC_ITERATION1!Z13,COMB_PREDIC_ITERATION2!Z13)</f>
        <v>7.24623351349412E-3</v>
      </c>
      <c r="AA13">
        <f>AVERAGE(COMB_PREDIC_ITERATION1!AA13,COMB_PREDIC_ITERATION2!AA13)</f>
        <v>7.2804182170579752E-3</v>
      </c>
      <c r="AB13">
        <f>AVERAGE(COMB_PREDIC_ITERATION1!AB13,COMB_PREDIC_ITERATION2!AB13)</f>
        <v>7.0836579598296985E-3</v>
      </c>
      <c r="AC13">
        <f>AVERAGE(COMB_PREDIC_ITERATION1!AC13,COMB_PREDIC_ITERATION2!AC13)</f>
        <v>7.2150001889462155E-3</v>
      </c>
      <c r="AD13">
        <f>AVERAGE(COMB_PREDIC_ITERATION1!AD13,COMB_PREDIC_ITERATION2!AD13)</f>
        <v>7.0418999556176847E-3</v>
      </c>
      <c r="AE13">
        <f>AVERAGE(COMB_PREDIC_ITERATION1!AE13,COMB_PREDIC_ITERATION2!AE13)</f>
        <v>7.5413865862523329E-3</v>
      </c>
      <c r="AF13">
        <f>AVERAGE(COMB_PREDIC_ITERATION1!AF13,COMB_PREDIC_ITERATION2!AF13)</f>
        <v>7.0439457941729421E-3</v>
      </c>
      <c r="AG13">
        <f>AVERAGE(COMB_PREDIC_ITERATION1!AG13,COMB_PREDIC_ITERATION2!AG13)</f>
        <v>7.2309248742037299E-3</v>
      </c>
      <c r="AH13">
        <f>AVERAGE(COMB_PREDIC_ITERATION1!AH13,COMB_PREDIC_ITERATION2!AH13)</f>
        <v>7.3041135590955E-3</v>
      </c>
      <c r="AI13">
        <f>AVERAGE(COMB_PREDIC_ITERATION1!AI13,COMB_PREDIC_ITERATION2!AI13)</f>
        <v>7.1175917458905988E-3</v>
      </c>
      <c r="AJ13">
        <f>AVERAGE(COMB_PREDIC_ITERATION1!AJ13,COMB_PREDIC_ITERATION2!AJ13)</f>
        <v>7.0223124666592782E-3</v>
      </c>
      <c r="AK13">
        <f>AVERAGE(COMB_PREDIC_ITERATION1!AK13,COMB_PREDIC_ITERATION2!AK13)</f>
        <v>7.5074908849250381E-3</v>
      </c>
      <c r="AL13">
        <f>AVERAGE(COMB_PREDIC_ITERATION1!AL13,COMB_PREDIC_ITERATION2!AL13)</f>
        <v>7.1012319287504467E-3</v>
      </c>
      <c r="AM13">
        <f>AVERAGE(COMB_PREDIC_ITERATION1!AM13,COMB_PREDIC_ITERATION2!AM13)</f>
        <v>7.306339272342686E-3</v>
      </c>
      <c r="AN13">
        <f>AVERAGE(COMB_PREDIC_ITERATION1!AN13,COMB_PREDIC_ITERATION2!AN13)</f>
        <v>7.2682766993812219E-3</v>
      </c>
      <c r="AO13">
        <f>AVERAGE(COMB_PREDIC_ITERATION1!AO13,COMB_PREDIC_ITERATION2!AO13)</f>
        <v>6.9850137155719159E-3</v>
      </c>
      <c r="AP13">
        <f>AVERAGE(COMB_PREDIC_ITERATION1!AP13,COMB_PREDIC_ITERATION2!AP13)</f>
        <v>7.3646631621688274E-3</v>
      </c>
      <c r="AQ13">
        <f>AVERAGE(COMB_PREDIC_ITERATION1!AQ13,COMB_PREDIC_ITERATION2!AQ13)</f>
        <v>7.4754170066392567E-3</v>
      </c>
      <c r="AR13">
        <f>AVERAGE(COMB_PREDIC_ITERATION1!AR13,COMB_PREDIC_ITERATION2!AR13)</f>
        <v>7.2664561741924757E-3</v>
      </c>
      <c r="AS13">
        <f>AVERAGE(COMB_PREDIC_ITERATION1!AS13,COMB_PREDIC_ITERATION2!AS13)</f>
        <v>7.5430163920783069E-3</v>
      </c>
      <c r="AT13">
        <f>AVERAGE(COMB_PREDIC_ITERATION1!AT13,COMB_PREDIC_ITERATION2!AT13)</f>
        <v>7.2999735826055224E-3</v>
      </c>
      <c r="AU13">
        <f>AVERAGE(COMB_PREDIC_ITERATION1!AU13,COMB_PREDIC_ITERATION2!AU13)</f>
        <v>7.3335721000374419E-3</v>
      </c>
      <c r="AV13">
        <f>AVERAGE(COMB_PREDIC_ITERATION1!AV13,COMB_PREDIC_ITERATION2!AV13)</f>
        <v>7.404891231041549E-3</v>
      </c>
      <c r="AW13">
        <f>AVERAGE(COMB_PREDIC_ITERATION1!AW13,COMB_PREDIC_ITERATION2!AW13)</f>
        <v>7.1327071436787818E-3</v>
      </c>
      <c r="AX13">
        <f>AVERAGE(COMB_PREDIC_ITERATION1!AX13,COMB_PREDIC_ITERATION2!AX13)</f>
        <v>7.2343651550013845E-3</v>
      </c>
      <c r="AY13">
        <f>AVERAGE(COMB_PREDIC_ITERATION1!AY13,COMB_PREDIC_ITERATION2!AY13)</f>
        <v>7.2377689305956634E-3</v>
      </c>
      <c r="AZ13">
        <f>AVERAGE(COMB_PREDIC_ITERATION1!AZ13,COMB_PREDIC_ITERATION2!AZ13)</f>
        <v>7.4285124043802324E-3</v>
      </c>
      <c r="BA13">
        <f>AVERAGE(COMB_PREDIC_ITERATION1!BA13,COMB_PREDIC_ITERATION2!BA13)</f>
        <v>7.3699931970366249E-3</v>
      </c>
      <c r="BB13">
        <f>AVERAGE(COMB_PREDIC_ITERATION1!BB13,COMB_PREDIC_ITERATION2!BB13)</f>
        <v>7.2658651723051925E-3</v>
      </c>
      <c r="BC13">
        <f>AVERAGE(COMB_PREDIC_ITERATION1!BC13,COMB_PREDIC_ITERATION2!BC13)</f>
        <v>7.112891783907031E-3</v>
      </c>
      <c r="BD13">
        <f>AVERAGE(COMB_PREDIC_ITERATION1!BD13,COMB_PREDIC_ITERATION2!BD13)</f>
        <v>7.6816194260061902E-3</v>
      </c>
      <c r="BE13">
        <f>AVERAGE(COMB_PREDIC_ITERATION1!BE13,COMB_PREDIC_ITERATION2!BE13)</f>
        <v>7.3713720113647956E-3</v>
      </c>
      <c r="BF13">
        <f>AVERAGE(COMB_PREDIC_ITERATION1!BF13,COMB_PREDIC_ITERATION2!BF13)</f>
        <v>7.3169169255443249E-3</v>
      </c>
      <c r="BG13">
        <f>AVERAGE(COMB_PREDIC_ITERATION1!BG13,COMB_PREDIC_ITERATION2!BG13)</f>
        <v>7.0887072981393089E-3</v>
      </c>
      <c r="BH13">
        <f>AVERAGE(COMB_PREDIC_ITERATION1!BH13,COMB_PREDIC_ITERATION2!BH13)</f>
        <v>7.4778516374707166E-3</v>
      </c>
      <c r="BI13">
        <f>AVERAGE(COMB_PREDIC_ITERATION1!BI13,COMB_PREDIC_ITERATION2!BI13)</f>
        <v>7.4041022537029329E-3</v>
      </c>
      <c r="BJ13">
        <f>AVERAGE(COMB_PREDIC_ITERATION1!BJ13,COMB_PREDIC_ITERATION2!BJ13)</f>
        <v>7.2098871912091335E-3</v>
      </c>
      <c r="BK13">
        <f>AVERAGE(COMB_PREDIC_ITERATION1!BK13,COMB_PREDIC_ITERATION2!BK13)</f>
        <v>6.9852185446635604E-3</v>
      </c>
      <c r="BL13">
        <f>AVERAGE(COMB_PREDIC_ITERATION1!BL13,COMB_PREDIC_ITERATION2!BL13)</f>
        <v>7.1769409353180597E-3</v>
      </c>
      <c r="BM13">
        <f>AVERAGE(COMB_PREDIC_ITERATION1!BM13,COMB_PREDIC_ITERATION2!BM13)</f>
        <v>7.1093096963993317E-3</v>
      </c>
      <c r="BN13">
        <f>AVERAGE(COMB_PREDIC_ITERATION1!BN13,COMB_PREDIC_ITERATION2!BN13)</f>
        <v>7.3471264985464141E-3</v>
      </c>
      <c r="BO13">
        <f>AVERAGE(COMB_PREDIC_ITERATION1!BO13,COMB_PREDIC_ITERATION2!BO13)</f>
        <v>7.1176155117315485E-3</v>
      </c>
      <c r="BP13">
        <f>AVERAGE(COMB_PREDIC_ITERATION1!BP13,COMB_PREDIC_ITERATION2!BP13)</f>
        <v>7.3380917960914494E-3</v>
      </c>
      <c r="BQ13">
        <f>AVERAGE(COMB_PREDIC_ITERATION1!BQ13,COMB_PREDIC_ITERATION2!BQ13)</f>
        <v>7.3817804437305949E-3</v>
      </c>
      <c r="BR13">
        <f>AVERAGE(COMB_PREDIC_ITERATION1!BR13,COMB_PREDIC_ITERATION2!BR13)</f>
        <v>7.4877185762790817E-3</v>
      </c>
      <c r="BS13">
        <f>AVERAGE(COMB_PREDIC_ITERATION1!BS13,COMB_PREDIC_ITERATION2!BS13)</f>
        <v>7.3607460841516297E-3</v>
      </c>
      <c r="BT13">
        <f>AVERAGE(COMB_PREDIC_ITERATION1!BT13,COMB_PREDIC_ITERATION2!BT13)</f>
        <v>7.1844745307902188E-3</v>
      </c>
      <c r="BU13">
        <f>AVERAGE(COMB_PREDIC_ITERATION1!BU13,COMB_PREDIC_ITERATION2!BU13)</f>
        <v>7.2680635775519611E-3</v>
      </c>
      <c r="BV13">
        <f>AVERAGE(COMB_PREDIC_ITERATION1!BV13,COMB_PREDIC_ITERATION2!BV13)</f>
        <v>7.5115516467560983E-3</v>
      </c>
      <c r="BW13">
        <f>AVERAGE(COMB_PREDIC_ITERATION1!BW13,COMB_PREDIC_ITERATION2!BW13)</f>
        <v>7.2381357621409325E-3</v>
      </c>
      <c r="BX13">
        <f>AVERAGE(COMB_PREDIC_ITERATION1!BX13,COMB_PREDIC_ITERATION2!BX13)</f>
        <v>6.9208885274179132E-3</v>
      </c>
      <c r="BY13">
        <f>AVERAGE(COMB_PREDIC_ITERATION1!BY13,COMB_PREDIC_ITERATION2!BY13)</f>
        <v>7.3427903162257193E-3</v>
      </c>
      <c r="BZ13">
        <f>AVERAGE(COMB_PREDIC_ITERATION1!BZ13,COMB_PREDIC_ITERATION2!BZ13)</f>
        <v>7.3653536531135006E-3</v>
      </c>
      <c r="CA13">
        <f>AVERAGE(COMB_PREDIC_ITERATION1!CA13,COMB_PREDIC_ITERATION2!CA13)</f>
        <v>7.2449664460630184E-3</v>
      </c>
      <c r="CB13">
        <f>AVERAGE(COMB_PREDIC_ITERATION1!CB13,COMB_PREDIC_ITERATION2!CB13)</f>
        <v>7.4652157831532496E-3</v>
      </c>
      <c r="CC13">
        <f>AVERAGE(COMB_PREDIC_ITERATION1!CC13,COMB_PREDIC_ITERATION2!CC13)</f>
        <v>7.5361630754491689E-3</v>
      </c>
      <c r="CD13">
        <f>AVERAGE(COMB_PREDIC_ITERATION1!CD13,COMB_PREDIC_ITERATION2!CD13)</f>
        <v>7.4491220370156395E-3</v>
      </c>
      <c r="CE13">
        <f>AVERAGE(COMB_PREDIC_ITERATION1!CE13,COMB_PREDIC_ITERATION2!CE13)</f>
        <v>7.4885990797204545E-3</v>
      </c>
      <c r="CF13">
        <f>AVERAGE(COMB_PREDIC_ITERATION1!CF13,COMB_PREDIC_ITERATION2!CF13)</f>
        <v>7.6542694910621094E-3</v>
      </c>
      <c r="CG13">
        <f>AVERAGE(COMB_PREDIC_ITERATION1!CG13,COMB_PREDIC_ITERATION2!CG13)</f>
        <v>7.2872670430329566E-3</v>
      </c>
      <c r="CH13">
        <f>AVERAGE(COMB_PREDIC_ITERATION1!CH13,COMB_PREDIC_ITERATION2!CH13)</f>
        <v>7.2549334863200379E-3</v>
      </c>
      <c r="CI13">
        <f>AVERAGE(COMB_PREDIC_ITERATION1!CI13,COMB_PREDIC_ITERATION2!CI13)</f>
        <v>7.2160394707535842E-3</v>
      </c>
      <c r="CJ13">
        <f>AVERAGE(COMB_PREDIC_ITERATION1!CJ13,COMB_PREDIC_ITERATION2!CJ13)</f>
        <v>7.3253144482110077E-3</v>
      </c>
      <c r="CK13">
        <f>AVERAGE(COMB_PREDIC_ITERATION1!CK13,COMB_PREDIC_ITERATION2!CK13)</f>
        <v>7.3637523495368416E-3</v>
      </c>
      <c r="CL13">
        <f>AVERAGE(COMB_PREDIC_ITERATION1!CL13,COMB_PREDIC_ITERATION2!CL13)</f>
        <v>7.3595839148377831E-3</v>
      </c>
      <c r="CM13">
        <f>AVERAGE(COMB_PREDIC_ITERATION1!CM13,COMB_PREDIC_ITERATION2!CM13)</f>
        <v>7.6058503832404072E-3</v>
      </c>
      <c r="CN13">
        <f>AVERAGE(COMB_PREDIC_ITERATION1!CN13,COMB_PREDIC_ITERATION2!CN13)</f>
        <v>7.4567409669041261E-3</v>
      </c>
      <c r="CO13">
        <f>AVERAGE(COMB_PREDIC_ITERATION1!CO13,COMB_PREDIC_ITERATION2!CO13)</f>
        <v>7.500966993546479E-3</v>
      </c>
      <c r="CP13">
        <f>AVERAGE(COMB_PREDIC_ITERATION1!CP13,COMB_PREDIC_ITERATION2!CP13)</f>
        <v>7.3083839398739772E-3</v>
      </c>
      <c r="CQ13">
        <f>AVERAGE(COMB_PREDIC_ITERATION1!CQ13,COMB_PREDIC_ITERATION2!CQ13)</f>
        <v>7.0613302244258496E-3</v>
      </c>
      <c r="CR13">
        <f>AVERAGE(COMB_PREDIC_ITERATION1!CR13,COMB_PREDIC_ITERATION2!CR13)</f>
        <v>7.5241720185478013E-3</v>
      </c>
      <c r="CS13">
        <f>AVERAGE(COMB_PREDIC_ITERATION1!CS13,COMB_PREDIC_ITERATION2!CS13)</f>
        <v>7.4166001930343339E-3</v>
      </c>
      <c r="CT13">
        <f>AVERAGE(COMB_PREDIC_ITERATION1!CT13,COMB_PREDIC_ITERATION2!CT13)</f>
        <v>7.2334119604029884E-3</v>
      </c>
      <c r="CU13">
        <f>AVERAGE(COMB_PREDIC_ITERATION1!CU13,COMB_PREDIC_ITERATION2!CU13)</f>
        <v>7.1831679814256793E-3</v>
      </c>
      <c r="CV13">
        <f>AVERAGE(COMB_PREDIC_ITERATION1!CV13,COMB_PREDIC_ITERATION2!CV13)</f>
        <v>7.2474759706282928E-3</v>
      </c>
      <c r="CW13">
        <f>AVERAGE(COMB_PREDIC_ITERATION1!CW13,COMB_PREDIC_ITERATION2!CW13)</f>
        <v>7.5848782193267232E-3</v>
      </c>
    </row>
    <row r="14" spans="1:101" x14ac:dyDescent="0.25">
      <c r="A14" t="s">
        <v>29</v>
      </c>
      <c r="B14">
        <f>AVERAGE(COMB_PREDIC_ITERATION1!B14,COMB_PREDIC_ITERATION2!B14)</f>
        <v>6.0065933071354008E-2</v>
      </c>
      <c r="C14">
        <f>AVERAGE(COMB_PREDIC_ITERATION1!C14,COMB_PREDIC_ITERATION2!C14)</f>
        <v>6.0815402615302203E-2</v>
      </c>
      <c r="D14">
        <f>AVERAGE(COMB_PREDIC_ITERATION1!D14,COMB_PREDIC_ITERATION2!D14)</f>
        <v>6.3718028077963895E-2</v>
      </c>
      <c r="E14">
        <f>AVERAGE(COMB_PREDIC_ITERATION1!E14,COMB_PREDIC_ITERATION2!E14)</f>
        <v>6.975892042683296E-2</v>
      </c>
      <c r="F14">
        <f>AVERAGE(COMB_PREDIC_ITERATION1!F14,COMB_PREDIC_ITERATION2!F14)</f>
        <v>6.7607560553973406E-2</v>
      </c>
      <c r="G14">
        <f>AVERAGE(COMB_PREDIC_ITERATION1!G14,COMB_PREDIC_ITERATION2!G14)</f>
        <v>6.6901048216471221E-2</v>
      </c>
      <c r="H14">
        <f>AVERAGE(COMB_PREDIC_ITERATION1!H14,COMB_PREDIC_ITERATION2!H14)</f>
        <v>6.9196062536078795E-2</v>
      </c>
      <c r="I14">
        <f>AVERAGE(COMB_PREDIC_ITERATION1!I14,COMB_PREDIC_ITERATION2!I14)</f>
        <v>6.8145934855820073E-2</v>
      </c>
      <c r="J14">
        <f>AVERAGE(COMB_PREDIC_ITERATION1!J14,COMB_PREDIC_ITERATION2!J14)</f>
        <v>6.7904365088030216E-2</v>
      </c>
      <c r="K14">
        <f>AVERAGE(COMB_PREDIC_ITERATION1!K14,COMB_PREDIC_ITERATION2!K14)</f>
        <v>6.9473798057645308E-2</v>
      </c>
      <c r="L14">
        <f>AVERAGE(COMB_PREDIC_ITERATION1!L14,COMB_PREDIC_ITERATION2!L14)</f>
        <v>6.8539447486513583E-2</v>
      </c>
      <c r="M14">
        <f>AVERAGE(COMB_PREDIC_ITERATION1!M14,COMB_PREDIC_ITERATION2!M14)</f>
        <v>6.8391014758378568E-2</v>
      </c>
      <c r="N14">
        <f>AVERAGE(COMB_PREDIC_ITERATION1!N14,COMB_PREDIC_ITERATION2!N14)</f>
        <v>6.5238867670679088E-2</v>
      </c>
      <c r="O14">
        <f>AVERAGE(COMB_PREDIC_ITERATION1!O14,COMB_PREDIC_ITERATION2!O14)</f>
        <v>6.7923950974619854E-2</v>
      </c>
      <c r="P14">
        <f>AVERAGE(COMB_PREDIC_ITERATION1!P14,COMB_PREDIC_ITERATION2!P14)</f>
        <v>6.7524751793246102E-2</v>
      </c>
      <c r="Q14">
        <f>AVERAGE(COMB_PREDIC_ITERATION1!Q14,COMB_PREDIC_ITERATION2!Q14)</f>
        <v>7.0836352612705045E-2</v>
      </c>
      <c r="R14">
        <f>AVERAGE(COMB_PREDIC_ITERATION1!R14,COMB_PREDIC_ITERATION2!R14)</f>
        <v>6.8110016858651104E-2</v>
      </c>
      <c r="S14">
        <f>AVERAGE(COMB_PREDIC_ITERATION1!S14,COMB_PREDIC_ITERATION2!S14)</f>
        <v>6.8455251682365992E-2</v>
      </c>
      <c r="T14">
        <f>AVERAGE(COMB_PREDIC_ITERATION1!T14,COMB_PREDIC_ITERATION2!T14)</f>
        <v>6.7848671422466894E-2</v>
      </c>
      <c r="U14">
        <f>AVERAGE(COMB_PREDIC_ITERATION1!U14,COMB_PREDIC_ITERATION2!U14)</f>
        <v>7.0193297891441547E-2</v>
      </c>
      <c r="V14">
        <f>AVERAGE(COMB_PREDIC_ITERATION1!V14,COMB_PREDIC_ITERATION2!V14)</f>
        <v>6.574894776421511E-2</v>
      </c>
      <c r="W14">
        <f>AVERAGE(COMB_PREDIC_ITERATION1!W14,COMB_PREDIC_ITERATION2!W14)</f>
        <v>6.7550822520306586E-2</v>
      </c>
      <c r="X14">
        <f>AVERAGE(COMB_PREDIC_ITERATION1!X14,COMB_PREDIC_ITERATION2!X14)</f>
        <v>6.8635731830250291E-2</v>
      </c>
      <c r="Y14">
        <f>AVERAGE(COMB_PREDIC_ITERATION1!Y14,COMB_PREDIC_ITERATION2!Y14)</f>
        <v>6.7028605421635717E-2</v>
      </c>
      <c r="Z14">
        <f>AVERAGE(COMB_PREDIC_ITERATION1!Z14,COMB_PREDIC_ITERATION2!Z14)</f>
        <v>6.9449400683974288E-2</v>
      </c>
      <c r="AA14">
        <f>AVERAGE(COMB_PREDIC_ITERATION1!AA14,COMB_PREDIC_ITERATION2!AA14)</f>
        <v>7.246585061211476E-2</v>
      </c>
      <c r="AB14">
        <f>AVERAGE(COMB_PREDIC_ITERATION1!AB14,COMB_PREDIC_ITERATION2!AB14)</f>
        <v>6.7764793672006773E-2</v>
      </c>
      <c r="AC14">
        <f>AVERAGE(COMB_PREDIC_ITERATION1!AC14,COMB_PREDIC_ITERATION2!AC14)</f>
        <v>6.8808777273744209E-2</v>
      </c>
      <c r="AD14">
        <f>AVERAGE(COMB_PREDIC_ITERATION1!AD14,COMB_PREDIC_ITERATION2!AD14)</f>
        <v>6.7070675151891884E-2</v>
      </c>
      <c r="AE14">
        <f>AVERAGE(COMB_PREDIC_ITERATION1!AE14,COMB_PREDIC_ITERATION2!AE14)</f>
        <v>6.8217512825353002E-2</v>
      </c>
      <c r="AF14">
        <f>AVERAGE(COMB_PREDIC_ITERATION1!AF14,COMB_PREDIC_ITERATION2!AF14)</f>
        <v>6.902663895926095E-2</v>
      </c>
      <c r="AG14">
        <f>AVERAGE(COMB_PREDIC_ITERATION1!AG14,COMB_PREDIC_ITERATION2!AG14)</f>
        <v>6.6587410432777355E-2</v>
      </c>
      <c r="AH14">
        <f>AVERAGE(COMB_PREDIC_ITERATION1!AH14,COMB_PREDIC_ITERATION2!AH14)</f>
        <v>6.901409020201324E-2</v>
      </c>
      <c r="AI14">
        <f>AVERAGE(COMB_PREDIC_ITERATION1!AI14,COMB_PREDIC_ITERATION2!AI14)</f>
        <v>6.7289705399645627E-2</v>
      </c>
      <c r="AJ14">
        <f>AVERAGE(COMB_PREDIC_ITERATION1!AJ14,COMB_PREDIC_ITERATION2!AJ14)</f>
        <v>6.9350837633708085E-2</v>
      </c>
      <c r="AK14">
        <f>AVERAGE(COMB_PREDIC_ITERATION1!AK14,COMB_PREDIC_ITERATION2!AK14)</f>
        <v>6.6422384997187084E-2</v>
      </c>
      <c r="AL14">
        <f>AVERAGE(COMB_PREDIC_ITERATION1!AL14,COMB_PREDIC_ITERATION2!AL14)</f>
        <v>6.6627001361629357E-2</v>
      </c>
      <c r="AM14">
        <f>AVERAGE(COMB_PREDIC_ITERATION1!AM14,COMB_PREDIC_ITERATION2!AM14)</f>
        <v>6.555827120289387E-2</v>
      </c>
      <c r="AN14">
        <f>AVERAGE(COMB_PREDIC_ITERATION1!AN14,COMB_PREDIC_ITERATION2!AN14)</f>
        <v>6.8220710474459628E-2</v>
      </c>
      <c r="AO14">
        <f>AVERAGE(COMB_PREDIC_ITERATION1!AO14,COMB_PREDIC_ITERATION2!AO14)</f>
        <v>6.8248333394904465E-2</v>
      </c>
      <c r="AP14">
        <f>AVERAGE(COMB_PREDIC_ITERATION1!AP14,COMB_PREDIC_ITERATION2!AP14)</f>
        <v>6.7154219665097228E-2</v>
      </c>
      <c r="AQ14">
        <f>AVERAGE(COMB_PREDIC_ITERATION1!AQ14,COMB_PREDIC_ITERATION2!AQ14)</f>
        <v>6.8169050828034344E-2</v>
      </c>
      <c r="AR14">
        <f>AVERAGE(COMB_PREDIC_ITERATION1!AR14,COMB_PREDIC_ITERATION2!AR14)</f>
        <v>6.9147735356295231E-2</v>
      </c>
      <c r="AS14">
        <f>AVERAGE(COMB_PREDIC_ITERATION1!AS14,COMB_PREDIC_ITERATION2!AS14)</f>
        <v>6.8151123959815652E-2</v>
      </c>
      <c r="AT14">
        <f>AVERAGE(COMB_PREDIC_ITERATION1!AT14,COMB_PREDIC_ITERATION2!AT14)</f>
        <v>6.9052712350339648E-2</v>
      </c>
      <c r="AU14">
        <f>AVERAGE(COMB_PREDIC_ITERATION1!AU14,COMB_PREDIC_ITERATION2!AU14)</f>
        <v>6.9415883514413551E-2</v>
      </c>
      <c r="AV14">
        <f>AVERAGE(COMB_PREDIC_ITERATION1!AV14,COMB_PREDIC_ITERATION2!AV14)</f>
        <v>7.1002498756428389E-2</v>
      </c>
      <c r="AW14">
        <f>AVERAGE(COMB_PREDIC_ITERATION1!AW14,COMB_PREDIC_ITERATION2!AW14)</f>
        <v>7.0836252404475664E-2</v>
      </c>
      <c r="AX14">
        <f>AVERAGE(COMB_PREDIC_ITERATION1!AX14,COMB_PREDIC_ITERATION2!AX14)</f>
        <v>6.8539075777940897E-2</v>
      </c>
      <c r="AY14">
        <f>AVERAGE(COMB_PREDIC_ITERATION1!AY14,COMB_PREDIC_ITERATION2!AY14)</f>
        <v>7.0151774982090298E-2</v>
      </c>
      <c r="AZ14">
        <f>AVERAGE(COMB_PREDIC_ITERATION1!AZ14,COMB_PREDIC_ITERATION2!AZ14)</f>
        <v>6.7811651871193701E-2</v>
      </c>
      <c r="BA14">
        <f>AVERAGE(COMB_PREDIC_ITERATION1!BA14,COMB_PREDIC_ITERATION2!BA14)</f>
        <v>7.0781866527104331E-2</v>
      </c>
      <c r="BB14">
        <f>AVERAGE(COMB_PREDIC_ITERATION1!BB14,COMB_PREDIC_ITERATION2!BB14)</f>
        <v>7.0195884882589821E-2</v>
      </c>
      <c r="BC14">
        <f>AVERAGE(COMB_PREDIC_ITERATION1!BC14,COMB_PREDIC_ITERATION2!BC14)</f>
        <v>6.7857468020640743E-2</v>
      </c>
      <c r="BD14">
        <f>AVERAGE(COMB_PREDIC_ITERATION1!BD14,COMB_PREDIC_ITERATION2!BD14)</f>
        <v>6.9665412306680205E-2</v>
      </c>
      <c r="BE14">
        <f>AVERAGE(COMB_PREDIC_ITERATION1!BE14,COMB_PREDIC_ITERATION2!BE14)</f>
        <v>6.9323520679984096E-2</v>
      </c>
      <c r="BF14">
        <f>AVERAGE(COMB_PREDIC_ITERATION1!BF14,COMB_PREDIC_ITERATION2!BF14)</f>
        <v>7.2095748627018702E-2</v>
      </c>
      <c r="BG14">
        <f>AVERAGE(COMB_PREDIC_ITERATION1!BG14,COMB_PREDIC_ITERATION2!BG14)</f>
        <v>6.9934362872003622E-2</v>
      </c>
      <c r="BH14">
        <f>AVERAGE(COMB_PREDIC_ITERATION1!BH14,COMB_PREDIC_ITERATION2!BH14)</f>
        <v>6.9100193630003498E-2</v>
      </c>
      <c r="BI14">
        <f>AVERAGE(COMB_PREDIC_ITERATION1!BI14,COMB_PREDIC_ITERATION2!BI14)</f>
        <v>6.9748322184179506E-2</v>
      </c>
      <c r="BJ14">
        <f>AVERAGE(COMB_PREDIC_ITERATION1!BJ14,COMB_PREDIC_ITERATION2!BJ14)</f>
        <v>7.3083968725517007E-2</v>
      </c>
      <c r="BK14">
        <f>AVERAGE(COMB_PREDIC_ITERATION1!BK14,COMB_PREDIC_ITERATION2!BK14)</f>
        <v>6.9870002398273762E-2</v>
      </c>
      <c r="BL14">
        <f>AVERAGE(COMB_PREDIC_ITERATION1!BL14,COMB_PREDIC_ITERATION2!BL14)</f>
        <v>6.8794851823825207E-2</v>
      </c>
      <c r="BM14">
        <f>AVERAGE(COMB_PREDIC_ITERATION1!BM14,COMB_PREDIC_ITERATION2!BM14)</f>
        <v>7.0635519287561066E-2</v>
      </c>
      <c r="BN14">
        <f>AVERAGE(COMB_PREDIC_ITERATION1!BN14,COMB_PREDIC_ITERATION2!BN14)</f>
        <v>7.1152065825837579E-2</v>
      </c>
      <c r="BO14">
        <f>AVERAGE(COMB_PREDIC_ITERATION1!BO14,COMB_PREDIC_ITERATION2!BO14)</f>
        <v>6.896391991933376E-2</v>
      </c>
      <c r="BP14">
        <f>AVERAGE(COMB_PREDIC_ITERATION1!BP14,COMB_PREDIC_ITERATION2!BP14)</f>
        <v>7.1318703867769007E-2</v>
      </c>
      <c r="BQ14">
        <f>AVERAGE(COMB_PREDIC_ITERATION1!BQ14,COMB_PREDIC_ITERATION2!BQ14)</f>
        <v>7.2143050164686584E-2</v>
      </c>
      <c r="BR14">
        <f>AVERAGE(COMB_PREDIC_ITERATION1!BR14,COMB_PREDIC_ITERATION2!BR14)</f>
        <v>6.8715029384886106E-2</v>
      </c>
      <c r="BS14">
        <f>AVERAGE(COMB_PREDIC_ITERATION1!BS14,COMB_PREDIC_ITERATION2!BS14)</f>
        <v>6.822058687044083E-2</v>
      </c>
      <c r="BT14">
        <f>AVERAGE(COMB_PREDIC_ITERATION1!BT14,COMB_PREDIC_ITERATION2!BT14)</f>
        <v>6.9226756701205761E-2</v>
      </c>
      <c r="BU14">
        <f>AVERAGE(COMB_PREDIC_ITERATION1!BU14,COMB_PREDIC_ITERATION2!BU14)</f>
        <v>6.714935940043644E-2</v>
      </c>
      <c r="BV14">
        <f>AVERAGE(COMB_PREDIC_ITERATION1!BV14,COMB_PREDIC_ITERATION2!BV14)</f>
        <v>6.8989990016187469E-2</v>
      </c>
      <c r="BW14">
        <f>AVERAGE(COMB_PREDIC_ITERATION1!BW14,COMB_PREDIC_ITERATION2!BW14)</f>
        <v>6.8860071565174708E-2</v>
      </c>
      <c r="BX14">
        <f>AVERAGE(COMB_PREDIC_ITERATION1!BX14,COMB_PREDIC_ITERATION2!BX14)</f>
        <v>6.659763957043055E-2</v>
      </c>
      <c r="BY14">
        <f>AVERAGE(COMB_PREDIC_ITERATION1!BY14,COMB_PREDIC_ITERATION2!BY14)</f>
        <v>6.7830586077621602E-2</v>
      </c>
      <c r="BZ14">
        <f>AVERAGE(COMB_PREDIC_ITERATION1!BZ14,COMB_PREDIC_ITERATION2!BZ14)</f>
        <v>6.8668123548161347E-2</v>
      </c>
      <c r="CA14">
        <f>AVERAGE(COMB_PREDIC_ITERATION1!CA14,COMB_PREDIC_ITERATION2!CA14)</f>
        <v>6.8074154387218921E-2</v>
      </c>
      <c r="CB14">
        <f>AVERAGE(COMB_PREDIC_ITERATION1!CB14,COMB_PREDIC_ITERATION2!CB14)</f>
        <v>6.8648263758425643E-2</v>
      </c>
      <c r="CC14">
        <f>AVERAGE(COMB_PREDIC_ITERATION1!CC14,COMB_PREDIC_ITERATION2!CC14)</f>
        <v>6.8153363223199537E-2</v>
      </c>
      <c r="CD14">
        <f>AVERAGE(COMB_PREDIC_ITERATION1!CD14,COMB_PREDIC_ITERATION2!CD14)</f>
        <v>6.7294930956953269E-2</v>
      </c>
      <c r="CE14">
        <f>AVERAGE(COMB_PREDIC_ITERATION1!CE14,COMB_PREDIC_ITERATION2!CE14)</f>
        <v>6.645335847119288E-2</v>
      </c>
      <c r="CF14">
        <f>AVERAGE(COMB_PREDIC_ITERATION1!CF14,COMB_PREDIC_ITERATION2!CF14)</f>
        <v>6.9112855041814442E-2</v>
      </c>
      <c r="CG14">
        <f>AVERAGE(COMB_PREDIC_ITERATION1!CG14,COMB_PREDIC_ITERATION2!CG14)</f>
        <v>7.0743428016102214E-2</v>
      </c>
      <c r="CH14">
        <f>AVERAGE(COMB_PREDIC_ITERATION1!CH14,COMB_PREDIC_ITERATION2!CH14)</f>
        <v>7.0390517654524157E-2</v>
      </c>
      <c r="CI14">
        <f>AVERAGE(COMB_PREDIC_ITERATION1!CI14,COMB_PREDIC_ITERATION2!CI14)</f>
        <v>6.8544827542585091E-2</v>
      </c>
      <c r="CJ14">
        <f>AVERAGE(COMB_PREDIC_ITERATION1!CJ14,COMB_PREDIC_ITERATION2!CJ14)</f>
        <v>6.929078240021927E-2</v>
      </c>
      <c r="CK14">
        <f>AVERAGE(COMB_PREDIC_ITERATION1!CK14,COMB_PREDIC_ITERATION2!CK14)</f>
        <v>7.0863283688370665E-2</v>
      </c>
      <c r="CL14">
        <f>AVERAGE(COMB_PREDIC_ITERATION1!CL14,COMB_PREDIC_ITERATION2!CL14)</f>
        <v>6.902337121018505E-2</v>
      </c>
      <c r="CM14">
        <f>AVERAGE(COMB_PREDIC_ITERATION1!CM14,COMB_PREDIC_ITERATION2!CM14)</f>
        <v>6.9314179306670554E-2</v>
      </c>
      <c r="CN14">
        <f>AVERAGE(COMB_PREDIC_ITERATION1!CN14,COMB_PREDIC_ITERATION2!CN14)</f>
        <v>7.0812769764644845E-2</v>
      </c>
      <c r="CO14">
        <f>AVERAGE(COMB_PREDIC_ITERATION1!CO14,COMB_PREDIC_ITERATION2!CO14)</f>
        <v>7.1185678874578578E-2</v>
      </c>
      <c r="CP14">
        <f>AVERAGE(COMB_PREDIC_ITERATION1!CP14,COMB_PREDIC_ITERATION2!CP14)</f>
        <v>7.0587510166353534E-2</v>
      </c>
      <c r="CQ14">
        <f>AVERAGE(COMB_PREDIC_ITERATION1!CQ14,COMB_PREDIC_ITERATION2!CQ14)</f>
        <v>6.7986843836615213E-2</v>
      </c>
      <c r="CR14">
        <f>AVERAGE(COMB_PREDIC_ITERATION1!CR14,COMB_PREDIC_ITERATION2!CR14)</f>
        <v>7.2823216149522446E-2</v>
      </c>
      <c r="CS14">
        <f>AVERAGE(COMB_PREDIC_ITERATION1!CS14,COMB_PREDIC_ITERATION2!CS14)</f>
        <v>6.888478995784908E-2</v>
      </c>
      <c r="CT14">
        <f>AVERAGE(COMB_PREDIC_ITERATION1!CT14,COMB_PREDIC_ITERATION2!CT14)</f>
        <v>7.0065753232194772E-2</v>
      </c>
      <c r="CU14">
        <f>AVERAGE(COMB_PREDIC_ITERATION1!CU14,COMB_PREDIC_ITERATION2!CU14)</f>
        <v>6.9173072409011771E-2</v>
      </c>
      <c r="CV14">
        <f>AVERAGE(COMB_PREDIC_ITERATION1!CV14,COMB_PREDIC_ITERATION2!CV14)</f>
        <v>6.8473512869498016E-2</v>
      </c>
      <c r="CW14">
        <f>AVERAGE(COMB_PREDIC_ITERATION1!CW14,COMB_PREDIC_ITERATION2!CW14)</f>
        <v>6.857665183174301E-2</v>
      </c>
    </row>
    <row r="15" spans="1:101" x14ac:dyDescent="0.25">
      <c r="A15" t="s">
        <v>30</v>
      </c>
      <c r="B15">
        <f>AVERAGE(COMB_PREDIC_ITERATION1!B15,COMB_PREDIC_ITERATION2!B15)</f>
        <v>1.5673773385103694E-2</v>
      </c>
      <c r="C15">
        <f>AVERAGE(COMB_PREDIC_ITERATION1!C15,COMB_PREDIC_ITERATION2!C15)</f>
        <v>2.3130562726556114E-2</v>
      </c>
      <c r="D15">
        <f>AVERAGE(COMB_PREDIC_ITERATION1!D15,COMB_PREDIC_ITERATION2!D15)</f>
        <v>1.4698378616125076E-2</v>
      </c>
      <c r="E15">
        <f>AVERAGE(COMB_PREDIC_ITERATION1!E15,COMB_PREDIC_ITERATION2!E15)</f>
        <v>2.2954809552847261E-2</v>
      </c>
      <c r="F15">
        <f>AVERAGE(COMB_PREDIC_ITERATION1!F15,COMB_PREDIC_ITERATION2!F15)</f>
        <v>1.46293181964725E-2</v>
      </c>
      <c r="G15">
        <f>AVERAGE(COMB_PREDIC_ITERATION1!G15,COMB_PREDIC_ITERATION2!G15)</f>
        <v>2.3107409631703289E-2</v>
      </c>
      <c r="H15">
        <f>AVERAGE(COMB_PREDIC_ITERATION1!H15,COMB_PREDIC_ITERATION2!H15)</f>
        <v>1.4959432304744467E-2</v>
      </c>
      <c r="I15">
        <f>AVERAGE(COMB_PREDIC_ITERATION1!I15,COMB_PREDIC_ITERATION2!I15)</f>
        <v>2.3910590539590583E-2</v>
      </c>
      <c r="J15">
        <f>AVERAGE(COMB_PREDIC_ITERATION1!J15,COMB_PREDIC_ITERATION2!J15)</f>
        <v>1.4398306883380205E-2</v>
      </c>
      <c r="K15">
        <f>AVERAGE(COMB_PREDIC_ITERATION1!K15,COMB_PREDIC_ITERATION2!K15)</f>
        <v>2.2569186343551571E-2</v>
      </c>
      <c r="L15">
        <f>AVERAGE(COMB_PREDIC_ITERATION1!L15,COMB_PREDIC_ITERATION2!L15)</f>
        <v>1.4132282595834862E-2</v>
      </c>
      <c r="M15">
        <f>AVERAGE(COMB_PREDIC_ITERATION1!M15,COMB_PREDIC_ITERATION2!M15)</f>
        <v>2.2978598293524499E-2</v>
      </c>
      <c r="N15">
        <f>AVERAGE(COMB_PREDIC_ITERATION1!N15,COMB_PREDIC_ITERATION2!N15)</f>
        <v>1.3982481783811299E-2</v>
      </c>
      <c r="O15">
        <f>AVERAGE(COMB_PREDIC_ITERATION1!O15,COMB_PREDIC_ITERATION2!O15)</f>
        <v>2.2345689280703306E-2</v>
      </c>
      <c r="P15">
        <f>AVERAGE(COMB_PREDIC_ITERATION1!P15,COMB_PREDIC_ITERATION2!P15)</f>
        <v>1.3913571297008015E-2</v>
      </c>
      <c r="Q15">
        <f>AVERAGE(COMB_PREDIC_ITERATION1!Q15,COMB_PREDIC_ITERATION2!Q15)</f>
        <v>2.2642815801837517E-2</v>
      </c>
      <c r="R15">
        <f>AVERAGE(COMB_PREDIC_ITERATION1!R15,COMB_PREDIC_ITERATION2!R15)</f>
        <v>1.4383856829913163E-2</v>
      </c>
      <c r="S15">
        <f>AVERAGE(COMB_PREDIC_ITERATION1!S15,COMB_PREDIC_ITERATION2!S15)</f>
        <v>2.3195465574872537E-2</v>
      </c>
      <c r="T15">
        <f>AVERAGE(COMB_PREDIC_ITERATION1!T15,COMB_PREDIC_ITERATION2!T15)</f>
        <v>1.4008798968072203E-2</v>
      </c>
      <c r="U15">
        <f>AVERAGE(COMB_PREDIC_ITERATION1!U15,COMB_PREDIC_ITERATION2!U15)</f>
        <v>2.3465426232462124E-2</v>
      </c>
      <c r="V15">
        <f>AVERAGE(COMB_PREDIC_ITERATION1!V15,COMB_PREDIC_ITERATION2!V15)</f>
        <v>1.3832009815487326E-2</v>
      </c>
      <c r="W15">
        <f>AVERAGE(COMB_PREDIC_ITERATION1!W15,COMB_PREDIC_ITERATION2!W15)</f>
        <v>2.2546743860603034E-2</v>
      </c>
      <c r="X15">
        <f>AVERAGE(COMB_PREDIC_ITERATION1!X15,COMB_PREDIC_ITERATION2!X15)</f>
        <v>1.4499648418521038E-2</v>
      </c>
      <c r="Y15">
        <f>AVERAGE(COMB_PREDIC_ITERATION1!Y15,COMB_PREDIC_ITERATION2!Y15)</f>
        <v>2.2477103343930986E-2</v>
      </c>
      <c r="Z15">
        <f>AVERAGE(COMB_PREDIC_ITERATION1!Z15,COMB_PREDIC_ITERATION2!Z15)</f>
        <v>1.4838440412349725E-2</v>
      </c>
      <c r="AA15">
        <f>AVERAGE(COMB_PREDIC_ITERATION1!AA15,COMB_PREDIC_ITERATION2!AA15)</f>
        <v>2.1975853022786082E-2</v>
      </c>
      <c r="AB15">
        <f>AVERAGE(COMB_PREDIC_ITERATION1!AB15,COMB_PREDIC_ITERATION2!AB15)</f>
        <v>1.390996728673795E-2</v>
      </c>
      <c r="AC15">
        <f>AVERAGE(COMB_PREDIC_ITERATION1!AC15,COMB_PREDIC_ITERATION2!AC15)</f>
        <v>2.3531513394328456E-2</v>
      </c>
      <c r="AD15">
        <f>AVERAGE(COMB_PREDIC_ITERATION1!AD15,COMB_PREDIC_ITERATION2!AD15)</f>
        <v>1.4471519265773634E-2</v>
      </c>
      <c r="AE15">
        <f>AVERAGE(COMB_PREDIC_ITERATION1!AE15,COMB_PREDIC_ITERATION2!AE15)</f>
        <v>2.2727317628308558E-2</v>
      </c>
      <c r="AF15">
        <f>AVERAGE(COMB_PREDIC_ITERATION1!AF15,COMB_PREDIC_ITERATION2!AF15)</f>
        <v>1.4594103735265049E-2</v>
      </c>
      <c r="AG15">
        <f>AVERAGE(COMB_PREDIC_ITERATION1!AG15,COMB_PREDIC_ITERATION2!AG15)</f>
        <v>2.2401545610604586E-2</v>
      </c>
      <c r="AH15">
        <f>AVERAGE(COMB_PREDIC_ITERATION1!AH15,COMB_PREDIC_ITERATION2!AH15)</f>
        <v>1.4922068610745645E-2</v>
      </c>
      <c r="AI15">
        <f>AVERAGE(COMB_PREDIC_ITERATION1!AI15,COMB_PREDIC_ITERATION2!AI15)</f>
        <v>2.3848146944309753E-2</v>
      </c>
      <c r="AJ15">
        <f>AVERAGE(COMB_PREDIC_ITERATION1!AJ15,COMB_PREDIC_ITERATION2!AJ15)</f>
        <v>1.445697792672811E-2</v>
      </c>
      <c r="AK15">
        <f>AVERAGE(COMB_PREDIC_ITERATION1!AK15,COMB_PREDIC_ITERATION2!AK15)</f>
        <v>2.3381557835125587E-2</v>
      </c>
      <c r="AL15">
        <f>AVERAGE(COMB_PREDIC_ITERATION1!AL15,COMB_PREDIC_ITERATION2!AL15)</f>
        <v>1.3847667202480042E-2</v>
      </c>
      <c r="AM15">
        <f>AVERAGE(COMB_PREDIC_ITERATION1!AM15,COMB_PREDIC_ITERATION2!AM15)</f>
        <v>2.2826253528536948E-2</v>
      </c>
      <c r="AN15">
        <f>AVERAGE(COMB_PREDIC_ITERATION1!AN15,COMB_PREDIC_ITERATION2!AN15)</f>
        <v>1.4454557631221419E-2</v>
      </c>
      <c r="AO15">
        <f>AVERAGE(COMB_PREDIC_ITERATION1!AO15,COMB_PREDIC_ITERATION2!AO15)</f>
        <v>2.3196102788347779E-2</v>
      </c>
      <c r="AP15">
        <f>AVERAGE(COMB_PREDIC_ITERATION1!AP15,COMB_PREDIC_ITERATION2!AP15)</f>
        <v>1.4799180160110434E-2</v>
      </c>
      <c r="AQ15">
        <f>AVERAGE(COMB_PREDIC_ITERATION1!AQ15,COMB_PREDIC_ITERATION2!AQ15)</f>
        <v>2.3527002151829533E-2</v>
      </c>
      <c r="AR15">
        <f>AVERAGE(COMB_PREDIC_ITERATION1!AR15,COMB_PREDIC_ITERATION2!AR15)</f>
        <v>1.4252889562460319E-2</v>
      </c>
      <c r="AS15">
        <f>AVERAGE(COMB_PREDIC_ITERATION1!AS15,COMB_PREDIC_ITERATION2!AS15)</f>
        <v>2.2421194994299086E-2</v>
      </c>
      <c r="AT15">
        <f>AVERAGE(COMB_PREDIC_ITERATION1!AT15,COMB_PREDIC_ITERATION2!AT15)</f>
        <v>1.4475833609060115E-2</v>
      </c>
      <c r="AU15">
        <f>AVERAGE(COMB_PREDIC_ITERATION1!AU15,COMB_PREDIC_ITERATION2!AU15)</f>
        <v>2.2732323607817739E-2</v>
      </c>
      <c r="AV15">
        <f>AVERAGE(COMB_PREDIC_ITERATION1!AV15,COMB_PREDIC_ITERATION2!AV15)</f>
        <v>1.4867306840475615E-2</v>
      </c>
      <c r="AW15">
        <f>AVERAGE(COMB_PREDIC_ITERATION1!AW15,COMB_PREDIC_ITERATION2!AW15)</f>
        <v>2.3214391698414778E-2</v>
      </c>
      <c r="AX15">
        <f>AVERAGE(COMB_PREDIC_ITERATION1!AX15,COMB_PREDIC_ITERATION2!AX15)</f>
        <v>1.4441176762286291E-2</v>
      </c>
      <c r="AY15">
        <f>AVERAGE(COMB_PREDIC_ITERATION1!AY15,COMB_PREDIC_ITERATION2!AY15)</f>
        <v>2.3559254967864388E-2</v>
      </c>
      <c r="AZ15">
        <f>AVERAGE(COMB_PREDIC_ITERATION1!AZ15,COMB_PREDIC_ITERATION2!AZ15)</f>
        <v>1.5082485201343754E-2</v>
      </c>
      <c r="BA15">
        <f>AVERAGE(COMB_PREDIC_ITERATION1!BA15,COMB_PREDIC_ITERATION2!BA15)</f>
        <v>2.3002318268456855E-2</v>
      </c>
      <c r="BB15">
        <f>AVERAGE(COMB_PREDIC_ITERATION1!BB15,COMB_PREDIC_ITERATION2!BB15)</f>
        <v>1.4800438965442968E-2</v>
      </c>
      <c r="BC15">
        <f>AVERAGE(COMB_PREDIC_ITERATION1!BC15,COMB_PREDIC_ITERATION2!BC15)</f>
        <v>2.3646525229344233E-2</v>
      </c>
      <c r="BD15">
        <f>AVERAGE(COMB_PREDIC_ITERATION1!BD15,COMB_PREDIC_ITERATION2!BD15)</f>
        <v>1.4672270342023827E-2</v>
      </c>
      <c r="BE15">
        <f>AVERAGE(COMB_PREDIC_ITERATION1!BE15,COMB_PREDIC_ITERATION2!BE15)</f>
        <v>2.2646608275716365E-2</v>
      </c>
      <c r="BF15">
        <f>AVERAGE(COMB_PREDIC_ITERATION1!BF15,COMB_PREDIC_ITERATION2!BF15)</f>
        <v>1.4769826813240631E-2</v>
      </c>
      <c r="BG15">
        <f>AVERAGE(COMB_PREDIC_ITERATION1!BG15,COMB_PREDIC_ITERATION2!BG15)</f>
        <v>2.3489857369046407E-2</v>
      </c>
      <c r="BH15">
        <f>AVERAGE(COMB_PREDIC_ITERATION1!BH15,COMB_PREDIC_ITERATION2!BH15)</f>
        <v>1.5170766290715109E-2</v>
      </c>
      <c r="BI15">
        <f>AVERAGE(COMB_PREDIC_ITERATION1!BI15,COMB_PREDIC_ITERATION2!BI15)</f>
        <v>2.3498431026672144E-2</v>
      </c>
      <c r="BJ15">
        <f>AVERAGE(COMB_PREDIC_ITERATION1!BJ15,COMB_PREDIC_ITERATION2!BJ15)</f>
        <v>1.4587597215021876E-2</v>
      </c>
      <c r="BK15">
        <f>AVERAGE(COMB_PREDIC_ITERATION1!BK15,COMB_PREDIC_ITERATION2!BK15)</f>
        <v>2.3149463434170285E-2</v>
      </c>
      <c r="BL15">
        <f>AVERAGE(COMB_PREDIC_ITERATION1!BL15,COMB_PREDIC_ITERATION2!BL15)</f>
        <v>1.47734294882771E-2</v>
      </c>
      <c r="BM15">
        <f>AVERAGE(COMB_PREDIC_ITERATION1!BM15,COMB_PREDIC_ITERATION2!BM15)</f>
        <v>2.3375606431911524E-2</v>
      </c>
      <c r="BN15">
        <f>AVERAGE(COMB_PREDIC_ITERATION1!BN15,COMB_PREDIC_ITERATION2!BN15)</f>
        <v>1.4857252454634911E-2</v>
      </c>
      <c r="BO15">
        <f>AVERAGE(COMB_PREDIC_ITERATION1!BO15,COMB_PREDIC_ITERATION2!BO15)</f>
        <v>2.2712453306611168E-2</v>
      </c>
      <c r="BP15">
        <f>AVERAGE(COMB_PREDIC_ITERATION1!BP15,COMB_PREDIC_ITERATION2!BP15)</f>
        <v>1.4417860101301416E-2</v>
      </c>
      <c r="BQ15">
        <f>AVERAGE(COMB_PREDIC_ITERATION1!BQ15,COMB_PREDIC_ITERATION2!BQ15)</f>
        <v>2.3664356867592037E-2</v>
      </c>
      <c r="BR15">
        <f>AVERAGE(COMB_PREDIC_ITERATION1!BR15,COMB_PREDIC_ITERATION2!BR15)</f>
        <v>1.4651430281164744E-2</v>
      </c>
      <c r="BS15">
        <f>AVERAGE(COMB_PREDIC_ITERATION1!BS15,COMB_PREDIC_ITERATION2!BS15)</f>
        <v>2.3490046487974175E-2</v>
      </c>
      <c r="BT15">
        <f>AVERAGE(COMB_PREDIC_ITERATION1!BT15,COMB_PREDIC_ITERATION2!BT15)</f>
        <v>1.5112730592718622E-2</v>
      </c>
      <c r="BU15">
        <f>AVERAGE(COMB_PREDIC_ITERATION1!BU15,COMB_PREDIC_ITERATION2!BU15)</f>
        <v>2.3756801342470886E-2</v>
      </c>
      <c r="BV15">
        <f>AVERAGE(COMB_PREDIC_ITERATION1!BV15,COMB_PREDIC_ITERATION2!BV15)</f>
        <v>1.5117183206849447E-2</v>
      </c>
      <c r="BW15">
        <f>AVERAGE(COMB_PREDIC_ITERATION1!BW15,COMB_PREDIC_ITERATION2!BW15)</f>
        <v>2.314923615972956E-2</v>
      </c>
      <c r="BX15">
        <f>AVERAGE(COMB_PREDIC_ITERATION1!BX15,COMB_PREDIC_ITERATION2!BX15)</f>
        <v>1.4389306077720498E-2</v>
      </c>
      <c r="BY15">
        <f>AVERAGE(COMB_PREDIC_ITERATION1!BY15,COMB_PREDIC_ITERATION2!BY15)</f>
        <v>2.3352071935226718E-2</v>
      </c>
      <c r="BZ15">
        <f>AVERAGE(COMB_PREDIC_ITERATION1!BZ15,COMB_PREDIC_ITERATION2!BZ15)</f>
        <v>1.4680684153111134E-2</v>
      </c>
      <c r="CA15">
        <f>AVERAGE(COMB_PREDIC_ITERATION1!CA15,COMB_PREDIC_ITERATION2!CA15)</f>
        <v>2.2841232445261483E-2</v>
      </c>
      <c r="CB15">
        <f>AVERAGE(COMB_PREDIC_ITERATION1!CB15,COMB_PREDIC_ITERATION2!CB15)</f>
        <v>1.5076583899670117E-2</v>
      </c>
      <c r="CC15">
        <f>AVERAGE(COMB_PREDIC_ITERATION1!CC15,COMB_PREDIC_ITERATION2!CC15)</f>
        <v>2.3748974590336563E-2</v>
      </c>
      <c r="CD15">
        <f>AVERAGE(COMB_PREDIC_ITERATION1!CD15,COMB_PREDIC_ITERATION2!CD15)</f>
        <v>1.4966158276317813E-2</v>
      </c>
      <c r="CE15">
        <f>AVERAGE(COMB_PREDIC_ITERATION1!CE15,COMB_PREDIC_ITERATION2!CE15)</f>
        <v>2.3781590717703988E-2</v>
      </c>
      <c r="CF15">
        <f>AVERAGE(COMB_PREDIC_ITERATION1!CF15,COMB_PREDIC_ITERATION2!CF15)</f>
        <v>1.45363865490892E-2</v>
      </c>
      <c r="CG15">
        <f>AVERAGE(COMB_PREDIC_ITERATION1!CG15,COMB_PREDIC_ITERATION2!CG15)</f>
        <v>2.3118301773092667E-2</v>
      </c>
      <c r="CH15">
        <f>AVERAGE(COMB_PREDIC_ITERATION1!CH15,COMB_PREDIC_ITERATION2!CH15)</f>
        <v>1.4756879805116991E-2</v>
      </c>
      <c r="CI15">
        <f>AVERAGE(COMB_PREDIC_ITERATION1!CI15,COMB_PREDIC_ITERATION2!CI15)</f>
        <v>2.291395717097942E-2</v>
      </c>
      <c r="CJ15">
        <f>AVERAGE(COMB_PREDIC_ITERATION1!CJ15,COMB_PREDIC_ITERATION2!CJ15)</f>
        <v>1.4521819213875686E-2</v>
      </c>
      <c r="CK15">
        <f>AVERAGE(COMB_PREDIC_ITERATION1!CK15,COMB_PREDIC_ITERATION2!CK15)</f>
        <v>2.3369156381988273E-2</v>
      </c>
      <c r="CL15">
        <f>AVERAGE(COMB_PREDIC_ITERATION1!CL15,COMB_PREDIC_ITERATION2!CL15)</f>
        <v>1.4758225523149163E-2</v>
      </c>
      <c r="CM15">
        <f>AVERAGE(COMB_PREDIC_ITERATION1!CM15,COMB_PREDIC_ITERATION2!CM15)</f>
        <v>2.3289854781794808E-2</v>
      </c>
      <c r="CN15">
        <f>AVERAGE(COMB_PREDIC_ITERATION1!CN15,COMB_PREDIC_ITERATION2!CN15)</f>
        <v>1.5368437400355848E-2</v>
      </c>
      <c r="CO15">
        <f>AVERAGE(COMB_PREDIC_ITERATION1!CO15,COMB_PREDIC_ITERATION2!CO15)</f>
        <v>2.4061384393170911E-2</v>
      </c>
      <c r="CP15">
        <f>AVERAGE(COMB_PREDIC_ITERATION1!CP15,COMB_PREDIC_ITERATION2!CP15)</f>
        <v>1.5113850354206298E-2</v>
      </c>
      <c r="CQ15">
        <f>AVERAGE(COMB_PREDIC_ITERATION1!CQ15,COMB_PREDIC_ITERATION2!CQ15)</f>
        <v>2.3108696967406375E-2</v>
      </c>
      <c r="CR15">
        <f>AVERAGE(COMB_PREDIC_ITERATION1!CR15,COMB_PREDIC_ITERATION2!CR15)</f>
        <v>1.494222965416761E-2</v>
      </c>
      <c r="CS15">
        <f>AVERAGE(COMB_PREDIC_ITERATION1!CS15,COMB_PREDIC_ITERATION2!CS15)</f>
        <v>2.2552405426164424E-2</v>
      </c>
      <c r="CT15">
        <f>AVERAGE(COMB_PREDIC_ITERATION1!CT15,COMB_PREDIC_ITERATION2!CT15)</f>
        <v>1.4725072566174049E-2</v>
      </c>
      <c r="CU15">
        <f>AVERAGE(COMB_PREDIC_ITERATION1!CU15,COMB_PREDIC_ITERATION2!CU15)</f>
        <v>2.2369509226222023E-2</v>
      </c>
      <c r="CV15">
        <f>AVERAGE(COMB_PREDIC_ITERATION1!CV15,COMB_PREDIC_ITERATION2!CV15)</f>
        <v>1.4543672359908114E-2</v>
      </c>
      <c r="CW15">
        <f>AVERAGE(COMB_PREDIC_ITERATION1!CW15,COMB_PREDIC_ITERATION2!CW15)</f>
        <v>2.259742423214544E-2</v>
      </c>
    </row>
    <row r="16" spans="1:101" x14ac:dyDescent="0.25">
      <c r="A16" t="s">
        <v>31</v>
      </c>
      <c r="B16">
        <f>AVERAGE(COMB_PREDIC_ITERATION1!B16,COMB_PREDIC_ITERATION2!B16)</f>
        <v>2.545756491593627E-2</v>
      </c>
      <c r="C16">
        <f>AVERAGE(COMB_PREDIC_ITERATION1!C16,COMB_PREDIC_ITERATION2!C16)</f>
        <v>2.5173322008613525E-2</v>
      </c>
      <c r="D16">
        <f>AVERAGE(COMB_PREDIC_ITERATION1!D16,COMB_PREDIC_ITERATION2!D16)</f>
        <v>2.4842378352474544E-2</v>
      </c>
      <c r="E16">
        <f>AVERAGE(COMB_PREDIC_ITERATION1!E16,COMB_PREDIC_ITERATION2!E16)</f>
        <v>2.5538704421493866E-2</v>
      </c>
      <c r="F16">
        <f>AVERAGE(COMB_PREDIC_ITERATION1!F16,COMB_PREDIC_ITERATION2!F16)</f>
        <v>2.3908787312023852E-2</v>
      </c>
      <c r="G16">
        <f>AVERAGE(COMB_PREDIC_ITERATION1!G16,COMB_PREDIC_ITERATION2!G16)</f>
        <v>2.4429133717153245E-2</v>
      </c>
      <c r="H16">
        <f>AVERAGE(COMB_PREDIC_ITERATION1!H16,COMB_PREDIC_ITERATION2!H16)</f>
        <v>2.5478424950145226E-2</v>
      </c>
      <c r="I16">
        <f>AVERAGE(COMB_PREDIC_ITERATION1!I16,COMB_PREDIC_ITERATION2!I16)</f>
        <v>2.5278508741168982E-2</v>
      </c>
      <c r="J16">
        <f>AVERAGE(COMB_PREDIC_ITERATION1!J16,COMB_PREDIC_ITERATION2!J16)</f>
        <v>2.4330759814088582E-2</v>
      </c>
      <c r="K16">
        <f>AVERAGE(COMB_PREDIC_ITERATION1!K16,COMB_PREDIC_ITERATION2!K16)</f>
        <v>2.5819341936732198E-2</v>
      </c>
      <c r="L16">
        <f>AVERAGE(COMB_PREDIC_ITERATION1!L16,COMB_PREDIC_ITERATION2!L16)</f>
        <v>2.4912057809083045E-2</v>
      </c>
      <c r="M16">
        <f>AVERAGE(COMB_PREDIC_ITERATION1!M16,COMB_PREDIC_ITERATION2!M16)</f>
        <v>2.5630791139461095E-2</v>
      </c>
      <c r="N16">
        <f>AVERAGE(COMB_PREDIC_ITERATION1!N16,COMB_PREDIC_ITERATION2!N16)</f>
        <v>2.5290316994293946E-2</v>
      </c>
      <c r="O16">
        <f>AVERAGE(COMB_PREDIC_ITERATION1!O16,COMB_PREDIC_ITERATION2!O16)</f>
        <v>2.4982981488895634E-2</v>
      </c>
      <c r="P16">
        <f>AVERAGE(COMB_PREDIC_ITERATION1!P16,COMB_PREDIC_ITERATION2!P16)</f>
        <v>2.5131426301611595E-2</v>
      </c>
      <c r="Q16">
        <f>AVERAGE(COMB_PREDIC_ITERATION1!Q16,COMB_PREDIC_ITERATION2!Q16)</f>
        <v>2.4901882359472334E-2</v>
      </c>
      <c r="R16">
        <f>AVERAGE(COMB_PREDIC_ITERATION1!R16,COMB_PREDIC_ITERATION2!R16)</f>
        <v>2.4278762399347321E-2</v>
      </c>
      <c r="S16">
        <f>AVERAGE(COMB_PREDIC_ITERATION1!S16,COMB_PREDIC_ITERATION2!S16)</f>
        <v>2.4786957221322445E-2</v>
      </c>
      <c r="T16">
        <f>AVERAGE(COMB_PREDIC_ITERATION1!T16,COMB_PREDIC_ITERATION2!T16)</f>
        <v>2.5129217070209358E-2</v>
      </c>
      <c r="U16">
        <f>AVERAGE(COMB_PREDIC_ITERATION1!U16,COMB_PREDIC_ITERATION2!U16)</f>
        <v>2.4586716109031494E-2</v>
      </c>
      <c r="V16">
        <f>AVERAGE(COMB_PREDIC_ITERATION1!V16,COMB_PREDIC_ITERATION2!V16)</f>
        <v>2.5504811023384977E-2</v>
      </c>
      <c r="W16">
        <f>AVERAGE(COMB_PREDIC_ITERATION1!W16,COMB_PREDIC_ITERATION2!W16)</f>
        <v>2.451647657859346E-2</v>
      </c>
      <c r="X16">
        <f>AVERAGE(COMB_PREDIC_ITERATION1!X16,COMB_PREDIC_ITERATION2!X16)</f>
        <v>2.569065177343325E-2</v>
      </c>
      <c r="Y16">
        <f>AVERAGE(COMB_PREDIC_ITERATION1!Y16,COMB_PREDIC_ITERATION2!Y16)</f>
        <v>2.5100653726743055E-2</v>
      </c>
      <c r="Z16">
        <f>AVERAGE(COMB_PREDIC_ITERATION1!Z16,COMB_PREDIC_ITERATION2!Z16)</f>
        <v>2.4609641736470782E-2</v>
      </c>
      <c r="AA16">
        <f>AVERAGE(COMB_PREDIC_ITERATION1!AA16,COMB_PREDIC_ITERATION2!AA16)</f>
        <v>2.5297750341630499E-2</v>
      </c>
      <c r="AB16">
        <f>AVERAGE(COMB_PREDIC_ITERATION1!AB16,COMB_PREDIC_ITERATION2!AB16)</f>
        <v>2.4543209407341927E-2</v>
      </c>
      <c r="AC16">
        <f>AVERAGE(COMB_PREDIC_ITERATION1!AC16,COMB_PREDIC_ITERATION2!AC16)</f>
        <v>2.4906784383760885E-2</v>
      </c>
      <c r="AD16">
        <f>AVERAGE(COMB_PREDIC_ITERATION1!AD16,COMB_PREDIC_ITERATION2!AD16)</f>
        <v>2.5144786889025866E-2</v>
      </c>
      <c r="AE16">
        <f>AVERAGE(COMB_PREDIC_ITERATION1!AE16,COMB_PREDIC_ITERATION2!AE16)</f>
        <v>2.5465864737915504E-2</v>
      </c>
      <c r="AF16">
        <f>AVERAGE(COMB_PREDIC_ITERATION1!AF16,COMB_PREDIC_ITERATION2!AF16)</f>
        <v>2.5899114050713143E-2</v>
      </c>
      <c r="AG16">
        <f>AVERAGE(COMB_PREDIC_ITERATION1!AG16,COMB_PREDIC_ITERATION2!AG16)</f>
        <v>2.4193950560189262E-2</v>
      </c>
      <c r="AH16">
        <f>AVERAGE(COMB_PREDIC_ITERATION1!AH16,COMB_PREDIC_ITERATION2!AH16)</f>
        <v>2.5063634102551663E-2</v>
      </c>
      <c r="AI16">
        <f>AVERAGE(COMB_PREDIC_ITERATION1!AI16,COMB_PREDIC_ITERATION2!AI16)</f>
        <v>2.5622923010270197E-2</v>
      </c>
      <c r="AJ16">
        <f>AVERAGE(COMB_PREDIC_ITERATION1!AJ16,COMB_PREDIC_ITERATION2!AJ16)</f>
        <v>2.539942236830376E-2</v>
      </c>
      <c r="AK16">
        <f>AVERAGE(COMB_PREDIC_ITERATION1!AK16,COMB_PREDIC_ITERATION2!AK16)</f>
        <v>2.4475423268187732E-2</v>
      </c>
      <c r="AL16">
        <f>AVERAGE(COMB_PREDIC_ITERATION1!AL16,COMB_PREDIC_ITERATION2!AL16)</f>
        <v>2.4707210733724203E-2</v>
      </c>
      <c r="AM16">
        <f>AVERAGE(COMB_PREDIC_ITERATION1!AM16,COMB_PREDIC_ITERATION2!AM16)</f>
        <v>2.5611383219015044E-2</v>
      </c>
      <c r="AN16">
        <f>AVERAGE(COMB_PREDIC_ITERATION1!AN16,COMB_PREDIC_ITERATION2!AN16)</f>
        <v>2.5468004293979236E-2</v>
      </c>
      <c r="AO16">
        <f>AVERAGE(COMB_PREDIC_ITERATION1!AO16,COMB_PREDIC_ITERATION2!AO16)</f>
        <v>2.4586784418116594E-2</v>
      </c>
      <c r="AP16">
        <f>AVERAGE(COMB_PREDIC_ITERATION1!AP16,COMB_PREDIC_ITERATION2!AP16)</f>
        <v>2.5489008663684306E-2</v>
      </c>
      <c r="AQ16">
        <f>AVERAGE(COMB_PREDIC_ITERATION1!AQ16,COMB_PREDIC_ITERATION2!AQ16)</f>
        <v>2.4676863107861158E-2</v>
      </c>
      <c r="AR16">
        <f>AVERAGE(COMB_PREDIC_ITERATION1!AR16,COMB_PREDIC_ITERATION2!AR16)</f>
        <v>2.4850260530223232E-2</v>
      </c>
      <c r="AS16">
        <f>AVERAGE(COMB_PREDIC_ITERATION1!AS16,COMB_PREDIC_ITERATION2!AS16)</f>
        <v>2.5794822562175981E-2</v>
      </c>
      <c r="AT16">
        <f>AVERAGE(COMB_PREDIC_ITERATION1!AT16,COMB_PREDIC_ITERATION2!AT16)</f>
        <v>2.4472198478422802E-2</v>
      </c>
      <c r="AU16">
        <f>AVERAGE(COMB_PREDIC_ITERATION1!AU16,COMB_PREDIC_ITERATION2!AU16)</f>
        <v>2.4688216439518941E-2</v>
      </c>
      <c r="AV16">
        <f>AVERAGE(COMB_PREDIC_ITERATION1!AV16,COMB_PREDIC_ITERATION2!AV16)</f>
        <v>2.5592608367467101E-2</v>
      </c>
      <c r="AW16">
        <f>AVERAGE(COMB_PREDIC_ITERATION1!AW16,COMB_PREDIC_ITERATION2!AW16)</f>
        <v>2.5678982771152482E-2</v>
      </c>
      <c r="AX16">
        <f>AVERAGE(COMB_PREDIC_ITERATION1!AX16,COMB_PREDIC_ITERATION2!AX16)</f>
        <v>2.529419728559015E-2</v>
      </c>
      <c r="AY16">
        <f>AVERAGE(COMB_PREDIC_ITERATION1!AY16,COMB_PREDIC_ITERATION2!AY16)</f>
        <v>2.5228467674234797E-2</v>
      </c>
      <c r="AZ16">
        <f>AVERAGE(COMB_PREDIC_ITERATION1!AZ16,COMB_PREDIC_ITERATION2!AZ16)</f>
        <v>2.5288223901676565E-2</v>
      </c>
      <c r="BA16">
        <f>AVERAGE(COMB_PREDIC_ITERATION1!BA16,COMB_PREDIC_ITERATION2!BA16)</f>
        <v>2.4714569323868153E-2</v>
      </c>
      <c r="BB16">
        <f>AVERAGE(COMB_PREDIC_ITERATION1!BB16,COMB_PREDIC_ITERATION2!BB16)</f>
        <v>2.4966666880165477E-2</v>
      </c>
      <c r="BC16">
        <f>AVERAGE(COMB_PREDIC_ITERATION1!BC16,COMB_PREDIC_ITERATION2!BC16)</f>
        <v>2.4716842270065181E-2</v>
      </c>
      <c r="BD16">
        <f>AVERAGE(COMB_PREDIC_ITERATION1!BD16,COMB_PREDIC_ITERATION2!BD16)</f>
        <v>2.5291206471937718E-2</v>
      </c>
      <c r="BE16">
        <f>AVERAGE(COMB_PREDIC_ITERATION1!BE16,COMB_PREDIC_ITERATION2!BE16)</f>
        <v>2.607535306696146E-2</v>
      </c>
      <c r="BF16">
        <f>AVERAGE(COMB_PREDIC_ITERATION1!BF16,COMB_PREDIC_ITERATION2!BF16)</f>
        <v>2.4966536845558017E-2</v>
      </c>
      <c r="BG16">
        <f>AVERAGE(COMB_PREDIC_ITERATION1!BG16,COMB_PREDIC_ITERATION2!BG16)</f>
        <v>2.4367977994474141E-2</v>
      </c>
      <c r="BH16">
        <f>AVERAGE(COMB_PREDIC_ITERATION1!BH16,COMB_PREDIC_ITERATION2!BH16)</f>
        <v>2.6025047765883037E-2</v>
      </c>
      <c r="BI16">
        <f>AVERAGE(COMB_PREDIC_ITERATION1!BI16,COMB_PREDIC_ITERATION2!BI16)</f>
        <v>2.5513771401110052E-2</v>
      </c>
      <c r="BJ16">
        <f>AVERAGE(COMB_PREDIC_ITERATION1!BJ16,COMB_PREDIC_ITERATION2!BJ16)</f>
        <v>2.5362994869323009E-2</v>
      </c>
      <c r="BK16">
        <f>AVERAGE(COMB_PREDIC_ITERATION1!BK16,COMB_PREDIC_ITERATION2!BK16)</f>
        <v>2.5540654352086495E-2</v>
      </c>
      <c r="BL16">
        <f>AVERAGE(COMB_PREDIC_ITERATION1!BL16,COMB_PREDIC_ITERATION2!BL16)</f>
        <v>2.5717610103423081E-2</v>
      </c>
      <c r="BM16">
        <f>AVERAGE(COMB_PREDIC_ITERATION1!BM16,COMB_PREDIC_ITERATION2!BM16)</f>
        <v>2.5256884157027065E-2</v>
      </c>
      <c r="BN16">
        <f>AVERAGE(COMB_PREDIC_ITERATION1!BN16,COMB_PREDIC_ITERATION2!BN16)</f>
        <v>2.5578547051980309E-2</v>
      </c>
      <c r="BO16">
        <f>AVERAGE(COMB_PREDIC_ITERATION1!BO16,COMB_PREDIC_ITERATION2!BO16)</f>
        <v>2.4848715279043792E-2</v>
      </c>
      <c r="BP16">
        <f>AVERAGE(COMB_PREDIC_ITERATION1!BP16,COMB_PREDIC_ITERATION2!BP16)</f>
        <v>2.4976004178396759E-2</v>
      </c>
      <c r="BQ16">
        <f>AVERAGE(COMB_PREDIC_ITERATION1!BQ16,COMB_PREDIC_ITERATION2!BQ16)</f>
        <v>2.470823674529667E-2</v>
      </c>
      <c r="BR16">
        <f>AVERAGE(COMB_PREDIC_ITERATION1!BR16,COMB_PREDIC_ITERATION2!BR16)</f>
        <v>2.5734707848714816E-2</v>
      </c>
      <c r="BS16">
        <f>AVERAGE(COMB_PREDIC_ITERATION1!BS16,COMB_PREDIC_ITERATION2!BS16)</f>
        <v>2.4924363595876645E-2</v>
      </c>
      <c r="BT16">
        <f>AVERAGE(COMB_PREDIC_ITERATION1!BT16,COMB_PREDIC_ITERATION2!BT16)</f>
        <v>2.5069490036208938E-2</v>
      </c>
      <c r="BU16">
        <f>AVERAGE(COMB_PREDIC_ITERATION1!BU16,COMB_PREDIC_ITERATION2!BU16)</f>
        <v>2.5835176742468987E-2</v>
      </c>
      <c r="BV16">
        <f>AVERAGE(COMB_PREDIC_ITERATION1!BV16,COMB_PREDIC_ITERATION2!BV16)</f>
        <v>2.5536469494970612E-2</v>
      </c>
      <c r="BW16">
        <f>AVERAGE(COMB_PREDIC_ITERATION1!BW16,COMB_PREDIC_ITERATION2!BW16)</f>
        <v>2.5295215180800343E-2</v>
      </c>
      <c r="BX16">
        <f>AVERAGE(COMB_PREDIC_ITERATION1!BX16,COMB_PREDIC_ITERATION2!BX16)</f>
        <v>2.5357541591594861E-2</v>
      </c>
      <c r="BY16">
        <f>AVERAGE(COMB_PREDIC_ITERATION1!BY16,COMB_PREDIC_ITERATION2!BY16)</f>
        <v>2.4089961999500656E-2</v>
      </c>
      <c r="BZ16">
        <f>AVERAGE(COMB_PREDIC_ITERATION1!BZ16,COMB_PREDIC_ITERATION2!BZ16)</f>
        <v>2.5208818849182732E-2</v>
      </c>
      <c r="CA16">
        <f>AVERAGE(COMB_PREDIC_ITERATION1!CA16,COMB_PREDIC_ITERATION2!CA16)</f>
        <v>2.5307911413301964E-2</v>
      </c>
      <c r="CB16">
        <f>AVERAGE(COMB_PREDIC_ITERATION1!CB16,COMB_PREDIC_ITERATION2!CB16)</f>
        <v>2.5192388162175068E-2</v>
      </c>
      <c r="CC16">
        <f>AVERAGE(COMB_PREDIC_ITERATION1!CC16,COMB_PREDIC_ITERATION2!CC16)</f>
        <v>2.5843336824856865E-2</v>
      </c>
      <c r="CD16">
        <f>AVERAGE(COMB_PREDIC_ITERATION1!CD16,COMB_PREDIC_ITERATION2!CD16)</f>
        <v>2.563772434154277E-2</v>
      </c>
      <c r="CE16">
        <f>AVERAGE(COMB_PREDIC_ITERATION1!CE16,COMB_PREDIC_ITERATION2!CE16)</f>
        <v>2.5257882310444346E-2</v>
      </c>
      <c r="CF16">
        <f>AVERAGE(COMB_PREDIC_ITERATION1!CF16,COMB_PREDIC_ITERATION2!CF16)</f>
        <v>2.6230964543633301E-2</v>
      </c>
      <c r="CG16">
        <f>AVERAGE(COMB_PREDIC_ITERATION1!CG16,COMB_PREDIC_ITERATION2!CG16)</f>
        <v>2.6015633986830693E-2</v>
      </c>
      <c r="CH16">
        <f>AVERAGE(COMB_PREDIC_ITERATION1!CH16,COMB_PREDIC_ITERATION2!CH16)</f>
        <v>2.4705935508197788E-2</v>
      </c>
      <c r="CI16">
        <f>AVERAGE(COMB_PREDIC_ITERATION1!CI16,COMB_PREDIC_ITERATION2!CI16)</f>
        <v>2.5411821538648287E-2</v>
      </c>
      <c r="CJ16">
        <f>AVERAGE(COMB_PREDIC_ITERATION1!CJ16,COMB_PREDIC_ITERATION2!CJ16)</f>
        <v>2.5064849533514087E-2</v>
      </c>
      <c r="CK16">
        <f>AVERAGE(COMB_PREDIC_ITERATION1!CK16,COMB_PREDIC_ITERATION2!CK16)</f>
        <v>2.5828830288113253E-2</v>
      </c>
      <c r="CL16">
        <f>AVERAGE(COMB_PREDIC_ITERATION1!CL16,COMB_PREDIC_ITERATION2!CL16)</f>
        <v>2.5590550684203201E-2</v>
      </c>
      <c r="CM16">
        <f>AVERAGE(COMB_PREDIC_ITERATION1!CM16,COMB_PREDIC_ITERATION2!CM16)</f>
        <v>2.4559165542897755E-2</v>
      </c>
      <c r="CN16">
        <f>AVERAGE(COMB_PREDIC_ITERATION1!CN16,COMB_PREDIC_ITERATION2!CN16)</f>
        <v>2.5433938060152914E-2</v>
      </c>
      <c r="CO16">
        <f>AVERAGE(COMB_PREDIC_ITERATION1!CO16,COMB_PREDIC_ITERATION2!CO16)</f>
        <v>2.582190680664545E-2</v>
      </c>
      <c r="CP16">
        <f>AVERAGE(COMB_PREDIC_ITERATION1!CP16,COMB_PREDIC_ITERATION2!CP16)</f>
        <v>2.5700711001963986E-2</v>
      </c>
      <c r="CQ16">
        <f>AVERAGE(COMB_PREDIC_ITERATION1!CQ16,COMB_PREDIC_ITERATION2!CQ16)</f>
        <v>2.5696419138020253E-2</v>
      </c>
      <c r="CR16">
        <f>AVERAGE(COMB_PREDIC_ITERATION1!CR16,COMB_PREDIC_ITERATION2!CR16)</f>
        <v>2.5032939425941852E-2</v>
      </c>
      <c r="CS16">
        <f>AVERAGE(COMB_PREDIC_ITERATION1!CS16,COMB_PREDIC_ITERATION2!CS16)</f>
        <v>2.482037564384338E-2</v>
      </c>
      <c r="CT16">
        <f>AVERAGE(COMB_PREDIC_ITERATION1!CT16,COMB_PREDIC_ITERATION2!CT16)</f>
        <v>2.5700936334428923E-2</v>
      </c>
      <c r="CU16">
        <f>AVERAGE(COMB_PREDIC_ITERATION1!CU16,COMB_PREDIC_ITERATION2!CU16)</f>
        <v>2.6003915718431282E-2</v>
      </c>
      <c r="CV16">
        <f>AVERAGE(COMB_PREDIC_ITERATION1!CV16,COMB_PREDIC_ITERATION2!CV16)</f>
        <v>2.5032234031805205E-2</v>
      </c>
      <c r="CW16">
        <f>AVERAGE(COMB_PREDIC_ITERATION1!CW16,COMB_PREDIC_ITERATION2!CW16)</f>
        <v>2.6287390377472124E-2</v>
      </c>
    </row>
    <row r="17" spans="1:101" x14ac:dyDescent="0.25">
      <c r="A17" t="s">
        <v>33</v>
      </c>
      <c r="B17">
        <f>AVERAGE(COMB_PREDIC_ITERATION1!B17,COMB_PREDIC_ITERATION2!B17)</f>
        <v>5.3700813522970819E-2</v>
      </c>
      <c r="C17">
        <f>AVERAGE(COMB_PREDIC_ITERATION1!C17,COMB_PREDIC_ITERATION2!C17)</f>
        <v>5.5713495348515302E-2</v>
      </c>
      <c r="D17">
        <f>AVERAGE(COMB_PREDIC_ITERATION1!D17,COMB_PREDIC_ITERATION2!D17)</f>
        <v>5.7081713417625128E-2</v>
      </c>
      <c r="E17">
        <f>AVERAGE(COMB_PREDIC_ITERATION1!E17,COMB_PREDIC_ITERATION2!E17)</f>
        <v>5.8691938701245602E-2</v>
      </c>
      <c r="F17">
        <f>AVERAGE(COMB_PREDIC_ITERATION1!F17,COMB_PREDIC_ITERATION2!F17)</f>
        <v>5.5771765046911004E-2</v>
      </c>
      <c r="G17">
        <f>AVERAGE(COMB_PREDIC_ITERATION1!G17,COMB_PREDIC_ITERATION2!G17)</f>
        <v>5.5216653171280876E-2</v>
      </c>
      <c r="H17">
        <f>AVERAGE(COMB_PREDIC_ITERATION1!H17,COMB_PREDIC_ITERATION2!H17)</f>
        <v>5.7779889899210665E-2</v>
      </c>
      <c r="I17">
        <f>AVERAGE(COMB_PREDIC_ITERATION1!I17,COMB_PREDIC_ITERATION2!I17)</f>
        <v>5.5375650205965243E-2</v>
      </c>
      <c r="J17">
        <f>AVERAGE(COMB_PREDIC_ITERATION1!J17,COMB_PREDIC_ITERATION2!J17)</f>
        <v>5.5987497045249954E-2</v>
      </c>
      <c r="K17">
        <f>AVERAGE(COMB_PREDIC_ITERATION1!K17,COMB_PREDIC_ITERATION2!K17)</f>
        <v>5.3756615579742678E-2</v>
      </c>
      <c r="L17">
        <f>AVERAGE(COMB_PREDIC_ITERATION1!L17,COMB_PREDIC_ITERATION2!L17)</f>
        <v>5.5836445272731849E-2</v>
      </c>
      <c r="M17">
        <f>AVERAGE(COMB_PREDIC_ITERATION1!M17,COMB_PREDIC_ITERATION2!M17)</f>
        <v>5.3685409525383671E-2</v>
      </c>
      <c r="N17">
        <f>AVERAGE(COMB_PREDIC_ITERATION1!N17,COMB_PREDIC_ITERATION2!N17)</f>
        <v>5.3755981252173443E-2</v>
      </c>
      <c r="O17">
        <f>AVERAGE(COMB_PREDIC_ITERATION1!O17,COMB_PREDIC_ITERATION2!O17)</f>
        <v>5.4656642595728722E-2</v>
      </c>
      <c r="P17">
        <f>AVERAGE(COMB_PREDIC_ITERATION1!P17,COMB_PREDIC_ITERATION2!P17)</f>
        <v>5.2748489339717319E-2</v>
      </c>
      <c r="Q17">
        <f>AVERAGE(COMB_PREDIC_ITERATION1!Q17,COMB_PREDIC_ITERATION2!Q17)</f>
        <v>5.4492037016826089E-2</v>
      </c>
      <c r="R17">
        <f>AVERAGE(COMB_PREDIC_ITERATION1!R17,COMB_PREDIC_ITERATION2!R17)</f>
        <v>5.4419613165894089E-2</v>
      </c>
      <c r="S17">
        <f>AVERAGE(COMB_PREDIC_ITERATION1!S17,COMB_PREDIC_ITERATION2!S17)</f>
        <v>5.1741113786465898E-2</v>
      </c>
      <c r="T17">
        <f>AVERAGE(COMB_PREDIC_ITERATION1!T17,COMB_PREDIC_ITERATION2!T17)</f>
        <v>5.1857980128523766E-2</v>
      </c>
      <c r="U17">
        <f>AVERAGE(COMB_PREDIC_ITERATION1!U17,COMB_PREDIC_ITERATION2!U17)</f>
        <v>5.3153042231962988E-2</v>
      </c>
      <c r="V17">
        <f>AVERAGE(COMB_PREDIC_ITERATION1!V17,COMB_PREDIC_ITERATION2!V17)</f>
        <v>5.0428357317412201E-2</v>
      </c>
      <c r="W17">
        <f>AVERAGE(COMB_PREDIC_ITERATION1!W17,COMB_PREDIC_ITERATION2!W17)</f>
        <v>5.0249488847327842E-2</v>
      </c>
      <c r="X17">
        <f>AVERAGE(COMB_PREDIC_ITERATION1!X17,COMB_PREDIC_ITERATION2!X17)</f>
        <v>5.1107424813163535E-2</v>
      </c>
      <c r="Y17">
        <f>AVERAGE(COMB_PREDIC_ITERATION1!Y17,COMB_PREDIC_ITERATION2!Y17)</f>
        <v>5.3399538456180104E-2</v>
      </c>
      <c r="Z17">
        <f>AVERAGE(COMB_PREDIC_ITERATION1!Z17,COMB_PREDIC_ITERATION2!Z17)</f>
        <v>4.985564787814567E-2</v>
      </c>
      <c r="AA17">
        <f>AVERAGE(COMB_PREDIC_ITERATION1!AA17,COMB_PREDIC_ITERATION2!AA17)</f>
        <v>4.995541738532442E-2</v>
      </c>
      <c r="AB17">
        <f>AVERAGE(COMB_PREDIC_ITERATION1!AB17,COMB_PREDIC_ITERATION2!AB17)</f>
        <v>5.0348878953055898E-2</v>
      </c>
      <c r="AC17">
        <f>AVERAGE(COMB_PREDIC_ITERATION1!AC17,COMB_PREDIC_ITERATION2!AC17)</f>
        <v>4.9982412791500418E-2</v>
      </c>
      <c r="AD17">
        <f>AVERAGE(COMB_PREDIC_ITERATION1!AD17,COMB_PREDIC_ITERATION2!AD17)</f>
        <v>5.2437031282122612E-2</v>
      </c>
      <c r="AE17">
        <f>AVERAGE(COMB_PREDIC_ITERATION1!AE17,COMB_PREDIC_ITERATION2!AE17)</f>
        <v>4.7204151067458289E-2</v>
      </c>
      <c r="AF17">
        <f>AVERAGE(COMB_PREDIC_ITERATION1!AF17,COMB_PREDIC_ITERATION2!AF17)</f>
        <v>4.6789300520169635E-2</v>
      </c>
      <c r="AG17">
        <f>AVERAGE(COMB_PREDIC_ITERATION1!AG17,COMB_PREDIC_ITERATION2!AG17)</f>
        <v>4.9854670454449121E-2</v>
      </c>
      <c r="AH17">
        <f>AVERAGE(COMB_PREDIC_ITERATION1!AH17,COMB_PREDIC_ITERATION2!AH17)</f>
        <v>4.7322781958049287E-2</v>
      </c>
      <c r="AI17">
        <f>AVERAGE(COMB_PREDIC_ITERATION1!AI17,COMB_PREDIC_ITERATION2!AI17)</f>
        <v>4.9643611935176114E-2</v>
      </c>
      <c r="AJ17">
        <f>AVERAGE(COMB_PREDIC_ITERATION1!AJ17,COMB_PREDIC_ITERATION2!AJ17)</f>
        <v>4.8734627171826458E-2</v>
      </c>
      <c r="AK17">
        <f>AVERAGE(COMB_PREDIC_ITERATION1!AK17,COMB_PREDIC_ITERATION2!AK17)</f>
        <v>4.8399043201628904E-2</v>
      </c>
      <c r="AL17">
        <f>AVERAGE(COMB_PREDIC_ITERATION1!AL17,COMB_PREDIC_ITERATION2!AL17)</f>
        <v>4.6417682766872206E-2</v>
      </c>
      <c r="AM17">
        <f>AVERAGE(COMB_PREDIC_ITERATION1!AM17,COMB_PREDIC_ITERATION2!AM17)</f>
        <v>4.7491298705865208E-2</v>
      </c>
      <c r="AN17">
        <f>AVERAGE(COMB_PREDIC_ITERATION1!AN17,COMB_PREDIC_ITERATION2!AN17)</f>
        <v>4.7423894721819224E-2</v>
      </c>
      <c r="AO17">
        <f>AVERAGE(COMB_PREDIC_ITERATION1!AO17,COMB_PREDIC_ITERATION2!AO17)</f>
        <v>4.5093694344286464E-2</v>
      </c>
      <c r="AP17">
        <f>AVERAGE(COMB_PREDIC_ITERATION1!AP17,COMB_PREDIC_ITERATION2!AP17)</f>
        <v>4.6991955656486464E-2</v>
      </c>
      <c r="AQ17">
        <f>AVERAGE(COMB_PREDIC_ITERATION1!AQ17,COMB_PREDIC_ITERATION2!AQ17)</f>
        <v>4.5181977295051426E-2</v>
      </c>
      <c r="AR17">
        <f>AVERAGE(COMB_PREDIC_ITERATION1!AR17,COMB_PREDIC_ITERATION2!AR17)</f>
        <v>4.409091625259759E-2</v>
      </c>
      <c r="AS17">
        <f>AVERAGE(COMB_PREDIC_ITERATION1!AS17,COMB_PREDIC_ITERATION2!AS17)</f>
        <v>4.4497158453122479E-2</v>
      </c>
      <c r="AT17">
        <f>AVERAGE(COMB_PREDIC_ITERATION1!AT17,COMB_PREDIC_ITERATION2!AT17)</f>
        <v>4.5327003458157794E-2</v>
      </c>
      <c r="AU17">
        <f>AVERAGE(COMB_PREDIC_ITERATION1!AU17,COMB_PREDIC_ITERATION2!AU17)</f>
        <v>4.3843935006210283E-2</v>
      </c>
      <c r="AV17">
        <f>AVERAGE(COMB_PREDIC_ITERATION1!AV17,COMB_PREDIC_ITERATION2!AV17)</f>
        <v>4.621169081561137E-2</v>
      </c>
      <c r="AW17">
        <f>AVERAGE(COMB_PREDIC_ITERATION1!AW17,COMB_PREDIC_ITERATION2!AW17)</f>
        <v>4.3040690254085801E-2</v>
      </c>
      <c r="AX17">
        <f>AVERAGE(COMB_PREDIC_ITERATION1!AX17,COMB_PREDIC_ITERATION2!AX17)</f>
        <v>4.5168922696159367E-2</v>
      </c>
      <c r="AY17">
        <f>AVERAGE(COMB_PREDIC_ITERATION1!AY17,COMB_PREDIC_ITERATION2!AY17)</f>
        <v>4.3791353611987376E-2</v>
      </c>
      <c r="AZ17">
        <f>AVERAGE(COMB_PREDIC_ITERATION1!AZ17,COMB_PREDIC_ITERATION2!AZ17)</f>
        <v>4.3806437710963597E-2</v>
      </c>
      <c r="BA17">
        <f>AVERAGE(COMB_PREDIC_ITERATION1!BA17,COMB_PREDIC_ITERATION2!BA17)</f>
        <v>4.4090096913930336E-2</v>
      </c>
      <c r="BB17">
        <f>AVERAGE(COMB_PREDIC_ITERATION1!BB17,COMB_PREDIC_ITERATION2!BB17)</f>
        <v>4.4286143669946584E-2</v>
      </c>
      <c r="BC17">
        <f>AVERAGE(COMB_PREDIC_ITERATION1!BC17,COMB_PREDIC_ITERATION2!BC17)</f>
        <v>4.3080370792110315E-2</v>
      </c>
      <c r="BD17">
        <f>AVERAGE(COMB_PREDIC_ITERATION1!BD17,COMB_PREDIC_ITERATION2!BD17)</f>
        <v>4.249588437415272E-2</v>
      </c>
      <c r="BE17">
        <f>AVERAGE(COMB_PREDIC_ITERATION1!BE17,COMB_PREDIC_ITERATION2!BE17)</f>
        <v>4.2509174340976369E-2</v>
      </c>
      <c r="BF17">
        <f>AVERAGE(COMB_PREDIC_ITERATION1!BF17,COMB_PREDIC_ITERATION2!BF17)</f>
        <v>4.1444124566553643E-2</v>
      </c>
      <c r="BG17">
        <f>AVERAGE(COMB_PREDIC_ITERATION1!BG17,COMB_PREDIC_ITERATION2!BG17)</f>
        <v>4.1257324849066773E-2</v>
      </c>
      <c r="BH17">
        <f>AVERAGE(COMB_PREDIC_ITERATION1!BH17,COMB_PREDIC_ITERATION2!BH17)</f>
        <v>4.2422040364292597E-2</v>
      </c>
      <c r="BI17">
        <f>AVERAGE(COMB_PREDIC_ITERATION1!BI17,COMB_PREDIC_ITERATION2!BI17)</f>
        <v>4.1419053046091045E-2</v>
      </c>
      <c r="BJ17">
        <f>AVERAGE(COMB_PREDIC_ITERATION1!BJ17,COMB_PREDIC_ITERATION2!BJ17)</f>
        <v>4.2247177882769112E-2</v>
      </c>
      <c r="BK17">
        <f>AVERAGE(COMB_PREDIC_ITERATION1!BK17,COMB_PREDIC_ITERATION2!BK17)</f>
        <v>3.9758868768174999E-2</v>
      </c>
      <c r="BL17">
        <f>AVERAGE(COMB_PREDIC_ITERATION1!BL17,COMB_PREDIC_ITERATION2!BL17)</f>
        <v>3.9342708914411183E-2</v>
      </c>
      <c r="BM17">
        <f>AVERAGE(COMB_PREDIC_ITERATION1!BM17,COMB_PREDIC_ITERATION2!BM17)</f>
        <v>3.9736810476064761E-2</v>
      </c>
      <c r="BN17">
        <f>AVERAGE(COMB_PREDIC_ITERATION1!BN17,COMB_PREDIC_ITERATION2!BN17)</f>
        <v>3.8561073262186801E-2</v>
      </c>
      <c r="BO17">
        <f>AVERAGE(COMB_PREDIC_ITERATION1!BO17,COMB_PREDIC_ITERATION2!BO17)</f>
        <v>3.8506992636713797E-2</v>
      </c>
      <c r="BP17">
        <f>AVERAGE(COMB_PREDIC_ITERATION1!BP17,COMB_PREDIC_ITERATION2!BP17)</f>
        <v>3.8401258350942491E-2</v>
      </c>
      <c r="BQ17">
        <f>AVERAGE(COMB_PREDIC_ITERATION1!BQ17,COMB_PREDIC_ITERATION2!BQ17)</f>
        <v>3.9324873349843074E-2</v>
      </c>
      <c r="BR17">
        <f>AVERAGE(COMB_PREDIC_ITERATION1!BR17,COMB_PREDIC_ITERATION2!BR17)</f>
        <v>3.8354580092096212E-2</v>
      </c>
      <c r="BS17">
        <f>AVERAGE(COMB_PREDIC_ITERATION1!BS17,COMB_PREDIC_ITERATION2!BS17)</f>
        <v>3.7853474149331122E-2</v>
      </c>
      <c r="BT17">
        <f>AVERAGE(COMB_PREDIC_ITERATION1!BT17,COMB_PREDIC_ITERATION2!BT17)</f>
        <v>3.7154794163212143E-2</v>
      </c>
      <c r="BU17">
        <f>AVERAGE(COMB_PREDIC_ITERATION1!BU17,COMB_PREDIC_ITERATION2!BU17)</f>
        <v>3.6485853726070133E-2</v>
      </c>
      <c r="BV17">
        <f>AVERAGE(COMB_PREDIC_ITERATION1!BV17,COMB_PREDIC_ITERATION2!BV17)</f>
        <v>3.8036515509827729E-2</v>
      </c>
      <c r="BW17">
        <f>AVERAGE(COMB_PREDIC_ITERATION1!BW17,COMB_PREDIC_ITERATION2!BW17)</f>
        <v>3.5249093019438064E-2</v>
      </c>
      <c r="BX17">
        <f>AVERAGE(COMB_PREDIC_ITERATION1!BX17,COMB_PREDIC_ITERATION2!BX17)</f>
        <v>3.6206808427197132E-2</v>
      </c>
      <c r="BY17">
        <f>AVERAGE(COMB_PREDIC_ITERATION1!BY17,COMB_PREDIC_ITERATION2!BY17)</f>
        <v>3.4906291591419392E-2</v>
      </c>
      <c r="BZ17">
        <f>AVERAGE(COMB_PREDIC_ITERATION1!BZ17,COMB_PREDIC_ITERATION2!BZ17)</f>
        <v>3.6917268758603364E-2</v>
      </c>
      <c r="CA17">
        <f>AVERAGE(COMB_PREDIC_ITERATION1!CA17,COMB_PREDIC_ITERATION2!CA17)</f>
        <v>3.5818630813600177E-2</v>
      </c>
      <c r="CB17">
        <f>AVERAGE(COMB_PREDIC_ITERATION1!CB17,COMB_PREDIC_ITERATION2!CB17)</f>
        <v>3.5627091695637304E-2</v>
      </c>
      <c r="CC17">
        <f>AVERAGE(COMB_PREDIC_ITERATION1!CC17,COMB_PREDIC_ITERATION2!CC17)</f>
        <v>3.5805723818192497E-2</v>
      </c>
      <c r="CD17">
        <f>AVERAGE(COMB_PREDIC_ITERATION1!CD17,COMB_PREDIC_ITERATION2!CD17)</f>
        <v>3.3865179844320983E-2</v>
      </c>
      <c r="CE17">
        <f>AVERAGE(COMB_PREDIC_ITERATION1!CE17,COMB_PREDIC_ITERATION2!CE17)</f>
        <v>3.5394585533714953E-2</v>
      </c>
      <c r="CF17">
        <f>AVERAGE(COMB_PREDIC_ITERATION1!CF17,COMB_PREDIC_ITERATION2!CF17)</f>
        <v>3.5409837111589834E-2</v>
      </c>
      <c r="CG17">
        <f>AVERAGE(COMB_PREDIC_ITERATION1!CG17,COMB_PREDIC_ITERATION2!CG17)</f>
        <v>3.3368148079160304E-2</v>
      </c>
      <c r="CH17">
        <f>AVERAGE(COMB_PREDIC_ITERATION1!CH17,COMB_PREDIC_ITERATION2!CH17)</f>
        <v>3.3912576010804579E-2</v>
      </c>
      <c r="CI17">
        <f>AVERAGE(COMB_PREDIC_ITERATION1!CI17,COMB_PREDIC_ITERATION2!CI17)</f>
        <v>3.3101560711697446E-2</v>
      </c>
      <c r="CJ17">
        <f>AVERAGE(COMB_PREDIC_ITERATION1!CJ17,COMB_PREDIC_ITERATION2!CJ17)</f>
        <v>3.290882899475768E-2</v>
      </c>
      <c r="CK17">
        <f>AVERAGE(COMB_PREDIC_ITERATION1!CK17,COMB_PREDIC_ITERATION2!CK17)</f>
        <v>3.2096158272775531E-2</v>
      </c>
      <c r="CL17">
        <f>AVERAGE(COMB_PREDIC_ITERATION1!CL17,COMB_PREDIC_ITERATION2!CL17)</f>
        <v>3.16559187103191E-2</v>
      </c>
      <c r="CM17">
        <f>AVERAGE(COMB_PREDIC_ITERATION1!CM17,COMB_PREDIC_ITERATION2!CM17)</f>
        <v>3.1565510793342799E-2</v>
      </c>
      <c r="CN17">
        <f>AVERAGE(COMB_PREDIC_ITERATION1!CN17,COMB_PREDIC_ITERATION2!CN17)</f>
        <v>3.2682754213077633E-2</v>
      </c>
      <c r="CO17">
        <f>AVERAGE(COMB_PREDIC_ITERATION1!CO17,COMB_PREDIC_ITERATION2!CO17)</f>
        <v>3.1929367981199837E-2</v>
      </c>
      <c r="CP17">
        <f>AVERAGE(COMB_PREDIC_ITERATION1!CP17,COMB_PREDIC_ITERATION2!CP17)</f>
        <v>3.0851170756179186E-2</v>
      </c>
      <c r="CQ17">
        <f>AVERAGE(COMB_PREDIC_ITERATION1!CQ17,COMB_PREDIC_ITERATION2!CQ17)</f>
        <v>3.0876725749387324E-2</v>
      </c>
      <c r="CR17">
        <f>AVERAGE(COMB_PREDIC_ITERATION1!CR17,COMB_PREDIC_ITERATION2!CR17)</f>
        <v>3.1428803894022903E-2</v>
      </c>
      <c r="CS17">
        <f>AVERAGE(COMB_PREDIC_ITERATION1!CS17,COMB_PREDIC_ITERATION2!CS17)</f>
        <v>2.9839328450103161E-2</v>
      </c>
      <c r="CT17">
        <f>AVERAGE(COMB_PREDIC_ITERATION1!CT17,COMB_PREDIC_ITERATION2!CT17)</f>
        <v>2.95303476614436E-2</v>
      </c>
      <c r="CU17">
        <f>AVERAGE(COMB_PREDIC_ITERATION1!CU17,COMB_PREDIC_ITERATION2!CU17)</f>
        <v>2.9224101277009834E-2</v>
      </c>
      <c r="CV17">
        <f>AVERAGE(COMB_PREDIC_ITERATION1!CV17,COMB_PREDIC_ITERATION2!CV17)</f>
        <v>2.924712426711221E-2</v>
      </c>
      <c r="CW17">
        <f>AVERAGE(COMB_PREDIC_ITERATION1!CW17,COMB_PREDIC_ITERATION2!CW17)</f>
        <v>2.9120295915744807E-2</v>
      </c>
    </row>
    <row r="18" spans="1:101" x14ac:dyDescent="0.25">
      <c r="A18" t="s">
        <v>34</v>
      </c>
      <c r="B18">
        <f>AVERAGE(COMB_PREDIC_ITERATION1!B18,COMB_PREDIC_ITERATION2!B18)</f>
        <v>2.663238443222503E-3</v>
      </c>
      <c r="C18">
        <f>AVERAGE(COMB_PREDIC_ITERATION1!C18,COMB_PREDIC_ITERATION2!C18)</f>
        <v>2.2418276042355696E-3</v>
      </c>
      <c r="D18">
        <f>AVERAGE(COMB_PREDIC_ITERATION1!D18,COMB_PREDIC_ITERATION2!D18)</f>
        <v>2.7392805549128832E-3</v>
      </c>
      <c r="E18">
        <f>AVERAGE(COMB_PREDIC_ITERATION1!E18,COMB_PREDIC_ITERATION2!E18)</f>
        <v>2.1416517419274844E-3</v>
      </c>
      <c r="F18">
        <f>AVERAGE(COMB_PREDIC_ITERATION1!F18,COMB_PREDIC_ITERATION2!F18)</f>
        <v>2.8113293834612562E-3</v>
      </c>
      <c r="G18">
        <f>AVERAGE(COMB_PREDIC_ITERATION1!G18,COMB_PREDIC_ITERATION2!G18)</f>
        <v>2.2269490475888831E-3</v>
      </c>
      <c r="H18">
        <f>AVERAGE(COMB_PREDIC_ITERATION1!H18,COMB_PREDIC_ITERATION2!H18)</f>
        <v>2.9596839505946237E-3</v>
      </c>
      <c r="I18">
        <f>AVERAGE(COMB_PREDIC_ITERATION1!I18,COMB_PREDIC_ITERATION2!I18)</f>
        <v>2.1205288341005248E-3</v>
      </c>
      <c r="J18">
        <f>AVERAGE(COMB_PREDIC_ITERATION1!J18,COMB_PREDIC_ITERATION2!J18)</f>
        <v>2.7680105754449209E-3</v>
      </c>
      <c r="K18">
        <f>AVERAGE(COMB_PREDIC_ITERATION1!K18,COMB_PREDIC_ITERATION2!K18)</f>
        <v>2.2083346330231388E-3</v>
      </c>
      <c r="L18">
        <f>AVERAGE(COMB_PREDIC_ITERATION1!L18,COMB_PREDIC_ITERATION2!L18)</f>
        <v>2.7606519822600843E-3</v>
      </c>
      <c r="M18">
        <f>AVERAGE(COMB_PREDIC_ITERATION1!M18,COMB_PREDIC_ITERATION2!M18)</f>
        <v>2.0718177004195211E-3</v>
      </c>
      <c r="N18">
        <f>AVERAGE(COMB_PREDIC_ITERATION1!N18,COMB_PREDIC_ITERATION2!N18)</f>
        <v>2.6740714560936638E-3</v>
      </c>
      <c r="O18">
        <f>AVERAGE(COMB_PREDIC_ITERATION1!O18,COMB_PREDIC_ITERATION2!O18)</f>
        <v>2.1097113685810001E-3</v>
      </c>
      <c r="P18">
        <f>AVERAGE(COMB_PREDIC_ITERATION1!P18,COMB_PREDIC_ITERATION2!P18)</f>
        <v>2.826048656435928E-3</v>
      </c>
      <c r="Q18">
        <f>AVERAGE(COMB_PREDIC_ITERATION1!Q18,COMB_PREDIC_ITERATION2!Q18)</f>
        <v>2.1453674184355098E-3</v>
      </c>
      <c r="R18">
        <f>AVERAGE(COMB_PREDIC_ITERATION1!R18,COMB_PREDIC_ITERATION2!R18)</f>
        <v>2.8726291074822469E-3</v>
      </c>
      <c r="S18">
        <f>AVERAGE(COMB_PREDIC_ITERATION1!S18,COMB_PREDIC_ITERATION2!S18)</f>
        <v>2.1620741601757875E-3</v>
      </c>
      <c r="T18">
        <f>AVERAGE(COMB_PREDIC_ITERATION1!T18,COMB_PREDIC_ITERATION2!T18)</f>
        <v>2.7824886394330131E-3</v>
      </c>
      <c r="U18">
        <f>AVERAGE(COMB_PREDIC_ITERATION1!U18,COMB_PREDIC_ITERATION2!U18)</f>
        <v>2.1282837622706311E-3</v>
      </c>
      <c r="V18">
        <f>AVERAGE(COMB_PREDIC_ITERATION1!V18,COMB_PREDIC_ITERATION2!V18)</f>
        <v>2.8448096050629037E-3</v>
      </c>
      <c r="W18">
        <f>AVERAGE(COMB_PREDIC_ITERATION1!W18,COMB_PREDIC_ITERATION2!W18)</f>
        <v>2.1143962758999654E-3</v>
      </c>
      <c r="X18">
        <f>AVERAGE(COMB_PREDIC_ITERATION1!X18,COMB_PREDIC_ITERATION2!X18)</f>
        <v>2.8999686848541553E-3</v>
      </c>
      <c r="Y18">
        <f>AVERAGE(COMB_PREDIC_ITERATION1!Y18,COMB_PREDIC_ITERATION2!Y18)</f>
        <v>2.177905080493453E-3</v>
      </c>
      <c r="Z18">
        <f>AVERAGE(COMB_PREDIC_ITERATION1!Z18,COMB_PREDIC_ITERATION2!Z18)</f>
        <v>2.8712510981174621E-3</v>
      </c>
      <c r="AA18">
        <f>AVERAGE(COMB_PREDIC_ITERATION1!AA18,COMB_PREDIC_ITERATION2!AA18)</f>
        <v>2.2303309261440902E-3</v>
      </c>
      <c r="AB18">
        <f>AVERAGE(COMB_PREDIC_ITERATION1!AB18,COMB_PREDIC_ITERATION2!AB18)</f>
        <v>2.8238777423898603E-3</v>
      </c>
      <c r="AC18">
        <f>AVERAGE(COMB_PREDIC_ITERATION1!AC18,COMB_PREDIC_ITERATION2!AC18)</f>
        <v>2.2240916662539701E-3</v>
      </c>
      <c r="AD18">
        <f>AVERAGE(COMB_PREDIC_ITERATION1!AD18,COMB_PREDIC_ITERATION2!AD18)</f>
        <v>2.7627638780437355E-3</v>
      </c>
      <c r="AE18">
        <f>AVERAGE(COMB_PREDIC_ITERATION1!AE18,COMB_PREDIC_ITERATION2!AE18)</f>
        <v>2.1579500144609139E-3</v>
      </c>
      <c r="AF18">
        <f>AVERAGE(COMB_PREDIC_ITERATION1!AF18,COMB_PREDIC_ITERATION2!AF18)</f>
        <v>2.8634465138390706E-3</v>
      </c>
      <c r="AG18">
        <f>AVERAGE(COMB_PREDIC_ITERATION1!AG18,COMB_PREDIC_ITERATION2!AG18)</f>
        <v>2.1785256287858838E-3</v>
      </c>
      <c r="AH18">
        <f>AVERAGE(COMB_PREDIC_ITERATION1!AH18,COMB_PREDIC_ITERATION2!AH18)</f>
        <v>2.8750183619829211E-3</v>
      </c>
      <c r="AI18">
        <f>AVERAGE(COMB_PREDIC_ITERATION1!AI18,COMB_PREDIC_ITERATION2!AI18)</f>
        <v>2.147856120863947E-3</v>
      </c>
      <c r="AJ18">
        <f>AVERAGE(COMB_PREDIC_ITERATION1!AJ18,COMB_PREDIC_ITERATION2!AJ18)</f>
        <v>2.8708883936500542E-3</v>
      </c>
      <c r="AK18">
        <f>AVERAGE(COMB_PREDIC_ITERATION1!AK18,COMB_PREDIC_ITERATION2!AK18)</f>
        <v>2.0966079259360539E-3</v>
      </c>
      <c r="AL18">
        <f>AVERAGE(COMB_PREDIC_ITERATION1!AL18,COMB_PREDIC_ITERATION2!AL18)</f>
        <v>2.8544976685769634E-3</v>
      </c>
      <c r="AM18">
        <f>AVERAGE(COMB_PREDIC_ITERATION1!AM18,COMB_PREDIC_ITERATION2!AM18)</f>
        <v>2.060301443077965E-3</v>
      </c>
      <c r="AN18">
        <f>AVERAGE(COMB_PREDIC_ITERATION1!AN18,COMB_PREDIC_ITERATION2!AN18)</f>
        <v>2.8812900577157297E-3</v>
      </c>
      <c r="AO18">
        <f>AVERAGE(COMB_PREDIC_ITERATION1!AO18,COMB_PREDIC_ITERATION2!AO18)</f>
        <v>2.105559666318875E-3</v>
      </c>
      <c r="AP18">
        <f>AVERAGE(COMB_PREDIC_ITERATION1!AP18,COMB_PREDIC_ITERATION2!AP18)</f>
        <v>2.8551639302636278E-3</v>
      </c>
      <c r="AQ18">
        <f>AVERAGE(COMB_PREDIC_ITERATION1!AQ18,COMB_PREDIC_ITERATION2!AQ18)</f>
        <v>2.2071438986144493E-3</v>
      </c>
      <c r="AR18">
        <f>AVERAGE(COMB_PREDIC_ITERATION1!AR18,COMB_PREDIC_ITERATION2!AR18)</f>
        <v>2.8178423389209695E-3</v>
      </c>
      <c r="AS18">
        <f>AVERAGE(COMB_PREDIC_ITERATION1!AS18,COMB_PREDIC_ITERATION2!AS18)</f>
        <v>2.1385231319542824E-3</v>
      </c>
      <c r="AT18">
        <f>AVERAGE(COMB_PREDIC_ITERATION1!AT18,COMB_PREDIC_ITERATION2!AT18)</f>
        <v>2.854297493432534E-3</v>
      </c>
      <c r="AU18">
        <f>AVERAGE(COMB_PREDIC_ITERATION1!AU18,COMB_PREDIC_ITERATION2!AU18)</f>
        <v>2.1509525979129464E-3</v>
      </c>
      <c r="AV18">
        <f>AVERAGE(COMB_PREDIC_ITERATION1!AV18,COMB_PREDIC_ITERATION2!AV18)</f>
        <v>2.9837547509673134E-3</v>
      </c>
      <c r="AW18">
        <f>AVERAGE(COMB_PREDIC_ITERATION1!AW18,COMB_PREDIC_ITERATION2!AW18)</f>
        <v>2.164713987220083E-3</v>
      </c>
      <c r="AX18">
        <f>AVERAGE(COMB_PREDIC_ITERATION1!AX18,COMB_PREDIC_ITERATION2!AX18)</f>
        <v>2.7483873141719273E-3</v>
      </c>
      <c r="AY18">
        <f>AVERAGE(COMB_PREDIC_ITERATION1!AY18,COMB_PREDIC_ITERATION2!AY18)</f>
        <v>2.1565707963898473E-3</v>
      </c>
      <c r="AZ18">
        <f>AVERAGE(COMB_PREDIC_ITERATION1!AZ18,COMB_PREDIC_ITERATION2!AZ18)</f>
        <v>2.8086255424046381E-3</v>
      </c>
      <c r="BA18">
        <f>AVERAGE(COMB_PREDIC_ITERATION1!BA18,COMB_PREDIC_ITERATION2!BA18)</f>
        <v>2.1171886094393348E-3</v>
      </c>
      <c r="BB18">
        <f>AVERAGE(COMB_PREDIC_ITERATION1!BB18,COMB_PREDIC_ITERATION2!BB18)</f>
        <v>2.9111200347615926E-3</v>
      </c>
      <c r="BC18">
        <f>AVERAGE(COMB_PREDIC_ITERATION1!BC18,COMB_PREDIC_ITERATION2!BC18)</f>
        <v>2.1750955374626761E-3</v>
      </c>
      <c r="BD18">
        <f>AVERAGE(COMB_PREDIC_ITERATION1!BD18,COMB_PREDIC_ITERATION2!BD18)</f>
        <v>2.9856871357313974E-3</v>
      </c>
      <c r="BE18">
        <f>AVERAGE(COMB_PREDIC_ITERATION1!BE18,COMB_PREDIC_ITERATION2!BE18)</f>
        <v>2.1893654220943156E-3</v>
      </c>
      <c r="BF18">
        <f>AVERAGE(COMB_PREDIC_ITERATION1!BF18,COMB_PREDIC_ITERATION2!BF18)</f>
        <v>2.8329094250871853E-3</v>
      </c>
      <c r="BG18">
        <f>AVERAGE(COMB_PREDIC_ITERATION1!BG18,COMB_PREDIC_ITERATION2!BG18)</f>
        <v>2.1190766487427307E-3</v>
      </c>
      <c r="BH18">
        <f>AVERAGE(COMB_PREDIC_ITERATION1!BH18,COMB_PREDIC_ITERATION2!BH18)</f>
        <v>2.8432248181433578E-3</v>
      </c>
      <c r="BI18">
        <f>AVERAGE(COMB_PREDIC_ITERATION1!BI18,COMB_PREDIC_ITERATION2!BI18)</f>
        <v>2.1914350956552535E-3</v>
      </c>
      <c r="BJ18">
        <f>AVERAGE(COMB_PREDIC_ITERATION1!BJ18,COMB_PREDIC_ITERATION2!BJ18)</f>
        <v>2.8927394689253457E-3</v>
      </c>
      <c r="BK18">
        <f>AVERAGE(COMB_PREDIC_ITERATION1!BK18,COMB_PREDIC_ITERATION2!BK18)</f>
        <v>2.142399379777696E-3</v>
      </c>
      <c r="BL18">
        <f>AVERAGE(COMB_PREDIC_ITERATION1!BL18,COMB_PREDIC_ITERATION2!BL18)</f>
        <v>2.8809802663392089E-3</v>
      </c>
      <c r="BM18">
        <f>AVERAGE(COMB_PREDIC_ITERATION1!BM18,COMB_PREDIC_ITERATION2!BM18)</f>
        <v>2.1100149037483178E-3</v>
      </c>
      <c r="BN18">
        <f>AVERAGE(COMB_PREDIC_ITERATION1!BN18,COMB_PREDIC_ITERATION2!BN18)</f>
        <v>2.8283873222369063E-3</v>
      </c>
      <c r="BO18">
        <f>AVERAGE(COMB_PREDIC_ITERATION1!BO18,COMB_PREDIC_ITERATION2!BO18)</f>
        <v>2.1421676106794583E-3</v>
      </c>
      <c r="BP18">
        <f>AVERAGE(COMB_PREDIC_ITERATION1!BP18,COMB_PREDIC_ITERATION2!BP18)</f>
        <v>2.8564980964107963E-3</v>
      </c>
      <c r="BQ18">
        <f>AVERAGE(COMB_PREDIC_ITERATION1!BQ18,COMB_PREDIC_ITERATION2!BQ18)</f>
        <v>2.2113335342748178E-3</v>
      </c>
      <c r="BR18">
        <f>AVERAGE(COMB_PREDIC_ITERATION1!BR18,COMB_PREDIC_ITERATION2!BR18)</f>
        <v>2.8371850662638888E-3</v>
      </c>
      <c r="BS18">
        <f>AVERAGE(COMB_PREDIC_ITERATION1!BS18,COMB_PREDIC_ITERATION2!BS18)</f>
        <v>2.2224125736298624E-3</v>
      </c>
      <c r="BT18">
        <f>AVERAGE(COMB_PREDIC_ITERATION1!BT18,COMB_PREDIC_ITERATION2!BT18)</f>
        <v>2.8942676897890608E-3</v>
      </c>
      <c r="BU18">
        <f>AVERAGE(COMB_PREDIC_ITERATION1!BU18,COMB_PREDIC_ITERATION2!BU18)</f>
        <v>2.1508244779124422E-3</v>
      </c>
      <c r="BV18">
        <f>AVERAGE(COMB_PREDIC_ITERATION1!BV18,COMB_PREDIC_ITERATION2!BV18)</f>
        <v>2.8436413752587339E-3</v>
      </c>
      <c r="BW18">
        <f>AVERAGE(COMB_PREDIC_ITERATION1!BW18,COMB_PREDIC_ITERATION2!BW18)</f>
        <v>2.1236571862591051E-3</v>
      </c>
      <c r="BX18">
        <f>AVERAGE(COMB_PREDIC_ITERATION1!BX18,COMB_PREDIC_ITERATION2!BX18)</f>
        <v>2.8968260727725427E-3</v>
      </c>
      <c r="BY18">
        <f>AVERAGE(COMB_PREDIC_ITERATION1!BY18,COMB_PREDIC_ITERATION2!BY18)</f>
        <v>2.1399421691666448E-3</v>
      </c>
      <c r="BZ18">
        <f>AVERAGE(COMB_PREDIC_ITERATION1!BZ18,COMB_PREDIC_ITERATION2!BZ18)</f>
        <v>2.9898456595226419E-3</v>
      </c>
      <c r="CA18">
        <f>AVERAGE(COMB_PREDIC_ITERATION1!CA18,COMB_PREDIC_ITERATION2!CA18)</f>
        <v>2.1456406334363454E-3</v>
      </c>
      <c r="CB18">
        <f>AVERAGE(COMB_PREDIC_ITERATION1!CB18,COMB_PREDIC_ITERATION2!CB18)</f>
        <v>2.8776145463838033E-3</v>
      </c>
      <c r="CC18">
        <f>AVERAGE(COMB_PREDIC_ITERATION1!CC18,COMB_PREDIC_ITERATION2!CC18)</f>
        <v>2.1645546981821744E-3</v>
      </c>
      <c r="CD18">
        <f>AVERAGE(COMB_PREDIC_ITERATION1!CD18,COMB_PREDIC_ITERATION2!CD18)</f>
        <v>2.8345316006542043E-3</v>
      </c>
      <c r="CE18">
        <f>AVERAGE(COMB_PREDIC_ITERATION1!CE18,COMB_PREDIC_ITERATION2!CE18)</f>
        <v>2.2449560864544124E-3</v>
      </c>
      <c r="CF18">
        <f>AVERAGE(COMB_PREDIC_ITERATION1!CF18,COMB_PREDIC_ITERATION2!CF18)</f>
        <v>2.8611102806169872E-3</v>
      </c>
      <c r="CG18">
        <f>AVERAGE(COMB_PREDIC_ITERATION1!CG18,COMB_PREDIC_ITERATION2!CG18)</f>
        <v>2.1319136805598863E-3</v>
      </c>
      <c r="CH18">
        <f>AVERAGE(COMB_PREDIC_ITERATION1!CH18,COMB_PREDIC_ITERATION2!CH18)</f>
        <v>2.8389206085146033E-3</v>
      </c>
      <c r="CI18">
        <f>AVERAGE(COMB_PREDIC_ITERATION1!CI18,COMB_PREDIC_ITERATION2!CI18)</f>
        <v>2.1820367625361627E-3</v>
      </c>
      <c r="CJ18">
        <f>AVERAGE(COMB_PREDIC_ITERATION1!CJ18,COMB_PREDIC_ITERATION2!CJ18)</f>
        <v>2.8580988548727948E-3</v>
      </c>
      <c r="CK18">
        <f>AVERAGE(COMB_PREDIC_ITERATION1!CK18,COMB_PREDIC_ITERATION2!CK18)</f>
        <v>2.1506846266309866E-3</v>
      </c>
      <c r="CL18">
        <f>AVERAGE(COMB_PREDIC_ITERATION1!CL18,COMB_PREDIC_ITERATION2!CL18)</f>
        <v>2.8543497050064095E-3</v>
      </c>
      <c r="CM18">
        <f>AVERAGE(COMB_PREDIC_ITERATION1!CM18,COMB_PREDIC_ITERATION2!CM18)</f>
        <v>2.107984439124317E-3</v>
      </c>
      <c r="CN18">
        <f>AVERAGE(COMB_PREDIC_ITERATION1!CN18,COMB_PREDIC_ITERATION2!CN18)</f>
        <v>2.8664752365966696E-3</v>
      </c>
      <c r="CO18">
        <f>AVERAGE(COMB_PREDIC_ITERATION1!CO18,COMB_PREDIC_ITERATION2!CO18)</f>
        <v>2.1760334342766129E-3</v>
      </c>
      <c r="CP18">
        <f>AVERAGE(COMB_PREDIC_ITERATION1!CP18,COMB_PREDIC_ITERATION2!CP18)</f>
        <v>2.8951380380651229E-3</v>
      </c>
      <c r="CQ18">
        <f>AVERAGE(COMB_PREDIC_ITERATION1!CQ18,COMB_PREDIC_ITERATION2!CQ18)</f>
        <v>2.2070410525386218E-3</v>
      </c>
      <c r="CR18">
        <f>AVERAGE(COMB_PREDIC_ITERATION1!CR18,COMB_PREDIC_ITERATION2!CR18)</f>
        <v>2.9034144329666382E-3</v>
      </c>
      <c r="CS18">
        <f>AVERAGE(COMB_PREDIC_ITERATION1!CS18,COMB_PREDIC_ITERATION2!CS18)</f>
        <v>2.0962816057506994E-3</v>
      </c>
      <c r="CT18">
        <f>AVERAGE(COMB_PREDIC_ITERATION1!CT18,COMB_PREDIC_ITERATION2!CT18)</f>
        <v>2.9018357227368974E-3</v>
      </c>
      <c r="CU18">
        <f>AVERAGE(COMB_PREDIC_ITERATION1!CU18,COMB_PREDIC_ITERATION2!CU18)</f>
        <v>2.1375188886407054E-3</v>
      </c>
      <c r="CV18">
        <f>AVERAGE(COMB_PREDIC_ITERATION1!CV18,COMB_PREDIC_ITERATION2!CV18)</f>
        <v>2.8172030125052545E-3</v>
      </c>
      <c r="CW18">
        <f>AVERAGE(COMB_PREDIC_ITERATION1!CW18,COMB_PREDIC_ITERATION2!CW18)</f>
        <v>2.1276186877574464E-3</v>
      </c>
    </row>
    <row r="19" spans="1:101" x14ac:dyDescent="0.25">
      <c r="A19" t="s">
        <v>35</v>
      </c>
      <c r="B19">
        <f>AVERAGE(COMB_PREDIC_ITERATION1!B19,COMB_PREDIC_ITERATION2!B19)</f>
        <v>5.0532556544305829E-2</v>
      </c>
      <c r="C19">
        <f>AVERAGE(COMB_PREDIC_ITERATION1!C19,COMB_PREDIC_ITERATION2!C19)</f>
        <v>4.8578070440379172E-2</v>
      </c>
      <c r="D19">
        <f>AVERAGE(COMB_PREDIC_ITERATION1!D19,COMB_PREDIC_ITERATION2!D19)</f>
        <v>5.081604201749769E-2</v>
      </c>
      <c r="E19">
        <f>AVERAGE(COMB_PREDIC_ITERATION1!E19,COMB_PREDIC_ITERATION2!E19)</f>
        <v>5.165262845233505E-2</v>
      </c>
      <c r="F19">
        <f>AVERAGE(COMB_PREDIC_ITERATION1!F19,COMB_PREDIC_ITERATION2!F19)</f>
        <v>5.0891520568556392E-2</v>
      </c>
      <c r="G19">
        <f>AVERAGE(COMB_PREDIC_ITERATION1!G19,COMB_PREDIC_ITERATION2!G19)</f>
        <v>4.9649375752895852E-2</v>
      </c>
      <c r="H19">
        <f>AVERAGE(COMB_PREDIC_ITERATION1!H19,COMB_PREDIC_ITERATION2!H19)</f>
        <v>5.0432259166869074E-2</v>
      </c>
      <c r="I19">
        <f>AVERAGE(COMB_PREDIC_ITERATION1!I19,COMB_PREDIC_ITERATION2!I19)</f>
        <v>5.0612450264005127E-2</v>
      </c>
      <c r="J19">
        <f>AVERAGE(COMB_PREDIC_ITERATION1!J19,COMB_PREDIC_ITERATION2!J19)</f>
        <v>4.8919651443728895E-2</v>
      </c>
      <c r="K19">
        <f>AVERAGE(COMB_PREDIC_ITERATION1!K19,COMB_PREDIC_ITERATION2!K19)</f>
        <v>5.1004562735308429E-2</v>
      </c>
      <c r="L19">
        <f>AVERAGE(COMB_PREDIC_ITERATION1!L19,COMB_PREDIC_ITERATION2!L19)</f>
        <v>5.2342616229982958E-2</v>
      </c>
      <c r="M19">
        <f>AVERAGE(COMB_PREDIC_ITERATION1!M19,COMB_PREDIC_ITERATION2!M19)</f>
        <v>4.9427936095930977E-2</v>
      </c>
      <c r="N19">
        <f>AVERAGE(COMB_PREDIC_ITERATION1!N19,COMB_PREDIC_ITERATION2!N19)</f>
        <v>4.9289157610280007E-2</v>
      </c>
      <c r="O19">
        <f>AVERAGE(COMB_PREDIC_ITERATION1!O19,COMB_PREDIC_ITERATION2!O19)</f>
        <v>5.0095057865749013E-2</v>
      </c>
      <c r="P19">
        <f>AVERAGE(COMB_PREDIC_ITERATION1!P19,COMB_PREDIC_ITERATION2!P19)</f>
        <v>4.9971641389778505E-2</v>
      </c>
      <c r="Q19">
        <f>AVERAGE(COMB_PREDIC_ITERATION1!Q19,COMB_PREDIC_ITERATION2!Q19)</f>
        <v>5.1344950378253068E-2</v>
      </c>
      <c r="R19">
        <f>AVERAGE(COMB_PREDIC_ITERATION1!R19,COMB_PREDIC_ITERATION2!R19)</f>
        <v>4.9490622835310763E-2</v>
      </c>
      <c r="S19">
        <f>AVERAGE(COMB_PREDIC_ITERATION1!S19,COMB_PREDIC_ITERATION2!S19)</f>
        <v>4.8929123107976272E-2</v>
      </c>
      <c r="T19">
        <f>AVERAGE(COMB_PREDIC_ITERATION1!T19,COMB_PREDIC_ITERATION2!T19)</f>
        <v>4.8901492900657442E-2</v>
      </c>
      <c r="U19">
        <f>AVERAGE(COMB_PREDIC_ITERATION1!U19,COMB_PREDIC_ITERATION2!U19)</f>
        <v>4.9010681841244297E-2</v>
      </c>
      <c r="V19">
        <f>AVERAGE(COMB_PREDIC_ITERATION1!V19,COMB_PREDIC_ITERATION2!V19)</f>
        <v>4.9849385123863228E-2</v>
      </c>
      <c r="W19">
        <f>AVERAGE(COMB_PREDIC_ITERATION1!W19,COMB_PREDIC_ITERATION2!W19)</f>
        <v>5.1028570788439052E-2</v>
      </c>
      <c r="X19">
        <f>AVERAGE(COMB_PREDIC_ITERATION1!X19,COMB_PREDIC_ITERATION2!X19)</f>
        <v>5.0837682293145017E-2</v>
      </c>
      <c r="Y19">
        <f>AVERAGE(COMB_PREDIC_ITERATION1!Y19,COMB_PREDIC_ITERATION2!Y19)</f>
        <v>5.1096716008985632E-2</v>
      </c>
      <c r="Z19">
        <f>AVERAGE(COMB_PREDIC_ITERATION1!Z19,COMB_PREDIC_ITERATION2!Z19)</f>
        <v>5.0639713350870558E-2</v>
      </c>
      <c r="AA19">
        <f>AVERAGE(COMB_PREDIC_ITERATION1!AA19,COMB_PREDIC_ITERATION2!AA19)</f>
        <v>5.1930726538114903E-2</v>
      </c>
      <c r="AB19">
        <f>AVERAGE(COMB_PREDIC_ITERATION1!AB19,COMB_PREDIC_ITERATION2!AB19)</f>
        <v>5.0665016221534562E-2</v>
      </c>
      <c r="AC19">
        <f>AVERAGE(COMB_PREDIC_ITERATION1!AC19,COMB_PREDIC_ITERATION2!AC19)</f>
        <v>4.975134172047331E-2</v>
      </c>
      <c r="AD19">
        <f>AVERAGE(COMB_PREDIC_ITERATION1!AD19,COMB_PREDIC_ITERATION2!AD19)</f>
        <v>5.2344651097198429E-2</v>
      </c>
      <c r="AE19">
        <f>AVERAGE(COMB_PREDIC_ITERATION1!AE19,COMB_PREDIC_ITERATION2!AE19)</f>
        <v>5.003553986690909E-2</v>
      </c>
      <c r="AF19">
        <f>AVERAGE(COMB_PREDIC_ITERATION1!AF19,COMB_PREDIC_ITERATION2!AF19)</f>
        <v>5.0960847528639622E-2</v>
      </c>
      <c r="AG19">
        <f>AVERAGE(COMB_PREDIC_ITERATION1!AG19,COMB_PREDIC_ITERATION2!AG19)</f>
        <v>5.1401196749565087E-2</v>
      </c>
      <c r="AH19">
        <f>AVERAGE(COMB_PREDIC_ITERATION1!AH19,COMB_PREDIC_ITERATION2!AH19)</f>
        <v>5.1541268003759778E-2</v>
      </c>
      <c r="AI19">
        <f>AVERAGE(COMB_PREDIC_ITERATION1!AI19,COMB_PREDIC_ITERATION2!AI19)</f>
        <v>5.2476225389339076E-2</v>
      </c>
      <c r="AJ19">
        <f>AVERAGE(COMB_PREDIC_ITERATION1!AJ19,COMB_PREDIC_ITERATION2!AJ19)</f>
        <v>4.9392187792596451E-2</v>
      </c>
      <c r="AK19">
        <f>AVERAGE(COMB_PREDIC_ITERATION1!AK19,COMB_PREDIC_ITERATION2!AK19)</f>
        <v>5.1001886211159461E-2</v>
      </c>
      <c r="AL19">
        <f>AVERAGE(COMB_PREDIC_ITERATION1!AL19,COMB_PREDIC_ITERATION2!AL19)</f>
        <v>5.0259159055705403E-2</v>
      </c>
      <c r="AM19">
        <f>AVERAGE(COMB_PREDIC_ITERATION1!AM19,COMB_PREDIC_ITERATION2!AM19)</f>
        <v>5.0800289933838574E-2</v>
      </c>
      <c r="AN19">
        <f>AVERAGE(COMB_PREDIC_ITERATION1!AN19,COMB_PREDIC_ITERATION2!AN19)</f>
        <v>4.9907283631694707E-2</v>
      </c>
      <c r="AO19">
        <f>AVERAGE(COMB_PREDIC_ITERATION1!AO19,COMB_PREDIC_ITERATION2!AO19)</f>
        <v>4.9938363512246883E-2</v>
      </c>
      <c r="AP19">
        <f>AVERAGE(COMB_PREDIC_ITERATION1!AP19,COMB_PREDIC_ITERATION2!AP19)</f>
        <v>5.1115970327382063E-2</v>
      </c>
      <c r="AQ19">
        <f>AVERAGE(COMB_PREDIC_ITERATION1!AQ19,COMB_PREDIC_ITERATION2!AQ19)</f>
        <v>5.0182096863587614E-2</v>
      </c>
      <c r="AR19">
        <f>AVERAGE(COMB_PREDIC_ITERATION1!AR19,COMB_PREDIC_ITERATION2!AR19)</f>
        <v>5.1568916450436944E-2</v>
      </c>
      <c r="AS19">
        <f>AVERAGE(COMB_PREDIC_ITERATION1!AS19,COMB_PREDIC_ITERATION2!AS19)</f>
        <v>5.1443342692532354E-2</v>
      </c>
      <c r="AT19">
        <f>AVERAGE(COMB_PREDIC_ITERATION1!AT19,COMB_PREDIC_ITERATION2!AT19)</f>
        <v>5.0416936167965005E-2</v>
      </c>
      <c r="AU19">
        <f>AVERAGE(COMB_PREDIC_ITERATION1!AU19,COMB_PREDIC_ITERATION2!AU19)</f>
        <v>5.1316541080562703E-2</v>
      </c>
      <c r="AV19">
        <f>AVERAGE(COMB_PREDIC_ITERATION1!AV19,COMB_PREDIC_ITERATION2!AV19)</f>
        <v>5.0609057411809322E-2</v>
      </c>
      <c r="AW19">
        <f>AVERAGE(COMB_PREDIC_ITERATION1!AW19,COMB_PREDIC_ITERATION2!AW19)</f>
        <v>5.1248984443162976E-2</v>
      </c>
      <c r="AX19">
        <f>AVERAGE(COMB_PREDIC_ITERATION1!AX19,COMB_PREDIC_ITERATION2!AX19)</f>
        <v>5.0836324695375315E-2</v>
      </c>
      <c r="AY19">
        <f>AVERAGE(COMB_PREDIC_ITERATION1!AY19,COMB_PREDIC_ITERATION2!AY19)</f>
        <v>4.9107305688773521E-2</v>
      </c>
      <c r="AZ19">
        <f>AVERAGE(COMB_PREDIC_ITERATION1!AZ19,COMB_PREDIC_ITERATION2!AZ19)</f>
        <v>5.1013319940341639E-2</v>
      </c>
      <c r="BA19">
        <f>AVERAGE(COMB_PREDIC_ITERATION1!BA19,COMB_PREDIC_ITERATION2!BA19)</f>
        <v>5.0502658724379187E-2</v>
      </c>
      <c r="BB19">
        <f>AVERAGE(COMB_PREDIC_ITERATION1!BB19,COMB_PREDIC_ITERATION2!BB19)</f>
        <v>5.2455563636948269E-2</v>
      </c>
      <c r="BC19">
        <f>AVERAGE(COMB_PREDIC_ITERATION1!BC19,COMB_PREDIC_ITERATION2!BC19)</f>
        <v>5.0867600119162915E-2</v>
      </c>
      <c r="BD19">
        <f>AVERAGE(COMB_PREDIC_ITERATION1!BD19,COMB_PREDIC_ITERATION2!BD19)</f>
        <v>5.1032755107156269E-2</v>
      </c>
      <c r="BE19">
        <f>AVERAGE(COMB_PREDIC_ITERATION1!BE19,COMB_PREDIC_ITERATION2!BE19)</f>
        <v>5.2436364066268094E-2</v>
      </c>
      <c r="BF19">
        <f>AVERAGE(COMB_PREDIC_ITERATION1!BF19,COMB_PREDIC_ITERATION2!BF19)</f>
        <v>5.2065783837849683E-2</v>
      </c>
      <c r="BG19">
        <f>AVERAGE(COMB_PREDIC_ITERATION1!BG19,COMB_PREDIC_ITERATION2!BG19)</f>
        <v>5.0286380810299861E-2</v>
      </c>
      <c r="BH19">
        <f>AVERAGE(COMB_PREDIC_ITERATION1!BH19,COMB_PREDIC_ITERATION2!BH19)</f>
        <v>5.0224893638575463E-2</v>
      </c>
      <c r="BI19">
        <f>AVERAGE(COMB_PREDIC_ITERATION1!BI19,COMB_PREDIC_ITERATION2!BI19)</f>
        <v>4.9212451902819782E-2</v>
      </c>
      <c r="BJ19">
        <f>AVERAGE(COMB_PREDIC_ITERATION1!BJ19,COMB_PREDIC_ITERATION2!BJ19)</f>
        <v>5.1014671001205186E-2</v>
      </c>
      <c r="BK19">
        <f>AVERAGE(COMB_PREDIC_ITERATION1!BK19,COMB_PREDIC_ITERATION2!BK19)</f>
        <v>4.8970972218282088E-2</v>
      </c>
      <c r="BL19">
        <f>AVERAGE(COMB_PREDIC_ITERATION1!BL19,COMB_PREDIC_ITERATION2!BL19)</f>
        <v>5.0501646017676309E-2</v>
      </c>
      <c r="BM19">
        <f>AVERAGE(COMB_PREDIC_ITERATION1!BM19,COMB_PREDIC_ITERATION2!BM19)</f>
        <v>5.1317073341053496E-2</v>
      </c>
      <c r="BN19">
        <f>AVERAGE(COMB_PREDIC_ITERATION1!BN19,COMB_PREDIC_ITERATION2!BN19)</f>
        <v>5.2167490578314227E-2</v>
      </c>
      <c r="BO19">
        <f>AVERAGE(COMB_PREDIC_ITERATION1!BO19,COMB_PREDIC_ITERATION2!BO19)</f>
        <v>5.0925748092169737E-2</v>
      </c>
      <c r="BP19">
        <f>AVERAGE(COMB_PREDIC_ITERATION1!BP19,COMB_PREDIC_ITERATION2!BP19)</f>
        <v>5.1438494401700383E-2</v>
      </c>
      <c r="BQ19">
        <f>AVERAGE(COMB_PREDIC_ITERATION1!BQ19,COMB_PREDIC_ITERATION2!BQ19)</f>
        <v>5.2858097889689162E-2</v>
      </c>
      <c r="BR19">
        <f>AVERAGE(COMB_PREDIC_ITERATION1!BR19,COMB_PREDIC_ITERATION2!BR19)</f>
        <v>5.352625403972968E-2</v>
      </c>
      <c r="BS19">
        <f>AVERAGE(COMB_PREDIC_ITERATION1!BS19,COMB_PREDIC_ITERATION2!BS19)</f>
        <v>5.2352389180540013E-2</v>
      </c>
      <c r="BT19">
        <f>AVERAGE(COMB_PREDIC_ITERATION1!BT19,COMB_PREDIC_ITERATION2!BT19)</f>
        <v>5.1496806174423107E-2</v>
      </c>
      <c r="BU19">
        <f>AVERAGE(COMB_PREDIC_ITERATION1!BU19,COMB_PREDIC_ITERATION2!BU19)</f>
        <v>4.9684886148848473E-2</v>
      </c>
      <c r="BV19">
        <f>AVERAGE(COMB_PREDIC_ITERATION1!BV19,COMB_PREDIC_ITERATION2!BV19)</f>
        <v>5.0712253210722091E-2</v>
      </c>
      <c r="BW19">
        <f>AVERAGE(COMB_PREDIC_ITERATION1!BW19,COMB_PREDIC_ITERATION2!BW19)</f>
        <v>4.9542305566361119E-2</v>
      </c>
      <c r="BX19">
        <f>AVERAGE(COMB_PREDIC_ITERATION1!BX19,COMB_PREDIC_ITERATION2!BX19)</f>
        <v>5.2408980550112547E-2</v>
      </c>
      <c r="BY19">
        <f>AVERAGE(COMB_PREDIC_ITERATION1!BY19,COMB_PREDIC_ITERATION2!BY19)</f>
        <v>5.0690691187809618E-2</v>
      </c>
      <c r="BZ19">
        <f>AVERAGE(COMB_PREDIC_ITERATION1!BZ19,COMB_PREDIC_ITERATION2!BZ19)</f>
        <v>5.1583104624229603E-2</v>
      </c>
      <c r="CA19">
        <f>AVERAGE(COMB_PREDIC_ITERATION1!CA19,COMB_PREDIC_ITERATION2!CA19)</f>
        <v>4.9448465682593812E-2</v>
      </c>
      <c r="CB19">
        <f>AVERAGE(COMB_PREDIC_ITERATION1!CB19,COMB_PREDIC_ITERATION2!CB19)</f>
        <v>5.0876424044222268E-2</v>
      </c>
      <c r="CC19">
        <f>AVERAGE(COMB_PREDIC_ITERATION1!CC19,COMB_PREDIC_ITERATION2!CC19)</f>
        <v>5.1645697069035421E-2</v>
      </c>
      <c r="CD19">
        <f>AVERAGE(COMB_PREDIC_ITERATION1!CD19,COMB_PREDIC_ITERATION2!CD19)</f>
        <v>5.0846351715447269E-2</v>
      </c>
      <c r="CE19">
        <f>AVERAGE(COMB_PREDIC_ITERATION1!CE19,COMB_PREDIC_ITERATION2!CE19)</f>
        <v>5.2136338463315085E-2</v>
      </c>
      <c r="CF19">
        <f>AVERAGE(COMB_PREDIC_ITERATION1!CF19,COMB_PREDIC_ITERATION2!CF19)</f>
        <v>5.2089585394127724E-2</v>
      </c>
      <c r="CG19">
        <f>AVERAGE(COMB_PREDIC_ITERATION1!CG19,COMB_PREDIC_ITERATION2!CG19)</f>
        <v>4.9825392413971499E-2</v>
      </c>
      <c r="CH19">
        <f>AVERAGE(COMB_PREDIC_ITERATION1!CH19,COMB_PREDIC_ITERATION2!CH19)</f>
        <v>5.1037535118810193E-2</v>
      </c>
      <c r="CI19">
        <f>AVERAGE(COMB_PREDIC_ITERATION1!CI19,COMB_PREDIC_ITERATION2!CI19)</f>
        <v>5.1603969466885932E-2</v>
      </c>
      <c r="CJ19">
        <f>AVERAGE(COMB_PREDIC_ITERATION1!CJ19,COMB_PREDIC_ITERATION2!CJ19)</f>
        <v>5.1616346354907715E-2</v>
      </c>
      <c r="CK19">
        <f>AVERAGE(COMB_PREDIC_ITERATION1!CK19,COMB_PREDIC_ITERATION2!CK19)</f>
        <v>5.1582037480278946E-2</v>
      </c>
      <c r="CL19">
        <f>AVERAGE(COMB_PREDIC_ITERATION1!CL19,COMB_PREDIC_ITERATION2!CL19)</f>
        <v>5.0825652784618314E-2</v>
      </c>
      <c r="CM19">
        <f>AVERAGE(COMB_PREDIC_ITERATION1!CM19,COMB_PREDIC_ITERATION2!CM19)</f>
        <v>5.0784595670578345E-2</v>
      </c>
      <c r="CN19">
        <f>AVERAGE(COMB_PREDIC_ITERATION1!CN19,COMB_PREDIC_ITERATION2!CN19)</f>
        <v>5.3424340486041076E-2</v>
      </c>
      <c r="CO19">
        <f>AVERAGE(COMB_PREDIC_ITERATION1!CO19,COMB_PREDIC_ITERATION2!CO19)</f>
        <v>5.2859720890359056E-2</v>
      </c>
      <c r="CP19">
        <f>AVERAGE(COMB_PREDIC_ITERATION1!CP19,COMB_PREDIC_ITERATION2!CP19)</f>
        <v>5.0788445731880474E-2</v>
      </c>
      <c r="CQ19">
        <f>AVERAGE(COMB_PREDIC_ITERATION1!CQ19,COMB_PREDIC_ITERATION2!CQ19)</f>
        <v>5.1037170876926274E-2</v>
      </c>
      <c r="CR19">
        <f>AVERAGE(COMB_PREDIC_ITERATION1!CR19,COMB_PREDIC_ITERATION2!CR19)</f>
        <v>5.1868911169937873E-2</v>
      </c>
      <c r="CS19">
        <f>AVERAGE(COMB_PREDIC_ITERATION1!CS19,COMB_PREDIC_ITERATION2!CS19)</f>
        <v>5.1305217502819085E-2</v>
      </c>
      <c r="CT19">
        <f>AVERAGE(COMB_PREDIC_ITERATION1!CT19,COMB_PREDIC_ITERATION2!CT19)</f>
        <v>5.0764493592226248E-2</v>
      </c>
      <c r="CU19">
        <f>AVERAGE(COMB_PREDIC_ITERATION1!CU19,COMB_PREDIC_ITERATION2!CU19)</f>
        <v>5.1125936145389128E-2</v>
      </c>
      <c r="CV19">
        <f>AVERAGE(COMB_PREDIC_ITERATION1!CV19,COMB_PREDIC_ITERATION2!CV19)</f>
        <v>5.2531891844432584E-2</v>
      </c>
      <c r="CW19">
        <f>AVERAGE(COMB_PREDIC_ITERATION1!CW19,COMB_PREDIC_ITERATION2!CW19)</f>
        <v>5.1050815438937046E-2</v>
      </c>
    </row>
    <row r="20" spans="1:101" x14ac:dyDescent="0.25">
      <c r="A20" t="s">
        <v>36</v>
      </c>
      <c r="B20">
        <f>AVERAGE(COMB_PREDIC_ITERATION1!B20,COMB_PREDIC_ITERATION2!B20)</f>
        <v>1.117868830218538E-2</v>
      </c>
      <c r="C20">
        <f>AVERAGE(COMB_PREDIC_ITERATION1!C20,COMB_PREDIC_ITERATION2!C20)</f>
        <v>1.1278567265696687E-2</v>
      </c>
      <c r="D20">
        <f>AVERAGE(COMB_PREDIC_ITERATION1!D20,COMB_PREDIC_ITERATION2!D20)</f>
        <v>1.1685985153456391E-2</v>
      </c>
      <c r="E20">
        <f>AVERAGE(COMB_PREDIC_ITERATION1!E20,COMB_PREDIC_ITERATION2!E20)</f>
        <v>1.1320477741923084E-2</v>
      </c>
      <c r="F20">
        <f>AVERAGE(COMB_PREDIC_ITERATION1!F20,COMB_PREDIC_ITERATION2!F20)</f>
        <v>1.1224445825293042E-2</v>
      </c>
      <c r="G20">
        <f>AVERAGE(COMB_PREDIC_ITERATION1!G20,COMB_PREDIC_ITERATION2!G20)</f>
        <v>1.1448889774549127E-2</v>
      </c>
      <c r="H20">
        <f>AVERAGE(COMB_PREDIC_ITERATION1!H20,COMB_PREDIC_ITERATION2!H20)</f>
        <v>1.1084024855941434E-2</v>
      </c>
      <c r="I20">
        <f>AVERAGE(COMB_PREDIC_ITERATION1!I20,COMB_PREDIC_ITERATION2!I20)</f>
        <v>1.1021169930615053E-2</v>
      </c>
      <c r="J20">
        <f>AVERAGE(COMB_PREDIC_ITERATION1!J20,COMB_PREDIC_ITERATION2!J20)</f>
        <v>1.1521708610914679E-2</v>
      </c>
      <c r="K20">
        <f>AVERAGE(COMB_PREDIC_ITERATION1!K20,COMB_PREDIC_ITERATION2!K20)</f>
        <v>1.1526958550829969E-2</v>
      </c>
      <c r="L20">
        <f>AVERAGE(COMB_PREDIC_ITERATION1!L20,COMB_PREDIC_ITERATION2!L20)</f>
        <v>1.1423327089093318E-2</v>
      </c>
      <c r="M20">
        <f>AVERAGE(COMB_PREDIC_ITERATION1!M20,COMB_PREDIC_ITERATION2!M20)</f>
        <v>1.1443142632672522E-2</v>
      </c>
      <c r="N20">
        <f>AVERAGE(COMB_PREDIC_ITERATION1!N20,COMB_PREDIC_ITERATION2!N20)</f>
        <v>1.093008193281576E-2</v>
      </c>
      <c r="O20">
        <f>AVERAGE(COMB_PREDIC_ITERATION1!O20,COMB_PREDIC_ITERATION2!O20)</f>
        <v>1.1299481345080197E-2</v>
      </c>
      <c r="P20">
        <f>AVERAGE(COMB_PREDIC_ITERATION1!P20,COMB_PREDIC_ITERATION2!P20)</f>
        <v>1.0970491161099489E-2</v>
      </c>
      <c r="Q20">
        <f>AVERAGE(COMB_PREDIC_ITERATION1!Q20,COMB_PREDIC_ITERATION2!Q20)</f>
        <v>1.0983102070920719E-2</v>
      </c>
      <c r="R20">
        <f>AVERAGE(COMB_PREDIC_ITERATION1!R20,COMB_PREDIC_ITERATION2!R20)</f>
        <v>1.1504084656439834E-2</v>
      </c>
      <c r="S20">
        <f>AVERAGE(COMB_PREDIC_ITERATION1!S20,COMB_PREDIC_ITERATION2!S20)</f>
        <v>1.1051881662847596E-2</v>
      </c>
      <c r="T20">
        <f>AVERAGE(COMB_PREDIC_ITERATION1!T20,COMB_PREDIC_ITERATION2!T20)</f>
        <v>1.1006604833024845E-2</v>
      </c>
      <c r="U20">
        <f>AVERAGE(COMB_PREDIC_ITERATION1!U20,COMB_PREDIC_ITERATION2!U20)</f>
        <v>1.1527697077907115E-2</v>
      </c>
      <c r="V20">
        <f>AVERAGE(COMB_PREDIC_ITERATION1!V20,COMB_PREDIC_ITERATION2!V20)</f>
        <v>1.1226347543518433E-2</v>
      </c>
      <c r="W20">
        <f>AVERAGE(COMB_PREDIC_ITERATION1!W20,COMB_PREDIC_ITERATION2!W20)</f>
        <v>1.1157052644875053E-2</v>
      </c>
      <c r="X20">
        <f>AVERAGE(COMB_PREDIC_ITERATION1!X20,COMB_PREDIC_ITERATION2!X20)</f>
        <v>1.1257338690510276E-2</v>
      </c>
      <c r="Y20">
        <f>AVERAGE(COMB_PREDIC_ITERATION1!Y20,COMB_PREDIC_ITERATION2!Y20)</f>
        <v>1.138750273115649E-2</v>
      </c>
      <c r="Z20">
        <f>AVERAGE(COMB_PREDIC_ITERATION1!Z20,COMB_PREDIC_ITERATION2!Z20)</f>
        <v>1.1601074301666077E-2</v>
      </c>
      <c r="AA20">
        <f>AVERAGE(COMB_PREDIC_ITERATION1!AA20,COMB_PREDIC_ITERATION2!AA20)</f>
        <v>1.15632874010648E-2</v>
      </c>
      <c r="AB20">
        <f>AVERAGE(COMB_PREDIC_ITERATION1!AB20,COMB_PREDIC_ITERATION2!AB20)</f>
        <v>1.1105970039399827E-2</v>
      </c>
      <c r="AC20">
        <f>AVERAGE(COMB_PREDIC_ITERATION1!AC20,COMB_PREDIC_ITERATION2!AC20)</f>
        <v>1.1678306428400495E-2</v>
      </c>
      <c r="AD20">
        <f>AVERAGE(COMB_PREDIC_ITERATION1!AD20,COMB_PREDIC_ITERATION2!AD20)</f>
        <v>1.1385272793206811E-2</v>
      </c>
      <c r="AE20">
        <f>AVERAGE(COMB_PREDIC_ITERATION1!AE20,COMB_PREDIC_ITERATION2!AE20)</f>
        <v>1.1366294904739706E-2</v>
      </c>
      <c r="AF20">
        <f>AVERAGE(COMB_PREDIC_ITERATION1!AF20,COMB_PREDIC_ITERATION2!AF20)</f>
        <v>1.1433362308271626E-2</v>
      </c>
      <c r="AG20">
        <f>AVERAGE(COMB_PREDIC_ITERATION1!AG20,COMB_PREDIC_ITERATION2!AG20)</f>
        <v>1.109956230580764E-2</v>
      </c>
      <c r="AH20">
        <f>AVERAGE(COMB_PREDIC_ITERATION1!AH20,COMB_PREDIC_ITERATION2!AH20)</f>
        <v>1.1199786179411978E-2</v>
      </c>
      <c r="AI20">
        <f>AVERAGE(COMB_PREDIC_ITERATION1!AI20,COMB_PREDIC_ITERATION2!AI20)</f>
        <v>1.1540401827082606E-2</v>
      </c>
      <c r="AJ20">
        <f>AVERAGE(COMB_PREDIC_ITERATION1!AJ20,COMB_PREDIC_ITERATION2!AJ20)</f>
        <v>1.1136161156041269E-2</v>
      </c>
      <c r="AK20">
        <f>AVERAGE(COMB_PREDIC_ITERATION1!AK20,COMB_PREDIC_ITERATION2!AK20)</f>
        <v>1.1401170145912964E-2</v>
      </c>
      <c r="AL20">
        <f>AVERAGE(COMB_PREDIC_ITERATION1!AL20,COMB_PREDIC_ITERATION2!AL20)</f>
        <v>1.1157589006404968E-2</v>
      </c>
      <c r="AM20">
        <f>AVERAGE(COMB_PREDIC_ITERATION1!AM20,COMB_PREDIC_ITERATION2!AM20)</f>
        <v>1.1272554024552944E-2</v>
      </c>
      <c r="AN20">
        <f>AVERAGE(COMB_PREDIC_ITERATION1!AN20,COMB_PREDIC_ITERATION2!AN20)</f>
        <v>1.1464744470014629E-2</v>
      </c>
      <c r="AO20">
        <f>AVERAGE(COMB_PREDIC_ITERATION1!AO20,COMB_PREDIC_ITERATION2!AO20)</f>
        <v>1.0947936650681079E-2</v>
      </c>
      <c r="AP20">
        <f>AVERAGE(COMB_PREDIC_ITERATION1!AP20,COMB_PREDIC_ITERATION2!AP20)</f>
        <v>1.1701843371565355E-2</v>
      </c>
      <c r="AQ20">
        <f>AVERAGE(COMB_PREDIC_ITERATION1!AQ20,COMB_PREDIC_ITERATION2!AQ20)</f>
        <v>1.1397563818253185E-2</v>
      </c>
      <c r="AR20">
        <f>AVERAGE(COMB_PREDIC_ITERATION1!AR20,COMB_PREDIC_ITERATION2!AR20)</f>
        <v>1.1433097371191815E-2</v>
      </c>
      <c r="AS20">
        <f>AVERAGE(COMB_PREDIC_ITERATION1!AS20,COMB_PREDIC_ITERATION2!AS20)</f>
        <v>1.1593188485539623E-2</v>
      </c>
      <c r="AT20">
        <f>AVERAGE(COMB_PREDIC_ITERATION1!AT20,COMB_PREDIC_ITERATION2!AT20)</f>
        <v>1.1020253005647148E-2</v>
      </c>
      <c r="AU20">
        <f>AVERAGE(COMB_PREDIC_ITERATION1!AU20,COMB_PREDIC_ITERATION2!AU20)</f>
        <v>1.1287213099444648E-2</v>
      </c>
      <c r="AV20">
        <f>AVERAGE(COMB_PREDIC_ITERATION1!AV20,COMB_PREDIC_ITERATION2!AV20)</f>
        <v>1.1225995682802678E-2</v>
      </c>
      <c r="AW20">
        <f>AVERAGE(COMB_PREDIC_ITERATION1!AW20,COMB_PREDIC_ITERATION2!AW20)</f>
        <v>1.2068421294419755E-2</v>
      </c>
      <c r="AX20">
        <f>AVERAGE(COMB_PREDIC_ITERATION1!AX20,COMB_PREDIC_ITERATION2!AX20)</f>
        <v>1.1216501122885667E-2</v>
      </c>
      <c r="AY20">
        <f>AVERAGE(COMB_PREDIC_ITERATION1!AY20,COMB_PREDIC_ITERATION2!AY20)</f>
        <v>1.1690884292476767E-2</v>
      </c>
      <c r="AZ20">
        <f>AVERAGE(COMB_PREDIC_ITERATION1!AZ20,COMB_PREDIC_ITERATION2!AZ20)</f>
        <v>1.0971976990767105E-2</v>
      </c>
      <c r="BA20">
        <f>AVERAGE(COMB_PREDIC_ITERATION1!BA20,COMB_PREDIC_ITERATION2!BA20)</f>
        <v>1.1341720010869843E-2</v>
      </c>
      <c r="BB20">
        <f>AVERAGE(COMB_PREDIC_ITERATION1!BB20,COMB_PREDIC_ITERATION2!BB20)</f>
        <v>1.171360812250118E-2</v>
      </c>
      <c r="BC20">
        <f>AVERAGE(COMB_PREDIC_ITERATION1!BC20,COMB_PREDIC_ITERATION2!BC20)</f>
        <v>1.1531473665556267E-2</v>
      </c>
      <c r="BD20">
        <f>AVERAGE(COMB_PREDIC_ITERATION1!BD20,COMB_PREDIC_ITERATION2!BD20)</f>
        <v>1.180094743426454E-2</v>
      </c>
      <c r="BE20">
        <f>AVERAGE(COMB_PREDIC_ITERATION1!BE20,COMB_PREDIC_ITERATION2!BE20)</f>
        <v>1.152255665711391E-2</v>
      </c>
      <c r="BF20">
        <f>AVERAGE(COMB_PREDIC_ITERATION1!BF20,COMB_PREDIC_ITERATION2!BF20)</f>
        <v>1.1358915381399295E-2</v>
      </c>
      <c r="BG20">
        <f>AVERAGE(COMB_PREDIC_ITERATION1!BG20,COMB_PREDIC_ITERATION2!BG20)</f>
        <v>1.1283408466127597E-2</v>
      </c>
      <c r="BH20">
        <f>AVERAGE(COMB_PREDIC_ITERATION1!BH20,COMB_PREDIC_ITERATION2!BH20)</f>
        <v>1.1507429145627187E-2</v>
      </c>
      <c r="BI20">
        <f>AVERAGE(COMB_PREDIC_ITERATION1!BI20,COMB_PREDIC_ITERATION2!BI20)</f>
        <v>1.1480931360287504E-2</v>
      </c>
      <c r="BJ20">
        <f>AVERAGE(COMB_PREDIC_ITERATION1!BJ20,COMB_PREDIC_ITERATION2!BJ20)</f>
        <v>1.0929619613473761E-2</v>
      </c>
      <c r="BK20">
        <f>AVERAGE(COMB_PREDIC_ITERATION1!BK20,COMB_PREDIC_ITERATION2!BK20)</f>
        <v>1.1737284210895736E-2</v>
      </c>
      <c r="BL20">
        <f>AVERAGE(COMB_PREDIC_ITERATION1!BL20,COMB_PREDIC_ITERATION2!BL20)</f>
        <v>1.146619589441969E-2</v>
      </c>
      <c r="BM20">
        <f>AVERAGE(COMB_PREDIC_ITERATION1!BM20,COMB_PREDIC_ITERATION2!BM20)</f>
        <v>1.1071055210586839E-2</v>
      </c>
      <c r="BN20">
        <f>AVERAGE(COMB_PREDIC_ITERATION1!BN20,COMB_PREDIC_ITERATION2!BN20)</f>
        <v>1.0996705618766403E-2</v>
      </c>
      <c r="BO20">
        <f>AVERAGE(COMB_PREDIC_ITERATION1!BO20,COMB_PREDIC_ITERATION2!BO20)</f>
        <v>1.1292941118239197E-2</v>
      </c>
      <c r="BP20">
        <f>AVERAGE(COMB_PREDIC_ITERATION1!BP20,COMB_PREDIC_ITERATION2!BP20)</f>
        <v>1.1451197262963205E-2</v>
      </c>
      <c r="BQ20">
        <f>AVERAGE(COMB_PREDIC_ITERATION1!BQ20,COMB_PREDIC_ITERATION2!BQ20)</f>
        <v>1.1393818855371622E-2</v>
      </c>
      <c r="BR20">
        <f>AVERAGE(COMB_PREDIC_ITERATION1!BR20,COMB_PREDIC_ITERATION2!BR20)</f>
        <v>1.1499989830580974E-2</v>
      </c>
      <c r="BS20">
        <f>AVERAGE(COMB_PREDIC_ITERATION1!BS20,COMB_PREDIC_ITERATION2!BS20)</f>
        <v>1.1456139024426305E-2</v>
      </c>
      <c r="BT20">
        <f>AVERAGE(COMB_PREDIC_ITERATION1!BT20,COMB_PREDIC_ITERATION2!BT20)</f>
        <v>1.154222765360375E-2</v>
      </c>
      <c r="BU20">
        <f>AVERAGE(COMB_PREDIC_ITERATION1!BU20,COMB_PREDIC_ITERATION2!BU20)</f>
        <v>1.1362524195774226E-2</v>
      </c>
      <c r="BV20">
        <f>AVERAGE(COMB_PREDIC_ITERATION1!BV20,COMB_PREDIC_ITERATION2!BV20)</f>
        <v>1.1406671211480961E-2</v>
      </c>
      <c r="BW20">
        <f>AVERAGE(COMB_PREDIC_ITERATION1!BW20,COMB_PREDIC_ITERATION2!BW20)</f>
        <v>1.1236908631371396E-2</v>
      </c>
      <c r="BX20">
        <f>AVERAGE(COMB_PREDIC_ITERATION1!BX20,COMB_PREDIC_ITERATION2!BX20)</f>
        <v>1.1306619942771535E-2</v>
      </c>
      <c r="BY20">
        <f>AVERAGE(COMB_PREDIC_ITERATION1!BY20,COMB_PREDIC_ITERATION2!BY20)</f>
        <v>1.1013971363923739E-2</v>
      </c>
      <c r="BZ20">
        <f>AVERAGE(COMB_PREDIC_ITERATION1!BZ20,COMB_PREDIC_ITERATION2!BZ20)</f>
        <v>1.1800745819657732E-2</v>
      </c>
      <c r="CA20">
        <f>AVERAGE(COMB_PREDIC_ITERATION1!CA20,COMB_PREDIC_ITERATION2!CA20)</f>
        <v>1.157523985619659E-2</v>
      </c>
      <c r="CB20">
        <f>AVERAGE(COMB_PREDIC_ITERATION1!CB20,COMB_PREDIC_ITERATION2!CB20)</f>
        <v>1.1360934827016309E-2</v>
      </c>
      <c r="CC20">
        <f>AVERAGE(COMB_PREDIC_ITERATION1!CC20,COMB_PREDIC_ITERATION2!CC20)</f>
        <v>1.1940383384163186E-2</v>
      </c>
      <c r="CD20">
        <f>AVERAGE(COMB_PREDIC_ITERATION1!CD20,COMB_PREDIC_ITERATION2!CD20)</f>
        <v>1.109534332799929E-2</v>
      </c>
      <c r="CE20">
        <f>AVERAGE(COMB_PREDIC_ITERATION1!CE20,COMB_PREDIC_ITERATION2!CE20)</f>
        <v>1.1695948063388511E-2</v>
      </c>
      <c r="CF20">
        <f>AVERAGE(COMB_PREDIC_ITERATION1!CF20,COMB_PREDIC_ITERATION2!CF20)</f>
        <v>1.1706087424191061E-2</v>
      </c>
      <c r="CG20">
        <f>AVERAGE(COMB_PREDIC_ITERATION1!CG20,COMB_PREDIC_ITERATION2!CG20)</f>
        <v>1.142285320094498E-2</v>
      </c>
      <c r="CH20">
        <f>AVERAGE(COMB_PREDIC_ITERATION1!CH20,COMB_PREDIC_ITERATION2!CH20)</f>
        <v>1.1269686315636677E-2</v>
      </c>
      <c r="CI20">
        <f>AVERAGE(COMB_PREDIC_ITERATION1!CI20,COMB_PREDIC_ITERATION2!CI20)</f>
        <v>1.1540821125577409E-2</v>
      </c>
      <c r="CJ20">
        <f>AVERAGE(COMB_PREDIC_ITERATION1!CJ20,COMB_PREDIC_ITERATION2!CJ20)</f>
        <v>1.1346580028364302E-2</v>
      </c>
      <c r="CK20">
        <f>AVERAGE(COMB_PREDIC_ITERATION1!CK20,COMB_PREDIC_ITERATION2!CK20)</f>
        <v>1.15263938940319E-2</v>
      </c>
      <c r="CL20">
        <f>AVERAGE(COMB_PREDIC_ITERATION1!CL20,COMB_PREDIC_ITERATION2!CL20)</f>
        <v>1.1472770378561935E-2</v>
      </c>
      <c r="CM20">
        <f>AVERAGE(COMB_PREDIC_ITERATION1!CM20,COMB_PREDIC_ITERATION2!CM20)</f>
        <v>1.1694264182048227E-2</v>
      </c>
      <c r="CN20">
        <f>AVERAGE(COMB_PREDIC_ITERATION1!CN20,COMB_PREDIC_ITERATION2!CN20)</f>
        <v>1.1631789249900708E-2</v>
      </c>
      <c r="CO20">
        <f>AVERAGE(COMB_PREDIC_ITERATION1!CO20,COMB_PREDIC_ITERATION2!CO20)</f>
        <v>1.2222527094002452E-2</v>
      </c>
      <c r="CP20">
        <f>AVERAGE(COMB_PREDIC_ITERATION1!CP20,COMB_PREDIC_ITERATION2!CP20)</f>
        <v>1.187448174080365E-2</v>
      </c>
      <c r="CQ20">
        <f>AVERAGE(COMB_PREDIC_ITERATION1!CQ20,COMB_PREDIC_ITERATION2!CQ20)</f>
        <v>1.1540879005465516E-2</v>
      </c>
      <c r="CR20">
        <f>AVERAGE(COMB_PREDIC_ITERATION1!CR20,COMB_PREDIC_ITERATION2!CR20)</f>
        <v>1.1919278205615801E-2</v>
      </c>
      <c r="CS20">
        <f>AVERAGE(COMB_PREDIC_ITERATION1!CS20,COMB_PREDIC_ITERATION2!CS20)</f>
        <v>1.1118385074603249E-2</v>
      </c>
      <c r="CT20">
        <f>AVERAGE(COMB_PREDIC_ITERATION1!CT20,COMB_PREDIC_ITERATION2!CT20)</f>
        <v>1.1808908214327236E-2</v>
      </c>
      <c r="CU20">
        <f>AVERAGE(COMB_PREDIC_ITERATION1!CU20,COMB_PREDIC_ITERATION2!CU20)</f>
        <v>1.1850975196308903E-2</v>
      </c>
      <c r="CV20">
        <f>AVERAGE(COMB_PREDIC_ITERATION1!CV20,COMB_PREDIC_ITERATION2!CV20)</f>
        <v>1.1651594599284398E-2</v>
      </c>
      <c r="CW20">
        <f>AVERAGE(COMB_PREDIC_ITERATION1!CW20,COMB_PREDIC_ITERATION2!CW20)</f>
        <v>1.1106897922410777E-2</v>
      </c>
    </row>
    <row r="21" spans="1:101" x14ac:dyDescent="0.25">
      <c r="A21" t="s">
        <v>38</v>
      </c>
      <c r="B21">
        <f>AVERAGE(COMB_PREDIC_ITERATION1!B21,COMB_PREDIC_ITERATION2!B21)</f>
        <v>1.5587934545518504E-6</v>
      </c>
      <c r="C21">
        <f>AVERAGE(COMB_PREDIC_ITERATION1!C21,COMB_PREDIC_ITERATION2!C21)</f>
        <v>1.5305328408940385E-6</v>
      </c>
      <c r="D21">
        <f>AVERAGE(COMB_PREDIC_ITERATION1!D21,COMB_PREDIC_ITERATION2!D21)</f>
        <v>1.5620355230755232E-6</v>
      </c>
      <c r="E21">
        <f>AVERAGE(COMB_PREDIC_ITERATION1!E21,COMB_PREDIC_ITERATION2!E21)</f>
        <v>1.5766297991263405E-6</v>
      </c>
      <c r="F21">
        <f>AVERAGE(COMB_PREDIC_ITERATION1!F21,COMB_PREDIC_ITERATION2!F21)</f>
        <v>1.5050974588001557E-6</v>
      </c>
      <c r="G21">
        <f>AVERAGE(COMB_PREDIC_ITERATION1!G21,COMB_PREDIC_ITERATION2!G21)</f>
        <v>1.5453826299514821E-6</v>
      </c>
      <c r="H21">
        <f>AVERAGE(COMB_PREDIC_ITERATION1!H21,COMB_PREDIC_ITERATION2!H21)</f>
        <v>1.5756530098097848E-6</v>
      </c>
      <c r="I21">
        <f>AVERAGE(COMB_PREDIC_ITERATION1!I21,COMB_PREDIC_ITERATION2!I21)</f>
        <v>1.5815281238936283E-6</v>
      </c>
      <c r="J21">
        <f>AVERAGE(COMB_PREDIC_ITERATION1!J21,COMB_PREDIC_ITERATION2!J21)</f>
        <v>1.5507494578611718E-6</v>
      </c>
      <c r="K21">
        <f>AVERAGE(COMB_PREDIC_ITERATION1!K21,COMB_PREDIC_ITERATION2!K21)</f>
        <v>1.584669556663393E-6</v>
      </c>
      <c r="L21">
        <f>AVERAGE(COMB_PREDIC_ITERATION1!L21,COMB_PREDIC_ITERATION2!L21)</f>
        <v>1.5772269388581049E-6</v>
      </c>
      <c r="M21">
        <f>AVERAGE(COMB_PREDIC_ITERATION1!M21,COMB_PREDIC_ITERATION2!M21)</f>
        <v>1.5233933557849203E-6</v>
      </c>
      <c r="N21">
        <f>AVERAGE(COMB_PREDIC_ITERATION1!N21,COMB_PREDIC_ITERATION2!N21)</f>
        <v>1.5160492299532188E-6</v>
      </c>
      <c r="O21">
        <f>AVERAGE(COMB_PREDIC_ITERATION1!O21,COMB_PREDIC_ITERATION2!O21)</f>
        <v>1.566487409939081E-6</v>
      </c>
      <c r="P21">
        <f>AVERAGE(COMB_PREDIC_ITERATION1!P21,COMB_PREDIC_ITERATION2!P21)</f>
        <v>1.5279623873849011E-6</v>
      </c>
      <c r="Q21">
        <f>AVERAGE(COMB_PREDIC_ITERATION1!Q21,COMB_PREDIC_ITERATION2!Q21)</f>
        <v>1.5070444636440629E-6</v>
      </c>
      <c r="R21">
        <f>AVERAGE(COMB_PREDIC_ITERATION1!R21,COMB_PREDIC_ITERATION2!R21)</f>
        <v>1.6019306942665338E-6</v>
      </c>
      <c r="S21">
        <f>AVERAGE(COMB_PREDIC_ITERATION1!S21,COMB_PREDIC_ITERATION2!S21)</f>
        <v>1.5085888633224362E-6</v>
      </c>
      <c r="T21">
        <f>AVERAGE(COMB_PREDIC_ITERATION1!T21,COMB_PREDIC_ITERATION2!T21)</f>
        <v>1.5438230396253849E-6</v>
      </c>
      <c r="U21">
        <f>AVERAGE(COMB_PREDIC_ITERATION1!U21,COMB_PREDIC_ITERATION2!U21)</f>
        <v>1.5389912094516119E-6</v>
      </c>
      <c r="V21">
        <f>AVERAGE(COMB_PREDIC_ITERATION1!V21,COMB_PREDIC_ITERATION2!V21)</f>
        <v>1.539308002233235E-6</v>
      </c>
      <c r="W21">
        <f>AVERAGE(COMB_PREDIC_ITERATION1!W21,COMB_PREDIC_ITERATION2!W21)</f>
        <v>1.5289364643342761E-6</v>
      </c>
      <c r="X21">
        <f>AVERAGE(COMB_PREDIC_ITERATION1!X21,COMB_PREDIC_ITERATION2!X21)</f>
        <v>1.5385299750803897E-6</v>
      </c>
      <c r="Y21">
        <f>AVERAGE(COMB_PREDIC_ITERATION1!Y21,COMB_PREDIC_ITERATION2!Y21)</f>
        <v>1.519866482719077E-6</v>
      </c>
      <c r="Z21">
        <f>AVERAGE(COMB_PREDIC_ITERATION1!Z21,COMB_PREDIC_ITERATION2!Z21)</f>
        <v>1.5536979901728106E-6</v>
      </c>
      <c r="AA21">
        <f>AVERAGE(COMB_PREDIC_ITERATION1!AA21,COMB_PREDIC_ITERATION2!AA21)</f>
        <v>1.6186998219785136E-6</v>
      </c>
      <c r="AB21">
        <f>AVERAGE(COMB_PREDIC_ITERATION1!AB21,COMB_PREDIC_ITERATION2!AB21)</f>
        <v>1.521897963835395E-6</v>
      </c>
      <c r="AC21">
        <f>AVERAGE(COMB_PREDIC_ITERATION1!AC21,COMB_PREDIC_ITERATION2!AC21)</f>
        <v>1.5867340941691319E-6</v>
      </c>
      <c r="AD21">
        <f>AVERAGE(COMB_PREDIC_ITERATION1!AD21,COMB_PREDIC_ITERATION2!AD21)</f>
        <v>1.5849180849073351E-6</v>
      </c>
      <c r="AE21">
        <f>AVERAGE(COMB_PREDIC_ITERATION1!AE21,COMB_PREDIC_ITERATION2!AE21)</f>
        <v>1.5181555923475533E-6</v>
      </c>
      <c r="AF21">
        <f>AVERAGE(COMB_PREDIC_ITERATION1!AF21,COMB_PREDIC_ITERATION2!AF21)</f>
        <v>1.5503683975536466E-6</v>
      </c>
      <c r="AG21">
        <f>AVERAGE(COMB_PREDIC_ITERATION1!AG21,COMB_PREDIC_ITERATION2!AG21)</f>
        <v>1.5219293333791618E-6</v>
      </c>
      <c r="AH21">
        <f>AVERAGE(COMB_PREDIC_ITERATION1!AH21,COMB_PREDIC_ITERATION2!AH21)</f>
        <v>1.5552806502280952E-6</v>
      </c>
      <c r="AI21">
        <f>AVERAGE(COMB_PREDIC_ITERATION1!AI21,COMB_PREDIC_ITERATION2!AI21)</f>
        <v>1.5906545189190738E-6</v>
      </c>
      <c r="AJ21">
        <f>AVERAGE(COMB_PREDIC_ITERATION1!AJ21,COMB_PREDIC_ITERATION2!AJ21)</f>
        <v>1.5709248233011973E-6</v>
      </c>
      <c r="AK21">
        <f>AVERAGE(COMB_PREDIC_ITERATION1!AK21,COMB_PREDIC_ITERATION2!AK21)</f>
        <v>1.5622257902965073E-6</v>
      </c>
      <c r="AL21">
        <f>AVERAGE(COMB_PREDIC_ITERATION1!AL21,COMB_PREDIC_ITERATION2!AL21)</f>
        <v>1.537742228339487E-6</v>
      </c>
      <c r="AM21">
        <f>AVERAGE(COMB_PREDIC_ITERATION1!AM21,COMB_PREDIC_ITERATION2!AM21)</f>
        <v>1.5194195818475416E-6</v>
      </c>
      <c r="AN21">
        <f>AVERAGE(COMB_PREDIC_ITERATION1!AN21,COMB_PREDIC_ITERATION2!AN21)</f>
        <v>1.5592242684643125E-6</v>
      </c>
      <c r="AO21">
        <f>AVERAGE(COMB_PREDIC_ITERATION1!AO21,COMB_PREDIC_ITERATION2!AO21)</f>
        <v>1.5216526601099821E-6</v>
      </c>
      <c r="AP21">
        <f>AVERAGE(COMB_PREDIC_ITERATION1!AP21,COMB_PREDIC_ITERATION2!AP21)</f>
        <v>1.6061136833030285E-6</v>
      </c>
      <c r="AQ21">
        <f>AVERAGE(COMB_PREDIC_ITERATION1!AQ21,COMB_PREDIC_ITERATION2!AQ21)</f>
        <v>1.5936078953440517E-6</v>
      </c>
      <c r="AR21">
        <f>AVERAGE(COMB_PREDIC_ITERATION1!AR21,COMB_PREDIC_ITERATION2!AR21)</f>
        <v>1.5036465896529847E-6</v>
      </c>
      <c r="AS21">
        <f>AVERAGE(COMB_PREDIC_ITERATION1!AS21,COMB_PREDIC_ITERATION2!AS21)</f>
        <v>1.491462192525587E-6</v>
      </c>
      <c r="AT21">
        <f>AVERAGE(COMB_PREDIC_ITERATION1!AT21,COMB_PREDIC_ITERATION2!AT21)</f>
        <v>1.5225515520828312E-6</v>
      </c>
      <c r="AU21">
        <f>AVERAGE(COMB_PREDIC_ITERATION1!AU21,COMB_PREDIC_ITERATION2!AU21)</f>
        <v>1.5427008058540027E-6</v>
      </c>
      <c r="AV21">
        <f>AVERAGE(COMB_PREDIC_ITERATION1!AV21,COMB_PREDIC_ITERATION2!AV21)</f>
        <v>1.5636629654518995E-6</v>
      </c>
      <c r="AW21">
        <f>AVERAGE(COMB_PREDIC_ITERATION1!AW21,COMB_PREDIC_ITERATION2!AW21)</f>
        <v>1.5659074987130889E-6</v>
      </c>
      <c r="AX21">
        <f>AVERAGE(COMB_PREDIC_ITERATION1!AX21,COMB_PREDIC_ITERATION2!AX21)</f>
        <v>1.5744552835367199E-6</v>
      </c>
      <c r="AY21">
        <f>AVERAGE(COMB_PREDIC_ITERATION1!AY21,COMB_PREDIC_ITERATION2!AY21)</f>
        <v>1.5575026770230607E-6</v>
      </c>
      <c r="AZ21">
        <f>AVERAGE(COMB_PREDIC_ITERATION1!AZ21,COMB_PREDIC_ITERATION2!AZ21)</f>
        <v>1.5574640814158669E-6</v>
      </c>
      <c r="BA21">
        <f>AVERAGE(COMB_PREDIC_ITERATION1!BA21,COMB_PREDIC_ITERATION2!BA21)</f>
        <v>1.4930863371184855E-6</v>
      </c>
      <c r="BB21">
        <f>AVERAGE(COMB_PREDIC_ITERATION1!BB21,COMB_PREDIC_ITERATION2!BB21)</f>
        <v>1.573190750087718E-6</v>
      </c>
      <c r="BC21">
        <f>AVERAGE(COMB_PREDIC_ITERATION1!BC21,COMB_PREDIC_ITERATION2!BC21)</f>
        <v>1.5712034178988759E-6</v>
      </c>
      <c r="BD21">
        <f>AVERAGE(COMB_PREDIC_ITERATION1!BD21,COMB_PREDIC_ITERATION2!BD21)</f>
        <v>1.5537783387496934E-6</v>
      </c>
      <c r="BE21">
        <f>AVERAGE(COMB_PREDIC_ITERATION1!BE21,COMB_PREDIC_ITERATION2!BE21)</f>
        <v>1.6138635781692265E-6</v>
      </c>
      <c r="BF21">
        <f>AVERAGE(COMB_PREDIC_ITERATION1!BF21,COMB_PREDIC_ITERATION2!BF21)</f>
        <v>1.5394844497685745E-6</v>
      </c>
      <c r="BG21">
        <f>AVERAGE(COMB_PREDIC_ITERATION1!BG21,COMB_PREDIC_ITERATION2!BG21)</f>
        <v>1.5324682800621128E-6</v>
      </c>
      <c r="BH21">
        <f>AVERAGE(COMB_PREDIC_ITERATION1!BH21,COMB_PREDIC_ITERATION2!BH21)</f>
        <v>1.5638226818925971E-6</v>
      </c>
      <c r="BI21">
        <f>AVERAGE(COMB_PREDIC_ITERATION1!BI21,COMB_PREDIC_ITERATION2!BI21)</f>
        <v>1.597160394209588E-6</v>
      </c>
      <c r="BJ21">
        <f>AVERAGE(COMB_PREDIC_ITERATION1!BJ21,COMB_PREDIC_ITERATION2!BJ21)</f>
        <v>1.5476074038459874E-6</v>
      </c>
      <c r="BK21">
        <f>AVERAGE(COMB_PREDIC_ITERATION1!BK21,COMB_PREDIC_ITERATION2!BK21)</f>
        <v>1.5972495752487224E-6</v>
      </c>
      <c r="BL21">
        <f>AVERAGE(COMB_PREDIC_ITERATION1!BL21,COMB_PREDIC_ITERATION2!BL21)</f>
        <v>1.5643601235594196E-6</v>
      </c>
      <c r="BM21">
        <f>AVERAGE(COMB_PREDIC_ITERATION1!BM21,COMB_PREDIC_ITERATION2!BM21)</f>
        <v>1.5028336289050348E-6</v>
      </c>
      <c r="BN21">
        <f>AVERAGE(COMB_PREDIC_ITERATION1!BN21,COMB_PREDIC_ITERATION2!BN21)</f>
        <v>1.5677933815162095E-6</v>
      </c>
      <c r="BO21">
        <f>AVERAGE(COMB_PREDIC_ITERATION1!BO21,COMB_PREDIC_ITERATION2!BO21)</f>
        <v>1.5661639094322674E-6</v>
      </c>
      <c r="BP21">
        <f>AVERAGE(COMB_PREDIC_ITERATION1!BP21,COMB_PREDIC_ITERATION2!BP21)</f>
        <v>1.5703006421114403E-6</v>
      </c>
      <c r="BQ21">
        <f>AVERAGE(COMB_PREDIC_ITERATION1!BQ21,COMB_PREDIC_ITERATION2!BQ21)</f>
        <v>1.5757909530475354E-6</v>
      </c>
      <c r="BR21">
        <f>AVERAGE(COMB_PREDIC_ITERATION1!BR21,COMB_PREDIC_ITERATION2!BR21)</f>
        <v>1.6103142649684334E-6</v>
      </c>
      <c r="BS21">
        <f>AVERAGE(COMB_PREDIC_ITERATION1!BS21,COMB_PREDIC_ITERATION2!BS21)</f>
        <v>1.6212685836946167E-6</v>
      </c>
      <c r="BT21">
        <f>AVERAGE(COMB_PREDIC_ITERATION1!BT21,COMB_PREDIC_ITERATION2!BT21)</f>
        <v>1.5332509389571908E-6</v>
      </c>
      <c r="BU21">
        <f>AVERAGE(COMB_PREDIC_ITERATION1!BU21,COMB_PREDIC_ITERATION2!BU21)</f>
        <v>1.5750565289206605E-6</v>
      </c>
      <c r="BV21">
        <f>AVERAGE(COMB_PREDIC_ITERATION1!BV21,COMB_PREDIC_ITERATION2!BV21)</f>
        <v>1.5357520275365182E-6</v>
      </c>
      <c r="BW21">
        <f>AVERAGE(COMB_PREDIC_ITERATION1!BW21,COMB_PREDIC_ITERATION2!BW21)</f>
        <v>1.5521586062352576E-6</v>
      </c>
      <c r="BX21">
        <f>AVERAGE(COMB_PREDIC_ITERATION1!BX21,COMB_PREDIC_ITERATION2!BX21)</f>
        <v>1.5723776703021867E-6</v>
      </c>
      <c r="BY21">
        <f>AVERAGE(COMB_PREDIC_ITERATION1!BY21,COMB_PREDIC_ITERATION2!BY21)</f>
        <v>1.58028976953454E-6</v>
      </c>
      <c r="BZ21">
        <f>AVERAGE(COMB_PREDIC_ITERATION1!BZ21,COMB_PREDIC_ITERATION2!BZ21)</f>
        <v>1.6192810515167666E-6</v>
      </c>
      <c r="CA21">
        <f>AVERAGE(COMB_PREDIC_ITERATION1!CA21,COMB_PREDIC_ITERATION2!CA21)</f>
        <v>1.5749569427984061E-6</v>
      </c>
      <c r="CB21">
        <f>AVERAGE(COMB_PREDIC_ITERATION1!CB21,COMB_PREDIC_ITERATION2!CB21)</f>
        <v>1.5490285280286812E-6</v>
      </c>
      <c r="CC21">
        <f>AVERAGE(COMB_PREDIC_ITERATION1!CC21,COMB_PREDIC_ITERATION2!CC21)</f>
        <v>1.5418494931613103E-6</v>
      </c>
      <c r="CD21">
        <f>AVERAGE(COMB_PREDIC_ITERATION1!CD21,COMB_PREDIC_ITERATION2!CD21)</f>
        <v>1.5422460820302892E-6</v>
      </c>
      <c r="CE21">
        <f>AVERAGE(COMB_PREDIC_ITERATION1!CE21,COMB_PREDIC_ITERATION2!CE21)</f>
        <v>1.6352608610587248E-6</v>
      </c>
      <c r="CF21">
        <f>AVERAGE(COMB_PREDIC_ITERATION1!CF21,COMB_PREDIC_ITERATION2!CF21)</f>
        <v>1.6025654426708974E-6</v>
      </c>
      <c r="CG21">
        <f>AVERAGE(COMB_PREDIC_ITERATION1!CG21,COMB_PREDIC_ITERATION2!CG21)</f>
        <v>1.5556726925006285E-6</v>
      </c>
      <c r="CH21">
        <f>AVERAGE(COMB_PREDIC_ITERATION1!CH21,COMB_PREDIC_ITERATION2!CH21)</f>
        <v>1.6092030249286015E-6</v>
      </c>
      <c r="CI21">
        <f>AVERAGE(COMB_PREDIC_ITERATION1!CI21,COMB_PREDIC_ITERATION2!CI21)</f>
        <v>1.5912419820071902E-6</v>
      </c>
      <c r="CJ21">
        <f>AVERAGE(COMB_PREDIC_ITERATION1!CJ21,COMB_PREDIC_ITERATION2!CJ21)</f>
        <v>1.5446546248623917E-6</v>
      </c>
      <c r="CK21">
        <f>AVERAGE(COMB_PREDIC_ITERATION1!CK21,COMB_PREDIC_ITERATION2!CK21)</f>
        <v>1.5600572211230106E-6</v>
      </c>
      <c r="CL21">
        <f>AVERAGE(COMB_PREDIC_ITERATION1!CL21,COMB_PREDIC_ITERATION2!CL21)</f>
        <v>1.5687410138189355E-6</v>
      </c>
      <c r="CM21">
        <f>AVERAGE(COMB_PREDIC_ITERATION1!CM21,COMB_PREDIC_ITERATION2!CM21)</f>
        <v>1.5657172801698084E-6</v>
      </c>
      <c r="CN21">
        <f>AVERAGE(COMB_PREDIC_ITERATION1!CN21,COMB_PREDIC_ITERATION2!CN21)</f>
        <v>1.599716601608088E-6</v>
      </c>
      <c r="CO21">
        <f>AVERAGE(COMB_PREDIC_ITERATION1!CO21,COMB_PREDIC_ITERATION2!CO21)</f>
        <v>1.6239149975200946E-6</v>
      </c>
      <c r="CP21">
        <f>AVERAGE(COMB_PREDIC_ITERATION1!CP21,COMB_PREDIC_ITERATION2!CP21)</f>
        <v>1.5837649158653668E-6</v>
      </c>
      <c r="CQ21">
        <f>AVERAGE(COMB_PREDIC_ITERATION1!CQ21,COMB_PREDIC_ITERATION2!CQ21)</f>
        <v>1.620506522201843E-6</v>
      </c>
      <c r="CR21">
        <f>AVERAGE(COMB_PREDIC_ITERATION1!CR21,COMB_PREDIC_ITERATION2!CR21)</f>
        <v>1.5798035492282764E-6</v>
      </c>
      <c r="CS21">
        <f>AVERAGE(COMB_PREDIC_ITERATION1!CS21,COMB_PREDIC_ITERATION2!CS21)</f>
        <v>1.5267082108836574E-6</v>
      </c>
      <c r="CT21">
        <f>AVERAGE(COMB_PREDIC_ITERATION1!CT21,COMB_PREDIC_ITERATION2!CT21)</f>
        <v>1.6012488358111129E-6</v>
      </c>
      <c r="CU21">
        <f>AVERAGE(COMB_PREDIC_ITERATION1!CU21,COMB_PREDIC_ITERATION2!CU21)</f>
        <v>1.5723440116675139E-6</v>
      </c>
      <c r="CV21">
        <f>AVERAGE(COMB_PREDIC_ITERATION1!CV21,COMB_PREDIC_ITERATION2!CV21)</f>
        <v>1.5660373975127977E-6</v>
      </c>
      <c r="CW21">
        <f>AVERAGE(COMB_PREDIC_ITERATION1!CW21,COMB_PREDIC_ITERATION2!CW21)</f>
        <v>1.5978921913684878E-6</v>
      </c>
    </row>
    <row r="22" spans="1:101" x14ac:dyDescent="0.25">
      <c r="A22" t="s">
        <v>39</v>
      </c>
      <c r="B22">
        <f>AVERAGE(COMB_PREDIC_ITERATION1!B22,COMB_PREDIC_ITERATION2!B22)</f>
        <v>2.3631029748549028E-4</v>
      </c>
      <c r="C22">
        <f>AVERAGE(COMB_PREDIC_ITERATION1!C22,COMB_PREDIC_ITERATION2!C22)</f>
        <v>2.4003963286151867E-4</v>
      </c>
      <c r="D22">
        <f>AVERAGE(COMB_PREDIC_ITERATION1!D22,COMB_PREDIC_ITERATION2!D22)</f>
        <v>2.4186666148683431E-4</v>
      </c>
      <c r="E22">
        <f>AVERAGE(COMB_PREDIC_ITERATION1!E22,COMB_PREDIC_ITERATION2!E22)</f>
        <v>2.4919017871285771E-4</v>
      </c>
      <c r="F22">
        <f>AVERAGE(COMB_PREDIC_ITERATION1!F22,COMB_PREDIC_ITERATION2!F22)</f>
        <v>2.3657871831346219E-4</v>
      </c>
      <c r="G22">
        <f>AVERAGE(COMB_PREDIC_ITERATION1!G22,COMB_PREDIC_ITERATION2!G22)</f>
        <v>2.3596823462241251E-4</v>
      </c>
      <c r="H22">
        <f>AVERAGE(COMB_PREDIC_ITERATION1!H22,COMB_PREDIC_ITERATION2!H22)</f>
        <v>2.4170675878660232E-4</v>
      </c>
      <c r="I22">
        <f>AVERAGE(COMB_PREDIC_ITERATION1!I22,COMB_PREDIC_ITERATION2!I22)</f>
        <v>2.3470879340117709E-4</v>
      </c>
      <c r="J22">
        <f>AVERAGE(COMB_PREDIC_ITERATION1!J22,COMB_PREDIC_ITERATION2!J22)</f>
        <v>2.3240652552913017E-4</v>
      </c>
      <c r="K22">
        <f>AVERAGE(COMB_PREDIC_ITERATION1!K22,COMB_PREDIC_ITERATION2!K22)</f>
        <v>2.4590498423794041E-4</v>
      </c>
      <c r="L22">
        <f>AVERAGE(COMB_PREDIC_ITERATION1!L22,COMB_PREDIC_ITERATION2!L22)</f>
        <v>2.3784663235940163E-4</v>
      </c>
      <c r="M22">
        <f>AVERAGE(COMB_PREDIC_ITERATION1!M22,COMB_PREDIC_ITERATION2!M22)</f>
        <v>2.3405417969033545E-4</v>
      </c>
      <c r="N22">
        <f>AVERAGE(COMB_PREDIC_ITERATION1!N22,COMB_PREDIC_ITERATION2!N22)</f>
        <v>2.3008589876689114E-4</v>
      </c>
      <c r="O22">
        <f>AVERAGE(COMB_PREDIC_ITERATION1!O22,COMB_PREDIC_ITERATION2!O22)</f>
        <v>2.3117616617896586E-4</v>
      </c>
      <c r="P22">
        <f>AVERAGE(COMB_PREDIC_ITERATION1!P22,COMB_PREDIC_ITERATION2!P22)</f>
        <v>2.3505754417800799E-4</v>
      </c>
      <c r="Q22">
        <f>AVERAGE(COMB_PREDIC_ITERATION1!Q22,COMB_PREDIC_ITERATION2!Q22)</f>
        <v>2.3253991491405763E-4</v>
      </c>
      <c r="R22">
        <f>AVERAGE(COMB_PREDIC_ITERATION1!R22,COMB_PREDIC_ITERATION2!R22)</f>
        <v>2.364061685965975E-4</v>
      </c>
      <c r="S22">
        <f>AVERAGE(COMB_PREDIC_ITERATION1!S22,COMB_PREDIC_ITERATION2!S22)</f>
        <v>2.2872366694554812E-4</v>
      </c>
      <c r="T22">
        <f>AVERAGE(COMB_PREDIC_ITERATION1!T22,COMB_PREDIC_ITERATION2!T22)</f>
        <v>2.3405392864686209E-4</v>
      </c>
      <c r="U22">
        <f>AVERAGE(COMB_PREDIC_ITERATION1!U22,COMB_PREDIC_ITERATION2!U22)</f>
        <v>2.4020660720034659E-4</v>
      </c>
      <c r="V22">
        <f>AVERAGE(COMB_PREDIC_ITERATION1!V22,COMB_PREDIC_ITERATION2!V22)</f>
        <v>2.281290254010834E-4</v>
      </c>
      <c r="W22">
        <f>AVERAGE(COMB_PREDIC_ITERATION1!W22,COMB_PREDIC_ITERATION2!W22)</f>
        <v>2.294819721447561E-4</v>
      </c>
      <c r="X22">
        <f>AVERAGE(COMB_PREDIC_ITERATION1!X22,COMB_PREDIC_ITERATION2!X22)</f>
        <v>2.4160613341876481E-4</v>
      </c>
      <c r="Y22">
        <f>AVERAGE(COMB_PREDIC_ITERATION1!Y22,COMB_PREDIC_ITERATION2!Y22)</f>
        <v>2.3297148825672325E-4</v>
      </c>
      <c r="Z22">
        <f>AVERAGE(COMB_PREDIC_ITERATION1!Z22,COMB_PREDIC_ITERATION2!Z22)</f>
        <v>2.3951445698855778E-4</v>
      </c>
      <c r="AA22">
        <f>AVERAGE(COMB_PREDIC_ITERATION1!AA22,COMB_PREDIC_ITERATION2!AA22)</f>
        <v>2.3888072700851889E-4</v>
      </c>
      <c r="AB22">
        <f>AVERAGE(COMB_PREDIC_ITERATION1!AB22,COMB_PREDIC_ITERATION2!AB22)</f>
        <v>2.397772160942266E-4</v>
      </c>
      <c r="AC22">
        <f>AVERAGE(COMB_PREDIC_ITERATION1!AC22,COMB_PREDIC_ITERATION2!AC22)</f>
        <v>2.3182161463210663E-4</v>
      </c>
      <c r="AD22">
        <f>AVERAGE(COMB_PREDIC_ITERATION1!AD22,COMB_PREDIC_ITERATION2!AD22)</f>
        <v>2.3627164561715924E-4</v>
      </c>
      <c r="AE22">
        <f>AVERAGE(COMB_PREDIC_ITERATION1!AE22,COMB_PREDIC_ITERATION2!AE22)</f>
        <v>2.3014305007576752E-4</v>
      </c>
      <c r="AF22">
        <f>AVERAGE(COMB_PREDIC_ITERATION1!AF22,COMB_PREDIC_ITERATION2!AF22)</f>
        <v>2.4591123609270574E-4</v>
      </c>
      <c r="AG22">
        <f>AVERAGE(COMB_PREDIC_ITERATION1!AG22,COMB_PREDIC_ITERATION2!AG22)</f>
        <v>2.3368558078966134E-4</v>
      </c>
      <c r="AH22">
        <f>AVERAGE(COMB_PREDIC_ITERATION1!AH22,COMB_PREDIC_ITERATION2!AH22)</f>
        <v>2.3473693516702429E-4</v>
      </c>
      <c r="AI22">
        <f>AVERAGE(COMB_PREDIC_ITERATION1!AI22,COMB_PREDIC_ITERATION2!AI22)</f>
        <v>2.4320665887730291E-4</v>
      </c>
      <c r="AJ22">
        <f>AVERAGE(COMB_PREDIC_ITERATION1!AJ22,COMB_PREDIC_ITERATION2!AJ22)</f>
        <v>2.3383978881691132E-4</v>
      </c>
      <c r="AK22">
        <f>AVERAGE(COMB_PREDIC_ITERATION1!AK22,COMB_PREDIC_ITERATION2!AK22)</f>
        <v>2.4282116015350501E-4</v>
      </c>
      <c r="AL22">
        <f>AVERAGE(COMB_PREDIC_ITERATION1!AL22,COMB_PREDIC_ITERATION2!AL22)</f>
        <v>2.3324476673443117E-4</v>
      </c>
      <c r="AM22">
        <f>AVERAGE(COMB_PREDIC_ITERATION1!AM22,COMB_PREDIC_ITERATION2!AM22)</f>
        <v>2.3281155050776977E-4</v>
      </c>
      <c r="AN22">
        <f>AVERAGE(COMB_PREDIC_ITERATION1!AN22,COMB_PREDIC_ITERATION2!AN22)</f>
        <v>2.3172762022158518E-4</v>
      </c>
      <c r="AO22">
        <f>AVERAGE(COMB_PREDIC_ITERATION1!AO22,COMB_PREDIC_ITERATION2!AO22)</f>
        <v>2.3889517652627345E-4</v>
      </c>
      <c r="AP22">
        <f>AVERAGE(COMB_PREDIC_ITERATION1!AP22,COMB_PREDIC_ITERATION2!AP22)</f>
        <v>2.4714548797640369E-4</v>
      </c>
      <c r="AQ22">
        <f>AVERAGE(COMB_PREDIC_ITERATION1!AQ22,COMB_PREDIC_ITERATION2!AQ22)</f>
        <v>2.3749317437753991E-4</v>
      </c>
      <c r="AR22">
        <f>AVERAGE(COMB_PREDIC_ITERATION1!AR22,COMB_PREDIC_ITERATION2!AR22)</f>
        <v>2.403690700409059E-4</v>
      </c>
      <c r="AS22">
        <f>AVERAGE(COMB_PREDIC_ITERATION1!AS22,COMB_PREDIC_ITERATION2!AS22)</f>
        <v>2.3520433371654141E-4</v>
      </c>
      <c r="AT22">
        <f>AVERAGE(COMB_PREDIC_ITERATION1!AT22,COMB_PREDIC_ITERATION2!AT22)</f>
        <v>2.4576533670660173E-4</v>
      </c>
      <c r="AU22">
        <f>AVERAGE(COMB_PREDIC_ITERATION1!AU22,COMB_PREDIC_ITERATION2!AU22)</f>
        <v>2.3877867255716386E-4</v>
      </c>
      <c r="AV22">
        <f>AVERAGE(COMB_PREDIC_ITERATION1!AV22,COMB_PREDIC_ITERATION2!AV22)</f>
        <v>2.3660405734584074E-4</v>
      </c>
      <c r="AW22">
        <f>AVERAGE(COMB_PREDIC_ITERATION1!AW22,COMB_PREDIC_ITERATION2!AW22)</f>
        <v>2.371562355467649E-4</v>
      </c>
      <c r="AX22">
        <f>AVERAGE(COMB_PREDIC_ITERATION1!AX22,COMB_PREDIC_ITERATION2!AX22)</f>
        <v>2.2258093838490716E-4</v>
      </c>
      <c r="AY22">
        <f>AVERAGE(COMB_PREDIC_ITERATION1!AY22,COMB_PREDIC_ITERATION2!AY22)</f>
        <v>2.380071340852996E-4</v>
      </c>
      <c r="AZ22">
        <f>AVERAGE(COMB_PREDIC_ITERATION1!AZ22,COMB_PREDIC_ITERATION2!AZ22)</f>
        <v>2.4171670762429312E-4</v>
      </c>
      <c r="BA22">
        <f>AVERAGE(COMB_PREDIC_ITERATION1!BA22,COMB_PREDIC_ITERATION2!BA22)</f>
        <v>2.3959517867002281E-4</v>
      </c>
      <c r="BB22">
        <f>AVERAGE(COMB_PREDIC_ITERATION1!BB22,COMB_PREDIC_ITERATION2!BB22)</f>
        <v>2.3830800099514056E-4</v>
      </c>
      <c r="BC22">
        <f>AVERAGE(COMB_PREDIC_ITERATION1!BC22,COMB_PREDIC_ITERATION2!BC22)</f>
        <v>2.2869732536461896E-4</v>
      </c>
      <c r="BD22">
        <f>AVERAGE(COMB_PREDIC_ITERATION1!BD22,COMB_PREDIC_ITERATION2!BD22)</f>
        <v>2.4577474308322043E-4</v>
      </c>
      <c r="BE22">
        <f>AVERAGE(COMB_PREDIC_ITERATION1!BE22,COMB_PREDIC_ITERATION2!BE22)</f>
        <v>2.341000526797401E-4</v>
      </c>
      <c r="BF22">
        <f>AVERAGE(COMB_PREDIC_ITERATION1!BF22,COMB_PREDIC_ITERATION2!BF22)</f>
        <v>2.3671188839229426E-4</v>
      </c>
      <c r="BG22">
        <f>AVERAGE(COMB_PREDIC_ITERATION1!BG22,COMB_PREDIC_ITERATION2!BG22)</f>
        <v>2.2953066175474641E-4</v>
      </c>
      <c r="BH22">
        <f>AVERAGE(COMB_PREDIC_ITERATION1!BH22,COMB_PREDIC_ITERATION2!BH22)</f>
        <v>2.4175713194225389E-4</v>
      </c>
      <c r="BI22">
        <f>AVERAGE(COMB_PREDIC_ITERATION1!BI22,COMB_PREDIC_ITERATION2!BI22)</f>
        <v>2.2859307136833515E-4</v>
      </c>
      <c r="BJ22">
        <f>AVERAGE(COMB_PREDIC_ITERATION1!BJ22,COMB_PREDIC_ITERATION2!BJ22)</f>
        <v>2.4283843533434951E-4</v>
      </c>
      <c r="BK22">
        <f>AVERAGE(COMB_PREDIC_ITERATION1!BK22,COMB_PREDIC_ITERATION2!BK22)</f>
        <v>2.3410009547655223E-4</v>
      </c>
      <c r="BL22">
        <f>AVERAGE(COMB_PREDIC_ITERATION1!BL22,COMB_PREDIC_ITERATION2!BL22)</f>
        <v>2.4154826027777656E-4</v>
      </c>
      <c r="BM22">
        <f>AVERAGE(COMB_PREDIC_ITERATION1!BM22,COMB_PREDIC_ITERATION2!BM22)</f>
        <v>2.3764155186164169E-4</v>
      </c>
      <c r="BN22">
        <f>AVERAGE(COMB_PREDIC_ITERATION1!BN22,COMB_PREDIC_ITERATION2!BN22)</f>
        <v>2.4409169921327538E-4</v>
      </c>
      <c r="BO22">
        <f>AVERAGE(COMB_PREDIC_ITERATION1!BO22,COMB_PREDIC_ITERATION2!BO22)</f>
        <v>2.3622826874122399E-4</v>
      </c>
      <c r="BP22">
        <f>AVERAGE(COMB_PREDIC_ITERATION1!BP22,COMB_PREDIC_ITERATION2!BP22)</f>
        <v>2.3786451053332732E-4</v>
      </c>
      <c r="BQ22">
        <f>AVERAGE(COMB_PREDIC_ITERATION1!BQ22,COMB_PREDIC_ITERATION2!BQ22)</f>
        <v>2.3721380557395174E-4</v>
      </c>
      <c r="BR22">
        <f>AVERAGE(COMB_PREDIC_ITERATION1!BR22,COMB_PREDIC_ITERATION2!BR22)</f>
        <v>2.436346650238994E-4</v>
      </c>
      <c r="BS22">
        <f>AVERAGE(COMB_PREDIC_ITERATION1!BS22,COMB_PREDIC_ITERATION2!BS22)</f>
        <v>2.3678065413187521E-4</v>
      </c>
      <c r="BT22">
        <f>AVERAGE(COMB_PREDIC_ITERATION1!BT22,COMB_PREDIC_ITERATION2!BT22)</f>
        <v>2.3934107230124259E-4</v>
      </c>
      <c r="BU22">
        <f>AVERAGE(COMB_PREDIC_ITERATION1!BU22,COMB_PREDIC_ITERATION2!BU22)</f>
        <v>2.4054990317882782E-4</v>
      </c>
      <c r="BV22">
        <f>AVERAGE(COMB_PREDIC_ITERATION1!BV22,COMB_PREDIC_ITERATION2!BV22)</f>
        <v>2.3364635662447133E-4</v>
      </c>
      <c r="BW22">
        <f>AVERAGE(COMB_PREDIC_ITERATION1!BW22,COMB_PREDIC_ITERATION2!BW22)</f>
        <v>2.3860340582358941E-4</v>
      </c>
      <c r="BX22">
        <f>AVERAGE(COMB_PREDIC_ITERATION1!BX22,COMB_PREDIC_ITERATION2!BX22)</f>
        <v>2.3799573072488532E-4</v>
      </c>
      <c r="BY22">
        <f>AVERAGE(COMB_PREDIC_ITERATION1!BY22,COMB_PREDIC_ITERATION2!BY22)</f>
        <v>2.3269455463341735E-4</v>
      </c>
      <c r="BZ22">
        <f>AVERAGE(COMB_PREDIC_ITERATION1!BZ22,COMB_PREDIC_ITERATION2!BZ22)</f>
        <v>2.475116253453307E-4</v>
      </c>
      <c r="CA22">
        <f>AVERAGE(COMB_PREDIC_ITERATION1!CA22,COMB_PREDIC_ITERATION2!CA22)</f>
        <v>2.3915205165823467E-4</v>
      </c>
      <c r="CB22">
        <f>AVERAGE(COMB_PREDIC_ITERATION1!CB22,COMB_PREDIC_ITERATION2!CB22)</f>
        <v>2.356466242376575E-4</v>
      </c>
      <c r="CC22">
        <f>AVERAGE(COMB_PREDIC_ITERATION1!CC22,COMB_PREDIC_ITERATION2!CC22)</f>
        <v>2.40960483016049E-4</v>
      </c>
      <c r="CD22">
        <f>AVERAGE(COMB_PREDIC_ITERATION1!CD22,COMB_PREDIC_ITERATION2!CD22)</f>
        <v>2.2974737370048842E-4</v>
      </c>
      <c r="CE22">
        <f>AVERAGE(COMB_PREDIC_ITERATION1!CE22,COMB_PREDIC_ITERATION2!CE22)</f>
        <v>2.4099717284290596E-4</v>
      </c>
      <c r="CF22">
        <f>AVERAGE(COMB_PREDIC_ITERATION1!CF22,COMB_PREDIC_ITERATION2!CF22)</f>
        <v>2.3879883944587712E-4</v>
      </c>
      <c r="CG22">
        <f>AVERAGE(COMB_PREDIC_ITERATION1!CG22,COMB_PREDIC_ITERATION2!CG22)</f>
        <v>2.3732907895012654E-4</v>
      </c>
      <c r="CH22">
        <f>AVERAGE(COMB_PREDIC_ITERATION1!CH22,COMB_PREDIC_ITERATION2!CH22)</f>
        <v>2.3746569715153571E-4</v>
      </c>
      <c r="CI22">
        <f>AVERAGE(COMB_PREDIC_ITERATION1!CI22,COMB_PREDIC_ITERATION2!CI22)</f>
        <v>2.4968567065581759E-4</v>
      </c>
      <c r="CJ22">
        <f>AVERAGE(COMB_PREDIC_ITERATION1!CJ22,COMB_PREDIC_ITERATION2!CJ22)</f>
        <v>2.3467707013613299E-4</v>
      </c>
      <c r="CK22">
        <f>AVERAGE(COMB_PREDIC_ITERATION1!CK22,COMB_PREDIC_ITERATION2!CK22)</f>
        <v>2.4619680741437897E-4</v>
      </c>
      <c r="CL22">
        <f>AVERAGE(COMB_PREDIC_ITERATION1!CL22,COMB_PREDIC_ITERATION2!CL22)</f>
        <v>2.3848815556010202E-4</v>
      </c>
      <c r="CM22">
        <f>AVERAGE(COMB_PREDIC_ITERATION1!CM22,COMB_PREDIC_ITERATION2!CM22)</f>
        <v>2.4293573606645879E-4</v>
      </c>
      <c r="CN22">
        <f>AVERAGE(COMB_PREDIC_ITERATION1!CN22,COMB_PREDIC_ITERATION2!CN22)</f>
        <v>2.4677038008872866E-4</v>
      </c>
      <c r="CO22">
        <f>AVERAGE(COMB_PREDIC_ITERATION1!CO22,COMB_PREDIC_ITERATION2!CO22)</f>
        <v>2.4345068791565747E-4</v>
      </c>
      <c r="CP22">
        <f>AVERAGE(COMB_PREDIC_ITERATION1!CP22,COMB_PREDIC_ITERATION2!CP22)</f>
        <v>2.3961684153199313E-4</v>
      </c>
      <c r="CQ22">
        <f>AVERAGE(COMB_PREDIC_ITERATION1!CQ22,COMB_PREDIC_ITERATION2!CQ22)</f>
        <v>2.4654887943935313E-4</v>
      </c>
      <c r="CR22">
        <f>AVERAGE(COMB_PREDIC_ITERATION1!CR22,COMB_PREDIC_ITERATION2!CR22)</f>
        <v>2.4832001868158575E-4</v>
      </c>
      <c r="CS22">
        <f>AVERAGE(COMB_PREDIC_ITERATION1!CS22,COMB_PREDIC_ITERATION2!CS22)</f>
        <v>2.3065675111185463E-4</v>
      </c>
      <c r="CT22">
        <f>AVERAGE(COMB_PREDIC_ITERATION1!CT22,COMB_PREDIC_ITERATION2!CT22)</f>
        <v>2.5275582683157425E-4</v>
      </c>
      <c r="CU22">
        <f>AVERAGE(COMB_PREDIC_ITERATION1!CU22,COMB_PREDIC_ITERATION2!CU22)</f>
        <v>2.4151034169555405E-4</v>
      </c>
      <c r="CV22">
        <f>AVERAGE(COMB_PREDIC_ITERATION1!CV22,COMB_PREDIC_ITERATION2!CV22)</f>
        <v>2.4510766028822481E-4</v>
      </c>
      <c r="CW22">
        <f>AVERAGE(COMB_PREDIC_ITERATION1!CW22,COMB_PREDIC_ITERATION2!CW22)</f>
        <v>2.3731693961158331E-4</v>
      </c>
    </row>
    <row r="23" spans="1:101" x14ac:dyDescent="0.25">
      <c r="A23" t="s">
        <v>41</v>
      </c>
      <c r="B23">
        <f>AVERAGE(COMB_PREDIC_ITERATION1!B23,COMB_PREDIC_ITERATION2!B23)</f>
        <v>0</v>
      </c>
      <c r="C23">
        <f>AVERAGE(COMB_PREDIC_ITERATION1!C23,COMB_PREDIC_ITERATION2!C23)</f>
        <v>0</v>
      </c>
      <c r="D23">
        <f>AVERAGE(COMB_PREDIC_ITERATION1!D23,COMB_PREDIC_ITERATION2!D23)</f>
        <v>0</v>
      </c>
      <c r="E23">
        <f>AVERAGE(COMB_PREDIC_ITERATION1!E23,COMB_PREDIC_ITERATION2!E23)</f>
        <v>0</v>
      </c>
      <c r="F23">
        <f>AVERAGE(COMB_PREDIC_ITERATION1!F23,COMB_PREDIC_ITERATION2!F23)</f>
        <v>0</v>
      </c>
      <c r="G23">
        <f>AVERAGE(COMB_PREDIC_ITERATION1!G23,COMB_PREDIC_ITERATION2!G23)</f>
        <v>0</v>
      </c>
      <c r="H23">
        <f>AVERAGE(COMB_PREDIC_ITERATION1!H23,COMB_PREDIC_ITERATION2!H23)</f>
        <v>0</v>
      </c>
      <c r="I23">
        <f>AVERAGE(COMB_PREDIC_ITERATION1!I23,COMB_PREDIC_ITERATION2!I23)</f>
        <v>0</v>
      </c>
      <c r="J23">
        <f>AVERAGE(COMB_PREDIC_ITERATION1!J23,COMB_PREDIC_ITERATION2!J23)</f>
        <v>0</v>
      </c>
      <c r="K23">
        <f>AVERAGE(COMB_PREDIC_ITERATION1!K23,COMB_PREDIC_ITERATION2!K23)</f>
        <v>0</v>
      </c>
      <c r="L23">
        <f>AVERAGE(COMB_PREDIC_ITERATION1!L23,COMB_PREDIC_ITERATION2!L23)</f>
        <v>0</v>
      </c>
      <c r="M23">
        <f>AVERAGE(COMB_PREDIC_ITERATION1!M23,COMB_PREDIC_ITERATION2!M23)</f>
        <v>0</v>
      </c>
      <c r="N23">
        <f>AVERAGE(COMB_PREDIC_ITERATION1!N23,COMB_PREDIC_ITERATION2!N23)</f>
        <v>0</v>
      </c>
      <c r="O23">
        <f>AVERAGE(COMB_PREDIC_ITERATION1!O23,COMB_PREDIC_ITERATION2!O23)</f>
        <v>0</v>
      </c>
      <c r="P23">
        <f>AVERAGE(COMB_PREDIC_ITERATION1!P23,COMB_PREDIC_ITERATION2!P23)</f>
        <v>0</v>
      </c>
      <c r="Q23">
        <f>AVERAGE(COMB_PREDIC_ITERATION1!Q23,COMB_PREDIC_ITERATION2!Q23)</f>
        <v>0</v>
      </c>
      <c r="R23">
        <f>AVERAGE(COMB_PREDIC_ITERATION1!R23,COMB_PREDIC_ITERATION2!R23)</f>
        <v>0</v>
      </c>
      <c r="S23">
        <f>AVERAGE(COMB_PREDIC_ITERATION1!S23,COMB_PREDIC_ITERATION2!S23)</f>
        <v>0</v>
      </c>
      <c r="T23">
        <f>AVERAGE(COMB_PREDIC_ITERATION1!T23,COMB_PREDIC_ITERATION2!T23)</f>
        <v>0</v>
      </c>
      <c r="U23">
        <f>AVERAGE(COMB_PREDIC_ITERATION1!U23,COMB_PREDIC_ITERATION2!U23)</f>
        <v>0</v>
      </c>
      <c r="V23">
        <f>AVERAGE(COMB_PREDIC_ITERATION1!V23,COMB_PREDIC_ITERATION2!V23)</f>
        <v>0</v>
      </c>
      <c r="W23">
        <f>AVERAGE(COMB_PREDIC_ITERATION1!W23,COMB_PREDIC_ITERATION2!W23)</f>
        <v>0</v>
      </c>
      <c r="X23">
        <f>AVERAGE(COMB_PREDIC_ITERATION1!X23,COMB_PREDIC_ITERATION2!X23)</f>
        <v>0</v>
      </c>
      <c r="Y23">
        <f>AVERAGE(COMB_PREDIC_ITERATION1!Y23,COMB_PREDIC_ITERATION2!Y23)</f>
        <v>0</v>
      </c>
      <c r="Z23">
        <f>AVERAGE(COMB_PREDIC_ITERATION1!Z23,COMB_PREDIC_ITERATION2!Z23)</f>
        <v>0</v>
      </c>
      <c r="AA23">
        <f>AVERAGE(COMB_PREDIC_ITERATION1!AA23,COMB_PREDIC_ITERATION2!AA23)</f>
        <v>0</v>
      </c>
      <c r="AB23">
        <f>AVERAGE(COMB_PREDIC_ITERATION1!AB23,COMB_PREDIC_ITERATION2!AB23)</f>
        <v>0</v>
      </c>
      <c r="AC23">
        <f>AVERAGE(COMB_PREDIC_ITERATION1!AC23,COMB_PREDIC_ITERATION2!AC23)</f>
        <v>0</v>
      </c>
      <c r="AD23">
        <f>AVERAGE(COMB_PREDIC_ITERATION1!AD23,COMB_PREDIC_ITERATION2!AD23)</f>
        <v>0</v>
      </c>
      <c r="AE23">
        <f>AVERAGE(COMB_PREDIC_ITERATION1!AE23,COMB_PREDIC_ITERATION2!AE23)</f>
        <v>0</v>
      </c>
      <c r="AF23">
        <f>AVERAGE(COMB_PREDIC_ITERATION1!AF23,COMB_PREDIC_ITERATION2!AF23)</f>
        <v>0</v>
      </c>
      <c r="AG23">
        <f>AVERAGE(COMB_PREDIC_ITERATION1!AG23,COMB_PREDIC_ITERATION2!AG23)</f>
        <v>0</v>
      </c>
      <c r="AH23">
        <f>AVERAGE(COMB_PREDIC_ITERATION1!AH23,COMB_PREDIC_ITERATION2!AH23)</f>
        <v>0</v>
      </c>
      <c r="AI23">
        <f>AVERAGE(COMB_PREDIC_ITERATION1!AI23,COMB_PREDIC_ITERATION2!AI23)</f>
        <v>0</v>
      </c>
      <c r="AJ23">
        <f>AVERAGE(COMB_PREDIC_ITERATION1!AJ23,COMB_PREDIC_ITERATION2!AJ23)</f>
        <v>0</v>
      </c>
      <c r="AK23">
        <f>AVERAGE(COMB_PREDIC_ITERATION1!AK23,COMB_PREDIC_ITERATION2!AK23)</f>
        <v>0</v>
      </c>
      <c r="AL23">
        <f>AVERAGE(COMB_PREDIC_ITERATION1!AL23,COMB_PREDIC_ITERATION2!AL23)</f>
        <v>0</v>
      </c>
      <c r="AM23">
        <f>AVERAGE(COMB_PREDIC_ITERATION1!AM23,COMB_PREDIC_ITERATION2!AM23)</f>
        <v>0</v>
      </c>
      <c r="AN23">
        <f>AVERAGE(COMB_PREDIC_ITERATION1!AN23,COMB_PREDIC_ITERATION2!AN23)</f>
        <v>0</v>
      </c>
      <c r="AO23">
        <f>AVERAGE(COMB_PREDIC_ITERATION1!AO23,COMB_PREDIC_ITERATION2!AO23)</f>
        <v>0</v>
      </c>
      <c r="AP23">
        <f>AVERAGE(COMB_PREDIC_ITERATION1!AP23,COMB_PREDIC_ITERATION2!AP23)</f>
        <v>0</v>
      </c>
      <c r="AQ23">
        <f>AVERAGE(COMB_PREDIC_ITERATION1!AQ23,COMB_PREDIC_ITERATION2!AQ23)</f>
        <v>0</v>
      </c>
      <c r="AR23">
        <f>AVERAGE(COMB_PREDIC_ITERATION1!AR23,COMB_PREDIC_ITERATION2!AR23)</f>
        <v>0</v>
      </c>
      <c r="AS23">
        <f>AVERAGE(COMB_PREDIC_ITERATION1!AS23,COMB_PREDIC_ITERATION2!AS23)</f>
        <v>0</v>
      </c>
      <c r="AT23">
        <f>AVERAGE(COMB_PREDIC_ITERATION1!AT23,COMB_PREDIC_ITERATION2!AT23)</f>
        <v>0</v>
      </c>
      <c r="AU23">
        <f>AVERAGE(COMB_PREDIC_ITERATION1!AU23,COMB_PREDIC_ITERATION2!AU23)</f>
        <v>0</v>
      </c>
      <c r="AV23">
        <f>AVERAGE(COMB_PREDIC_ITERATION1!AV23,COMB_PREDIC_ITERATION2!AV23)</f>
        <v>0</v>
      </c>
      <c r="AW23">
        <f>AVERAGE(COMB_PREDIC_ITERATION1!AW23,COMB_PREDIC_ITERATION2!AW23)</f>
        <v>0</v>
      </c>
      <c r="AX23">
        <f>AVERAGE(COMB_PREDIC_ITERATION1!AX23,COMB_PREDIC_ITERATION2!AX23)</f>
        <v>0</v>
      </c>
      <c r="AY23">
        <f>AVERAGE(COMB_PREDIC_ITERATION1!AY23,COMB_PREDIC_ITERATION2!AY23)</f>
        <v>0</v>
      </c>
      <c r="AZ23">
        <f>AVERAGE(COMB_PREDIC_ITERATION1!AZ23,COMB_PREDIC_ITERATION2!AZ23)</f>
        <v>0</v>
      </c>
      <c r="BA23">
        <f>AVERAGE(COMB_PREDIC_ITERATION1!BA23,COMB_PREDIC_ITERATION2!BA23)</f>
        <v>0</v>
      </c>
      <c r="BB23">
        <f>AVERAGE(COMB_PREDIC_ITERATION1!BB23,COMB_PREDIC_ITERATION2!BB23)</f>
        <v>0</v>
      </c>
      <c r="BC23">
        <f>AVERAGE(COMB_PREDIC_ITERATION1!BC23,COMB_PREDIC_ITERATION2!BC23)</f>
        <v>0</v>
      </c>
      <c r="BD23">
        <f>AVERAGE(COMB_PREDIC_ITERATION1!BD23,COMB_PREDIC_ITERATION2!BD23)</f>
        <v>0</v>
      </c>
      <c r="BE23">
        <f>AVERAGE(COMB_PREDIC_ITERATION1!BE23,COMB_PREDIC_ITERATION2!BE23)</f>
        <v>0</v>
      </c>
      <c r="BF23">
        <f>AVERAGE(COMB_PREDIC_ITERATION1!BF23,COMB_PREDIC_ITERATION2!BF23)</f>
        <v>0</v>
      </c>
      <c r="BG23">
        <f>AVERAGE(COMB_PREDIC_ITERATION1!BG23,COMB_PREDIC_ITERATION2!BG23)</f>
        <v>0</v>
      </c>
      <c r="BH23">
        <f>AVERAGE(COMB_PREDIC_ITERATION1!BH23,COMB_PREDIC_ITERATION2!BH23)</f>
        <v>0</v>
      </c>
      <c r="BI23">
        <f>AVERAGE(COMB_PREDIC_ITERATION1!BI23,COMB_PREDIC_ITERATION2!BI23)</f>
        <v>0</v>
      </c>
      <c r="BJ23">
        <f>AVERAGE(COMB_PREDIC_ITERATION1!BJ23,COMB_PREDIC_ITERATION2!BJ23)</f>
        <v>0</v>
      </c>
      <c r="BK23">
        <f>AVERAGE(COMB_PREDIC_ITERATION1!BK23,COMB_PREDIC_ITERATION2!BK23)</f>
        <v>0</v>
      </c>
      <c r="BL23">
        <f>AVERAGE(COMB_PREDIC_ITERATION1!BL23,COMB_PREDIC_ITERATION2!BL23)</f>
        <v>0</v>
      </c>
      <c r="BM23">
        <f>AVERAGE(COMB_PREDIC_ITERATION1!BM23,COMB_PREDIC_ITERATION2!BM23)</f>
        <v>0</v>
      </c>
      <c r="BN23">
        <f>AVERAGE(COMB_PREDIC_ITERATION1!BN23,COMB_PREDIC_ITERATION2!BN23)</f>
        <v>0</v>
      </c>
      <c r="BO23">
        <f>AVERAGE(COMB_PREDIC_ITERATION1!BO23,COMB_PREDIC_ITERATION2!BO23)</f>
        <v>0</v>
      </c>
      <c r="BP23">
        <f>AVERAGE(COMB_PREDIC_ITERATION1!BP23,COMB_PREDIC_ITERATION2!BP23)</f>
        <v>0</v>
      </c>
      <c r="BQ23">
        <f>AVERAGE(COMB_PREDIC_ITERATION1!BQ23,COMB_PREDIC_ITERATION2!BQ23)</f>
        <v>0</v>
      </c>
      <c r="BR23">
        <f>AVERAGE(COMB_PREDIC_ITERATION1!BR23,COMB_PREDIC_ITERATION2!BR23)</f>
        <v>0</v>
      </c>
      <c r="BS23">
        <f>AVERAGE(COMB_PREDIC_ITERATION1!BS23,COMB_PREDIC_ITERATION2!BS23)</f>
        <v>0</v>
      </c>
      <c r="BT23">
        <f>AVERAGE(COMB_PREDIC_ITERATION1!BT23,COMB_PREDIC_ITERATION2!BT23)</f>
        <v>0</v>
      </c>
      <c r="BU23">
        <f>AVERAGE(COMB_PREDIC_ITERATION1!BU23,COMB_PREDIC_ITERATION2!BU23)</f>
        <v>0</v>
      </c>
      <c r="BV23">
        <f>AVERAGE(COMB_PREDIC_ITERATION1!BV23,COMB_PREDIC_ITERATION2!BV23)</f>
        <v>0</v>
      </c>
      <c r="BW23">
        <f>AVERAGE(COMB_PREDIC_ITERATION1!BW23,COMB_PREDIC_ITERATION2!BW23)</f>
        <v>0</v>
      </c>
      <c r="BX23">
        <f>AVERAGE(COMB_PREDIC_ITERATION1!BX23,COMB_PREDIC_ITERATION2!BX23)</f>
        <v>0</v>
      </c>
      <c r="BY23">
        <f>AVERAGE(COMB_PREDIC_ITERATION1!BY23,COMB_PREDIC_ITERATION2!BY23)</f>
        <v>0</v>
      </c>
      <c r="BZ23">
        <f>AVERAGE(COMB_PREDIC_ITERATION1!BZ23,COMB_PREDIC_ITERATION2!BZ23)</f>
        <v>0</v>
      </c>
      <c r="CA23">
        <f>AVERAGE(COMB_PREDIC_ITERATION1!CA23,COMB_PREDIC_ITERATION2!CA23)</f>
        <v>0</v>
      </c>
      <c r="CB23">
        <f>AVERAGE(COMB_PREDIC_ITERATION1!CB23,COMB_PREDIC_ITERATION2!CB23)</f>
        <v>0</v>
      </c>
      <c r="CC23">
        <f>AVERAGE(COMB_PREDIC_ITERATION1!CC23,COMB_PREDIC_ITERATION2!CC23)</f>
        <v>0</v>
      </c>
      <c r="CD23">
        <f>AVERAGE(COMB_PREDIC_ITERATION1!CD23,COMB_PREDIC_ITERATION2!CD23)</f>
        <v>0</v>
      </c>
      <c r="CE23">
        <f>AVERAGE(COMB_PREDIC_ITERATION1!CE23,COMB_PREDIC_ITERATION2!CE23)</f>
        <v>0</v>
      </c>
      <c r="CF23">
        <f>AVERAGE(COMB_PREDIC_ITERATION1!CF23,COMB_PREDIC_ITERATION2!CF23)</f>
        <v>0</v>
      </c>
      <c r="CG23">
        <f>AVERAGE(COMB_PREDIC_ITERATION1!CG23,COMB_PREDIC_ITERATION2!CG23)</f>
        <v>0</v>
      </c>
      <c r="CH23">
        <f>AVERAGE(COMB_PREDIC_ITERATION1!CH23,COMB_PREDIC_ITERATION2!CH23)</f>
        <v>0</v>
      </c>
      <c r="CI23">
        <f>AVERAGE(COMB_PREDIC_ITERATION1!CI23,COMB_PREDIC_ITERATION2!CI23)</f>
        <v>0</v>
      </c>
      <c r="CJ23">
        <f>AVERAGE(COMB_PREDIC_ITERATION1!CJ23,COMB_PREDIC_ITERATION2!CJ23)</f>
        <v>0</v>
      </c>
      <c r="CK23">
        <f>AVERAGE(COMB_PREDIC_ITERATION1!CK23,COMB_PREDIC_ITERATION2!CK23)</f>
        <v>0</v>
      </c>
      <c r="CL23">
        <f>AVERAGE(COMB_PREDIC_ITERATION1!CL23,COMB_PREDIC_ITERATION2!CL23)</f>
        <v>0</v>
      </c>
      <c r="CM23">
        <f>AVERAGE(COMB_PREDIC_ITERATION1!CM23,COMB_PREDIC_ITERATION2!CM23)</f>
        <v>0</v>
      </c>
      <c r="CN23">
        <f>AVERAGE(COMB_PREDIC_ITERATION1!CN23,COMB_PREDIC_ITERATION2!CN23)</f>
        <v>0</v>
      </c>
      <c r="CO23">
        <f>AVERAGE(COMB_PREDIC_ITERATION1!CO23,COMB_PREDIC_ITERATION2!CO23)</f>
        <v>0</v>
      </c>
      <c r="CP23">
        <f>AVERAGE(COMB_PREDIC_ITERATION1!CP23,COMB_PREDIC_ITERATION2!CP23)</f>
        <v>0</v>
      </c>
      <c r="CQ23">
        <f>AVERAGE(COMB_PREDIC_ITERATION1!CQ23,COMB_PREDIC_ITERATION2!CQ23)</f>
        <v>0</v>
      </c>
      <c r="CR23">
        <f>AVERAGE(COMB_PREDIC_ITERATION1!CR23,COMB_PREDIC_ITERATION2!CR23)</f>
        <v>0</v>
      </c>
      <c r="CS23">
        <f>AVERAGE(COMB_PREDIC_ITERATION1!CS23,COMB_PREDIC_ITERATION2!CS23)</f>
        <v>0</v>
      </c>
      <c r="CT23">
        <f>AVERAGE(COMB_PREDIC_ITERATION1!CT23,COMB_PREDIC_ITERATION2!CT23)</f>
        <v>0</v>
      </c>
      <c r="CU23">
        <f>AVERAGE(COMB_PREDIC_ITERATION1!CU23,COMB_PREDIC_ITERATION2!CU23)</f>
        <v>0</v>
      </c>
      <c r="CV23">
        <f>AVERAGE(COMB_PREDIC_ITERATION1!CV23,COMB_PREDIC_ITERATION2!CV23)</f>
        <v>0</v>
      </c>
      <c r="CW23">
        <f>AVERAGE(COMB_PREDIC_ITERATION1!CW23,COMB_PREDIC_ITERATION2!CW23)</f>
        <v>0</v>
      </c>
    </row>
    <row r="24" spans="1:101" x14ac:dyDescent="0.25">
      <c r="A24" t="s">
        <v>42</v>
      </c>
      <c r="B24">
        <f>AVERAGE(COMB_PREDIC_ITERATION1!B24,COMB_PREDIC_ITERATION2!B24)</f>
        <v>2.0551073112283569E-3</v>
      </c>
      <c r="C24">
        <f>AVERAGE(COMB_PREDIC_ITERATION1!C24,COMB_PREDIC_ITERATION2!C24)</f>
        <v>2.0527689748214097E-3</v>
      </c>
      <c r="D24">
        <f>AVERAGE(COMB_PREDIC_ITERATION1!D24,COMB_PREDIC_ITERATION2!D24)</f>
        <v>2.1214595156674385E-3</v>
      </c>
      <c r="E24">
        <f>AVERAGE(COMB_PREDIC_ITERATION1!E24,COMB_PREDIC_ITERATION2!E24)</f>
        <v>2.1987279278468806E-3</v>
      </c>
      <c r="F24">
        <f>AVERAGE(COMB_PREDIC_ITERATION1!F24,COMB_PREDIC_ITERATION2!F24)</f>
        <v>2.0742716964741001E-3</v>
      </c>
      <c r="G24">
        <f>AVERAGE(COMB_PREDIC_ITERATION1!G24,COMB_PREDIC_ITERATION2!G24)</f>
        <v>2.1375319993483565E-3</v>
      </c>
      <c r="H24">
        <f>AVERAGE(COMB_PREDIC_ITERATION1!H24,COMB_PREDIC_ITERATION2!H24)</f>
        <v>2.1205285929886113E-3</v>
      </c>
      <c r="I24">
        <f>AVERAGE(COMB_PREDIC_ITERATION1!I24,COMB_PREDIC_ITERATION2!I24)</f>
        <v>2.1666477991485866E-3</v>
      </c>
      <c r="J24">
        <f>AVERAGE(COMB_PREDIC_ITERATION1!J24,COMB_PREDIC_ITERATION2!J24)</f>
        <v>2.1242218998561808E-3</v>
      </c>
      <c r="K24">
        <f>AVERAGE(COMB_PREDIC_ITERATION1!K24,COMB_PREDIC_ITERATION2!K24)</f>
        <v>2.2016365643254647E-3</v>
      </c>
      <c r="L24">
        <f>AVERAGE(COMB_PREDIC_ITERATION1!L24,COMB_PREDIC_ITERATION2!L24)</f>
        <v>2.1496207467395162E-3</v>
      </c>
      <c r="M24">
        <f>AVERAGE(COMB_PREDIC_ITERATION1!M24,COMB_PREDIC_ITERATION2!M24)</f>
        <v>2.0569628971609469E-3</v>
      </c>
      <c r="N24">
        <f>AVERAGE(COMB_PREDIC_ITERATION1!N24,COMB_PREDIC_ITERATION2!N24)</f>
        <v>2.1241081758270369E-3</v>
      </c>
      <c r="O24">
        <f>AVERAGE(COMB_PREDIC_ITERATION1!O24,COMB_PREDIC_ITERATION2!O24)</f>
        <v>2.1022689797632293E-3</v>
      </c>
      <c r="P24">
        <f>AVERAGE(COMB_PREDIC_ITERATION1!P24,COMB_PREDIC_ITERATION2!P24)</f>
        <v>2.1681314833994682E-3</v>
      </c>
      <c r="Q24">
        <f>AVERAGE(COMB_PREDIC_ITERATION1!Q24,COMB_PREDIC_ITERATION2!Q24)</f>
        <v>2.2061252852332153E-3</v>
      </c>
      <c r="R24">
        <f>AVERAGE(COMB_PREDIC_ITERATION1!R24,COMB_PREDIC_ITERATION2!R24)</f>
        <v>2.2732736177147163E-3</v>
      </c>
      <c r="S24">
        <f>AVERAGE(COMB_PREDIC_ITERATION1!S24,COMB_PREDIC_ITERATION2!S24)</f>
        <v>2.1072324890352196E-3</v>
      </c>
      <c r="T24">
        <f>AVERAGE(COMB_PREDIC_ITERATION1!T24,COMB_PREDIC_ITERATION2!T24)</f>
        <v>2.0791869488769399E-3</v>
      </c>
      <c r="U24">
        <f>AVERAGE(COMB_PREDIC_ITERATION1!U24,COMB_PREDIC_ITERATION2!U24)</f>
        <v>2.132440799053521E-3</v>
      </c>
      <c r="V24">
        <f>AVERAGE(COMB_PREDIC_ITERATION1!V24,COMB_PREDIC_ITERATION2!V24)</f>
        <v>2.0797089509755136E-3</v>
      </c>
      <c r="W24">
        <f>AVERAGE(COMB_PREDIC_ITERATION1!W24,COMB_PREDIC_ITERATION2!W24)</f>
        <v>2.1696956431988511E-3</v>
      </c>
      <c r="X24">
        <f>AVERAGE(COMB_PREDIC_ITERATION1!X24,COMB_PREDIC_ITERATION2!X24)</f>
        <v>2.1431631206895885E-3</v>
      </c>
      <c r="Y24">
        <f>AVERAGE(COMB_PREDIC_ITERATION1!Y24,COMB_PREDIC_ITERATION2!Y24)</f>
        <v>2.1538122585223092E-3</v>
      </c>
      <c r="Z24">
        <f>AVERAGE(COMB_PREDIC_ITERATION1!Z24,COMB_PREDIC_ITERATION2!Z24)</f>
        <v>2.1433597280048613E-3</v>
      </c>
      <c r="AA24">
        <f>AVERAGE(COMB_PREDIC_ITERATION1!AA24,COMB_PREDIC_ITERATION2!AA24)</f>
        <v>2.2359857040276433E-3</v>
      </c>
      <c r="AB24">
        <f>AVERAGE(COMB_PREDIC_ITERATION1!AB24,COMB_PREDIC_ITERATION2!AB24)</f>
        <v>2.0766826775155556E-3</v>
      </c>
      <c r="AC24">
        <f>AVERAGE(COMB_PREDIC_ITERATION1!AC24,COMB_PREDIC_ITERATION2!AC24)</f>
        <v>2.2150936452997863E-3</v>
      </c>
      <c r="AD24">
        <f>AVERAGE(COMB_PREDIC_ITERATION1!AD24,COMB_PREDIC_ITERATION2!AD24)</f>
        <v>2.1651132168229313E-3</v>
      </c>
      <c r="AE24">
        <f>AVERAGE(COMB_PREDIC_ITERATION1!AE24,COMB_PREDIC_ITERATION2!AE24)</f>
        <v>2.2010773268813242E-3</v>
      </c>
      <c r="AF24">
        <f>AVERAGE(COMB_PREDIC_ITERATION1!AF24,COMB_PREDIC_ITERATION2!AF24)</f>
        <v>2.1031949445080838E-3</v>
      </c>
      <c r="AG24">
        <f>AVERAGE(COMB_PREDIC_ITERATION1!AG24,COMB_PREDIC_ITERATION2!AG24)</f>
        <v>2.122545035408584E-3</v>
      </c>
      <c r="AH24">
        <f>AVERAGE(COMB_PREDIC_ITERATION1!AH24,COMB_PREDIC_ITERATION2!AH24)</f>
        <v>2.2078552427391238E-3</v>
      </c>
      <c r="AI24">
        <f>AVERAGE(COMB_PREDIC_ITERATION1!AI24,COMB_PREDIC_ITERATION2!AI24)</f>
        <v>2.1567433637308788E-3</v>
      </c>
      <c r="AJ24">
        <f>AVERAGE(COMB_PREDIC_ITERATION1!AJ24,COMB_PREDIC_ITERATION2!AJ24)</f>
        <v>2.2082024546897774E-3</v>
      </c>
      <c r="AK24">
        <f>AVERAGE(COMB_PREDIC_ITERATION1!AK24,COMB_PREDIC_ITERATION2!AK24)</f>
        <v>2.1857327487993616E-3</v>
      </c>
      <c r="AL24">
        <f>AVERAGE(COMB_PREDIC_ITERATION1!AL24,COMB_PREDIC_ITERATION2!AL24)</f>
        <v>2.154977062986852E-3</v>
      </c>
      <c r="AM24">
        <f>AVERAGE(COMB_PREDIC_ITERATION1!AM24,COMB_PREDIC_ITERATION2!AM24)</f>
        <v>2.1118484684370976E-3</v>
      </c>
      <c r="AN24">
        <f>AVERAGE(COMB_PREDIC_ITERATION1!AN24,COMB_PREDIC_ITERATION2!AN24)</f>
        <v>2.1754598049478872E-3</v>
      </c>
      <c r="AO24">
        <f>AVERAGE(COMB_PREDIC_ITERATION1!AO24,COMB_PREDIC_ITERATION2!AO24)</f>
        <v>2.1133534847263373E-3</v>
      </c>
      <c r="AP24">
        <f>AVERAGE(COMB_PREDIC_ITERATION1!AP24,COMB_PREDIC_ITERATION2!AP24)</f>
        <v>2.1303442970332645E-3</v>
      </c>
      <c r="AQ24">
        <f>AVERAGE(COMB_PREDIC_ITERATION1!AQ24,COMB_PREDIC_ITERATION2!AQ24)</f>
        <v>2.1772556783607091E-3</v>
      </c>
      <c r="AR24">
        <f>AVERAGE(COMB_PREDIC_ITERATION1!AR24,COMB_PREDIC_ITERATION2!AR24)</f>
        <v>2.1615784173677306E-3</v>
      </c>
      <c r="AS24">
        <f>AVERAGE(COMB_PREDIC_ITERATION1!AS24,COMB_PREDIC_ITERATION2!AS24)</f>
        <v>2.1405600422731061E-3</v>
      </c>
      <c r="AT24">
        <f>AVERAGE(COMB_PREDIC_ITERATION1!AT24,COMB_PREDIC_ITERATION2!AT24)</f>
        <v>2.1724406420495553E-3</v>
      </c>
      <c r="AU24">
        <f>AVERAGE(COMB_PREDIC_ITERATION1!AU24,COMB_PREDIC_ITERATION2!AU24)</f>
        <v>2.1470630394892741E-3</v>
      </c>
      <c r="AV24">
        <f>AVERAGE(COMB_PREDIC_ITERATION1!AV24,COMB_PREDIC_ITERATION2!AV24)</f>
        <v>2.1443954724242962E-3</v>
      </c>
      <c r="AW24">
        <f>AVERAGE(COMB_PREDIC_ITERATION1!AW24,COMB_PREDIC_ITERATION2!AW24)</f>
        <v>2.1124272281357707E-3</v>
      </c>
      <c r="AX24">
        <f>AVERAGE(COMB_PREDIC_ITERATION1!AX24,COMB_PREDIC_ITERATION2!AX24)</f>
        <v>2.2157858692344011E-3</v>
      </c>
      <c r="AY24">
        <f>AVERAGE(COMB_PREDIC_ITERATION1!AY24,COMB_PREDIC_ITERATION2!AY24)</f>
        <v>2.1453474340069082E-3</v>
      </c>
      <c r="AZ24">
        <f>AVERAGE(COMB_PREDIC_ITERATION1!AZ24,COMB_PREDIC_ITERATION2!AZ24)</f>
        <v>2.0875404033508186E-3</v>
      </c>
      <c r="BA24">
        <f>AVERAGE(COMB_PREDIC_ITERATION1!BA24,COMB_PREDIC_ITERATION2!BA24)</f>
        <v>2.0907966932350334E-3</v>
      </c>
      <c r="BB24">
        <f>AVERAGE(COMB_PREDIC_ITERATION1!BB24,COMB_PREDIC_ITERATION2!BB24)</f>
        <v>2.1770149389374544E-3</v>
      </c>
      <c r="BC24">
        <f>AVERAGE(COMB_PREDIC_ITERATION1!BC24,COMB_PREDIC_ITERATION2!BC24)</f>
        <v>2.1108904730375447E-3</v>
      </c>
      <c r="BD24">
        <f>AVERAGE(COMB_PREDIC_ITERATION1!BD24,COMB_PREDIC_ITERATION2!BD24)</f>
        <v>2.2958154153011126E-3</v>
      </c>
      <c r="BE24">
        <f>AVERAGE(COMB_PREDIC_ITERATION1!BE24,COMB_PREDIC_ITERATION2!BE24)</f>
        <v>2.220155568084053E-3</v>
      </c>
      <c r="BF24">
        <f>AVERAGE(COMB_PREDIC_ITERATION1!BF24,COMB_PREDIC_ITERATION2!BF24)</f>
        <v>2.1559967673089927E-3</v>
      </c>
      <c r="BG24">
        <f>AVERAGE(COMB_PREDIC_ITERATION1!BG24,COMB_PREDIC_ITERATION2!BG24)</f>
        <v>2.193348054306593E-3</v>
      </c>
      <c r="BH24">
        <f>AVERAGE(COMB_PREDIC_ITERATION1!BH24,COMB_PREDIC_ITERATION2!BH24)</f>
        <v>2.2022656771848231E-3</v>
      </c>
      <c r="BI24">
        <f>AVERAGE(COMB_PREDIC_ITERATION1!BI24,COMB_PREDIC_ITERATION2!BI24)</f>
        <v>2.0980076379587698E-3</v>
      </c>
      <c r="BJ24">
        <f>AVERAGE(COMB_PREDIC_ITERATION1!BJ24,COMB_PREDIC_ITERATION2!BJ24)</f>
        <v>2.1687639093857787E-3</v>
      </c>
      <c r="BK24">
        <f>AVERAGE(COMB_PREDIC_ITERATION1!BK24,COMB_PREDIC_ITERATION2!BK24)</f>
        <v>2.1831390357468388E-3</v>
      </c>
      <c r="BL24">
        <f>AVERAGE(COMB_PREDIC_ITERATION1!BL24,COMB_PREDIC_ITERATION2!BL24)</f>
        <v>2.2200009417432231E-3</v>
      </c>
      <c r="BM24">
        <f>AVERAGE(COMB_PREDIC_ITERATION1!BM24,COMB_PREDIC_ITERATION2!BM24)</f>
        <v>2.1079191364946322E-3</v>
      </c>
      <c r="BN24">
        <f>AVERAGE(COMB_PREDIC_ITERATION1!BN24,COMB_PREDIC_ITERATION2!BN24)</f>
        <v>2.1183933704203919E-3</v>
      </c>
      <c r="BO24">
        <f>AVERAGE(COMB_PREDIC_ITERATION1!BO24,COMB_PREDIC_ITERATION2!BO24)</f>
        <v>2.07339300822597E-3</v>
      </c>
      <c r="BP24">
        <f>AVERAGE(COMB_PREDIC_ITERATION1!BP24,COMB_PREDIC_ITERATION2!BP24)</f>
        <v>2.1695029740066781E-3</v>
      </c>
      <c r="BQ24">
        <f>AVERAGE(COMB_PREDIC_ITERATION1!BQ24,COMB_PREDIC_ITERATION2!BQ24)</f>
        <v>2.2163464752474613E-3</v>
      </c>
      <c r="BR24">
        <f>AVERAGE(COMB_PREDIC_ITERATION1!BR24,COMB_PREDIC_ITERATION2!BR24)</f>
        <v>2.1285157078024678E-3</v>
      </c>
      <c r="BS24">
        <f>AVERAGE(COMB_PREDIC_ITERATION1!BS24,COMB_PREDIC_ITERATION2!BS24)</f>
        <v>2.2416903704216506E-3</v>
      </c>
      <c r="BT24">
        <f>AVERAGE(COMB_PREDIC_ITERATION1!BT24,COMB_PREDIC_ITERATION2!BT24)</f>
        <v>2.0975198135507445E-3</v>
      </c>
      <c r="BU24">
        <f>AVERAGE(COMB_PREDIC_ITERATION1!BU24,COMB_PREDIC_ITERATION2!BU24)</f>
        <v>2.0974371980408855E-3</v>
      </c>
      <c r="BV24">
        <f>AVERAGE(COMB_PREDIC_ITERATION1!BV24,COMB_PREDIC_ITERATION2!BV24)</f>
        <v>2.1418186708300913E-3</v>
      </c>
      <c r="BW24">
        <f>AVERAGE(COMB_PREDIC_ITERATION1!BW24,COMB_PREDIC_ITERATION2!BW24)</f>
        <v>2.1552287008325022E-3</v>
      </c>
      <c r="BX24">
        <f>AVERAGE(COMB_PREDIC_ITERATION1!BX24,COMB_PREDIC_ITERATION2!BX24)</f>
        <v>2.2219504557810001E-3</v>
      </c>
      <c r="BY24">
        <f>AVERAGE(COMB_PREDIC_ITERATION1!BY24,COMB_PREDIC_ITERATION2!BY24)</f>
        <v>2.0240129734663877E-3</v>
      </c>
      <c r="BZ24">
        <f>AVERAGE(COMB_PREDIC_ITERATION1!BZ24,COMB_PREDIC_ITERATION2!BZ24)</f>
        <v>2.2385930215095455E-3</v>
      </c>
      <c r="CA24">
        <f>AVERAGE(COMB_PREDIC_ITERATION1!CA24,COMB_PREDIC_ITERATION2!CA24)</f>
        <v>2.1714350698165911E-3</v>
      </c>
      <c r="CB24">
        <f>AVERAGE(COMB_PREDIC_ITERATION1!CB24,COMB_PREDIC_ITERATION2!CB24)</f>
        <v>2.1675464580893245E-3</v>
      </c>
      <c r="CC24">
        <f>AVERAGE(COMB_PREDIC_ITERATION1!CC24,COMB_PREDIC_ITERATION2!CC24)</f>
        <v>2.1186217911857335E-3</v>
      </c>
      <c r="CD24">
        <f>AVERAGE(COMB_PREDIC_ITERATION1!CD24,COMB_PREDIC_ITERATION2!CD24)</f>
        <v>2.0897818786953818E-3</v>
      </c>
      <c r="CE24">
        <f>AVERAGE(COMB_PREDIC_ITERATION1!CE24,COMB_PREDIC_ITERATION2!CE24)</f>
        <v>2.1939723709488192E-3</v>
      </c>
      <c r="CF24">
        <f>AVERAGE(COMB_PREDIC_ITERATION1!CF24,COMB_PREDIC_ITERATION2!CF24)</f>
        <v>2.2776254160711568E-3</v>
      </c>
      <c r="CG24">
        <f>AVERAGE(COMB_PREDIC_ITERATION1!CG24,COMB_PREDIC_ITERATION2!CG24)</f>
        <v>2.2865311291135268E-3</v>
      </c>
      <c r="CH24">
        <f>AVERAGE(COMB_PREDIC_ITERATION1!CH24,COMB_PREDIC_ITERATION2!CH24)</f>
        <v>2.1431069667467014E-3</v>
      </c>
      <c r="CI24">
        <f>AVERAGE(COMB_PREDIC_ITERATION1!CI24,COMB_PREDIC_ITERATION2!CI24)</f>
        <v>2.1882819101220427E-3</v>
      </c>
      <c r="CJ24">
        <f>AVERAGE(COMB_PREDIC_ITERATION1!CJ24,COMB_PREDIC_ITERATION2!CJ24)</f>
        <v>2.2190475277334221E-3</v>
      </c>
      <c r="CK24">
        <f>AVERAGE(COMB_PREDIC_ITERATION1!CK24,COMB_PREDIC_ITERATION2!CK24)</f>
        <v>2.1973567127229789E-3</v>
      </c>
      <c r="CL24">
        <f>AVERAGE(COMB_PREDIC_ITERATION1!CL24,COMB_PREDIC_ITERATION2!CL24)</f>
        <v>2.2055592062834965E-3</v>
      </c>
      <c r="CM24">
        <f>AVERAGE(COMB_PREDIC_ITERATION1!CM24,COMB_PREDIC_ITERATION2!CM24)</f>
        <v>2.1974799797997331E-3</v>
      </c>
      <c r="CN24">
        <f>AVERAGE(COMB_PREDIC_ITERATION1!CN24,COMB_PREDIC_ITERATION2!CN24)</f>
        <v>2.2031026833561136E-3</v>
      </c>
      <c r="CO24">
        <f>AVERAGE(COMB_PREDIC_ITERATION1!CO24,COMB_PREDIC_ITERATION2!CO24)</f>
        <v>2.2085370306714506E-3</v>
      </c>
      <c r="CP24">
        <f>AVERAGE(COMB_PREDIC_ITERATION1!CP24,COMB_PREDIC_ITERATION2!CP24)</f>
        <v>2.2343040430249927E-3</v>
      </c>
      <c r="CQ24">
        <f>AVERAGE(COMB_PREDIC_ITERATION1!CQ24,COMB_PREDIC_ITERATION2!CQ24)</f>
        <v>2.2388172229814555E-3</v>
      </c>
      <c r="CR24">
        <f>AVERAGE(COMB_PREDIC_ITERATION1!CR24,COMB_PREDIC_ITERATION2!CR24)</f>
        <v>2.2445180046989071E-3</v>
      </c>
      <c r="CS24">
        <f>AVERAGE(COMB_PREDIC_ITERATION1!CS24,COMB_PREDIC_ITERATION2!CS24)</f>
        <v>2.2044212075940013E-3</v>
      </c>
      <c r="CT24">
        <f>AVERAGE(COMB_PREDIC_ITERATION1!CT24,COMB_PREDIC_ITERATION2!CT24)</f>
        <v>2.2143559769913362E-3</v>
      </c>
      <c r="CU24">
        <f>AVERAGE(COMB_PREDIC_ITERATION1!CU24,COMB_PREDIC_ITERATION2!CU24)</f>
        <v>2.1934939864981708E-3</v>
      </c>
      <c r="CV24">
        <f>AVERAGE(COMB_PREDIC_ITERATION1!CV24,COMB_PREDIC_ITERATION2!CV24)</f>
        <v>2.1324147629036027E-3</v>
      </c>
      <c r="CW24">
        <f>AVERAGE(COMB_PREDIC_ITERATION1!CW24,COMB_PREDIC_ITERATION2!CW24)</f>
        <v>2.160649189371238E-3</v>
      </c>
    </row>
    <row r="25" spans="1:101" x14ac:dyDescent="0.25">
      <c r="A25" t="s">
        <v>43</v>
      </c>
      <c r="B25">
        <f>AVERAGE(COMB_PREDIC_ITERATION1!B25,COMB_PREDIC_ITERATION2!B25)</f>
        <v>1.5215638351487671E-3</v>
      </c>
      <c r="C25">
        <f>AVERAGE(COMB_PREDIC_ITERATION1!C25,COMB_PREDIC_ITERATION2!C25)</f>
        <v>1.5281153769858074E-3</v>
      </c>
      <c r="D25">
        <f>AVERAGE(COMB_PREDIC_ITERATION1!D25,COMB_PREDIC_ITERATION2!D25)</f>
        <v>1.5618010841269418E-3</v>
      </c>
      <c r="E25">
        <f>AVERAGE(COMB_PREDIC_ITERATION1!E25,COMB_PREDIC_ITERATION2!E25)</f>
        <v>1.5236003465019816E-3</v>
      </c>
      <c r="F25">
        <f>AVERAGE(COMB_PREDIC_ITERATION1!F25,COMB_PREDIC_ITERATION2!F25)</f>
        <v>1.5303845622980151E-3</v>
      </c>
      <c r="G25">
        <f>AVERAGE(COMB_PREDIC_ITERATION1!G25,COMB_PREDIC_ITERATION2!G25)</f>
        <v>1.4725137987822655E-3</v>
      </c>
      <c r="H25">
        <f>AVERAGE(COMB_PREDIC_ITERATION1!H25,COMB_PREDIC_ITERATION2!H25)</f>
        <v>1.5558511177726445E-3</v>
      </c>
      <c r="I25">
        <f>AVERAGE(COMB_PREDIC_ITERATION1!I25,COMB_PREDIC_ITERATION2!I25)</f>
        <v>1.4782056092051401E-3</v>
      </c>
      <c r="J25">
        <f>AVERAGE(COMB_PREDIC_ITERATION1!J25,COMB_PREDIC_ITERATION2!J25)</f>
        <v>1.5193907502562079E-3</v>
      </c>
      <c r="K25">
        <f>AVERAGE(COMB_PREDIC_ITERATION1!K25,COMB_PREDIC_ITERATION2!K25)</f>
        <v>1.5264152278907958E-3</v>
      </c>
      <c r="L25">
        <f>AVERAGE(COMB_PREDIC_ITERATION1!L25,COMB_PREDIC_ITERATION2!L25)</f>
        <v>1.5142270310323897E-3</v>
      </c>
      <c r="M25">
        <f>AVERAGE(COMB_PREDIC_ITERATION1!M25,COMB_PREDIC_ITERATION2!M25)</f>
        <v>1.510364100909713E-3</v>
      </c>
      <c r="N25">
        <f>AVERAGE(COMB_PREDIC_ITERATION1!N25,COMB_PREDIC_ITERATION2!N25)</f>
        <v>1.4872629817802138E-3</v>
      </c>
      <c r="O25">
        <f>AVERAGE(COMB_PREDIC_ITERATION1!O25,COMB_PREDIC_ITERATION2!O25)</f>
        <v>1.4675226452418096E-3</v>
      </c>
      <c r="P25">
        <f>AVERAGE(COMB_PREDIC_ITERATION1!P25,COMB_PREDIC_ITERATION2!P25)</f>
        <v>1.5283846394184759E-3</v>
      </c>
      <c r="Q25">
        <f>AVERAGE(COMB_PREDIC_ITERATION1!Q25,COMB_PREDIC_ITERATION2!Q25)</f>
        <v>1.5145729418626452E-3</v>
      </c>
      <c r="R25">
        <f>AVERAGE(COMB_PREDIC_ITERATION1!R25,COMB_PREDIC_ITERATION2!R25)</f>
        <v>1.5396293862361709E-3</v>
      </c>
      <c r="S25">
        <f>AVERAGE(COMB_PREDIC_ITERATION1!S25,COMB_PREDIC_ITERATION2!S25)</f>
        <v>1.4866870212044262E-3</v>
      </c>
      <c r="T25">
        <f>AVERAGE(COMB_PREDIC_ITERATION1!T25,COMB_PREDIC_ITERATION2!T25)</f>
        <v>1.5059328046002035E-3</v>
      </c>
      <c r="U25">
        <f>AVERAGE(COMB_PREDIC_ITERATION1!U25,COMB_PREDIC_ITERATION2!U25)</f>
        <v>1.5681664966041495E-3</v>
      </c>
      <c r="V25">
        <f>AVERAGE(COMB_PREDIC_ITERATION1!V25,COMB_PREDIC_ITERATION2!V25)</f>
        <v>1.4553913318930364E-3</v>
      </c>
      <c r="W25">
        <f>AVERAGE(COMB_PREDIC_ITERATION1!W25,COMB_PREDIC_ITERATION2!W25)</f>
        <v>1.4481383298432845E-3</v>
      </c>
      <c r="X25">
        <f>AVERAGE(COMB_PREDIC_ITERATION1!X25,COMB_PREDIC_ITERATION2!X25)</f>
        <v>1.5257845460081726E-3</v>
      </c>
      <c r="Y25">
        <f>AVERAGE(COMB_PREDIC_ITERATION1!Y25,COMB_PREDIC_ITERATION2!Y25)</f>
        <v>1.5353281565488965E-3</v>
      </c>
      <c r="Z25">
        <f>AVERAGE(COMB_PREDIC_ITERATION1!Z25,COMB_PREDIC_ITERATION2!Z25)</f>
        <v>1.5331613303686666E-3</v>
      </c>
      <c r="AA25">
        <f>AVERAGE(COMB_PREDIC_ITERATION1!AA25,COMB_PREDIC_ITERATION2!AA25)</f>
        <v>1.5232072742571504E-3</v>
      </c>
      <c r="AB25">
        <f>AVERAGE(COMB_PREDIC_ITERATION1!AB25,COMB_PREDIC_ITERATION2!AB25)</f>
        <v>1.5008352760864868E-3</v>
      </c>
      <c r="AC25">
        <f>AVERAGE(COMB_PREDIC_ITERATION1!AC25,COMB_PREDIC_ITERATION2!AC25)</f>
        <v>1.4440480072996928E-3</v>
      </c>
      <c r="AD25">
        <f>AVERAGE(COMB_PREDIC_ITERATION1!AD25,COMB_PREDIC_ITERATION2!AD25)</f>
        <v>1.532598735277797E-3</v>
      </c>
      <c r="AE25">
        <f>AVERAGE(COMB_PREDIC_ITERATION1!AE25,COMB_PREDIC_ITERATION2!AE25)</f>
        <v>1.5076002959312153E-3</v>
      </c>
      <c r="AF25">
        <f>AVERAGE(COMB_PREDIC_ITERATION1!AF25,COMB_PREDIC_ITERATION2!AF25)</f>
        <v>1.557342932680358E-3</v>
      </c>
      <c r="AG25">
        <f>AVERAGE(COMB_PREDIC_ITERATION1!AG25,COMB_PREDIC_ITERATION2!AG25)</f>
        <v>1.5013311211537527E-3</v>
      </c>
      <c r="AH25">
        <f>AVERAGE(COMB_PREDIC_ITERATION1!AH25,COMB_PREDIC_ITERATION2!AH25)</f>
        <v>1.5249264331436783E-3</v>
      </c>
      <c r="AI25">
        <f>AVERAGE(COMB_PREDIC_ITERATION1!AI25,COMB_PREDIC_ITERATION2!AI25)</f>
        <v>1.4837593247403226E-3</v>
      </c>
      <c r="AJ25">
        <f>AVERAGE(COMB_PREDIC_ITERATION1!AJ25,COMB_PREDIC_ITERATION2!AJ25)</f>
        <v>1.4801585022672921E-3</v>
      </c>
      <c r="AK25">
        <f>AVERAGE(COMB_PREDIC_ITERATION1!AK25,COMB_PREDIC_ITERATION2!AK25)</f>
        <v>1.4551046995127177E-3</v>
      </c>
      <c r="AL25">
        <f>AVERAGE(COMB_PREDIC_ITERATION1!AL25,COMB_PREDIC_ITERATION2!AL25)</f>
        <v>1.5734256698876552E-3</v>
      </c>
      <c r="AM25">
        <f>AVERAGE(COMB_PREDIC_ITERATION1!AM25,COMB_PREDIC_ITERATION2!AM25)</f>
        <v>1.5196686590879544E-3</v>
      </c>
      <c r="AN25">
        <f>AVERAGE(COMB_PREDIC_ITERATION1!AN25,COMB_PREDIC_ITERATION2!AN25)</f>
        <v>1.5377332129512102E-3</v>
      </c>
      <c r="AO25">
        <f>AVERAGE(COMB_PREDIC_ITERATION1!AO25,COMB_PREDIC_ITERATION2!AO25)</f>
        <v>1.505342836314563E-3</v>
      </c>
      <c r="AP25">
        <f>AVERAGE(COMB_PREDIC_ITERATION1!AP25,COMB_PREDIC_ITERATION2!AP25)</f>
        <v>1.5703891472727666E-3</v>
      </c>
      <c r="AQ25">
        <f>AVERAGE(COMB_PREDIC_ITERATION1!AQ25,COMB_PREDIC_ITERATION2!AQ25)</f>
        <v>1.458395398112728E-3</v>
      </c>
      <c r="AR25">
        <f>AVERAGE(COMB_PREDIC_ITERATION1!AR25,COMB_PREDIC_ITERATION2!AR25)</f>
        <v>1.5787741847228432E-3</v>
      </c>
      <c r="AS25">
        <f>AVERAGE(COMB_PREDIC_ITERATION1!AS25,COMB_PREDIC_ITERATION2!AS25)</f>
        <v>1.5142621098237837E-3</v>
      </c>
      <c r="AT25">
        <f>AVERAGE(COMB_PREDIC_ITERATION1!AT25,COMB_PREDIC_ITERATION2!AT25)</f>
        <v>1.6499750948882597E-3</v>
      </c>
      <c r="AU25">
        <f>AVERAGE(COMB_PREDIC_ITERATION1!AU25,COMB_PREDIC_ITERATION2!AU25)</f>
        <v>1.4683911939039264E-3</v>
      </c>
      <c r="AV25">
        <f>AVERAGE(COMB_PREDIC_ITERATION1!AV25,COMB_PREDIC_ITERATION2!AV25)</f>
        <v>1.6424499682362557E-3</v>
      </c>
      <c r="AW25">
        <f>AVERAGE(COMB_PREDIC_ITERATION1!AW25,COMB_PREDIC_ITERATION2!AW25)</f>
        <v>1.5188635109052591E-3</v>
      </c>
      <c r="AX25">
        <f>AVERAGE(COMB_PREDIC_ITERATION1!AX25,COMB_PREDIC_ITERATION2!AX25)</f>
        <v>1.5032247713970973E-3</v>
      </c>
      <c r="AY25">
        <f>AVERAGE(COMB_PREDIC_ITERATION1!AY25,COMB_PREDIC_ITERATION2!AY25)</f>
        <v>1.534163766718495E-3</v>
      </c>
      <c r="AZ25">
        <f>AVERAGE(COMB_PREDIC_ITERATION1!AZ25,COMB_PREDIC_ITERATION2!AZ25)</f>
        <v>1.4994992971587495E-3</v>
      </c>
      <c r="BA25">
        <f>AVERAGE(COMB_PREDIC_ITERATION1!BA25,COMB_PREDIC_ITERATION2!BA25)</f>
        <v>1.5294653573912932E-3</v>
      </c>
      <c r="BB25">
        <f>AVERAGE(COMB_PREDIC_ITERATION1!BB25,COMB_PREDIC_ITERATION2!BB25)</f>
        <v>1.6090632324018968E-3</v>
      </c>
      <c r="BC25">
        <f>AVERAGE(COMB_PREDIC_ITERATION1!BC25,COMB_PREDIC_ITERATION2!BC25)</f>
        <v>1.4849283714373994E-3</v>
      </c>
      <c r="BD25">
        <f>AVERAGE(COMB_PREDIC_ITERATION1!BD25,COMB_PREDIC_ITERATION2!BD25)</f>
        <v>1.5397205087405994E-3</v>
      </c>
      <c r="BE25">
        <f>AVERAGE(COMB_PREDIC_ITERATION1!BE25,COMB_PREDIC_ITERATION2!BE25)</f>
        <v>1.6166978981812558E-3</v>
      </c>
      <c r="BF25">
        <f>AVERAGE(COMB_PREDIC_ITERATION1!BF25,COMB_PREDIC_ITERATION2!BF25)</f>
        <v>1.5900451661274018E-3</v>
      </c>
      <c r="BG25">
        <f>AVERAGE(COMB_PREDIC_ITERATION1!BG25,COMB_PREDIC_ITERATION2!BG25)</f>
        <v>1.4554818941718748E-3</v>
      </c>
      <c r="BH25">
        <f>AVERAGE(COMB_PREDIC_ITERATION1!BH25,COMB_PREDIC_ITERATION2!BH25)</f>
        <v>1.538110022856763E-3</v>
      </c>
      <c r="BI25">
        <f>AVERAGE(COMB_PREDIC_ITERATION1!BI25,COMB_PREDIC_ITERATION2!BI25)</f>
        <v>1.524530313943756E-3</v>
      </c>
      <c r="BJ25">
        <f>AVERAGE(COMB_PREDIC_ITERATION1!BJ25,COMB_PREDIC_ITERATION2!BJ25)</f>
        <v>1.5048764799781827E-3</v>
      </c>
      <c r="BK25">
        <f>AVERAGE(COMB_PREDIC_ITERATION1!BK25,COMB_PREDIC_ITERATION2!BK25)</f>
        <v>1.5780915127385998E-3</v>
      </c>
      <c r="BL25">
        <f>AVERAGE(COMB_PREDIC_ITERATION1!BL25,COMB_PREDIC_ITERATION2!BL25)</f>
        <v>1.4962189125232739E-3</v>
      </c>
      <c r="BM25">
        <f>AVERAGE(COMB_PREDIC_ITERATION1!BM25,COMB_PREDIC_ITERATION2!BM25)</f>
        <v>1.4595616339562428E-3</v>
      </c>
      <c r="BN25">
        <f>AVERAGE(COMB_PREDIC_ITERATION1!BN25,COMB_PREDIC_ITERATION2!BN25)</f>
        <v>1.5438925999101804E-3</v>
      </c>
      <c r="BO25">
        <f>AVERAGE(COMB_PREDIC_ITERATION1!BO25,COMB_PREDIC_ITERATION2!BO25)</f>
        <v>1.4716018612231192E-3</v>
      </c>
      <c r="BP25">
        <f>AVERAGE(COMB_PREDIC_ITERATION1!BP25,COMB_PREDIC_ITERATION2!BP25)</f>
        <v>1.539437800842708E-3</v>
      </c>
      <c r="BQ25">
        <f>AVERAGE(COMB_PREDIC_ITERATION1!BQ25,COMB_PREDIC_ITERATION2!BQ25)</f>
        <v>1.4935833473967933E-3</v>
      </c>
      <c r="BR25">
        <f>AVERAGE(COMB_PREDIC_ITERATION1!BR25,COMB_PREDIC_ITERATION2!BR25)</f>
        <v>1.5458047794717532E-3</v>
      </c>
      <c r="BS25">
        <f>AVERAGE(COMB_PREDIC_ITERATION1!BS25,COMB_PREDIC_ITERATION2!BS25)</f>
        <v>1.4746782133273565E-3</v>
      </c>
      <c r="BT25">
        <f>AVERAGE(COMB_PREDIC_ITERATION1!BT25,COMB_PREDIC_ITERATION2!BT25)</f>
        <v>1.5352675588065092E-3</v>
      </c>
      <c r="BU25">
        <f>AVERAGE(COMB_PREDIC_ITERATION1!BU25,COMB_PREDIC_ITERATION2!BU25)</f>
        <v>1.5586182531181277E-3</v>
      </c>
      <c r="BV25">
        <f>AVERAGE(COMB_PREDIC_ITERATION1!BV25,COMB_PREDIC_ITERATION2!BV25)</f>
        <v>1.4393196181418275E-3</v>
      </c>
      <c r="BW25">
        <f>AVERAGE(COMB_PREDIC_ITERATION1!BW25,COMB_PREDIC_ITERATION2!BW25)</f>
        <v>1.565205741411523E-3</v>
      </c>
      <c r="BX25">
        <f>AVERAGE(COMB_PREDIC_ITERATION1!BX25,COMB_PREDIC_ITERATION2!BX25)</f>
        <v>1.565100066296005E-3</v>
      </c>
      <c r="BY25">
        <f>AVERAGE(COMB_PREDIC_ITERATION1!BY25,COMB_PREDIC_ITERATION2!BY25)</f>
        <v>1.4931009020532661E-3</v>
      </c>
      <c r="BZ25">
        <f>AVERAGE(COMB_PREDIC_ITERATION1!BZ25,COMB_PREDIC_ITERATION2!BZ25)</f>
        <v>1.5616643275128605E-3</v>
      </c>
      <c r="CA25">
        <f>AVERAGE(COMB_PREDIC_ITERATION1!CA25,COMB_PREDIC_ITERATION2!CA25)</f>
        <v>1.4331281587873902E-3</v>
      </c>
      <c r="CB25">
        <f>AVERAGE(COMB_PREDIC_ITERATION1!CB25,COMB_PREDIC_ITERATION2!CB25)</f>
        <v>1.493087675635807E-3</v>
      </c>
      <c r="CC25">
        <f>AVERAGE(COMB_PREDIC_ITERATION1!CC25,COMB_PREDIC_ITERATION2!CC25)</f>
        <v>1.5465354379960439E-3</v>
      </c>
      <c r="CD25">
        <f>AVERAGE(COMB_PREDIC_ITERATION1!CD25,COMB_PREDIC_ITERATION2!CD25)</f>
        <v>1.5383307179019042E-3</v>
      </c>
      <c r="CE25">
        <f>AVERAGE(COMB_PREDIC_ITERATION1!CE25,COMB_PREDIC_ITERATION2!CE25)</f>
        <v>1.563987446657456E-3</v>
      </c>
      <c r="CF25">
        <f>AVERAGE(COMB_PREDIC_ITERATION1!CF25,COMB_PREDIC_ITERATION2!CF25)</f>
        <v>1.5433304984355605E-3</v>
      </c>
      <c r="CG25">
        <f>AVERAGE(COMB_PREDIC_ITERATION1!CG25,COMB_PREDIC_ITERATION2!CG25)</f>
        <v>1.4999109418364805E-3</v>
      </c>
      <c r="CH25">
        <f>AVERAGE(COMB_PREDIC_ITERATION1!CH25,COMB_PREDIC_ITERATION2!CH25)</f>
        <v>1.5585168121208751E-3</v>
      </c>
      <c r="CI25">
        <f>AVERAGE(COMB_PREDIC_ITERATION1!CI25,COMB_PREDIC_ITERATION2!CI25)</f>
        <v>1.5297155142718643E-3</v>
      </c>
      <c r="CJ25">
        <f>AVERAGE(COMB_PREDIC_ITERATION1!CJ25,COMB_PREDIC_ITERATION2!CJ25)</f>
        <v>1.5535299570971783E-3</v>
      </c>
      <c r="CK25">
        <f>AVERAGE(COMB_PREDIC_ITERATION1!CK25,COMB_PREDIC_ITERATION2!CK25)</f>
        <v>1.5534013830062533E-3</v>
      </c>
      <c r="CL25">
        <f>AVERAGE(COMB_PREDIC_ITERATION1!CL25,COMB_PREDIC_ITERATION2!CL25)</f>
        <v>1.5159961051530223E-3</v>
      </c>
      <c r="CM25">
        <f>AVERAGE(COMB_PREDIC_ITERATION1!CM25,COMB_PREDIC_ITERATION2!CM25)</f>
        <v>1.4929086221595902E-3</v>
      </c>
      <c r="CN25">
        <f>AVERAGE(COMB_PREDIC_ITERATION1!CN25,COMB_PREDIC_ITERATION2!CN25)</f>
        <v>1.5943804962196481E-3</v>
      </c>
      <c r="CO25">
        <f>AVERAGE(COMB_PREDIC_ITERATION1!CO25,COMB_PREDIC_ITERATION2!CO25)</f>
        <v>1.548078517469124E-3</v>
      </c>
      <c r="CP25">
        <f>AVERAGE(COMB_PREDIC_ITERATION1!CP25,COMB_PREDIC_ITERATION2!CP25)</f>
        <v>1.5468597215194768E-3</v>
      </c>
      <c r="CQ25">
        <f>AVERAGE(COMB_PREDIC_ITERATION1!CQ25,COMB_PREDIC_ITERATION2!CQ25)</f>
        <v>1.5406429979758043E-3</v>
      </c>
      <c r="CR25">
        <f>AVERAGE(COMB_PREDIC_ITERATION1!CR25,COMB_PREDIC_ITERATION2!CR25)</f>
        <v>1.5396397831701511E-3</v>
      </c>
      <c r="CS25">
        <f>AVERAGE(COMB_PREDIC_ITERATION1!CS25,COMB_PREDIC_ITERATION2!CS25)</f>
        <v>1.583835270651001E-3</v>
      </c>
      <c r="CT25">
        <f>AVERAGE(COMB_PREDIC_ITERATION1!CT25,COMB_PREDIC_ITERATION2!CT25)</f>
        <v>1.5308384307199452E-3</v>
      </c>
      <c r="CU25">
        <f>AVERAGE(COMB_PREDIC_ITERATION1!CU25,COMB_PREDIC_ITERATION2!CU25)</f>
        <v>1.4965439500241235E-3</v>
      </c>
      <c r="CV25">
        <f>AVERAGE(COMB_PREDIC_ITERATION1!CV25,COMB_PREDIC_ITERATION2!CV25)</f>
        <v>1.5048643307789327E-3</v>
      </c>
      <c r="CW25">
        <f>AVERAGE(COMB_PREDIC_ITERATION1!CW25,COMB_PREDIC_ITERATION2!CW25)</f>
        <v>1.542108425629988E-3</v>
      </c>
    </row>
    <row r="26" spans="1:101" x14ac:dyDescent="0.25">
      <c r="A26" t="s">
        <v>45</v>
      </c>
      <c r="B26">
        <f>AVERAGE(COMB_PREDIC_ITERATION1!B26,COMB_PREDIC_ITERATION2!B26)</f>
        <v>6.3985301955058665E-2</v>
      </c>
      <c r="C26">
        <f>AVERAGE(COMB_PREDIC_ITERATION1!C26,COMB_PREDIC_ITERATION2!C26)</f>
        <v>6.1217767834405051E-2</v>
      </c>
      <c r="D26">
        <f>AVERAGE(COMB_PREDIC_ITERATION1!D26,COMB_PREDIC_ITERATION2!D26)</f>
        <v>6.4834847992293387E-2</v>
      </c>
      <c r="E26">
        <f>AVERAGE(COMB_PREDIC_ITERATION1!E26,COMB_PREDIC_ITERATION2!E26)</f>
        <v>6.3253524082497861E-2</v>
      </c>
      <c r="F26">
        <f>AVERAGE(COMB_PREDIC_ITERATION1!F26,COMB_PREDIC_ITERATION2!F26)</f>
        <v>6.0905049742048321E-2</v>
      </c>
      <c r="G26">
        <f>AVERAGE(COMB_PREDIC_ITERATION1!G26,COMB_PREDIC_ITERATION2!G26)</f>
        <v>6.2039580930057181E-2</v>
      </c>
      <c r="H26">
        <f>AVERAGE(COMB_PREDIC_ITERATION1!H26,COMB_PREDIC_ITERATION2!H26)</f>
        <v>6.3891512578479664E-2</v>
      </c>
      <c r="I26">
        <f>AVERAGE(COMB_PREDIC_ITERATION1!I26,COMB_PREDIC_ITERATION2!I26)</f>
        <v>6.4388528816774371E-2</v>
      </c>
      <c r="J26">
        <f>AVERAGE(COMB_PREDIC_ITERATION1!J26,COMB_PREDIC_ITERATION2!J26)</f>
        <v>6.2829919516285415E-2</v>
      </c>
      <c r="K26">
        <f>AVERAGE(COMB_PREDIC_ITERATION1!K26,COMB_PREDIC_ITERATION2!K26)</f>
        <v>6.1541135353965132E-2</v>
      </c>
      <c r="L26">
        <f>AVERAGE(COMB_PREDIC_ITERATION1!L26,COMB_PREDIC_ITERATION2!L26)</f>
        <v>6.316938345734259E-2</v>
      </c>
      <c r="M26">
        <f>AVERAGE(COMB_PREDIC_ITERATION1!M26,COMB_PREDIC_ITERATION2!M26)</f>
        <v>6.2803633029784159E-2</v>
      </c>
      <c r="N26">
        <f>AVERAGE(COMB_PREDIC_ITERATION1!N26,COMB_PREDIC_ITERATION2!N26)</f>
        <v>6.3160228535184604E-2</v>
      </c>
      <c r="O26">
        <f>AVERAGE(COMB_PREDIC_ITERATION1!O26,COMB_PREDIC_ITERATION2!O26)</f>
        <v>6.2432812799857504E-2</v>
      </c>
      <c r="P26">
        <f>AVERAGE(COMB_PREDIC_ITERATION1!P26,COMB_PREDIC_ITERATION2!P26)</f>
        <v>5.9897040529547529E-2</v>
      </c>
      <c r="Q26">
        <f>AVERAGE(COMB_PREDIC_ITERATION1!Q26,COMB_PREDIC_ITERATION2!Q26)</f>
        <v>6.3286571097897523E-2</v>
      </c>
      <c r="R26">
        <f>AVERAGE(COMB_PREDIC_ITERATION1!R26,COMB_PREDIC_ITERATION2!R26)</f>
        <v>6.2497818087946667E-2</v>
      </c>
      <c r="S26">
        <f>AVERAGE(COMB_PREDIC_ITERATION1!S26,COMB_PREDIC_ITERATION2!S26)</f>
        <v>6.0269679833931902E-2</v>
      </c>
      <c r="T26">
        <f>AVERAGE(COMB_PREDIC_ITERATION1!T26,COMB_PREDIC_ITERATION2!T26)</f>
        <v>6.1476594090289494E-2</v>
      </c>
      <c r="U26">
        <f>AVERAGE(COMB_PREDIC_ITERATION1!U26,COMB_PREDIC_ITERATION2!U26)</f>
        <v>6.2608114300242684E-2</v>
      </c>
      <c r="V26">
        <f>AVERAGE(COMB_PREDIC_ITERATION1!V26,COMB_PREDIC_ITERATION2!V26)</f>
        <v>6.3397980931947401E-2</v>
      </c>
      <c r="W26">
        <f>AVERAGE(COMB_PREDIC_ITERATION1!W26,COMB_PREDIC_ITERATION2!W26)</f>
        <v>6.4692334546742267E-2</v>
      </c>
      <c r="X26">
        <f>AVERAGE(COMB_PREDIC_ITERATION1!X26,COMB_PREDIC_ITERATION2!X26)</f>
        <v>6.3359907622513451E-2</v>
      </c>
      <c r="Y26">
        <f>AVERAGE(COMB_PREDIC_ITERATION1!Y26,COMB_PREDIC_ITERATION2!Y26)</f>
        <v>6.1922635530619906E-2</v>
      </c>
      <c r="Z26">
        <f>AVERAGE(COMB_PREDIC_ITERATION1!Z26,COMB_PREDIC_ITERATION2!Z26)</f>
        <v>6.2264704315054674E-2</v>
      </c>
      <c r="AA26">
        <f>AVERAGE(COMB_PREDIC_ITERATION1!AA26,COMB_PREDIC_ITERATION2!AA26)</f>
        <v>6.4239378136161263E-2</v>
      </c>
      <c r="AB26">
        <f>AVERAGE(COMB_PREDIC_ITERATION1!AB26,COMB_PREDIC_ITERATION2!AB26)</f>
        <v>6.2431263662509937E-2</v>
      </c>
      <c r="AC26">
        <f>AVERAGE(COMB_PREDIC_ITERATION1!AC26,COMB_PREDIC_ITERATION2!AC26)</f>
        <v>5.9950297073472006E-2</v>
      </c>
      <c r="AD26">
        <f>AVERAGE(COMB_PREDIC_ITERATION1!AD26,COMB_PREDIC_ITERATION2!AD26)</f>
        <v>6.5259381107364012E-2</v>
      </c>
      <c r="AE26">
        <f>AVERAGE(COMB_PREDIC_ITERATION1!AE26,COMB_PREDIC_ITERATION2!AE26)</f>
        <v>6.3086510171459137E-2</v>
      </c>
      <c r="AF26">
        <f>AVERAGE(COMB_PREDIC_ITERATION1!AF26,COMB_PREDIC_ITERATION2!AF26)</f>
        <v>6.4742668905401146E-2</v>
      </c>
      <c r="AG26">
        <f>AVERAGE(COMB_PREDIC_ITERATION1!AG26,COMB_PREDIC_ITERATION2!AG26)</f>
        <v>6.4136023948834622E-2</v>
      </c>
      <c r="AH26">
        <f>AVERAGE(COMB_PREDIC_ITERATION1!AH26,COMB_PREDIC_ITERATION2!AH26)</f>
        <v>6.4533150215431739E-2</v>
      </c>
      <c r="AI26">
        <f>AVERAGE(COMB_PREDIC_ITERATION1!AI26,COMB_PREDIC_ITERATION2!AI26)</f>
        <v>6.2687411867586376E-2</v>
      </c>
      <c r="AJ26">
        <f>AVERAGE(COMB_PREDIC_ITERATION1!AJ26,COMB_PREDIC_ITERATION2!AJ26)</f>
        <v>6.2860097294407447E-2</v>
      </c>
      <c r="AK26">
        <f>AVERAGE(COMB_PREDIC_ITERATION1!AK26,COMB_PREDIC_ITERATION2!AK26)</f>
        <v>6.3190457196185629E-2</v>
      </c>
      <c r="AL26">
        <f>AVERAGE(COMB_PREDIC_ITERATION1!AL26,COMB_PREDIC_ITERATION2!AL26)</f>
        <v>6.1899203846354223E-2</v>
      </c>
      <c r="AM26">
        <f>AVERAGE(COMB_PREDIC_ITERATION1!AM26,COMB_PREDIC_ITERATION2!AM26)</f>
        <v>6.221649813381068E-2</v>
      </c>
      <c r="AN26">
        <f>AVERAGE(COMB_PREDIC_ITERATION1!AN26,COMB_PREDIC_ITERATION2!AN26)</f>
        <v>6.3648054880954374E-2</v>
      </c>
      <c r="AO26">
        <f>AVERAGE(COMB_PREDIC_ITERATION1!AO26,COMB_PREDIC_ITERATION2!AO26)</f>
        <v>6.3997786775545906E-2</v>
      </c>
      <c r="AP26">
        <f>AVERAGE(COMB_PREDIC_ITERATION1!AP26,COMB_PREDIC_ITERATION2!AP26)</f>
        <v>6.4018519312577266E-2</v>
      </c>
      <c r="AQ26">
        <f>AVERAGE(COMB_PREDIC_ITERATION1!AQ26,COMB_PREDIC_ITERATION2!AQ26)</f>
        <v>6.35977901902329E-2</v>
      </c>
      <c r="AR26">
        <f>AVERAGE(COMB_PREDIC_ITERATION1!AR26,COMB_PREDIC_ITERATION2!AR26)</f>
        <v>6.1438330208786029E-2</v>
      </c>
      <c r="AS26">
        <f>AVERAGE(COMB_PREDIC_ITERATION1!AS26,COMB_PREDIC_ITERATION2!AS26)</f>
        <v>6.2641743787388515E-2</v>
      </c>
      <c r="AT26">
        <f>AVERAGE(COMB_PREDIC_ITERATION1!AT26,COMB_PREDIC_ITERATION2!AT26)</f>
        <v>6.4127318978697084E-2</v>
      </c>
      <c r="AU26">
        <f>AVERAGE(COMB_PREDIC_ITERATION1!AU26,COMB_PREDIC_ITERATION2!AU26)</f>
        <v>6.1804211982090615E-2</v>
      </c>
      <c r="AV26">
        <f>AVERAGE(COMB_PREDIC_ITERATION1!AV26,COMB_PREDIC_ITERATION2!AV26)</f>
        <v>6.4101952959095293E-2</v>
      </c>
      <c r="AW26">
        <f>AVERAGE(COMB_PREDIC_ITERATION1!AW26,COMB_PREDIC_ITERATION2!AW26)</f>
        <v>6.4416210627515125E-2</v>
      </c>
      <c r="AX26">
        <f>AVERAGE(COMB_PREDIC_ITERATION1!AX26,COMB_PREDIC_ITERATION2!AX26)</f>
        <v>6.45458983247712E-2</v>
      </c>
      <c r="AY26">
        <f>AVERAGE(COMB_PREDIC_ITERATION1!AY26,COMB_PREDIC_ITERATION2!AY26)</f>
        <v>6.6442894587299101E-2</v>
      </c>
      <c r="AZ26">
        <f>AVERAGE(COMB_PREDIC_ITERATION1!AZ26,COMB_PREDIC_ITERATION2!AZ26)</f>
        <v>6.351655664472311E-2</v>
      </c>
      <c r="BA26">
        <f>AVERAGE(COMB_PREDIC_ITERATION1!BA26,COMB_PREDIC_ITERATION2!BA26)</f>
        <v>6.2693880881507583E-2</v>
      </c>
      <c r="BB26">
        <f>AVERAGE(COMB_PREDIC_ITERATION1!BB26,COMB_PREDIC_ITERATION2!BB26)</f>
        <v>6.3101041823259513E-2</v>
      </c>
      <c r="BC26">
        <f>AVERAGE(COMB_PREDIC_ITERATION1!BC26,COMB_PREDIC_ITERATION2!BC26)</f>
        <v>6.2463292897392907E-2</v>
      </c>
      <c r="BD26">
        <f>AVERAGE(COMB_PREDIC_ITERATION1!BD26,COMB_PREDIC_ITERATION2!BD26)</f>
        <v>6.4322558583353187E-2</v>
      </c>
      <c r="BE26">
        <f>AVERAGE(COMB_PREDIC_ITERATION1!BE26,COMB_PREDIC_ITERATION2!BE26)</f>
        <v>6.4172578568585256E-2</v>
      </c>
      <c r="BF26">
        <f>AVERAGE(COMB_PREDIC_ITERATION1!BF26,COMB_PREDIC_ITERATION2!BF26)</f>
        <v>6.2704790077964562E-2</v>
      </c>
      <c r="BG26">
        <f>AVERAGE(COMB_PREDIC_ITERATION1!BG26,COMB_PREDIC_ITERATION2!BG26)</f>
        <v>6.1321842718436832E-2</v>
      </c>
      <c r="BH26">
        <f>AVERAGE(COMB_PREDIC_ITERATION1!BH26,COMB_PREDIC_ITERATION2!BH26)</f>
        <v>6.4348218201176408E-2</v>
      </c>
      <c r="BI26">
        <f>AVERAGE(COMB_PREDIC_ITERATION1!BI26,COMB_PREDIC_ITERATION2!BI26)</f>
        <v>6.2082912393862218E-2</v>
      </c>
      <c r="BJ26">
        <f>AVERAGE(COMB_PREDIC_ITERATION1!BJ26,COMB_PREDIC_ITERATION2!BJ26)</f>
        <v>6.379203633825771E-2</v>
      </c>
      <c r="BK26">
        <f>AVERAGE(COMB_PREDIC_ITERATION1!BK26,COMB_PREDIC_ITERATION2!BK26)</f>
        <v>6.4616774753495643E-2</v>
      </c>
      <c r="BL26">
        <f>AVERAGE(COMB_PREDIC_ITERATION1!BL26,COMB_PREDIC_ITERATION2!BL26)</f>
        <v>6.4708343508145583E-2</v>
      </c>
      <c r="BM26">
        <f>AVERAGE(COMB_PREDIC_ITERATION1!BM26,COMB_PREDIC_ITERATION2!BM26)</f>
        <v>6.4248239804603591E-2</v>
      </c>
      <c r="BN26">
        <f>AVERAGE(COMB_PREDIC_ITERATION1!BN26,COMB_PREDIC_ITERATION2!BN26)</f>
        <v>6.490380737054853E-2</v>
      </c>
      <c r="BO26">
        <f>AVERAGE(COMB_PREDIC_ITERATION1!BO26,COMB_PREDIC_ITERATION2!BO26)</f>
        <v>6.2418911651984446E-2</v>
      </c>
      <c r="BP26">
        <f>AVERAGE(COMB_PREDIC_ITERATION1!BP26,COMB_PREDIC_ITERATION2!BP26)</f>
        <v>6.3568951456473385E-2</v>
      </c>
      <c r="BQ26">
        <f>AVERAGE(COMB_PREDIC_ITERATION1!BQ26,COMB_PREDIC_ITERATION2!BQ26)</f>
        <v>6.559201221060075E-2</v>
      </c>
      <c r="BR26">
        <f>AVERAGE(COMB_PREDIC_ITERATION1!BR26,COMB_PREDIC_ITERATION2!BR26)</f>
        <v>6.5953157798710083E-2</v>
      </c>
      <c r="BS26">
        <f>AVERAGE(COMB_PREDIC_ITERATION1!BS26,COMB_PREDIC_ITERATION2!BS26)</f>
        <v>6.5770288833880419E-2</v>
      </c>
      <c r="BT26">
        <f>AVERAGE(COMB_PREDIC_ITERATION1!BT26,COMB_PREDIC_ITERATION2!BT26)</f>
        <v>6.3863914420539486E-2</v>
      </c>
      <c r="BU26">
        <f>AVERAGE(COMB_PREDIC_ITERATION1!BU26,COMB_PREDIC_ITERATION2!BU26)</f>
        <v>6.2021786880501396E-2</v>
      </c>
      <c r="BV26">
        <f>AVERAGE(COMB_PREDIC_ITERATION1!BV26,COMB_PREDIC_ITERATION2!BV26)</f>
        <v>6.4351610857017572E-2</v>
      </c>
      <c r="BW26">
        <f>AVERAGE(COMB_PREDIC_ITERATION1!BW26,COMB_PREDIC_ITERATION2!BW26)</f>
        <v>6.2191486166572912E-2</v>
      </c>
      <c r="BX26">
        <f>AVERAGE(COMB_PREDIC_ITERATION1!BX26,COMB_PREDIC_ITERATION2!BX26)</f>
        <v>6.4875539883499672E-2</v>
      </c>
      <c r="BY26">
        <f>AVERAGE(COMB_PREDIC_ITERATION1!BY26,COMB_PREDIC_ITERATION2!BY26)</f>
        <v>6.2640651372175338E-2</v>
      </c>
      <c r="BZ26">
        <f>AVERAGE(COMB_PREDIC_ITERATION1!BZ26,COMB_PREDIC_ITERATION2!BZ26)</f>
        <v>6.4218278351397956E-2</v>
      </c>
      <c r="CA26">
        <f>AVERAGE(COMB_PREDIC_ITERATION1!CA26,COMB_PREDIC_ITERATION2!CA26)</f>
        <v>6.1909916455010955E-2</v>
      </c>
      <c r="CB26">
        <f>AVERAGE(COMB_PREDIC_ITERATION1!CB26,COMB_PREDIC_ITERATION2!CB26)</f>
        <v>6.2061677493788298E-2</v>
      </c>
      <c r="CC26">
        <f>AVERAGE(COMB_PREDIC_ITERATION1!CC26,COMB_PREDIC_ITERATION2!CC26)</f>
        <v>6.3052328183329398E-2</v>
      </c>
      <c r="CD26">
        <f>AVERAGE(COMB_PREDIC_ITERATION1!CD26,COMB_PREDIC_ITERATION2!CD26)</f>
        <v>6.0961594926900842E-2</v>
      </c>
      <c r="CE26">
        <f>AVERAGE(COMB_PREDIC_ITERATION1!CE26,COMB_PREDIC_ITERATION2!CE26)</f>
        <v>6.4933880744826672E-2</v>
      </c>
      <c r="CF26">
        <f>AVERAGE(COMB_PREDIC_ITERATION1!CF26,COMB_PREDIC_ITERATION2!CF26)</f>
        <v>6.3956682617774457E-2</v>
      </c>
      <c r="CG26">
        <f>AVERAGE(COMB_PREDIC_ITERATION1!CG26,COMB_PREDIC_ITERATION2!CG26)</f>
        <v>6.521932357783411E-2</v>
      </c>
      <c r="CH26">
        <f>AVERAGE(COMB_PREDIC_ITERATION1!CH26,COMB_PREDIC_ITERATION2!CH26)</f>
        <v>6.4318265180425049E-2</v>
      </c>
      <c r="CI26">
        <f>AVERAGE(COMB_PREDIC_ITERATION1!CI26,COMB_PREDIC_ITERATION2!CI26)</f>
        <v>6.5393506129895584E-2</v>
      </c>
      <c r="CJ26">
        <f>AVERAGE(COMB_PREDIC_ITERATION1!CJ26,COMB_PREDIC_ITERATION2!CJ26)</f>
        <v>6.5153950176669556E-2</v>
      </c>
      <c r="CK26">
        <f>AVERAGE(COMB_PREDIC_ITERATION1!CK26,COMB_PREDIC_ITERATION2!CK26)</f>
        <v>6.2264784457560569E-2</v>
      </c>
      <c r="CL26">
        <f>AVERAGE(COMB_PREDIC_ITERATION1!CL26,COMB_PREDIC_ITERATION2!CL26)</f>
        <v>6.5287458484241112E-2</v>
      </c>
      <c r="CM26">
        <f>AVERAGE(COMB_PREDIC_ITERATION1!CM26,COMB_PREDIC_ITERATION2!CM26)</f>
        <v>6.5192337975088943E-2</v>
      </c>
      <c r="CN26">
        <f>AVERAGE(COMB_PREDIC_ITERATION1!CN26,COMB_PREDIC_ITERATION2!CN26)</f>
        <v>6.5277931709997655E-2</v>
      </c>
      <c r="CO26">
        <f>AVERAGE(COMB_PREDIC_ITERATION1!CO26,COMB_PREDIC_ITERATION2!CO26)</f>
        <v>6.4429937007584856E-2</v>
      </c>
      <c r="CP26">
        <f>AVERAGE(COMB_PREDIC_ITERATION1!CP26,COMB_PREDIC_ITERATION2!CP26)</f>
        <v>6.3724021211747695E-2</v>
      </c>
      <c r="CQ26">
        <f>AVERAGE(COMB_PREDIC_ITERATION1!CQ26,COMB_PREDIC_ITERATION2!CQ26)</f>
        <v>6.3452101286212093E-2</v>
      </c>
      <c r="CR26">
        <f>AVERAGE(COMB_PREDIC_ITERATION1!CR26,COMB_PREDIC_ITERATION2!CR26)</f>
        <v>6.4133777154288529E-2</v>
      </c>
      <c r="CS26">
        <f>AVERAGE(COMB_PREDIC_ITERATION1!CS26,COMB_PREDIC_ITERATION2!CS26)</f>
        <v>6.2312043321336427E-2</v>
      </c>
      <c r="CT26">
        <f>AVERAGE(COMB_PREDIC_ITERATION1!CT26,COMB_PREDIC_ITERATION2!CT26)</f>
        <v>6.2645200330864598E-2</v>
      </c>
      <c r="CU26">
        <f>AVERAGE(COMB_PREDIC_ITERATION1!CU26,COMB_PREDIC_ITERATION2!CU26)</f>
        <v>6.2410487719718785E-2</v>
      </c>
      <c r="CV26">
        <f>AVERAGE(COMB_PREDIC_ITERATION1!CV26,COMB_PREDIC_ITERATION2!CV26)</f>
        <v>6.451681213788997E-2</v>
      </c>
      <c r="CW26">
        <f>AVERAGE(COMB_PREDIC_ITERATION1!CW26,COMB_PREDIC_ITERATION2!CW26)</f>
        <v>6.1979580810155172E-2</v>
      </c>
    </row>
    <row r="27" spans="1:101" x14ac:dyDescent="0.25">
      <c r="A27" t="s">
        <v>46</v>
      </c>
      <c r="B27">
        <f>AVERAGE(COMB_PREDIC_ITERATION1!B27,COMB_PREDIC_ITERATION2!B27)</f>
        <v>0</v>
      </c>
      <c r="C27">
        <f>AVERAGE(COMB_PREDIC_ITERATION1!C27,COMB_PREDIC_ITERATION2!C27)</f>
        <v>0</v>
      </c>
      <c r="D27">
        <f>AVERAGE(COMB_PREDIC_ITERATION1!D27,COMB_PREDIC_ITERATION2!D27)</f>
        <v>0</v>
      </c>
      <c r="E27">
        <f>AVERAGE(COMB_PREDIC_ITERATION1!E27,COMB_PREDIC_ITERATION2!E27)</f>
        <v>0</v>
      </c>
      <c r="F27">
        <f>AVERAGE(COMB_PREDIC_ITERATION1!F27,COMB_PREDIC_ITERATION2!F27)</f>
        <v>0</v>
      </c>
      <c r="G27">
        <f>AVERAGE(COMB_PREDIC_ITERATION1!G27,COMB_PREDIC_ITERATION2!G27)</f>
        <v>0</v>
      </c>
      <c r="H27">
        <f>AVERAGE(COMB_PREDIC_ITERATION1!H27,COMB_PREDIC_ITERATION2!H27)</f>
        <v>0</v>
      </c>
      <c r="I27">
        <f>AVERAGE(COMB_PREDIC_ITERATION1!I27,COMB_PREDIC_ITERATION2!I27)</f>
        <v>0</v>
      </c>
      <c r="J27">
        <f>AVERAGE(COMB_PREDIC_ITERATION1!J27,COMB_PREDIC_ITERATION2!J27)</f>
        <v>0</v>
      </c>
      <c r="K27">
        <f>AVERAGE(COMB_PREDIC_ITERATION1!K27,COMB_PREDIC_ITERATION2!K27)</f>
        <v>0</v>
      </c>
      <c r="L27">
        <f>AVERAGE(COMB_PREDIC_ITERATION1!L27,COMB_PREDIC_ITERATION2!L27)</f>
        <v>0</v>
      </c>
      <c r="M27">
        <f>AVERAGE(COMB_PREDIC_ITERATION1!M27,COMB_PREDIC_ITERATION2!M27)</f>
        <v>0</v>
      </c>
      <c r="N27">
        <f>AVERAGE(COMB_PREDIC_ITERATION1!N27,COMB_PREDIC_ITERATION2!N27)</f>
        <v>0</v>
      </c>
      <c r="O27">
        <f>AVERAGE(COMB_PREDIC_ITERATION1!O27,COMB_PREDIC_ITERATION2!O27)</f>
        <v>0</v>
      </c>
      <c r="P27">
        <f>AVERAGE(COMB_PREDIC_ITERATION1!P27,COMB_PREDIC_ITERATION2!P27)</f>
        <v>0</v>
      </c>
      <c r="Q27">
        <f>AVERAGE(COMB_PREDIC_ITERATION1!Q27,COMB_PREDIC_ITERATION2!Q27)</f>
        <v>0</v>
      </c>
      <c r="R27">
        <f>AVERAGE(COMB_PREDIC_ITERATION1!R27,COMB_PREDIC_ITERATION2!R27)</f>
        <v>0</v>
      </c>
      <c r="S27">
        <f>AVERAGE(COMB_PREDIC_ITERATION1!S27,COMB_PREDIC_ITERATION2!S27)</f>
        <v>0</v>
      </c>
      <c r="T27">
        <f>AVERAGE(COMB_PREDIC_ITERATION1!T27,COMB_PREDIC_ITERATION2!T27)</f>
        <v>0</v>
      </c>
      <c r="U27">
        <f>AVERAGE(COMB_PREDIC_ITERATION1!U27,COMB_PREDIC_ITERATION2!U27)</f>
        <v>0</v>
      </c>
      <c r="V27">
        <f>AVERAGE(COMB_PREDIC_ITERATION1!V27,COMB_PREDIC_ITERATION2!V27)</f>
        <v>0</v>
      </c>
      <c r="W27">
        <f>AVERAGE(COMB_PREDIC_ITERATION1!W27,COMB_PREDIC_ITERATION2!W27)</f>
        <v>0</v>
      </c>
      <c r="X27">
        <f>AVERAGE(COMB_PREDIC_ITERATION1!X27,COMB_PREDIC_ITERATION2!X27)</f>
        <v>0</v>
      </c>
      <c r="Y27">
        <f>AVERAGE(COMB_PREDIC_ITERATION1!Y27,COMB_PREDIC_ITERATION2!Y27)</f>
        <v>0</v>
      </c>
      <c r="Z27">
        <f>AVERAGE(COMB_PREDIC_ITERATION1!Z27,COMB_PREDIC_ITERATION2!Z27)</f>
        <v>0</v>
      </c>
      <c r="AA27">
        <f>AVERAGE(COMB_PREDIC_ITERATION1!AA27,COMB_PREDIC_ITERATION2!AA27)</f>
        <v>0</v>
      </c>
      <c r="AB27">
        <f>AVERAGE(COMB_PREDIC_ITERATION1!AB27,COMB_PREDIC_ITERATION2!AB27)</f>
        <v>0</v>
      </c>
      <c r="AC27">
        <f>AVERAGE(COMB_PREDIC_ITERATION1!AC27,COMB_PREDIC_ITERATION2!AC27)</f>
        <v>0</v>
      </c>
      <c r="AD27">
        <f>AVERAGE(COMB_PREDIC_ITERATION1!AD27,COMB_PREDIC_ITERATION2!AD27)</f>
        <v>0</v>
      </c>
      <c r="AE27">
        <f>AVERAGE(COMB_PREDIC_ITERATION1!AE27,COMB_PREDIC_ITERATION2!AE27)</f>
        <v>0</v>
      </c>
      <c r="AF27">
        <f>AVERAGE(COMB_PREDIC_ITERATION1!AF27,COMB_PREDIC_ITERATION2!AF27)</f>
        <v>0</v>
      </c>
      <c r="AG27">
        <f>AVERAGE(COMB_PREDIC_ITERATION1!AG27,COMB_PREDIC_ITERATION2!AG27)</f>
        <v>0</v>
      </c>
      <c r="AH27">
        <f>AVERAGE(COMB_PREDIC_ITERATION1!AH27,COMB_PREDIC_ITERATION2!AH27)</f>
        <v>0</v>
      </c>
      <c r="AI27">
        <f>AVERAGE(COMB_PREDIC_ITERATION1!AI27,COMB_PREDIC_ITERATION2!AI27)</f>
        <v>0</v>
      </c>
      <c r="AJ27">
        <f>AVERAGE(COMB_PREDIC_ITERATION1!AJ27,COMB_PREDIC_ITERATION2!AJ27)</f>
        <v>0</v>
      </c>
      <c r="AK27">
        <f>AVERAGE(COMB_PREDIC_ITERATION1!AK27,COMB_PREDIC_ITERATION2!AK27)</f>
        <v>0</v>
      </c>
      <c r="AL27">
        <f>AVERAGE(COMB_PREDIC_ITERATION1!AL27,COMB_PREDIC_ITERATION2!AL27)</f>
        <v>0</v>
      </c>
      <c r="AM27">
        <f>AVERAGE(COMB_PREDIC_ITERATION1!AM27,COMB_PREDIC_ITERATION2!AM27)</f>
        <v>0</v>
      </c>
      <c r="AN27">
        <f>AVERAGE(COMB_PREDIC_ITERATION1!AN27,COMB_PREDIC_ITERATION2!AN27)</f>
        <v>0</v>
      </c>
      <c r="AO27">
        <f>AVERAGE(COMB_PREDIC_ITERATION1!AO27,COMB_PREDIC_ITERATION2!AO27)</f>
        <v>0</v>
      </c>
      <c r="AP27">
        <f>AVERAGE(COMB_PREDIC_ITERATION1!AP27,COMB_PREDIC_ITERATION2!AP27)</f>
        <v>0</v>
      </c>
      <c r="AQ27">
        <f>AVERAGE(COMB_PREDIC_ITERATION1!AQ27,COMB_PREDIC_ITERATION2!AQ27)</f>
        <v>0</v>
      </c>
      <c r="AR27">
        <f>AVERAGE(COMB_PREDIC_ITERATION1!AR27,COMB_PREDIC_ITERATION2!AR27)</f>
        <v>0</v>
      </c>
      <c r="AS27">
        <f>AVERAGE(COMB_PREDIC_ITERATION1!AS27,COMB_PREDIC_ITERATION2!AS27)</f>
        <v>0</v>
      </c>
      <c r="AT27">
        <f>AVERAGE(COMB_PREDIC_ITERATION1!AT27,COMB_PREDIC_ITERATION2!AT27)</f>
        <v>0</v>
      </c>
      <c r="AU27">
        <f>AVERAGE(COMB_PREDIC_ITERATION1!AU27,COMB_PREDIC_ITERATION2!AU27)</f>
        <v>0</v>
      </c>
      <c r="AV27">
        <f>AVERAGE(COMB_PREDIC_ITERATION1!AV27,COMB_PREDIC_ITERATION2!AV27)</f>
        <v>0</v>
      </c>
      <c r="AW27">
        <f>AVERAGE(COMB_PREDIC_ITERATION1!AW27,COMB_PREDIC_ITERATION2!AW27)</f>
        <v>0</v>
      </c>
      <c r="AX27">
        <f>AVERAGE(COMB_PREDIC_ITERATION1!AX27,COMB_PREDIC_ITERATION2!AX27)</f>
        <v>0</v>
      </c>
      <c r="AY27">
        <f>AVERAGE(COMB_PREDIC_ITERATION1!AY27,COMB_PREDIC_ITERATION2!AY27)</f>
        <v>0</v>
      </c>
      <c r="AZ27">
        <f>AVERAGE(COMB_PREDIC_ITERATION1!AZ27,COMB_PREDIC_ITERATION2!AZ27)</f>
        <v>0</v>
      </c>
      <c r="BA27">
        <f>AVERAGE(COMB_PREDIC_ITERATION1!BA27,COMB_PREDIC_ITERATION2!BA27)</f>
        <v>0</v>
      </c>
      <c r="BB27">
        <f>AVERAGE(COMB_PREDIC_ITERATION1!BB27,COMB_PREDIC_ITERATION2!BB27)</f>
        <v>0</v>
      </c>
      <c r="BC27">
        <f>AVERAGE(COMB_PREDIC_ITERATION1!BC27,COMB_PREDIC_ITERATION2!BC27)</f>
        <v>0</v>
      </c>
      <c r="BD27">
        <f>AVERAGE(COMB_PREDIC_ITERATION1!BD27,COMB_PREDIC_ITERATION2!BD27)</f>
        <v>0</v>
      </c>
      <c r="BE27">
        <f>AVERAGE(COMB_PREDIC_ITERATION1!BE27,COMB_PREDIC_ITERATION2!BE27)</f>
        <v>0</v>
      </c>
      <c r="BF27">
        <f>AVERAGE(COMB_PREDIC_ITERATION1!BF27,COMB_PREDIC_ITERATION2!BF27)</f>
        <v>0</v>
      </c>
      <c r="BG27">
        <f>AVERAGE(COMB_PREDIC_ITERATION1!BG27,COMB_PREDIC_ITERATION2!BG27)</f>
        <v>0</v>
      </c>
      <c r="BH27">
        <f>AVERAGE(COMB_PREDIC_ITERATION1!BH27,COMB_PREDIC_ITERATION2!BH27)</f>
        <v>0</v>
      </c>
      <c r="BI27">
        <f>AVERAGE(COMB_PREDIC_ITERATION1!BI27,COMB_PREDIC_ITERATION2!BI27)</f>
        <v>0</v>
      </c>
      <c r="BJ27">
        <f>AVERAGE(COMB_PREDIC_ITERATION1!BJ27,COMB_PREDIC_ITERATION2!BJ27)</f>
        <v>0</v>
      </c>
      <c r="BK27">
        <f>AVERAGE(COMB_PREDIC_ITERATION1!BK27,COMB_PREDIC_ITERATION2!BK27)</f>
        <v>0</v>
      </c>
      <c r="BL27">
        <f>AVERAGE(COMB_PREDIC_ITERATION1!BL27,COMB_PREDIC_ITERATION2!BL27)</f>
        <v>0</v>
      </c>
      <c r="BM27">
        <f>AVERAGE(COMB_PREDIC_ITERATION1!BM27,COMB_PREDIC_ITERATION2!BM27)</f>
        <v>0</v>
      </c>
      <c r="BN27">
        <f>AVERAGE(COMB_PREDIC_ITERATION1!BN27,COMB_PREDIC_ITERATION2!BN27)</f>
        <v>0</v>
      </c>
      <c r="BO27">
        <f>AVERAGE(COMB_PREDIC_ITERATION1!BO27,COMB_PREDIC_ITERATION2!BO27)</f>
        <v>0</v>
      </c>
      <c r="BP27">
        <f>AVERAGE(COMB_PREDIC_ITERATION1!BP27,COMB_PREDIC_ITERATION2!BP27)</f>
        <v>0</v>
      </c>
      <c r="BQ27">
        <f>AVERAGE(COMB_PREDIC_ITERATION1!BQ27,COMB_PREDIC_ITERATION2!BQ27)</f>
        <v>0</v>
      </c>
      <c r="BR27">
        <f>AVERAGE(COMB_PREDIC_ITERATION1!BR27,COMB_PREDIC_ITERATION2!BR27)</f>
        <v>0</v>
      </c>
      <c r="BS27">
        <f>AVERAGE(COMB_PREDIC_ITERATION1!BS27,COMB_PREDIC_ITERATION2!BS27)</f>
        <v>0</v>
      </c>
      <c r="BT27">
        <f>AVERAGE(COMB_PREDIC_ITERATION1!BT27,COMB_PREDIC_ITERATION2!BT27)</f>
        <v>0</v>
      </c>
      <c r="BU27">
        <f>AVERAGE(COMB_PREDIC_ITERATION1!BU27,COMB_PREDIC_ITERATION2!BU27)</f>
        <v>0</v>
      </c>
      <c r="BV27">
        <f>AVERAGE(COMB_PREDIC_ITERATION1!BV27,COMB_PREDIC_ITERATION2!BV27)</f>
        <v>0</v>
      </c>
      <c r="BW27">
        <f>AVERAGE(COMB_PREDIC_ITERATION1!BW27,COMB_PREDIC_ITERATION2!BW27)</f>
        <v>0</v>
      </c>
      <c r="BX27">
        <f>AVERAGE(COMB_PREDIC_ITERATION1!BX27,COMB_PREDIC_ITERATION2!BX27)</f>
        <v>0</v>
      </c>
      <c r="BY27">
        <f>AVERAGE(COMB_PREDIC_ITERATION1!BY27,COMB_PREDIC_ITERATION2!BY27)</f>
        <v>0</v>
      </c>
      <c r="BZ27">
        <f>AVERAGE(COMB_PREDIC_ITERATION1!BZ27,COMB_PREDIC_ITERATION2!BZ27)</f>
        <v>0</v>
      </c>
      <c r="CA27">
        <f>AVERAGE(COMB_PREDIC_ITERATION1!CA27,COMB_PREDIC_ITERATION2!CA27)</f>
        <v>0</v>
      </c>
      <c r="CB27">
        <f>AVERAGE(COMB_PREDIC_ITERATION1!CB27,COMB_PREDIC_ITERATION2!CB27)</f>
        <v>0</v>
      </c>
      <c r="CC27">
        <f>AVERAGE(COMB_PREDIC_ITERATION1!CC27,COMB_PREDIC_ITERATION2!CC27)</f>
        <v>0</v>
      </c>
      <c r="CD27">
        <f>AVERAGE(COMB_PREDIC_ITERATION1!CD27,COMB_PREDIC_ITERATION2!CD27)</f>
        <v>0</v>
      </c>
      <c r="CE27">
        <f>AVERAGE(COMB_PREDIC_ITERATION1!CE27,COMB_PREDIC_ITERATION2!CE27)</f>
        <v>0</v>
      </c>
      <c r="CF27">
        <f>AVERAGE(COMB_PREDIC_ITERATION1!CF27,COMB_PREDIC_ITERATION2!CF27)</f>
        <v>0</v>
      </c>
      <c r="CG27">
        <f>AVERAGE(COMB_PREDIC_ITERATION1!CG27,COMB_PREDIC_ITERATION2!CG27)</f>
        <v>0</v>
      </c>
      <c r="CH27">
        <f>AVERAGE(COMB_PREDIC_ITERATION1!CH27,COMB_PREDIC_ITERATION2!CH27)</f>
        <v>0</v>
      </c>
      <c r="CI27">
        <f>AVERAGE(COMB_PREDIC_ITERATION1!CI27,COMB_PREDIC_ITERATION2!CI27)</f>
        <v>0</v>
      </c>
      <c r="CJ27">
        <f>AVERAGE(COMB_PREDIC_ITERATION1!CJ27,COMB_PREDIC_ITERATION2!CJ27)</f>
        <v>0</v>
      </c>
      <c r="CK27">
        <f>AVERAGE(COMB_PREDIC_ITERATION1!CK27,COMB_PREDIC_ITERATION2!CK27)</f>
        <v>0</v>
      </c>
      <c r="CL27">
        <f>AVERAGE(COMB_PREDIC_ITERATION1!CL27,COMB_PREDIC_ITERATION2!CL27)</f>
        <v>0</v>
      </c>
      <c r="CM27">
        <f>AVERAGE(COMB_PREDIC_ITERATION1!CM27,COMB_PREDIC_ITERATION2!CM27)</f>
        <v>0</v>
      </c>
      <c r="CN27">
        <f>AVERAGE(COMB_PREDIC_ITERATION1!CN27,COMB_PREDIC_ITERATION2!CN27)</f>
        <v>0</v>
      </c>
      <c r="CO27">
        <f>AVERAGE(COMB_PREDIC_ITERATION1!CO27,COMB_PREDIC_ITERATION2!CO27)</f>
        <v>0</v>
      </c>
      <c r="CP27">
        <f>AVERAGE(COMB_PREDIC_ITERATION1!CP27,COMB_PREDIC_ITERATION2!CP27)</f>
        <v>0</v>
      </c>
      <c r="CQ27">
        <f>AVERAGE(COMB_PREDIC_ITERATION1!CQ27,COMB_PREDIC_ITERATION2!CQ27)</f>
        <v>0</v>
      </c>
      <c r="CR27">
        <f>AVERAGE(COMB_PREDIC_ITERATION1!CR27,COMB_PREDIC_ITERATION2!CR27)</f>
        <v>0</v>
      </c>
      <c r="CS27">
        <f>AVERAGE(COMB_PREDIC_ITERATION1!CS27,COMB_PREDIC_ITERATION2!CS27)</f>
        <v>0</v>
      </c>
      <c r="CT27">
        <f>AVERAGE(COMB_PREDIC_ITERATION1!CT27,COMB_PREDIC_ITERATION2!CT27)</f>
        <v>0</v>
      </c>
      <c r="CU27">
        <f>AVERAGE(COMB_PREDIC_ITERATION1!CU27,COMB_PREDIC_ITERATION2!CU27)</f>
        <v>0</v>
      </c>
      <c r="CV27">
        <f>AVERAGE(COMB_PREDIC_ITERATION1!CV27,COMB_PREDIC_ITERATION2!CV27)</f>
        <v>0</v>
      </c>
      <c r="CW27">
        <f>AVERAGE(COMB_PREDIC_ITERATION1!CW27,COMB_PREDIC_ITERATION2!CW27)</f>
        <v>0</v>
      </c>
    </row>
    <row r="28" spans="1:101" x14ac:dyDescent="0.25">
      <c r="A28" t="s">
        <v>47</v>
      </c>
      <c r="B28">
        <f>AVERAGE(COMB_PREDIC_ITERATION1!B28,COMB_PREDIC_ITERATION2!B28)</f>
        <v>8.4109529715615996E-4</v>
      </c>
      <c r="C28">
        <f>AVERAGE(COMB_PREDIC_ITERATION1!C28,COMB_PREDIC_ITERATION2!C28)</f>
        <v>8.3408625867374122E-4</v>
      </c>
      <c r="D28">
        <f>AVERAGE(COMB_PREDIC_ITERATION1!D28,COMB_PREDIC_ITERATION2!D28)</f>
        <v>8.6230987561606762E-4</v>
      </c>
      <c r="E28">
        <f>AVERAGE(COMB_PREDIC_ITERATION1!E28,COMB_PREDIC_ITERATION2!E28)</f>
        <v>8.6247002684200253E-4</v>
      </c>
      <c r="F28">
        <f>AVERAGE(COMB_PREDIC_ITERATION1!F28,COMB_PREDIC_ITERATION2!F28)</f>
        <v>8.4486417746397935E-4</v>
      </c>
      <c r="G28">
        <f>AVERAGE(COMB_PREDIC_ITERATION1!G28,COMB_PREDIC_ITERATION2!G28)</f>
        <v>8.1540178595971527E-4</v>
      </c>
      <c r="H28">
        <f>AVERAGE(COMB_PREDIC_ITERATION1!H28,COMB_PREDIC_ITERATION2!H28)</f>
        <v>8.3904891010494758E-4</v>
      </c>
      <c r="I28">
        <f>AVERAGE(COMB_PREDIC_ITERATION1!I28,COMB_PREDIC_ITERATION2!I28)</f>
        <v>8.3051248686681471E-4</v>
      </c>
      <c r="J28">
        <f>AVERAGE(COMB_PREDIC_ITERATION1!J28,COMB_PREDIC_ITERATION2!J28)</f>
        <v>8.3263489759436717E-4</v>
      </c>
      <c r="K28">
        <f>AVERAGE(COMB_PREDIC_ITERATION1!K28,COMB_PREDIC_ITERATION2!K28)</f>
        <v>8.499154615856804E-4</v>
      </c>
      <c r="L28">
        <f>AVERAGE(COMB_PREDIC_ITERATION1!L28,COMB_PREDIC_ITERATION2!L28)</f>
        <v>8.54786074893155E-4</v>
      </c>
      <c r="M28">
        <f>AVERAGE(COMB_PREDIC_ITERATION1!M28,COMB_PREDIC_ITERATION2!M28)</f>
        <v>8.3769717563102935E-4</v>
      </c>
      <c r="N28">
        <f>AVERAGE(COMB_PREDIC_ITERATION1!N28,COMB_PREDIC_ITERATION2!N28)</f>
        <v>8.1881273607007233E-4</v>
      </c>
      <c r="O28">
        <f>AVERAGE(COMB_PREDIC_ITERATION1!O28,COMB_PREDIC_ITERATION2!O28)</f>
        <v>8.3410937964960145E-4</v>
      </c>
      <c r="P28">
        <f>AVERAGE(COMB_PREDIC_ITERATION1!P28,COMB_PREDIC_ITERATION2!P28)</f>
        <v>8.2403820189107398E-4</v>
      </c>
      <c r="Q28">
        <f>AVERAGE(COMB_PREDIC_ITERATION1!Q28,COMB_PREDIC_ITERATION2!Q28)</f>
        <v>8.4195948480776856E-4</v>
      </c>
      <c r="R28">
        <f>AVERAGE(COMB_PREDIC_ITERATION1!R28,COMB_PREDIC_ITERATION2!R28)</f>
        <v>8.6688426990657892E-4</v>
      </c>
      <c r="S28">
        <f>AVERAGE(COMB_PREDIC_ITERATION1!S28,COMB_PREDIC_ITERATION2!S28)</f>
        <v>8.2712320126345114E-4</v>
      </c>
      <c r="T28">
        <f>AVERAGE(COMB_PREDIC_ITERATION1!T28,COMB_PREDIC_ITERATION2!T28)</f>
        <v>8.3692760948025718E-4</v>
      </c>
      <c r="U28">
        <f>AVERAGE(COMB_PREDIC_ITERATION1!U28,COMB_PREDIC_ITERATION2!U28)</f>
        <v>8.3952520653710896E-4</v>
      </c>
      <c r="V28">
        <f>AVERAGE(COMB_PREDIC_ITERATION1!V28,COMB_PREDIC_ITERATION2!V28)</f>
        <v>8.2289193676505839E-4</v>
      </c>
      <c r="W28">
        <f>AVERAGE(COMB_PREDIC_ITERATION1!W28,COMB_PREDIC_ITERATION2!W28)</f>
        <v>8.1185317405539723E-4</v>
      </c>
      <c r="X28">
        <f>AVERAGE(COMB_PREDIC_ITERATION1!X28,COMB_PREDIC_ITERATION2!X28)</f>
        <v>8.0861273578886213E-4</v>
      </c>
      <c r="Y28">
        <f>AVERAGE(COMB_PREDIC_ITERATION1!Y28,COMB_PREDIC_ITERATION2!Y28)</f>
        <v>8.4685423624881551E-4</v>
      </c>
      <c r="Z28">
        <f>AVERAGE(COMB_PREDIC_ITERATION1!Z28,COMB_PREDIC_ITERATION2!Z28)</f>
        <v>8.4532468009081933E-4</v>
      </c>
      <c r="AA28">
        <f>AVERAGE(COMB_PREDIC_ITERATION1!AA28,COMB_PREDIC_ITERATION2!AA28)</f>
        <v>8.3426190747920939E-4</v>
      </c>
      <c r="AB28">
        <f>AVERAGE(COMB_PREDIC_ITERATION1!AB28,COMB_PREDIC_ITERATION2!AB28)</f>
        <v>8.2660091803121933E-4</v>
      </c>
      <c r="AC28">
        <f>AVERAGE(COMB_PREDIC_ITERATION1!AC28,COMB_PREDIC_ITERATION2!AC28)</f>
        <v>8.2642396869331714E-4</v>
      </c>
      <c r="AD28">
        <f>AVERAGE(COMB_PREDIC_ITERATION1!AD28,COMB_PREDIC_ITERATION2!AD28)</f>
        <v>8.2645652332357712E-4</v>
      </c>
      <c r="AE28">
        <f>AVERAGE(COMB_PREDIC_ITERATION1!AE28,COMB_PREDIC_ITERATION2!AE28)</f>
        <v>8.0511097983710029E-4</v>
      </c>
      <c r="AF28">
        <f>AVERAGE(COMB_PREDIC_ITERATION1!AF28,COMB_PREDIC_ITERATION2!AF28)</f>
        <v>8.5407117020100366E-4</v>
      </c>
      <c r="AG28">
        <f>AVERAGE(COMB_PREDIC_ITERATION1!AG28,COMB_PREDIC_ITERATION2!AG28)</f>
        <v>8.4064633105087228E-4</v>
      </c>
      <c r="AH28">
        <f>AVERAGE(COMB_PREDIC_ITERATION1!AH28,COMB_PREDIC_ITERATION2!AH28)</f>
        <v>8.3851799926476555E-4</v>
      </c>
      <c r="AI28">
        <f>AVERAGE(COMB_PREDIC_ITERATION1!AI28,COMB_PREDIC_ITERATION2!AI28)</f>
        <v>8.2750114758799176E-4</v>
      </c>
      <c r="AJ28">
        <f>AVERAGE(COMB_PREDIC_ITERATION1!AJ28,COMB_PREDIC_ITERATION2!AJ28)</f>
        <v>8.4519798830175034E-4</v>
      </c>
      <c r="AK28">
        <f>AVERAGE(COMB_PREDIC_ITERATION1!AK28,COMB_PREDIC_ITERATION2!AK28)</f>
        <v>8.8847242733137684E-4</v>
      </c>
      <c r="AL28">
        <f>AVERAGE(COMB_PREDIC_ITERATION1!AL28,COMB_PREDIC_ITERATION2!AL28)</f>
        <v>8.7422375325222712E-4</v>
      </c>
      <c r="AM28">
        <f>AVERAGE(COMB_PREDIC_ITERATION1!AM28,COMB_PREDIC_ITERATION2!AM28)</f>
        <v>8.3149235931782492E-4</v>
      </c>
      <c r="AN28">
        <f>AVERAGE(COMB_PREDIC_ITERATION1!AN28,COMB_PREDIC_ITERATION2!AN28)</f>
        <v>8.4752078495420314E-4</v>
      </c>
      <c r="AO28">
        <f>AVERAGE(COMB_PREDIC_ITERATION1!AO28,COMB_PREDIC_ITERATION2!AO28)</f>
        <v>8.6262011025899695E-4</v>
      </c>
      <c r="AP28">
        <f>AVERAGE(COMB_PREDIC_ITERATION1!AP28,COMB_PREDIC_ITERATION2!AP28)</f>
        <v>8.2960994301321063E-4</v>
      </c>
      <c r="AQ28">
        <f>AVERAGE(COMB_PREDIC_ITERATION1!AQ28,COMB_PREDIC_ITERATION2!AQ28)</f>
        <v>8.6932374534829445E-4</v>
      </c>
      <c r="AR28">
        <f>AVERAGE(COMB_PREDIC_ITERATION1!AR28,COMB_PREDIC_ITERATION2!AR28)</f>
        <v>8.414328085435428E-4</v>
      </c>
      <c r="AS28">
        <f>AVERAGE(COMB_PREDIC_ITERATION1!AS28,COMB_PREDIC_ITERATION2!AS28)</f>
        <v>8.3861436519234208E-4</v>
      </c>
      <c r="AT28">
        <f>AVERAGE(COMB_PREDIC_ITERATION1!AT28,COMB_PREDIC_ITERATION2!AT28)</f>
        <v>8.3268932432117404E-4</v>
      </c>
      <c r="AU28">
        <f>AVERAGE(COMB_PREDIC_ITERATION1!AU28,COMB_PREDIC_ITERATION2!AU28)</f>
        <v>8.6446193141108407E-4</v>
      </c>
      <c r="AV28">
        <f>AVERAGE(COMB_PREDIC_ITERATION1!AV28,COMB_PREDIC_ITERATION2!AV28)</f>
        <v>8.359287736145549E-4</v>
      </c>
      <c r="AW28">
        <f>AVERAGE(COMB_PREDIC_ITERATION1!AW28,COMB_PREDIC_ITERATION2!AW28)</f>
        <v>8.3319688965317841E-4</v>
      </c>
      <c r="AX28">
        <f>AVERAGE(COMB_PREDIC_ITERATION1!AX28,COMB_PREDIC_ITERATION2!AX28)</f>
        <v>8.2919499528702327E-4</v>
      </c>
      <c r="AY28">
        <f>AVERAGE(COMB_PREDIC_ITERATION1!AY28,COMB_PREDIC_ITERATION2!AY28)</f>
        <v>8.6413691667723276E-4</v>
      </c>
      <c r="AZ28">
        <f>AVERAGE(COMB_PREDIC_ITERATION1!AZ28,COMB_PREDIC_ITERATION2!AZ28)</f>
        <v>8.3997654863863179E-4</v>
      </c>
      <c r="BA28">
        <f>AVERAGE(COMB_PREDIC_ITERATION1!BA28,COMB_PREDIC_ITERATION2!BA28)</f>
        <v>8.7715557122387377E-4</v>
      </c>
      <c r="BB28">
        <f>AVERAGE(COMB_PREDIC_ITERATION1!BB28,COMB_PREDIC_ITERATION2!BB28)</f>
        <v>8.3614361575673956E-4</v>
      </c>
      <c r="BC28">
        <f>AVERAGE(COMB_PREDIC_ITERATION1!BC28,COMB_PREDIC_ITERATION2!BC28)</f>
        <v>8.3257043422306737E-4</v>
      </c>
      <c r="BD28">
        <f>AVERAGE(COMB_PREDIC_ITERATION1!BD28,COMB_PREDIC_ITERATION2!BD28)</f>
        <v>8.6373822741525716E-4</v>
      </c>
      <c r="BE28">
        <f>AVERAGE(COMB_PREDIC_ITERATION1!BE28,COMB_PREDIC_ITERATION2!BE28)</f>
        <v>8.314675575678773E-4</v>
      </c>
      <c r="BF28">
        <f>AVERAGE(COMB_PREDIC_ITERATION1!BF28,COMB_PREDIC_ITERATION2!BF28)</f>
        <v>8.5240854070106078E-4</v>
      </c>
      <c r="BG28">
        <f>AVERAGE(COMB_PREDIC_ITERATION1!BG28,COMB_PREDIC_ITERATION2!BG28)</f>
        <v>8.3972369880610349E-4</v>
      </c>
      <c r="BH28">
        <f>AVERAGE(COMB_PREDIC_ITERATION1!BH28,COMB_PREDIC_ITERATION2!BH28)</f>
        <v>8.5569529292836045E-4</v>
      </c>
      <c r="BI28">
        <f>AVERAGE(COMB_PREDIC_ITERATION1!BI28,COMB_PREDIC_ITERATION2!BI28)</f>
        <v>8.4468461535868594E-4</v>
      </c>
      <c r="BJ28">
        <f>AVERAGE(COMB_PREDIC_ITERATION1!BJ28,COMB_PREDIC_ITERATION2!BJ28)</f>
        <v>8.5428454852728899E-4</v>
      </c>
      <c r="BK28">
        <f>AVERAGE(COMB_PREDIC_ITERATION1!BK28,COMB_PREDIC_ITERATION2!BK28)</f>
        <v>8.3833118643385934E-4</v>
      </c>
      <c r="BL28">
        <f>AVERAGE(COMB_PREDIC_ITERATION1!BL28,COMB_PREDIC_ITERATION2!BL28)</f>
        <v>8.5466052848421248E-4</v>
      </c>
      <c r="BM28">
        <f>AVERAGE(COMB_PREDIC_ITERATION1!BM28,COMB_PREDIC_ITERATION2!BM28)</f>
        <v>8.535672305355858E-4</v>
      </c>
      <c r="BN28">
        <f>AVERAGE(COMB_PREDIC_ITERATION1!BN28,COMB_PREDIC_ITERATION2!BN28)</f>
        <v>8.8299166104062465E-4</v>
      </c>
      <c r="BO28">
        <f>AVERAGE(COMB_PREDIC_ITERATION1!BO28,COMB_PREDIC_ITERATION2!BO28)</f>
        <v>8.3318255527696787E-4</v>
      </c>
      <c r="BP28">
        <f>AVERAGE(COMB_PREDIC_ITERATION1!BP28,COMB_PREDIC_ITERATION2!BP28)</f>
        <v>8.3490791989795725E-4</v>
      </c>
      <c r="BQ28">
        <f>AVERAGE(COMB_PREDIC_ITERATION1!BQ28,COMB_PREDIC_ITERATION2!BQ28)</f>
        <v>8.4494410417623115E-4</v>
      </c>
      <c r="BR28">
        <f>AVERAGE(COMB_PREDIC_ITERATION1!BR28,COMB_PREDIC_ITERATION2!BR28)</f>
        <v>8.7962387663848202E-4</v>
      </c>
      <c r="BS28">
        <f>AVERAGE(COMB_PREDIC_ITERATION1!BS28,COMB_PREDIC_ITERATION2!BS28)</f>
        <v>8.5510523999485471E-4</v>
      </c>
      <c r="BT28">
        <f>AVERAGE(COMB_PREDIC_ITERATION1!BT28,COMB_PREDIC_ITERATION2!BT28)</f>
        <v>8.5764185596796916E-4</v>
      </c>
      <c r="BU28">
        <f>AVERAGE(COMB_PREDIC_ITERATION1!BU28,COMB_PREDIC_ITERATION2!BU28)</f>
        <v>8.5796408714689822E-4</v>
      </c>
      <c r="BV28">
        <f>AVERAGE(COMB_PREDIC_ITERATION1!BV28,COMB_PREDIC_ITERATION2!BV28)</f>
        <v>8.5584125595478664E-4</v>
      </c>
      <c r="BW28">
        <f>AVERAGE(COMB_PREDIC_ITERATION1!BW28,COMB_PREDIC_ITERATION2!BW28)</f>
        <v>8.5803389118823217E-4</v>
      </c>
      <c r="BX28">
        <f>AVERAGE(COMB_PREDIC_ITERATION1!BX28,COMB_PREDIC_ITERATION2!BX28)</f>
        <v>8.3567316303329497E-4</v>
      </c>
      <c r="BY28">
        <f>AVERAGE(COMB_PREDIC_ITERATION1!BY28,COMB_PREDIC_ITERATION2!BY28)</f>
        <v>8.408248509446175E-4</v>
      </c>
      <c r="BZ28">
        <f>AVERAGE(COMB_PREDIC_ITERATION1!BZ28,COMB_PREDIC_ITERATION2!BZ28)</f>
        <v>8.6355681919309403E-4</v>
      </c>
      <c r="CA28">
        <f>AVERAGE(COMB_PREDIC_ITERATION1!CA28,COMB_PREDIC_ITERATION2!CA28)</f>
        <v>8.2373199891459868E-4</v>
      </c>
      <c r="CB28">
        <f>AVERAGE(COMB_PREDIC_ITERATION1!CB28,COMB_PREDIC_ITERATION2!CB28)</f>
        <v>8.5277067757619468E-4</v>
      </c>
      <c r="CC28">
        <f>AVERAGE(COMB_PREDIC_ITERATION1!CC28,COMB_PREDIC_ITERATION2!CC28)</f>
        <v>8.6301423655870389E-4</v>
      </c>
      <c r="CD28">
        <f>AVERAGE(COMB_PREDIC_ITERATION1!CD28,COMB_PREDIC_ITERATION2!CD28)</f>
        <v>8.3715986958709685E-4</v>
      </c>
      <c r="CE28">
        <f>AVERAGE(COMB_PREDIC_ITERATION1!CE28,COMB_PREDIC_ITERATION2!CE28)</f>
        <v>8.671172540129972E-4</v>
      </c>
      <c r="CF28">
        <f>AVERAGE(COMB_PREDIC_ITERATION1!CF28,COMB_PREDIC_ITERATION2!CF28)</f>
        <v>8.7421391236081481E-4</v>
      </c>
      <c r="CG28">
        <f>AVERAGE(COMB_PREDIC_ITERATION1!CG28,COMB_PREDIC_ITERATION2!CG28)</f>
        <v>8.3500972577228738E-4</v>
      </c>
      <c r="CH28">
        <f>AVERAGE(COMB_PREDIC_ITERATION1!CH28,COMB_PREDIC_ITERATION2!CH28)</f>
        <v>8.9390955963622714E-4</v>
      </c>
      <c r="CI28">
        <f>AVERAGE(COMB_PREDIC_ITERATION1!CI28,COMB_PREDIC_ITERATION2!CI28)</f>
        <v>8.498964225994905E-4</v>
      </c>
      <c r="CJ28">
        <f>AVERAGE(COMB_PREDIC_ITERATION1!CJ28,COMB_PREDIC_ITERATION2!CJ28)</f>
        <v>8.2335230615745677E-4</v>
      </c>
      <c r="CK28">
        <f>AVERAGE(COMB_PREDIC_ITERATION1!CK28,COMB_PREDIC_ITERATION2!CK28)</f>
        <v>8.6827414222588129E-4</v>
      </c>
      <c r="CL28">
        <f>AVERAGE(COMB_PREDIC_ITERATION1!CL28,COMB_PREDIC_ITERATION2!CL28)</f>
        <v>8.6290150885504112E-4</v>
      </c>
      <c r="CM28">
        <f>AVERAGE(COMB_PREDIC_ITERATION1!CM28,COMB_PREDIC_ITERATION2!CM28)</f>
        <v>8.5647866620505231E-4</v>
      </c>
      <c r="CN28">
        <f>AVERAGE(COMB_PREDIC_ITERATION1!CN28,COMB_PREDIC_ITERATION2!CN28)</f>
        <v>8.6718632475158417E-4</v>
      </c>
      <c r="CO28">
        <f>AVERAGE(COMB_PREDIC_ITERATION1!CO28,COMB_PREDIC_ITERATION2!CO28)</f>
        <v>8.8021345144141205E-4</v>
      </c>
      <c r="CP28">
        <f>AVERAGE(COMB_PREDIC_ITERATION1!CP28,COMB_PREDIC_ITERATION2!CP28)</f>
        <v>8.7958441117589855E-4</v>
      </c>
      <c r="CQ28">
        <f>AVERAGE(COMB_PREDIC_ITERATION1!CQ28,COMB_PREDIC_ITERATION2!CQ28)</f>
        <v>8.6145234249623837E-4</v>
      </c>
      <c r="CR28">
        <f>AVERAGE(COMB_PREDIC_ITERATION1!CR28,COMB_PREDIC_ITERATION2!CR28)</f>
        <v>8.4474104702488332E-4</v>
      </c>
      <c r="CS28">
        <f>AVERAGE(COMB_PREDIC_ITERATION1!CS28,COMB_PREDIC_ITERATION2!CS28)</f>
        <v>8.5075279685184241E-4</v>
      </c>
      <c r="CT28">
        <f>AVERAGE(COMB_PREDIC_ITERATION1!CT28,COMB_PREDIC_ITERATION2!CT28)</f>
        <v>8.5451245477558067E-4</v>
      </c>
      <c r="CU28">
        <f>AVERAGE(COMB_PREDIC_ITERATION1!CU28,COMB_PREDIC_ITERATION2!CU28)</f>
        <v>8.0280521434480056E-4</v>
      </c>
      <c r="CV28">
        <f>AVERAGE(COMB_PREDIC_ITERATION1!CV28,COMB_PREDIC_ITERATION2!CV28)</f>
        <v>8.7596924423366594E-4</v>
      </c>
      <c r="CW28">
        <f>AVERAGE(COMB_PREDIC_ITERATION1!CW28,COMB_PREDIC_ITERATION2!CW28)</f>
        <v>8.373034703999041E-4</v>
      </c>
    </row>
    <row r="29" spans="1:101" x14ac:dyDescent="0.25">
      <c r="A29" t="s">
        <v>50</v>
      </c>
      <c r="B29">
        <f>AVERAGE(COMB_PREDIC_ITERATION1!B29,COMB_PREDIC_ITERATION2!B29)</f>
        <v>1.5106899075420632E-3</v>
      </c>
      <c r="C29">
        <f>AVERAGE(COMB_PREDIC_ITERATION1!C29,COMB_PREDIC_ITERATION2!C29)</f>
        <v>1.5483386397179514E-3</v>
      </c>
      <c r="D29">
        <f>AVERAGE(COMB_PREDIC_ITERATION1!D29,COMB_PREDIC_ITERATION2!D29)</f>
        <v>1.5450645334236911E-3</v>
      </c>
      <c r="E29">
        <f>AVERAGE(COMB_PREDIC_ITERATION1!E29,COMB_PREDIC_ITERATION2!E29)</f>
        <v>1.5518319470748186E-3</v>
      </c>
      <c r="F29">
        <f>AVERAGE(COMB_PREDIC_ITERATION1!F29,COMB_PREDIC_ITERATION2!F29)</f>
        <v>1.5409972104784989E-3</v>
      </c>
      <c r="G29">
        <f>AVERAGE(COMB_PREDIC_ITERATION1!G29,COMB_PREDIC_ITERATION2!G29)</f>
        <v>1.5087213831594319E-3</v>
      </c>
      <c r="H29">
        <f>AVERAGE(COMB_PREDIC_ITERATION1!H29,COMB_PREDIC_ITERATION2!H29)</f>
        <v>1.5102079583889762E-3</v>
      </c>
      <c r="I29">
        <f>AVERAGE(COMB_PREDIC_ITERATION1!I29,COMB_PREDIC_ITERATION2!I29)</f>
        <v>1.5062212478785739E-3</v>
      </c>
      <c r="J29">
        <f>AVERAGE(COMB_PREDIC_ITERATION1!J29,COMB_PREDIC_ITERATION2!J29)</f>
        <v>1.5041705245802052E-3</v>
      </c>
      <c r="K29">
        <f>AVERAGE(COMB_PREDIC_ITERATION1!K29,COMB_PREDIC_ITERATION2!K29)</f>
        <v>1.5268476562108409E-3</v>
      </c>
      <c r="L29">
        <f>AVERAGE(COMB_PREDIC_ITERATION1!L29,COMB_PREDIC_ITERATION2!L29)</f>
        <v>1.5527115297932232E-3</v>
      </c>
      <c r="M29">
        <f>AVERAGE(COMB_PREDIC_ITERATION1!M29,COMB_PREDIC_ITERATION2!M29)</f>
        <v>1.5145067676455189E-3</v>
      </c>
      <c r="N29">
        <f>AVERAGE(COMB_PREDIC_ITERATION1!N29,COMB_PREDIC_ITERATION2!N29)</f>
        <v>1.5330796659139272E-3</v>
      </c>
      <c r="O29">
        <f>AVERAGE(COMB_PREDIC_ITERATION1!O29,COMB_PREDIC_ITERATION2!O29)</f>
        <v>1.4997903191175236E-3</v>
      </c>
      <c r="P29">
        <f>AVERAGE(COMB_PREDIC_ITERATION1!P29,COMB_PREDIC_ITERATION2!P29)</f>
        <v>1.4667625878542663E-3</v>
      </c>
      <c r="Q29">
        <f>AVERAGE(COMB_PREDIC_ITERATION1!Q29,COMB_PREDIC_ITERATION2!Q29)</f>
        <v>1.5085125610860093E-3</v>
      </c>
      <c r="R29">
        <f>AVERAGE(COMB_PREDIC_ITERATION1!R29,COMB_PREDIC_ITERATION2!R29)</f>
        <v>1.5651395567105072E-3</v>
      </c>
      <c r="S29">
        <f>AVERAGE(COMB_PREDIC_ITERATION1!S29,COMB_PREDIC_ITERATION2!S29)</f>
        <v>1.5328591756243941E-3</v>
      </c>
      <c r="T29">
        <f>AVERAGE(COMB_PREDIC_ITERATION1!T29,COMB_PREDIC_ITERATION2!T29)</f>
        <v>1.530054912637622E-3</v>
      </c>
      <c r="U29">
        <f>AVERAGE(COMB_PREDIC_ITERATION1!U29,COMB_PREDIC_ITERATION2!U29)</f>
        <v>1.557111010362232E-3</v>
      </c>
      <c r="V29">
        <f>AVERAGE(COMB_PREDIC_ITERATION1!V29,COMB_PREDIC_ITERATION2!V29)</f>
        <v>1.5281216289797226E-3</v>
      </c>
      <c r="W29">
        <f>AVERAGE(COMB_PREDIC_ITERATION1!W29,COMB_PREDIC_ITERATION2!W29)</f>
        <v>1.5309691018113071E-3</v>
      </c>
      <c r="X29">
        <f>AVERAGE(COMB_PREDIC_ITERATION1!X29,COMB_PREDIC_ITERATION2!X29)</f>
        <v>1.5708182104602615E-3</v>
      </c>
      <c r="Y29">
        <f>AVERAGE(COMB_PREDIC_ITERATION1!Y29,COMB_PREDIC_ITERATION2!Y29)</f>
        <v>1.5538058292332265E-3</v>
      </c>
      <c r="Z29">
        <f>AVERAGE(COMB_PREDIC_ITERATION1!Z29,COMB_PREDIC_ITERATION2!Z29)</f>
        <v>1.558235875670789E-3</v>
      </c>
      <c r="AA29">
        <f>AVERAGE(COMB_PREDIC_ITERATION1!AA29,COMB_PREDIC_ITERATION2!AA29)</f>
        <v>1.5505516777406052E-3</v>
      </c>
      <c r="AB29">
        <f>AVERAGE(COMB_PREDIC_ITERATION1!AB29,COMB_PREDIC_ITERATION2!AB29)</f>
        <v>1.571798956419576E-3</v>
      </c>
      <c r="AC29">
        <f>AVERAGE(COMB_PREDIC_ITERATION1!AC29,COMB_PREDIC_ITERATION2!AC29)</f>
        <v>1.5449429705713157E-3</v>
      </c>
      <c r="AD29">
        <f>AVERAGE(COMB_PREDIC_ITERATION1!AD29,COMB_PREDIC_ITERATION2!AD29)</f>
        <v>1.5314638643229928E-3</v>
      </c>
      <c r="AE29">
        <f>AVERAGE(COMB_PREDIC_ITERATION1!AE29,COMB_PREDIC_ITERATION2!AE29)</f>
        <v>1.5704873155367384E-3</v>
      </c>
      <c r="AF29">
        <f>AVERAGE(COMB_PREDIC_ITERATION1!AF29,COMB_PREDIC_ITERATION2!AF29)</f>
        <v>1.5133211773175697E-3</v>
      </c>
      <c r="AG29">
        <f>AVERAGE(COMB_PREDIC_ITERATION1!AG29,COMB_PREDIC_ITERATION2!AG29)</f>
        <v>1.4473494478843617E-3</v>
      </c>
      <c r="AH29">
        <f>AVERAGE(COMB_PREDIC_ITERATION1!AH29,COMB_PREDIC_ITERATION2!AH29)</f>
        <v>1.5720945204192667E-3</v>
      </c>
      <c r="AI29">
        <f>AVERAGE(COMB_PREDIC_ITERATION1!AI29,COMB_PREDIC_ITERATION2!AI29)</f>
        <v>1.5281557056974482E-3</v>
      </c>
      <c r="AJ29">
        <f>AVERAGE(COMB_PREDIC_ITERATION1!AJ29,COMB_PREDIC_ITERATION2!AJ29)</f>
        <v>1.4556937013863111E-3</v>
      </c>
      <c r="AK29">
        <f>AVERAGE(COMB_PREDIC_ITERATION1!AK29,COMB_PREDIC_ITERATION2!AK29)</f>
        <v>1.5073344220597163E-3</v>
      </c>
      <c r="AL29">
        <f>AVERAGE(COMB_PREDIC_ITERATION1!AL29,COMB_PREDIC_ITERATION2!AL29)</f>
        <v>1.5342252107887833E-3</v>
      </c>
      <c r="AM29">
        <f>AVERAGE(COMB_PREDIC_ITERATION1!AM29,COMB_PREDIC_ITERATION2!AM29)</f>
        <v>1.5966216800516742E-3</v>
      </c>
      <c r="AN29">
        <f>AVERAGE(COMB_PREDIC_ITERATION1!AN29,COMB_PREDIC_ITERATION2!AN29)</f>
        <v>1.5287378223702904E-3</v>
      </c>
      <c r="AO29">
        <f>AVERAGE(COMB_PREDIC_ITERATION1!AO29,COMB_PREDIC_ITERATION2!AO29)</f>
        <v>1.5770171843977395E-3</v>
      </c>
      <c r="AP29">
        <f>AVERAGE(COMB_PREDIC_ITERATION1!AP29,COMB_PREDIC_ITERATION2!AP29)</f>
        <v>1.5385389717027474E-3</v>
      </c>
      <c r="AQ29">
        <f>AVERAGE(COMB_PREDIC_ITERATION1!AQ29,COMB_PREDIC_ITERATION2!AQ29)</f>
        <v>1.5602029130322857E-3</v>
      </c>
      <c r="AR29">
        <f>AVERAGE(COMB_PREDIC_ITERATION1!AR29,COMB_PREDIC_ITERATION2!AR29)</f>
        <v>1.5593905958661506E-3</v>
      </c>
      <c r="AS29">
        <f>AVERAGE(COMB_PREDIC_ITERATION1!AS29,COMB_PREDIC_ITERATION2!AS29)</f>
        <v>1.5697918570422454E-3</v>
      </c>
      <c r="AT29">
        <f>AVERAGE(COMB_PREDIC_ITERATION1!AT29,COMB_PREDIC_ITERATION2!AT29)</f>
        <v>1.5180609270060846E-3</v>
      </c>
      <c r="AU29">
        <f>AVERAGE(COMB_PREDIC_ITERATION1!AU29,COMB_PREDIC_ITERATION2!AU29)</f>
        <v>1.5561689291916515E-3</v>
      </c>
      <c r="AV29">
        <f>AVERAGE(COMB_PREDIC_ITERATION1!AV29,COMB_PREDIC_ITERATION2!AV29)</f>
        <v>1.5329876930425571E-3</v>
      </c>
      <c r="AW29">
        <f>AVERAGE(COMB_PREDIC_ITERATION1!AW29,COMB_PREDIC_ITERATION2!AW29)</f>
        <v>1.5372059477423623E-3</v>
      </c>
      <c r="AX29">
        <f>AVERAGE(COMB_PREDIC_ITERATION1!AX29,COMB_PREDIC_ITERATION2!AX29)</f>
        <v>1.508462856614233E-3</v>
      </c>
      <c r="AY29">
        <f>AVERAGE(COMB_PREDIC_ITERATION1!AY29,COMB_PREDIC_ITERATION2!AY29)</f>
        <v>1.5522353663767925E-3</v>
      </c>
      <c r="AZ29">
        <f>AVERAGE(COMB_PREDIC_ITERATION1!AZ29,COMB_PREDIC_ITERATION2!AZ29)</f>
        <v>1.5135460133888494E-3</v>
      </c>
      <c r="BA29">
        <f>AVERAGE(COMB_PREDIC_ITERATION1!BA29,COMB_PREDIC_ITERATION2!BA29)</f>
        <v>1.5628783408873624E-3</v>
      </c>
      <c r="BB29">
        <f>AVERAGE(COMB_PREDIC_ITERATION1!BB29,COMB_PREDIC_ITERATION2!BB29)</f>
        <v>1.5502346506573491E-3</v>
      </c>
      <c r="BC29">
        <f>AVERAGE(COMB_PREDIC_ITERATION1!BC29,COMB_PREDIC_ITERATION2!BC29)</f>
        <v>1.5025542149286831E-3</v>
      </c>
      <c r="BD29">
        <f>AVERAGE(COMB_PREDIC_ITERATION1!BD29,COMB_PREDIC_ITERATION2!BD29)</f>
        <v>1.5428513252972401E-3</v>
      </c>
      <c r="BE29">
        <f>AVERAGE(COMB_PREDIC_ITERATION1!BE29,COMB_PREDIC_ITERATION2!BE29)</f>
        <v>1.5540248982666861E-3</v>
      </c>
      <c r="BF29">
        <f>AVERAGE(COMB_PREDIC_ITERATION1!BF29,COMB_PREDIC_ITERATION2!BF29)</f>
        <v>1.5675687738038648E-3</v>
      </c>
      <c r="BG29">
        <f>AVERAGE(COMB_PREDIC_ITERATION1!BG29,COMB_PREDIC_ITERATION2!BG29)</f>
        <v>1.5091420660451058E-3</v>
      </c>
      <c r="BH29">
        <f>AVERAGE(COMB_PREDIC_ITERATION1!BH29,COMB_PREDIC_ITERATION2!BH29)</f>
        <v>1.5425096084441788E-3</v>
      </c>
      <c r="BI29">
        <f>AVERAGE(COMB_PREDIC_ITERATION1!BI29,COMB_PREDIC_ITERATION2!BI29)</f>
        <v>1.578773568241992E-3</v>
      </c>
      <c r="BJ29">
        <f>AVERAGE(COMB_PREDIC_ITERATION1!BJ29,COMB_PREDIC_ITERATION2!BJ29)</f>
        <v>1.5365317166488787E-3</v>
      </c>
      <c r="BK29">
        <f>AVERAGE(COMB_PREDIC_ITERATION1!BK29,COMB_PREDIC_ITERATION2!BK29)</f>
        <v>1.5646789492638107E-3</v>
      </c>
      <c r="BL29">
        <f>AVERAGE(COMB_PREDIC_ITERATION1!BL29,COMB_PREDIC_ITERATION2!BL29)</f>
        <v>1.5573059116646035E-3</v>
      </c>
      <c r="BM29">
        <f>AVERAGE(COMB_PREDIC_ITERATION1!BM29,COMB_PREDIC_ITERATION2!BM29)</f>
        <v>1.5142540444207577E-3</v>
      </c>
      <c r="BN29">
        <f>AVERAGE(COMB_PREDIC_ITERATION1!BN29,COMB_PREDIC_ITERATION2!BN29)</f>
        <v>1.5946478061012624E-3</v>
      </c>
      <c r="BO29">
        <f>AVERAGE(COMB_PREDIC_ITERATION1!BO29,COMB_PREDIC_ITERATION2!BO29)</f>
        <v>1.5642982264362478E-3</v>
      </c>
      <c r="BP29">
        <f>AVERAGE(COMB_PREDIC_ITERATION1!BP29,COMB_PREDIC_ITERATION2!BP29)</f>
        <v>1.5206326439265827E-3</v>
      </c>
      <c r="BQ29">
        <f>AVERAGE(COMB_PREDIC_ITERATION1!BQ29,COMB_PREDIC_ITERATION2!BQ29)</f>
        <v>1.5503518708128545E-3</v>
      </c>
      <c r="BR29">
        <f>AVERAGE(COMB_PREDIC_ITERATION1!BR29,COMB_PREDIC_ITERATION2!BR29)</f>
        <v>1.5388534309529228E-3</v>
      </c>
      <c r="BS29">
        <f>AVERAGE(COMB_PREDIC_ITERATION1!BS29,COMB_PREDIC_ITERATION2!BS29)</f>
        <v>1.5824762894365726E-3</v>
      </c>
      <c r="BT29">
        <f>AVERAGE(COMB_PREDIC_ITERATION1!BT29,COMB_PREDIC_ITERATION2!BT29)</f>
        <v>1.5473683712064717E-3</v>
      </c>
      <c r="BU29">
        <f>AVERAGE(COMB_PREDIC_ITERATION1!BU29,COMB_PREDIC_ITERATION2!BU29)</f>
        <v>1.5847703401552058E-3</v>
      </c>
      <c r="BV29">
        <f>AVERAGE(COMB_PREDIC_ITERATION1!BV29,COMB_PREDIC_ITERATION2!BV29)</f>
        <v>1.5667263341907663E-3</v>
      </c>
      <c r="BW29">
        <f>AVERAGE(COMB_PREDIC_ITERATION1!BW29,COMB_PREDIC_ITERATION2!BW29)</f>
        <v>1.5928694833381284E-3</v>
      </c>
      <c r="BX29">
        <f>AVERAGE(COMB_PREDIC_ITERATION1!BX29,COMB_PREDIC_ITERATION2!BX29)</f>
        <v>1.5267186501680219E-3</v>
      </c>
      <c r="BY29">
        <f>AVERAGE(COMB_PREDIC_ITERATION1!BY29,COMB_PREDIC_ITERATION2!BY29)</f>
        <v>1.5826200307188652E-3</v>
      </c>
      <c r="BZ29">
        <f>AVERAGE(COMB_PREDIC_ITERATION1!BZ29,COMB_PREDIC_ITERATION2!BZ29)</f>
        <v>1.5995441023229813E-3</v>
      </c>
      <c r="CA29">
        <f>AVERAGE(COMB_PREDIC_ITERATION1!CA29,COMB_PREDIC_ITERATION2!CA29)</f>
        <v>1.6147534158767419E-3</v>
      </c>
      <c r="CB29">
        <f>AVERAGE(COMB_PREDIC_ITERATION1!CB29,COMB_PREDIC_ITERATION2!CB29)</f>
        <v>1.5498059307515488E-3</v>
      </c>
      <c r="CC29">
        <f>AVERAGE(COMB_PREDIC_ITERATION1!CC29,COMB_PREDIC_ITERATION2!CC29)</f>
        <v>1.5609842681873929E-3</v>
      </c>
      <c r="CD29">
        <f>AVERAGE(COMB_PREDIC_ITERATION1!CD29,COMB_PREDIC_ITERATION2!CD29)</f>
        <v>1.5264532726450375E-3</v>
      </c>
      <c r="CE29">
        <f>AVERAGE(COMB_PREDIC_ITERATION1!CE29,COMB_PREDIC_ITERATION2!CE29)</f>
        <v>1.5916482943012834E-3</v>
      </c>
      <c r="CF29">
        <f>AVERAGE(COMB_PREDIC_ITERATION1!CF29,COMB_PREDIC_ITERATION2!CF29)</f>
        <v>1.5060555386696838E-3</v>
      </c>
      <c r="CG29">
        <f>AVERAGE(COMB_PREDIC_ITERATION1!CG29,COMB_PREDIC_ITERATION2!CG29)</f>
        <v>1.5221777713775001E-3</v>
      </c>
      <c r="CH29">
        <f>AVERAGE(COMB_PREDIC_ITERATION1!CH29,COMB_PREDIC_ITERATION2!CH29)</f>
        <v>1.5286549542735408E-3</v>
      </c>
      <c r="CI29">
        <f>AVERAGE(COMB_PREDIC_ITERATION1!CI29,COMB_PREDIC_ITERATION2!CI29)</f>
        <v>1.544721828509248E-3</v>
      </c>
      <c r="CJ29">
        <f>AVERAGE(COMB_PREDIC_ITERATION1!CJ29,COMB_PREDIC_ITERATION2!CJ29)</f>
        <v>1.5412017402243387E-3</v>
      </c>
      <c r="CK29">
        <f>AVERAGE(COMB_PREDIC_ITERATION1!CK29,COMB_PREDIC_ITERATION2!CK29)</f>
        <v>1.5837833511159654E-3</v>
      </c>
      <c r="CL29">
        <f>AVERAGE(COMB_PREDIC_ITERATION1!CL29,COMB_PREDIC_ITERATION2!CL29)</f>
        <v>1.5675054526047534E-3</v>
      </c>
      <c r="CM29">
        <f>AVERAGE(COMB_PREDIC_ITERATION1!CM29,COMB_PREDIC_ITERATION2!CM29)</f>
        <v>1.5629097432726656E-3</v>
      </c>
      <c r="CN29">
        <f>AVERAGE(COMB_PREDIC_ITERATION1!CN29,COMB_PREDIC_ITERATION2!CN29)</f>
        <v>1.6658278007493641E-3</v>
      </c>
      <c r="CO29">
        <f>AVERAGE(COMB_PREDIC_ITERATION1!CO29,COMB_PREDIC_ITERATION2!CO29)</f>
        <v>1.5312817020219703E-3</v>
      </c>
      <c r="CP29">
        <f>AVERAGE(COMB_PREDIC_ITERATION1!CP29,COMB_PREDIC_ITERATION2!CP29)</f>
        <v>1.582402064121592E-3</v>
      </c>
      <c r="CQ29">
        <f>AVERAGE(COMB_PREDIC_ITERATION1!CQ29,COMB_PREDIC_ITERATION2!CQ29)</f>
        <v>1.6065821701665914E-3</v>
      </c>
      <c r="CR29">
        <f>AVERAGE(COMB_PREDIC_ITERATION1!CR29,COMB_PREDIC_ITERATION2!CR29)</f>
        <v>1.6324919836792422E-3</v>
      </c>
      <c r="CS29">
        <f>AVERAGE(COMB_PREDIC_ITERATION1!CS29,COMB_PREDIC_ITERATION2!CS29)</f>
        <v>1.5342258817856609E-3</v>
      </c>
      <c r="CT29">
        <f>AVERAGE(COMB_PREDIC_ITERATION1!CT29,COMB_PREDIC_ITERATION2!CT29)</f>
        <v>1.5499797929834111E-3</v>
      </c>
      <c r="CU29">
        <f>AVERAGE(COMB_PREDIC_ITERATION1!CU29,COMB_PREDIC_ITERATION2!CU29)</f>
        <v>1.5590382196768453E-3</v>
      </c>
      <c r="CV29">
        <f>AVERAGE(COMB_PREDIC_ITERATION1!CV29,COMB_PREDIC_ITERATION2!CV29)</f>
        <v>1.5683621286435561E-3</v>
      </c>
      <c r="CW29">
        <f>AVERAGE(COMB_PREDIC_ITERATION1!CW29,COMB_PREDIC_ITERATION2!CW29)</f>
        <v>1.5489271019725908E-3</v>
      </c>
    </row>
    <row r="30" spans="1:101" x14ac:dyDescent="0.25">
      <c r="A30" t="s">
        <v>51</v>
      </c>
      <c r="B30">
        <f>AVERAGE(COMB_PREDIC_ITERATION1!B30,COMB_PREDIC_ITERATION2!B30)</f>
        <v>2.758669420729565E-3</v>
      </c>
      <c r="C30">
        <f>AVERAGE(COMB_PREDIC_ITERATION1!C30,COMB_PREDIC_ITERATION2!C30)</f>
        <v>2.816732651144837E-3</v>
      </c>
      <c r="D30">
        <f>AVERAGE(COMB_PREDIC_ITERATION1!D30,COMB_PREDIC_ITERATION2!D30)</f>
        <v>2.8459936418258956E-3</v>
      </c>
      <c r="E30">
        <f>AVERAGE(COMB_PREDIC_ITERATION1!E30,COMB_PREDIC_ITERATION2!E30)</f>
        <v>2.9001969315098157E-3</v>
      </c>
      <c r="F30">
        <f>AVERAGE(COMB_PREDIC_ITERATION1!F30,COMB_PREDIC_ITERATION2!F30)</f>
        <v>2.8415750659887642E-3</v>
      </c>
      <c r="G30">
        <f>AVERAGE(COMB_PREDIC_ITERATION1!G30,COMB_PREDIC_ITERATION2!G30)</f>
        <v>2.8014028412981801E-3</v>
      </c>
      <c r="H30">
        <f>AVERAGE(COMB_PREDIC_ITERATION1!H30,COMB_PREDIC_ITERATION2!H30)</f>
        <v>2.9870571065187534E-3</v>
      </c>
      <c r="I30">
        <f>AVERAGE(COMB_PREDIC_ITERATION1!I30,COMB_PREDIC_ITERATION2!I30)</f>
        <v>2.7994394659568121E-3</v>
      </c>
      <c r="J30">
        <f>AVERAGE(COMB_PREDIC_ITERATION1!J30,COMB_PREDIC_ITERATION2!J30)</f>
        <v>2.7839636685119107E-3</v>
      </c>
      <c r="K30">
        <f>AVERAGE(COMB_PREDIC_ITERATION1!K30,COMB_PREDIC_ITERATION2!K30)</f>
        <v>2.7996808728064397E-3</v>
      </c>
      <c r="L30">
        <f>AVERAGE(COMB_PREDIC_ITERATION1!L30,COMB_PREDIC_ITERATION2!L30)</f>
        <v>2.941517698661088E-3</v>
      </c>
      <c r="M30">
        <f>AVERAGE(COMB_PREDIC_ITERATION1!M30,COMB_PREDIC_ITERATION2!M30)</f>
        <v>2.8169002662289571E-3</v>
      </c>
      <c r="N30">
        <f>AVERAGE(COMB_PREDIC_ITERATION1!N30,COMB_PREDIC_ITERATION2!N30)</f>
        <v>2.6852769462773797E-3</v>
      </c>
      <c r="O30">
        <f>AVERAGE(COMB_PREDIC_ITERATION1!O30,COMB_PREDIC_ITERATION2!O30)</f>
        <v>2.8683111763244595E-3</v>
      </c>
      <c r="P30">
        <f>AVERAGE(COMB_PREDIC_ITERATION1!P30,COMB_PREDIC_ITERATION2!P30)</f>
        <v>2.8069552135442308E-3</v>
      </c>
      <c r="Q30">
        <f>AVERAGE(COMB_PREDIC_ITERATION1!Q30,COMB_PREDIC_ITERATION2!Q30)</f>
        <v>2.8234309361053929E-3</v>
      </c>
      <c r="R30">
        <f>AVERAGE(COMB_PREDIC_ITERATION1!R30,COMB_PREDIC_ITERATION2!R30)</f>
        <v>2.7926934629289215E-3</v>
      </c>
      <c r="S30">
        <f>AVERAGE(COMB_PREDIC_ITERATION1!S30,COMB_PREDIC_ITERATION2!S30)</f>
        <v>2.8196740847711991E-3</v>
      </c>
      <c r="T30">
        <f>AVERAGE(COMB_PREDIC_ITERATION1!T30,COMB_PREDIC_ITERATION2!T30)</f>
        <v>2.7049469676284697E-3</v>
      </c>
      <c r="U30">
        <f>AVERAGE(COMB_PREDIC_ITERATION1!U30,COMB_PREDIC_ITERATION2!U30)</f>
        <v>2.7353342398550879E-3</v>
      </c>
      <c r="V30">
        <f>AVERAGE(COMB_PREDIC_ITERATION1!V30,COMB_PREDIC_ITERATION2!V30)</f>
        <v>2.8509887486777175E-3</v>
      </c>
      <c r="W30">
        <f>AVERAGE(COMB_PREDIC_ITERATION1!W30,COMB_PREDIC_ITERATION2!W30)</f>
        <v>2.8389240824108672E-3</v>
      </c>
      <c r="X30">
        <f>AVERAGE(COMB_PREDIC_ITERATION1!X30,COMB_PREDIC_ITERATION2!X30)</f>
        <v>2.8033740602345855E-3</v>
      </c>
      <c r="Y30">
        <f>AVERAGE(COMB_PREDIC_ITERATION1!Y30,COMB_PREDIC_ITERATION2!Y30)</f>
        <v>2.8543892490082668E-3</v>
      </c>
      <c r="Z30">
        <f>AVERAGE(COMB_PREDIC_ITERATION1!Z30,COMB_PREDIC_ITERATION2!Z30)</f>
        <v>2.826453274452008E-3</v>
      </c>
      <c r="AA30">
        <f>AVERAGE(COMB_PREDIC_ITERATION1!AA30,COMB_PREDIC_ITERATION2!AA30)</f>
        <v>2.8937777147290131E-3</v>
      </c>
      <c r="AB30">
        <f>AVERAGE(COMB_PREDIC_ITERATION1!AB30,COMB_PREDIC_ITERATION2!AB30)</f>
        <v>2.8186684477813041E-3</v>
      </c>
      <c r="AC30">
        <f>AVERAGE(COMB_PREDIC_ITERATION1!AC30,COMB_PREDIC_ITERATION2!AC30)</f>
        <v>2.8522171078736768E-3</v>
      </c>
      <c r="AD30">
        <f>AVERAGE(COMB_PREDIC_ITERATION1!AD30,COMB_PREDIC_ITERATION2!AD30)</f>
        <v>2.8474251635352372E-3</v>
      </c>
      <c r="AE30">
        <f>AVERAGE(COMB_PREDIC_ITERATION1!AE30,COMB_PREDIC_ITERATION2!AE30)</f>
        <v>2.6722690191673653E-3</v>
      </c>
      <c r="AF30">
        <f>AVERAGE(COMB_PREDIC_ITERATION1!AF30,COMB_PREDIC_ITERATION2!AF30)</f>
        <v>2.8749104082240228E-3</v>
      </c>
      <c r="AG30">
        <f>AVERAGE(COMB_PREDIC_ITERATION1!AG30,COMB_PREDIC_ITERATION2!AG30)</f>
        <v>2.8517948908484327E-3</v>
      </c>
      <c r="AH30">
        <f>AVERAGE(COMB_PREDIC_ITERATION1!AH30,COMB_PREDIC_ITERATION2!AH30)</f>
        <v>2.912959251113346E-3</v>
      </c>
      <c r="AI30">
        <f>AVERAGE(COMB_PREDIC_ITERATION1!AI30,COMB_PREDIC_ITERATION2!AI30)</f>
        <v>2.8772352297848861E-3</v>
      </c>
      <c r="AJ30">
        <f>AVERAGE(COMB_PREDIC_ITERATION1!AJ30,COMB_PREDIC_ITERATION2!AJ30)</f>
        <v>2.8429191528983122E-3</v>
      </c>
      <c r="AK30">
        <f>AVERAGE(COMB_PREDIC_ITERATION1!AK30,COMB_PREDIC_ITERATION2!AK30)</f>
        <v>2.8155702981541345E-3</v>
      </c>
      <c r="AL30">
        <f>AVERAGE(COMB_PREDIC_ITERATION1!AL30,COMB_PREDIC_ITERATION2!AL30)</f>
        <v>2.8458429521841105E-3</v>
      </c>
      <c r="AM30">
        <f>AVERAGE(COMB_PREDIC_ITERATION1!AM30,COMB_PREDIC_ITERATION2!AM30)</f>
        <v>2.7850856784202649E-3</v>
      </c>
      <c r="AN30">
        <f>AVERAGE(COMB_PREDIC_ITERATION1!AN30,COMB_PREDIC_ITERATION2!AN30)</f>
        <v>2.7566603586868963E-3</v>
      </c>
      <c r="AO30">
        <f>AVERAGE(COMB_PREDIC_ITERATION1!AO30,COMB_PREDIC_ITERATION2!AO30)</f>
        <v>2.8672934211135962E-3</v>
      </c>
      <c r="AP30">
        <f>AVERAGE(COMB_PREDIC_ITERATION1!AP30,COMB_PREDIC_ITERATION2!AP30)</f>
        <v>2.8248531555352058E-3</v>
      </c>
      <c r="AQ30">
        <f>AVERAGE(COMB_PREDIC_ITERATION1!AQ30,COMB_PREDIC_ITERATION2!AQ30)</f>
        <v>2.9958616156490815E-3</v>
      </c>
      <c r="AR30">
        <f>AVERAGE(COMB_PREDIC_ITERATION1!AR30,COMB_PREDIC_ITERATION2!AR30)</f>
        <v>2.8841644520732953E-3</v>
      </c>
      <c r="AS30">
        <f>AVERAGE(COMB_PREDIC_ITERATION1!AS30,COMB_PREDIC_ITERATION2!AS30)</f>
        <v>2.8482347585333492E-3</v>
      </c>
      <c r="AT30">
        <f>AVERAGE(COMB_PREDIC_ITERATION1!AT30,COMB_PREDIC_ITERATION2!AT30)</f>
        <v>2.9529405018029978E-3</v>
      </c>
      <c r="AU30">
        <f>AVERAGE(COMB_PREDIC_ITERATION1!AU30,COMB_PREDIC_ITERATION2!AU30)</f>
        <v>2.9010518544191769E-3</v>
      </c>
      <c r="AV30">
        <f>AVERAGE(COMB_PREDIC_ITERATION1!AV30,COMB_PREDIC_ITERATION2!AV30)</f>
        <v>2.9958756623017415E-3</v>
      </c>
      <c r="AW30">
        <f>AVERAGE(COMB_PREDIC_ITERATION1!AW30,COMB_PREDIC_ITERATION2!AW30)</f>
        <v>2.778681537378821E-3</v>
      </c>
      <c r="AX30">
        <f>AVERAGE(COMB_PREDIC_ITERATION1!AX30,COMB_PREDIC_ITERATION2!AX30)</f>
        <v>2.8757873900436028E-3</v>
      </c>
      <c r="AY30">
        <f>AVERAGE(COMB_PREDIC_ITERATION1!AY30,COMB_PREDIC_ITERATION2!AY30)</f>
        <v>2.9314407875984964E-3</v>
      </c>
      <c r="AZ30">
        <f>AVERAGE(COMB_PREDIC_ITERATION1!AZ30,COMB_PREDIC_ITERATION2!AZ30)</f>
        <v>2.7781042724724665E-3</v>
      </c>
      <c r="BA30">
        <f>AVERAGE(COMB_PREDIC_ITERATION1!BA30,COMB_PREDIC_ITERATION2!BA30)</f>
        <v>2.8713226126388615E-3</v>
      </c>
      <c r="BB30">
        <f>AVERAGE(COMB_PREDIC_ITERATION1!BB30,COMB_PREDIC_ITERATION2!BB30)</f>
        <v>2.8818954890933602E-3</v>
      </c>
      <c r="BC30">
        <f>AVERAGE(COMB_PREDIC_ITERATION1!BC30,COMB_PREDIC_ITERATION2!BC30)</f>
        <v>2.9169365690640014E-3</v>
      </c>
      <c r="BD30">
        <f>AVERAGE(COMB_PREDIC_ITERATION1!BD30,COMB_PREDIC_ITERATION2!BD30)</f>
        <v>2.9014136508350883E-3</v>
      </c>
      <c r="BE30">
        <f>AVERAGE(COMB_PREDIC_ITERATION1!BE30,COMB_PREDIC_ITERATION2!BE30)</f>
        <v>2.8474860566066454E-3</v>
      </c>
      <c r="BF30">
        <f>AVERAGE(COMB_PREDIC_ITERATION1!BF30,COMB_PREDIC_ITERATION2!BF30)</f>
        <v>2.8958876528454259E-3</v>
      </c>
      <c r="BG30">
        <f>AVERAGE(COMB_PREDIC_ITERATION1!BG30,COMB_PREDIC_ITERATION2!BG30)</f>
        <v>2.843643469444353E-3</v>
      </c>
      <c r="BH30">
        <f>AVERAGE(COMB_PREDIC_ITERATION1!BH30,COMB_PREDIC_ITERATION2!BH30)</f>
        <v>2.8155722131796798E-3</v>
      </c>
      <c r="BI30">
        <f>AVERAGE(COMB_PREDIC_ITERATION1!BI30,COMB_PREDIC_ITERATION2!BI30)</f>
        <v>2.7652081734811885E-3</v>
      </c>
      <c r="BJ30">
        <f>AVERAGE(COMB_PREDIC_ITERATION1!BJ30,COMB_PREDIC_ITERATION2!BJ30)</f>
        <v>2.8255396253294368E-3</v>
      </c>
      <c r="BK30">
        <f>AVERAGE(COMB_PREDIC_ITERATION1!BK30,COMB_PREDIC_ITERATION2!BK30)</f>
        <v>2.8420090446303753E-3</v>
      </c>
      <c r="BL30">
        <f>AVERAGE(COMB_PREDIC_ITERATION1!BL30,COMB_PREDIC_ITERATION2!BL30)</f>
        <v>2.8694703090975599E-3</v>
      </c>
      <c r="BM30">
        <f>AVERAGE(COMB_PREDIC_ITERATION1!BM30,COMB_PREDIC_ITERATION2!BM30)</f>
        <v>2.7738986570243112E-3</v>
      </c>
      <c r="BN30">
        <f>AVERAGE(COMB_PREDIC_ITERATION1!BN30,COMB_PREDIC_ITERATION2!BN30)</f>
        <v>2.8846969473281968E-3</v>
      </c>
      <c r="BO30">
        <f>AVERAGE(COMB_PREDIC_ITERATION1!BO30,COMB_PREDIC_ITERATION2!BO30)</f>
        <v>2.8463335224130637E-3</v>
      </c>
      <c r="BP30">
        <f>AVERAGE(COMB_PREDIC_ITERATION1!BP30,COMB_PREDIC_ITERATION2!BP30)</f>
        <v>2.8388069066983585E-3</v>
      </c>
      <c r="BQ30">
        <f>AVERAGE(COMB_PREDIC_ITERATION1!BQ30,COMB_PREDIC_ITERATION2!BQ30)</f>
        <v>2.8083294963121173E-3</v>
      </c>
      <c r="BR30">
        <f>AVERAGE(COMB_PREDIC_ITERATION1!BR30,COMB_PREDIC_ITERATION2!BR30)</f>
        <v>2.8619240685092339E-3</v>
      </c>
      <c r="BS30">
        <f>AVERAGE(COMB_PREDIC_ITERATION1!BS30,COMB_PREDIC_ITERATION2!BS30)</f>
        <v>2.9158982749777104E-3</v>
      </c>
      <c r="BT30">
        <f>AVERAGE(COMB_PREDIC_ITERATION1!BT30,COMB_PREDIC_ITERATION2!BT30)</f>
        <v>2.8464938291835138E-3</v>
      </c>
      <c r="BU30">
        <f>AVERAGE(COMB_PREDIC_ITERATION1!BU30,COMB_PREDIC_ITERATION2!BU30)</f>
        <v>2.8190716564284947E-3</v>
      </c>
      <c r="BV30">
        <f>AVERAGE(COMB_PREDIC_ITERATION1!BV30,COMB_PREDIC_ITERATION2!BV30)</f>
        <v>2.8773991014266471E-3</v>
      </c>
      <c r="BW30">
        <f>AVERAGE(COMB_PREDIC_ITERATION1!BW30,COMB_PREDIC_ITERATION2!BW30)</f>
        <v>2.8327309469565222E-3</v>
      </c>
      <c r="BX30">
        <f>AVERAGE(COMB_PREDIC_ITERATION1!BX30,COMB_PREDIC_ITERATION2!BX30)</f>
        <v>2.8712974964300066E-3</v>
      </c>
      <c r="BY30">
        <f>AVERAGE(COMB_PREDIC_ITERATION1!BY30,COMB_PREDIC_ITERATION2!BY30)</f>
        <v>2.7858414528990046E-3</v>
      </c>
      <c r="BZ30">
        <f>AVERAGE(COMB_PREDIC_ITERATION1!BZ30,COMB_PREDIC_ITERATION2!BZ30)</f>
        <v>2.9145596247842232E-3</v>
      </c>
      <c r="CA30">
        <f>AVERAGE(COMB_PREDIC_ITERATION1!CA30,COMB_PREDIC_ITERATION2!CA30)</f>
        <v>2.8842716838101924E-3</v>
      </c>
      <c r="CB30">
        <f>AVERAGE(COMB_PREDIC_ITERATION1!CB30,COMB_PREDIC_ITERATION2!CB30)</f>
        <v>2.8957770183902676E-3</v>
      </c>
      <c r="CC30">
        <f>AVERAGE(COMB_PREDIC_ITERATION1!CC30,COMB_PREDIC_ITERATION2!CC30)</f>
        <v>2.8886092490581277E-3</v>
      </c>
      <c r="CD30">
        <f>AVERAGE(COMB_PREDIC_ITERATION1!CD30,COMB_PREDIC_ITERATION2!CD30)</f>
        <v>2.886827740569451E-3</v>
      </c>
      <c r="CE30">
        <f>AVERAGE(COMB_PREDIC_ITERATION1!CE30,COMB_PREDIC_ITERATION2!CE30)</f>
        <v>2.8797778664270959E-3</v>
      </c>
      <c r="CF30">
        <f>AVERAGE(COMB_PREDIC_ITERATION1!CF30,COMB_PREDIC_ITERATION2!CF30)</f>
        <v>2.8267286704291225E-3</v>
      </c>
      <c r="CG30">
        <f>AVERAGE(COMB_PREDIC_ITERATION1!CG30,COMB_PREDIC_ITERATION2!CG30)</f>
        <v>2.823441322390749E-3</v>
      </c>
      <c r="CH30">
        <f>AVERAGE(COMB_PREDIC_ITERATION1!CH30,COMB_PREDIC_ITERATION2!CH30)</f>
        <v>2.8887284422898776E-3</v>
      </c>
      <c r="CI30">
        <f>AVERAGE(COMB_PREDIC_ITERATION1!CI30,COMB_PREDIC_ITERATION2!CI30)</f>
        <v>2.866733312171345E-3</v>
      </c>
      <c r="CJ30">
        <f>AVERAGE(COMB_PREDIC_ITERATION1!CJ30,COMB_PREDIC_ITERATION2!CJ30)</f>
        <v>2.9162454528995794E-3</v>
      </c>
      <c r="CK30">
        <f>AVERAGE(COMB_PREDIC_ITERATION1!CK30,COMB_PREDIC_ITERATION2!CK30)</f>
        <v>2.9042463401139839E-3</v>
      </c>
      <c r="CL30">
        <f>AVERAGE(COMB_PREDIC_ITERATION1!CL30,COMB_PREDIC_ITERATION2!CL30)</f>
        <v>3.0041156916113926E-3</v>
      </c>
      <c r="CM30">
        <f>AVERAGE(COMB_PREDIC_ITERATION1!CM30,COMB_PREDIC_ITERATION2!CM30)</f>
        <v>2.8407168551312957E-3</v>
      </c>
      <c r="CN30">
        <f>AVERAGE(COMB_PREDIC_ITERATION1!CN30,COMB_PREDIC_ITERATION2!CN30)</f>
        <v>2.9034621120822583E-3</v>
      </c>
      <c r="CO30">
        <f>AVERAGE(COMB_PREDIC_ITERATION1!CO30,COMB_PREDIC_ITERATION2!CO30)</f>
        <v>3.0322864387565453E-3</v>
      </c>
      <c r="CP30">
        <f>AVERAGE(COMB_PREDIC_ITERATION1!CP30,COMB_PREDIC_ITERATION2!CP30)</f>
        <v>2.9186593686105818E-3</v>
      </c>
      <c r="CQ30">
        <f>AVERAGE(COMB_PREDIC_ITERATION1!CQ30,COMB_PREDIC_ITERATION2!CQ30)</f>
        <v>2.872706261544641E-3</v>
      </c>
      <c r="CR30">
        <f>AVERAGE(COMB_PREDIC_ITERATION1!CR30,COMB_PREDIC_ITERATION2!CR30)</f>
        <v>2.880435891327597E-3</v>
      </c>
      <c r="CS30">
        <f>AVERAGE(COMB_PREDIC_ITERATION1!CS30,COMB_PREDIC_ITERATION2!CS30)</f>
        <v>2.9043846988541068E-3</v>
      </c>
      <c r="CT30">
        <f>AVERAGE(COMB_PREDIC_ITERATION1!CT30,COMB_PREDIC_ITERATION2!CT30)</f>
        <v>2.8889087674292585E-3</v>
      </c>
      <c r="CU30">
        <f>AVERAGE(COMB_PREDIC_ITERATION1!CU30,COMB_PREDIC_ITERATION2!CU30)</f>
        <v>2.8838143189016461E-3</v>
      </c>
      <c r="CV30">
        <f>AVERAGE(COMB_PREDIC_ITERATION1!CV30,COMB_PREDIC_ITERATION2!CV30)</f>
        <v>2.9154496824609979E-3</v>
      </c>
      <c r="CW30">
        <f>AVERAGE(COMB_PREDIC_ITERATION1!CW30,COMB_PREDIC_ITERATION2!CW30)</f>
        <v>2.8405578932227549E-3</v>
      </c>
    </row>
    <row r="31" spans="1:101" x14ac:dyDescent="0.25">
      <c r="A31" t="s">
        <v>52</v>
      </c>
      <c r="B31">
        <f>AVERAGE(COMB_PREDIC_ITERATION1!B31,COMB_PREDIC_ITERATION2!B31)</f>
        <v>6.9086228125438674E-4</v>
      </c>
      <c r="C31">
        <f>AVERAGE(COMB_PREDIC_ITERATION1!C31,COMB_PREDIC_ITERATION2!C31)</f>
        <v>7.0240289648707899E-4</v>
      </c>
      <c r="D31">
        <f>AVERAGE(COMB_PREDIC_ITERATION1!D31,COMB_PREDIC_ITERATION2!D31)</f>
        <v>7.1723259455048973E-4</v>
      </c>
      <c r="E31">
        <f>AVERAGE(COMB_PREDIC_ITERATION1!E31,COMB_PREDIC_ITERATION2!E31)</f>
        <v>7.2431567246125216E-4</v>
      </c>
      <c r="F31">
        <f>AVERAGE(COMB_PREDIC_ITERATION1!F31,COMB_PREDIC_ITERATION2!F31)</f>
        <v>7.311002651371846E-4</v>
      </c>
      <c r="G31">
        <f>AVERAGE(COMB_PREDIC_ITERATION1!G31,COMB_PREDIC_ITERATION2!G31)</f>
        <v>7.0135949249941606E-4</v>
      </c>
      <c r="H31">
        <f>AVERAGE(COMB_PREDIC_ITERATION1!H31,COMB_PREDIC_ITERATION2!H31)</f>
        <v>7.0823777290899149E-4</v>
      </c>
      <c r="I31">
        <f>AVERAGE(COMB_PREDIC_ITERATION1!I31,COMB_PREDIC_ITERATION2!I31)</f>
        <v>7.2025682769257264E-4</v>
      </c>
      <c r="J31">
        <f>AVERAGE(COMB_PREDIC_ITERATION1!J31,COMB_PREDIC_ITERATION2!J31)</f>
        <v>6.9956797906256052E-4</v>
      </c>
      <c r="K31">
        <f>AVERAGE(COMB_PREDIC_ITERATION1!K31,COMB_PREDIC_ITERATION2!K31)</f>
        <v>7.3873344591738059E-4</v>
      </c>
      <c r="L31">
        <f>AVERAGE(COMB_PREDIC_ITERATION1!L31,COMB_PREDIC_ITERATION2!L31)</f>
        <v>7.1669593553449779E-4</v>
      </c>
      <c r="M31">
        <f>AVERAGE(COMB_PREDIC_ITERATION1!M31,COMB_PREDIC_ITERATION2!M31)</f>
        <v>7.041499399682051E-4</v>
      </c>
      <c r="N31">
        <f>AVERAGE(COMB_PREDIC_ITERATION1!N31,COMB_PREDIC_ITERATION2!N31)</f>
        <v>7.0591030222571952E-4</v>
      </c>
      <c r="O31">
        <f>AVERAGE(COMB_PREDIC_ITERATION1!O31,COMB_PREDIC_ITERATION2!O31)</f>
        <v>6.9611360166353686E-4</v>
      </c>
      <c r="P31">
        <f>AVERAGE(COMB_PREDIC_ITERATION1!P31,COMB_PREDIC_ITERATION2!P31)</f>
        <v>7.0628642147260051E-4</v>
      </c>
      <c r="Q31">
        <f>AVERAGE(COMB_PREDIC_ITERATION1!Q31,COMB_PREDIC_ITERATION2!Q31)</f>
        <v>7.1571476322941326E-4</v>
      </c>
      <c r="R31">
        <f>AVERAGE(COMB_PREDIC_ITERATION1!R31,COMB_PREDIC_ITERATION2!R31)</f>
        <v>7.1824240373401325E-4</v>
      </c>
      <c r="S31">
        <f>AVERAGE(COMB_PREDIC_ITERATION1!S31,COMB_PREDIC_ITERATION2!S31)</f>
        <v>7.3005385846938589E-4</v>
      </c>
      <c r="T31">
        <f>AVERAGE(COMB_PREDIC_ITERATION1!T31,COMB_PREDIC_ITERATION2!T31)</f>
        <v>6.843779531993194E-4</v>
      </c>
      <c r="U31">
        <f>AVERAGE(COMB_PREDIC_ITERATION1!U31,COMB_PREDIC_ITERATION2!U31)</f>
        <v>7.2536701339624753E-4</v>
      </c>
      <c r="V31">
        <f>AVERAGE(COMB_PREDIC_ITERATION1!V31,COMB_PREDIC_ITERATION2!V31)</f>
        <v>7.2401058911492045E-4</v>
      </c>
      <c r="W31">
        <f>AVERAGE(COMB_PREDIC_ITERATION1!W31,COMB_PREDIC_ITERATION2!W31)</f>
        <v>7.1840039911307105E-4</v>
      </c>
      <c r="X31">
        <f>AVERAGE(COMB_PREDIC_ITERATION1!X31,COMB_PREDIC_ITERATION2!X31)</f>
        <v>7.2750328128883424E-4</v>
      </c>
      <c r="Y31">
        <f>AVERAGE(COMB_PREDIC_ITERATION1!Y31,COMB_PREDIC_ITERATION2!Y31)</f>
        <v>7.1770866104914517E-4</v>
      </c>
      <c r="Z31">
        <f>AVERAGE(COMB_PREDIC_ITERATION1!Z31,COMB_PREDIC_ITERATION2!Z31)</f>
        <v>7.2896356326136442E-4</v>
      </c>
      <c r="AA31">
        <f>AVERAGE(COMB_PREDIC_ITERATION1!AA31,COMB_PREDIC_ITERATION2!AA31)</f>
        <v>7.1574039664260469E-4</v>
      </c>
      <c r="AB31">
        <f>AVERAGE(COMB_PREDIC_ITERATION1!AB31,COMB_PREDIC_ITERATION2!AB31)</f>
        <v>7.2144542247864292E-4</v>
      </c>
      <c r="AC31">
        <f>AVERAGE(COMB_PREDIC_ITERATION1!AC31,COMB_PREDIC_ITERATION2!AC31)</f>
        <v>7.0921776556524872E-4</v>
      </c>
      <c r="AD31">
        <f>AVERAGE(COMB_PREDIC_ITERATION1!AD31,COMB_PREDIC_ITERATION2!AD31)</f>
        <v>7.3831631117459936E-4</v>
      </c>
      <c r="AE31">
        <f>AVERAGE(COMB_PREDIC_ITERATION1!AE31,COMB_PREDIC_ITERATION2!AE31)</f>
        <v>7.1587069705784598E-4</v>
      </c>
      <c r="AF31">
        <f>AVERAGE(COMB_PREDIC_ITERATION1!AF31,COMB_PREDIC_ITERATION2!AF31)</f>
        <v>7.0295321820323226E-4</v>
      </c>
      <c r="AG31">
        <f>AVERAGE(COMB_PREDIC_ITERATION1!AG31,COMB_PREDIC_ITERATION2!AG31)</f>
        <v>7.2045345144099951E-4</v>
      </c>
      <c r="AH31">
        <f>AVERAGE(COMB_PREDIC_ITERATION1!AH31,COMB_PREDIC_ITERATION2!AH31)</f>
        <v>7.1443669935089332E-4</v>
      </c>
      <c r="AI31">
        <f>AVERAGE(COMB_PREDIC_ITERATION1!AI31,COMB_PREDIC_ITERATION2!AI31)</f>
        <v>7.2020169283112316E-4</v>
      </c>
      <c r="AJ31">
        <f>AVERAGE(COMB_PREDIC_ITERATION1!AJ31,COMB_PREDIC_ITERATION2!AJ31)</f>
        <v>7.206635262259508E-4</v>
      </c>
      <c r="AK31">
        <f>AVERAGE(COMB_PREDIC_ITERATION1!AK31,COMB_PREDIC_ITERATION2!AK31)</f>
        <v>7.3262978347501126E-4</v>
      </c>
      <c r="AL31">
        <f>AVERAGE(COMB_PREDIC_ITERATION1!AL31,COMB_PREDIC_ITERATION2!AL31)</f>
        <v>7.0080190823116641E-4</v>
      </c>
      <c r="AM31">
        <f>AVERAGE(COMB_PREDIC_ITERATION1!AM31,COMB_PREDIC_ITERATION2!AM31)</f>
        <v>6.9418735412427783E-4</v>
      </c>
      <c r="AN31">
        <f>AVERAGE(COMB_PREDIC_ITERATION1!AN31,COMB_PREDIC_ITERATION2!AN31)</f>
        <v>7.1489128328418165E-4</v>
      </c>
      <c r="AO31">
        <f>AVERAGE(COMB_PREDIC_ITERATION1!AO31,COMB_PREDIC_ITERATION2!AO31)</f>
        <v>7.0334529763758328E-4</v>
      </c>
      <c r="AP31">
        <f>AVERAGE(COMB_PREDIC_ITERATION1!AP31,COMB_PREDIC_ITERATION2!AP31)</f>
        <v>7.3746482880447835E-4</v>
      </c>
      <c r="AQ31">
        <f>AVERAGE(COMB_PREDIC_ITERATION1!AQ31,COMB_PREDIC_ITERATION2!AQ31)</f>
        <v>7.1112194329636821E-4</v>
      </c>
      <c r="AR31">
        <f>AVERAGE(COMB_PREDIC_ITERATION1!AR31,COMB_PREDIC_ITERATION2!AR31)</f>
        <v>7.3477781309169428E-4</v>
      </c>
      <c r="AS31">
        <f>AVERAGE(COMB_PREDIC_ITERATION1!AS31,COMB_PREDIC_ITERATION2!AS31)</f>
        <v>7.189657292091011E-4</v>
      </c>
      <c r="AT31">
        <f>AVERAGE(COMB_PREDIC_ITERATION1!AT31,COMB_PREDIC_ITERATION2!AT31)</f>
        <v>7.3007881973466047E-4</v>
      </c>
      <c r="AU31">
        <f>AVERAGE(COMB_PREDIC_ITERATION1!AU31,COMB_PREDIC_ITERATION2!AU31)</f>
        <v>7.2285910701647951E-4</v>
      </c>
      <c r="AV31">
        <f>AVERAGE(COMB_PREDIC_ITERATION1!AV31,COMB_PREDIC_ITERATION2!AV31)</f>
        <v>7.2312173675287156E-4</v>
      </c>
      <c r="AW31">
        <f>AVERAGE(COMB_PREDIC_ITERATION1!AW31,COMB_PREDIC_ITERATION2!AW31)</f>
        <v>7.1740033720533417E-4</v>
      </c>
      <c r="AX31">
        <f>AVERAGE(COMB_PREDIC_ITERATION1!AX31,COMB_PREDIC_ITERATION2!AX31)</f>
        <v>6.9932788794053471E-4</v>
      </c>
      <c r="AY31">
        <f>AVERAGE(COMB_PREDIC_ITERATION1!AY31,COMB_PREDIC_ITERATION2!AY31)</f>
        <v>7.1715756975573928E-4</v>
      </c>
      <c r="AZ31">
        <f>AVERAGE(COMB_PREDIC_ITERATION1!AZ31,COMB_PREDIC_ITERATION2!AZ31)</f>
        <v>7.1705265951894394E-4</v>
      </c>
      <c r="BA31">
        <f>AVERAGE(COMB_PREDIC_ITERATION1!BA31,COMB_PREDIC_ITERATION2!BA31)</f>
        <v>7.1699875144436067E-4</v>
      </c>
      <c r="BB31">
        <f>AVERAGE(COMB_PREDIC_ITERATION1!BB31,COMB_PREDIC_ITERATION2!BB31)</f>
        <v>7.130781964971532E-4</v>
      </c>
      <c r="BC31">
        <f>AVERAGE(COMB_PREDIC_ITERATION1!BC31,COMB_PREDIC_ITERATION2!BC31)</f>
        <v>7.0137049630596506E-4</v>
      </c>
      <c r="BD31">
        <f>AVERAGE(COMB_PREDIC_ITERATION1!BD31,COMB_PREDIC_ITERATION2!BD31)</f>
        <v>7.0733464363867946E-4</v>
      </c>
      <c r="BE31">
        <f>AVERAGE(COMB_PREDIC_ITERATION1!BE31,COMB_PREDIC_ITERATION2!BE31)</f>
        <v>7.1645140632898641E-4</v>
      </c>
      <c r="BF31">
        <f>AVERAGE(COMB_PREDIC_ITERATION1!BF31,COMB_PREDIC_ITERATION2!BF31)</f>
        <v>7.070667190088027E-4</v>
      </c>
      <c r="BG31">
        <f>AVERAGE(COMB_PREDIC_ITERATION1!BG31,COMB_PREDIC_ITERATION2!BG31)</f>
        <v>7.0384151127274308E-4</v>
      </c>
      <c r="BH31">
        <f>AVERAGE(COMB_PREDIC_ITERATION1!BH31,COMB_PREDIC_ITERATION2!BH31)</f>
        <v>7.367364085181505E-4</v>
      </c>
      <c r="BI31">
        <f>AVERAGE(COMB_PREDIC_ITERATION1!BI31,COMB_PREDIC_ITERATION2!BI31)</f>
        <v>7.2884458572232045E-4</v>
      </c>
      <c r="BJ31">
        <f>AVERAGE(COMB_PREDIC_ITERATION1!BJ31,COMB_PREDIC_ITERATION2!BJ31)</f>
        <v>6.9510523762825486E-4</v>
      </c>
      <c r="BK31">
        <f>AVERAGE(COMB_PREDIC_ITERATION1!BK31,COMB_PREDIC_ITERATION2!BK31)</f>
        <v>7.3038748346999709E-4</v>
      </c>
      <c r="BL31">
        <f>AVERAGE(COMB_PREDIC_ITERATION1!BL31,COMB_PREDIC_ITERATION2!BL31)</f>
        <v>7.3394560307978821E-4</v>
      </c>
      <c r="BM31">
        <f>AVERAGE(COMB_PREDIC_ITERATION1!BM31,COMB_PREDIC_ITERATION2!BM31)</f>
        <v>7.2596849968454983E-4</v>
      </c>
      <c r="BN31">
        <f>AVERAGE(COMB_PREDIC_ITERATION1!BN31,COMB_PREDIC_ITERATION2!BN31)</f>
        <v>7.3050538361341263E-4</v>
      </c>
      <c r="BO31">
        <f>AVERAGE(COMB_PREDIC_ITERATION1!BO31,COMB_PREDIC_ITERATION2!BO31)</f>
        <v>7.0074579014942052E-4</v>
      </c>
      <c r="BP31">
        <f>AVERAGE(COMB_PREDIC_ITERATION1!BP31,COMB_PREDIC_ITERATION2!BP31)</f>
        <v>7.2568325578600433E-4</v>
      </c>
      <c r="BQ31">
        <f>AVERAGE(COMB_PREDIC_ITERATION1!BQ31,COMB_PREDIC_ITERATION2!BQ31)</f>
        <v>7.3353151597540731E-4</v>
      </c>
      <c r="BR31">
        <f>AVERAGE(COMB_PREDIC_ITERATION1!BR31,COMB_PREDIC_ITERATION2!BR31)</f>
        <v>7.1487091194780443E-4</v>
      </c>
      <c r="BS31">
        <f>AVERAGE(COMB_PREDIC_ITERATION1!BS31,COMB_PREDIC_ITERATION2!BS31)</f>
        <v>7.3874417998598646E-4</v>
      </c>
      <c r="BT31">
        <f>AVERAGE(COMB_PREDIC_ITERATION1!BT31,COMB_PREDIC_ITERATION2!BT31)</f>
        <v>7.2762376134865572E-4</v>
      </c>
      <c r="BU31">
        <f>AVERAGE(COMB_PREDIC_ITERATION1!BU31,COMB_PREDIC_ITERATION2!BU31)</f>
        <v>7.1634992067382431E-4</v>
      </c>
      <c r="BV31">
        <f>AVERAGE(COMB_PREDIC_ITERATION1!BV31,COMB_PREDIC_ITERATION2!BV31)</f>
        <v>7.434961466089799E-4</v>
      </c>
      <c r="BW31">
        <f>AVERAGE(COMB_PREDIC_ITERATION1!BW31,COMB_PREDIC_ITERATION2!BW31)</f>
        <v>7.0448416487242454E-4</v>
      </c>
      <c r="BX31">
        <f>AVERAGE(COMB_PREDIC_ITERATION1!BX31,COMB_PREDIC_ITERATION2!BX31)</f>
        <v>7.231075772576827E-4</v>
      </c>
      <c r="BY31">
        <f>AVERAGE(COMB_PREDIC_ITERATION1!BY31,COMB_PREDIC_ITERATION2!BY31)</f>
        <v>6.975473326947632E-4</v>
      </c>
      <c r="BZ31">
        <f>AVERAGE(COMB_PREDIC_ITERATION1!BZ31,COMB_PREDIC_ITERATION2!BZ31)</f>
        <v>7.2561775378008763E-4</v>
      </c>
      <c r="CA31">
        <f>AVERAGE(COMB_PREDIC_ITERATION1!CA31,COMB_PREDIC_ITERATION2!CA31)</f>
        <v>7.0980854209282899E-4</v>
      </c>
      <c r="CB31">
        <f>AVERAGE(COMB_PREDIC_ITERATION1!CB31,COMB_PREDIC_ITERATION2!CB31)</f>
        <v>7.2161734556283196E-4</v>
      </c>
      <c r="CC31">
        <f>AVERAGE(COMB_PREDIC_ITERATION1!CC31,COMB_PREDIC_ITERATION2!CC31)</f>
        <v>7.1912752916105109E-4</v>
      </c>
      <c r="CD31">
        <f>AVERAGE(COMB_PREDIC_ITERATION1!CD31,COMB_PREDIC_ITERATION2!CD31)</f>
        <v>6.9967110851416815E-4</v>
      </c>
      <c r="CE31">
        <f>AVERAGE(COMB_PREDIC_ITERATION1!CE31,COMB_PREDIC_ITERATION2!CE31)</f>
        <v>7.6140781511203437E-4</v>
      </c>
      <c r="CF31">
        <f>AVERAGE(COMB_PREDIC_ITERATION1!CF31,COMB_PREDIC_ITERATION2!CF31)</f>
        <v>7.5555846355767069E-4</v>
      </c>
      <c r="CG31">
        <f>AVERAGE(COMB_PREDIC_ITERATION1!CG31,COMB_PREDIC_ITERATION2!CG31)</f>
        <v>7.0720094477295058E-4</v>
      </c>
      <c r="CH31">
        <f>AVERAGE(COMB_PREDIC_ITERATION1!CH31,COMB_PREDIC_ITERATION2!CH31)</f>
        <v>7.249184729904508E-4</v>
      </c>
      <c r="CI31">
        <f>AVERAGE(COMB_PREDIC_ITERATION1!CI31,COMB_PREDIC_ITERATION2!CI31)</f>
        <v>7.3394626336789224E-4</v>
      </c>
      <c r="CJ31">
        <f>AVERAGE(COMB_PREDIC_ITERATION1!CJ31,COMB_PREDIC_ITERATION2!CJ31)</f>
        <v>7.4250081287210589E-4</v>
      </c>
      <c r="CK31">
        <f>AVERAGE(COMB_PREDIC_ITERATION1!CK31,COMB_PREDIC_ITERATION2!CK31)</f>
        <v>7.3063029462485675E-4</v>
      </c>
      <c r="CL31">
        <f>AVERAGE(COMB_PREDIC_ITERATION1!CL31,COMB_PREDIC_ITERATION2!CL31)</f>
        <v>7.3013725438579623E-4</v>
      </c>
      <c r="CM31">
        <f>AVERAGE(COMB_PREDIC_ITERATION1!CM31,COMB_PREDIC_ITERATION2!CM31)</f>
        <v>7.4299187886172008E-4</v>
      </c>
      <c r="CN31">
        <f>AVERAGE(COMB_PREDIC_ITERATION1!CN31,COMB_PREDIC_ITERATION2!CN31)</f>
        <v>7.2762433770375283E-4</v>
      </c>
      <c r="CO31">
        <f>AVERAGE(COMB_PREDIC_ITERATION1!CO31,COMB_PREDIC_ITERATION2!CO31)</f>
        <v>7.8023620762574018E-4</v>
      </c>
      <c r="CP31">
        <f>AVERAGE(COMB_PREDIC_ITERATION1!CP31,COMB_PREDIC_ITERATION2!CP31)</f>
        <v>7.359989303992408E-4</v>
      </c>
      <c r="CQ31">
        <f>AVERAGE(COMB_PREDIC_ITERATION1!CQ31,COMB_PREDIC_ITERATION2!CQ31)</f>
        <v>7.1881053332486632E-4</v>
      </c>
      <c r="CR31">
        <f>AVERAGE(COMB_PREDIC_ITERATION1!CR31,COMB_PREDIC_ITERATION2!CR31)</f>
        <v>7.3611985627134531E-4</v>
      </c>
      <c r="CS31">
        <f>AVERAGE(COMB_PREDIC_ITERATION1!CS31,COMB_PREDIC_ITERATION2!CS31)</f>
        <v>7.1209377766032298E-4</v>
      </c>
      <c r="CT31">
        <f>AVERAGE(COMB_PREDIC_ITERATION1!CT31,COMB_PREDIC_ITERATION2!CT31)</f>
        <v>7.3782910767882231E-4</v>
      </c>
      <c r="CU31">
        <f>AVERAGE(COMB_PREDIC_ITERATION1!CU31,COMB_PREDIC_ITERATION2!CU31)</f>
        <v>7.150734340679284E-4</v>
      </c>
      <c r="CV31">
        <f>AVERAGE(COMB_PREDIC_ITERATION1!CV31,COMB_PREDIC_ITERATION2!CV31)</f>
        <v>7.4446730089023109E-4</v>
      </c>
      <c r="CW31">
        <f>AVERAGE(COMB_PREDIC_ITERATION1!CW31,COMB_PREDIC_ITERATION2!CW31)</f>
        <v>7.3408956449310769E-4</v>
      </c>
    </row>
    <row r="32" spans="1:101" x14ac:dyDescent="0.25">
      <c r="A32" t="s">
        <v>53</v>
      </c>
      <c r="B32">
        <f>AVERAGE(COMB_PREDIC_ITERATION1!B32,COMB_PREDIC_ITERATION2!B32)</f>
        <v>9.8340373160753659E-4</v>
      </c>
      <c r="C32">
        <f>AVERAGE(COMB_PREDIC_ITERATION1!C32,COMB_PREDIC_ITERATION2!C32)</f>
        <v>1.0334934946216565E-3</v>
      </c>
      <c r="D32">
        <f>AVERAGE(COMB_PREDIC_ITERATION1!D32,COMB_PREDIC_ITERATION2!D32)</f>
        <v>9.7832973476594991E-4</v>
      </c>
      <c r="E32">
        <f>AVERAGE(COMB_PREDIC_ITERATION1!E32,COMB_PREDIC_ITERATION2!E32)</f>
        <v>1.0092938719145487E-3</v>
      </c>
      <c r="F32">
        <f>AVERAGE(COMB_PREDIC_ITERATION1!F32,COMB_PREDIC_ITERATION2!F32)</f>
        <v>9.9517809919338397E-4</v>
      </c>
      <c r="G32">
        <f>AVERAGE(COMB_PREDIC_ITERATION1!G32,COMB_PREDIC_ITERATION2!G32)</f>
        <v>9.9463659149799438E-4</v>
      </c>
      <c r="H32">
        <f>AVERAGE(COMB_PREDIC_ITERATION1!H32,COMB_PREDIC_ITERATION2!H32)</f>
        <v>1.0064677452077436E-3</v>
      </c>
      <c r="I32">
        <f>AVERAGE(COMB_PREDIC_ITERATION1!I32,COMB_PREDIC_ITERATION2!I32)</f>
        <v>1.0272156921350096E-3</v>
      </c>
      <c r="J32">
        <f>AVERAGE(COMB_PREDIC_ITERATION1!J32,COMB_PREDIC_ITERATION2!J32)</f>
        <v>9.7069978930733867E-4</v>
      </c>
      <c r="K32">
        <f>AVERAGE(COMB_PREDIC_ITERATION1!K32,COMB_PREDIC_ITERATION2!K32)</f>
        <v>1.0133722489148685E-3</v>
      </c>
      <c r="L32">
        <f>AVERAGE(COMB_PREDIC_ITERATION1!L32,COMB_PREDIC_ITERATION2!L32)</f>
        <v>9.974235189741049E-4</v>
      </c>
      <c r="M32">
        <f>AVERAGE(COMB_PREDIC_ITERATION1!M32,COMB_PREDIC_ITERATION2!M32)</f>
        <v>9.5877794394270217E-4</v>
      </c>
      <c r="N32">
        <f>AVERAGE(COMB_PREDIC_ITERATION1!N32,COMB_PREDIC_ITERATION2!N32)</f>
        <v>1.0061725207519353E-3</v>
      </c>
      <c r="O32">
        <f>AVERAGE(COMB_PREDIC_ITERATION1!O32,COMB_PREDIC_ITERATION2!O32)</f>
        <v>9.9025254727632198E-4</v>
      </c>
      <c r="P32">
        <f>AVERAGE(COMB_PREDIC_ITERATION1!P32,COMB_PREDIC_ITERATION2!P32)</f>
        <v>1.0008635273705804E-3</v>
      </c>
      <c r="Q32">
        <f>AVERAGE(COMB_PREDIC_ITERATION1!Q32,COMB_PREDIC_ITERATION2!Q32)</f>
        <v>9.9406093826699183E-4</v>
      </c>
      <c r="R32">
        <f>AVERAGE(COMB_PREDIC_ITERATION1!R32,COMB_PREDIC_ITERATION2!R32)</f>
        <v>1.0137233156421186E-3</v>
      </c>
      <c r="S32">
        <f>AVERAGE(COMB_PREDIC_ITERATION1!S32,COMB_PREDIC_ITERATION2!S32)</f>
        <v>1.0157163073060917E-3</v>
      </c>
      <c r="T32">
        <f>AVERAGE(COMB_PREDIC_ITERATION1!T32,COMB_PREDIC_ITERATION2!T32)</f>
        <v>9.9851836380787022E-4</v>
      </c>
      <c r="U32">
        <f>AVERAGE(COMB_PREDIC_ITERATION1!U32,COMB_PREDIC_ITERATION2!U32)</f>
        <v>9.8073507302872147E-4</v>
      </c>
      <c r="V32">
        <f>AVERAGE(COMB_PREDIC_ITERATION1!V32,COMB_PREDIC_ITERATION2!V32)</f>
        <v>9.8236362821239398E-4</v>
      </c>
      <c r="W32">
        <f>AVERAGE(COMB_PREDIC_ITERATION1!W32,COMB_PREDIC_ITERATION2!W32)</f>
        <v>9.9229179628587206E-4</v>
      </c>
      <c r="X32">
        <f>AVERAGE(COMB_PREDIC_ITERATION1!X32,COMB_PREDIC_ITERATION2!X32)</f>
        <v>1.0058342207398241E-3</v>
      </c>
      <c r="Y32">
        <f>AVERAGE(COMB_PREDIC_ITERATION1!Y32,COMB_PREDIC_ITERATION2!Y32)</f>
        <v>9.6759240376594231E-4</v>
      </c>
      <c r="Z32">
        <f>AVERAGE(COMB_PREDIC_ITERATION1!Z32,COMB_PREDIC_ITERATION2!Z32)</f>
        <v>1.0085624372591544E-3</v>
      </c>
      <c r="AA32">
        <f>AVERAGE(COMB_PREDIC_ITERATION1!AA32,COMB_PREDIC_ITERATION2!AA32)</f>
        <v>9.856986701908526E-4</v>
      </c>
      <c r="AB32">
        <f>AVERAGE(COMB_PREDIC_ITERATION1!AB32,COMB_PREDIC_ITERATION2!AB32)</f>
        <v>1.005494884018777E-3</v>
      </c>
      <c r="AC32">
        <f>AVERAGE(COMB_PREDIC_ITERATION1!AC32,COMB_PREDIC_ITERATION2!AC32)</f>
        <v>9.6271129211773277E-4</v>
      </c>
      <c r="AD32">
        <f>AVERAGE(COMB_PREDIC_ITERATION1!AD32,COMB_PREDIC_ITERATION2!AD32)</f>
        <v>9.8553712207670842E-4</v>
      </c>
      <c r="AE32">
        <f>AVERAGE(COMB_PREDIC_ITERATION1!AE32,COMB_PREDIC_ITERATION2!AE32)</f>
        <v>9.8246890639188149E-4</v>
      </c>
      <c r="AF32">
        <f>AVERAGE(COMB_PREDIC_ITERATION1!AF32,COMB_PREDIC_ITERATION2!AF32)</f>
        <v>1.0332234521137108E-3</v>
      </c>
      <c r="AG32">
        <f>AVERAGE(COMB_PREDIC_ITERATION1!AG32,COMB_PREDIC_ITERATION2!AG32)</f>
        <v>1.0205634917693739E-3</v>
      </c>
      <c r="AH32">
        <f>AVERAGE(COMB_PREDIC_ITERATION1!AH32,COMB_PREDIC_ITERATION2!AH32)</f>
        <v>1.0354148764696479E-3</v>
      </c>
      <c r="AI32">
        <f>AVERAGE(COMB_PREDIC_ITERATION1!AI32,COMB_PREDIC_ITERATION2!AI32)</f>
        <v>9.8661917755682189E-4</v>
      </c>
      <c r="AJ32">
        <f>AVERAGE(COMB_PREDIC_ITERATION1!AJ32,COMB_PREDIC_ITERATION2!AJ32)</f>
        <v>1.0173638312549827E-3</v>
      </c>
      <c r="AK32">
        <f>AVERAGE(COMB_PREDIC_ITERATION1!AK32,COMB_PREDIC_ITERATION2!AK32)</f>
        <v>9.4854046184535243E-4</v>
      </c>
      <c r="AL32">
        <f>AVERAGE(COMB_PREDIC_ITERATION1!AL32,COMB_PREDIC_ITERATION2!AL32)</f>
        <v>9.5694070826707204E-4</v>
      </c>
      <c r="AM32">
        <f>AVERAGE(COMB_PREDIC_ITERATION1!AM32,COMB_PREDIC_ITERATION2!AM32)</f>
        <v>9.7724033644958834E-4</v>
      </c>
      <c r="AN32">
        <f>AVERAGE(COMB_PREDIC_ITERATION1!AN32,COMB_PREDIC_ITERATION2!AN32)</f>
        <v>9.7984304631208458E-4</v>
      </c>
      <c r="AO32">
        <f>AVERAGE(COMB_PREDIC_ITERATION1!AO32,COMB_PREDIC_ITERATION2!AO32)</f>
        <v>9.648341741867125E-4</v>
      </c>
      <c r="AP32">
        <f>AVERAGE(COMB_PREDIC_ITERATION1!AP32,COMB_PREDIC_ITERATION2!AP32)</f>
        <v>1.0223884600353847E-3</v>
      </c>
      <c r="AQ32">
        <f>AVERAGE(COMB_PREDIC_ITERATION1!AQ32,COMB_PREDIC_ITERATION2!AQ32)</f>
        <v>1.0047303467455135E-3</v>
      </c>
      <c r="AR32">
        <f>AVERAGE(COMB_PREDIC_ITERATION1!AR32,COMB_PREDIC_ITERATION2!AR32)</f>
        <v>9.4247595218780941E-4</v>
      </c>
      <c r="AS32">
        <f>AVERAGE(COMB_PREDIC_ITERATION1!AS32,COMB_PREDIC_ITERATION2!AS32)</f>
        <v>9.976225491259991E-4</v>
      </c>
      <c r="AT32">
        <f>AVERAGE(COMB_PREDIC_ITERATION1!AT32,COMB_PREDIC_ITERATION2!AT32)</f>
        <v>1.0249526338335117E-3</v>
      </c>
      <c r="AU32">
        <f>AVERAGE(COMB_PREDIC_ITERATION1!AU32,COMB_PREDIC_ITERATION2!AU32)</f>
        <v>1.0103699546648176E-3</v>
      </c>
      <c r="AV32">
        <f>AVERAGE(COMB_PREDIC_ITERATION1!AV32,COMB_PREDIC_ITERATION2!AV32)</f>
        <v>1.0403559486383274E-3</v>
      </c>
      <c r="AW32">
        <f>AVERAGE(COMB_PREDIC_ITERATION1!AW32,COMB_PREDIC_ITERATION2!AW32)</f>
        <v>1.0178679518703551E-3</v>
      </c>
      <c r="AX32">
        <f>AVERAGE(COMB_PREDIC_ITERATION1!AX32,COMB_PREDIC_ITERATION2!AX32)</f>
        <v>1.0294970980319765E-3</v>
      </c>
      <c r="AY32">
        <f>AVERAGE(COMB_PREDIC_ITERATION1!AY32,COMB_PREDIC_ITERATION2!AY32)</f>
        <v>9.7797849161428748E-4</v>
      </c>
      <c r="AZ32">
        <f>AVERAGE(COMB_PREDIC_ITERATION1!AZ32,COMB_PREDIC_ITERATION2!AZ32)</f>
        <v>9.9965759766177135E-4</v>
      </c>
      <c r="BA32">
        <f>AVERAGE(COMB_PREDIC_ITERATION1!BA32,COMB_PREDIC_ITERATION2!BA32)</f>
        <v>9.9915513678017773E-4</v>
      </c>
      <c r="BB32">
        <f>AVERAGE(COMB_PREDIC_ITERATION1!BB32,COMB_PREDIC_ITERATION2!BB32)</f>
        <v>1.0177668344809377E-3</v>
      </c>
      <c r="BC32">
        <f>AVERAGE(COMB_PREDIC_ITERATION1!BC32,COMB_PREDIC_ITERATION2!BC32)</f>
        <v>9.7151423620914202E-4</v>
      </c>
      <c r="BD32">
        <f>AVERAGE(COMB_PREDIC_ITERATION1!BD32,COMB_PREDIC_ITERATION2!BD32)</f>
        <v>9.9778361740137777E-4</v>
      </c>
      <c r="BE32">
        <f>AVERAGE(COMB_PREDIC_ITERATION1!BE32,COMB_PREDIC_ITERATION2!BE32)</f>
        <v>9.8168545396681677E-4</v>
      </c>
      <c r="BF32">
        <f>AVERAGE(COMB_PREDIC_ITERATION1!BF32,COMB_PREDIC_ITERATION2!BF32)</f>
        <v>9.9039483001895712E-4</v>
      </c>
      <c r="BG32">
        <f>AVERAGE(COMB_PREDIC_ITERATION1!BG32,COMB_PREDIC_ITERATION2!BG32)</f>
        <v>9.6094964157611732E-4</v>
      </c>
      <c r="BH32">
        <f>AVERAGE(COMB_PREDIC_ITERATION1!BH32,COMB_PREDIC_ITERATION2!BH32)</f>
        <v>1.0120979383999008E-3</v>
      </c>
      <c r="BI32">
        <f>AVERAGE(COMB_PREDIC_ITERATION1!BI32,COMB_PREDIC_ITERATION2!BI32)</f>
        <v>1.0022677926973442E-3</v>
      </c>
      <c r="BJ32">
        <f>AVERAGE(COMB_PREDIC_ITERATION1!BJ32,COMB_PREDIC_ITERATION2!BJ32)</f>
        <v>1.0192702531608886E-3</v>
      </c>
      <c r="BK32">
        <f>AVERAGE(COMB_PREDIC_ITERATION1!BK32,COMB_PREDIC_ITERATION2!BK32)</f>
        <v>1.0398252462297678E-3</v>
      </c>
      <c r="BL32">
        <f>AVERAGE(COMB_PREDIC_ITERATION1!BL32,COMB_PREDIC_ITERATION2!BL32)</f>
        <v>9.9508084136609698E-4</v>
      </c>
      <c r="BM32">
        <f>AVERAGE(COMB_PREDIC_ITERATION1!BM32,COMB_PREDIC_ITERATION2!BM32)</f>
        <v>9.8828511299944312E-4</v>
      </c>
      <c r="BN32">
        <f>AVERAGE(COMB_PREDIC_ITERATION1!BN32,COMB_PREDIC_ITERATION2!BN32)</f>
        <v>1.0243814490763926E-3</v>
      </c>
      <c r="BO32">
        <f>AVERAGE(COMB_PREDIC_ITERATION1!BO32,COMB_PREDIC_ITERATION2!BO32)</f>
        <v>1.0058970827786996E-3</v>
      </c>
      <c r="BP32">
        <f>AVERAGE(COMB_PREDIC_ITERATION1!BP32,COMB_PREDIC_ITERATION2!BP32)</f>
        <v>9.7904117222264667E-4</v>
      </c>
      <c r="BQ32">
        <f>AVERAGE(COMB_PREDIC_ITERATION1!BQ32,COMB_PREDIC_ITERATION2!BQ32)</f>
        <v>1.035782045439136E-3</v>
      </c>
      <c r="BR32">
        <f>AVERAGE(COMB_PREDIC_ITERATION1!BR32,COMB_PREDIC_ITERATION2!BR32)</f>
        <v>9.8874614385060242E-4</v>
      </c>
      <c r="BS32">
        <f>AVERAGE(COMB_PREDIC_ITERATION1!BS32,COMB_PREDIC_ITERATION2!BS32)</f>
        <v>1.0275862445542361E-3</v>
      </c>
      <c r="BT32">
        <f>AVERAGE(COMB_PREDIC_ITERATION1!BT32,COMB_PREDIC_ITERATION2!BT32)</f>
        <v>9.9207805489379564E-4</v>
      </c>
      <c r="BU32">
        <f>AVERAGE(COMB_PREDIC_ITERATION1!BU32,COMB_PREDIC_ITERATION2!BU32)</f>
        <v>9.8815501107471027E-4</v>
      </c>
      <c r="BV32">
        <f>AVERAGE(COMB_PREDIC_ITERATION1!BV32,COMB_PREDIC_ITERATION2!BV32)</f>
        <v>1.0190163202611056E-3</v>
      </c>
      <c r="BW32">
        <f>AVERAGE(COMB_PREDIC_ITERATION1!BW32,COMB_PREDIC_ITERATION2!BW32)</f>
        <v>1.0016408590369009E-3</v>
      </c>
      <c r="BX32">
        <f>AVERAGE(COMB_PREDIC_ITERATION1!BX32,COMB_PREDIC_ITERATION2!BX32)</f>
        <v>1.0217540456916871E-3</v>
      </c>
      <c r="BY32">
        <f>AVERAGE(COMB_PREDIC_ITERATION1!BY32,COMB_PREDIC_ITERATION2!BY32)</f>
        <v>9.8869644094371672E-4</v>
      </c>
      <c r="BZ32">
        <f>AVERAGE(COMB_PREDIC_ITERATION1!BZ32,COMB_PREDIC_ITERATION2!BZ32)</f>
        <v>1.0265054033915702E-3</v>
      </c>
      <c r="CA32">
        <f>AVERAGE(COMB_PREDIC_ITERATION1!CA32,COMB_PREDIC_ITERATION2!CA32)</f>
        <v>1.0030030891053424E-3</v>
      </c>
      <c r="CB32">
        <f>AVERAGE(COMB_PREDIC_ITERATION1!CB32,COMB_PREDIC_ITERATION2!CB32)</f>
        <v>1.0375964290845741E-3</v>
      </c>
      <c r="CC32">
        <f>AVERAGE(COMB_PREDIC_ITERATION1!CC32,COMB_PREDIC_ITERATION2!CC32)</f>
        <v>1.005035898422793E-3</v>
      </c>
      <c r="CD32">
        <f>AVERAGE(COMB_PREDIC_ITERATION1!CD32,COMB_PREDIC_ITERATION2!CD32)</f>
        <v>9.9456738875825716E-4</v>
      </c>
      <c r="CE32">
        <f>AVERAGE(COMB_PREDIC_ITERATION1!CE32,COMB_PREDIC_ITERATION2!CE32)</f>
        <v>1.0279962646804618E-3</v>
      </c>
      <c r="CF32">
        <f>AVERAGE(COMB_PREDIC_ITERATION1!CF32,COMB_PREDIC_ITERATION2!CF32)</f>
        <v>1.0074146445540029E-3</v>
      </c>
      <c r="CG32">
        <f>AVERAGE(COMB_PREDIC_ITERATION1!CG32,COMB_PREDIC_ITERATION2!CG32)</f>
        <v>1.0079229864229397E-3</v>
      </c>
      <c r="CH32">
        <f>AVERAGE(COMB_PREDIC_ITERATION1!CH32,COMB_PREDIC_ITERATION2!CH32)</f>
        <v>1.0104958644283496E-3</v>
      </c>
      <c r="CI32">
        <f>AVERAGE(COMB_PREDIC_ITERATION1!CI32,COMB_PREDIC_ITERATION2!CI32)</f>
        <v>1.0359615610750184E-3</v>
      </c>
      <c r="CJ32">
        <f>AVERAGE(COMB_PREDIC_ITERATION1!CJ32,COMB_PREDIC_ITERATION2!CJ32)</f>
        <v>9.7827692981679402E-4</v>
      </c>
      <c r="CK32">
        <f>AVERAGE(COMB_PREDIC_ITERATION1!CK32,COMB_PREDIC_ITERATION2!CK32)</f>
        <v>1.0099889019528677E-3</v>
      </c>
      <c r="CL32">
        <f>AVERAGE(COMB_PREDIC_ITERATION1!CL32,COMB_PREDIC_ITERATION2!CL32)</f>
        <v>1.00171616140509E-3</v>
      </c>
      <c r="CM32">
        <f>AVERAGE(COMB_PREDIC_ITERATION1!CM32,COMB_PREDIC_ITERATION2!CM32)</f>
        <v>9.859249551422099E-4</v>
      </c>
      <c r="CN32">
        <f>AVERAGE(COMB_PREDIC_ITERATION1!CN32,COMB_PREDIC_ITERATION2!CN32)</f>
        <v>1.0437054190190003E-3</v>
      </c>
      <c r="CO32">
        <f>AVERAGE(COMB_PREDIC_ITERATION1!CO32,COMB_PREDIC_ITERATION2!CO32)</f>
        <v>1.0048232330246679E-3</v>
      </c>
      <c r="CP32">
        <f>AVERAGE(COMB_PREDIC_ITERATION1!CP32,COMB_PREDIC_ITERATION2!CP32)</f>
        <v>1.0746473821820952E-3</v>
      </c>
      <c r="CQ32">
        <f>AVERAGE(COMB_PREDIC_ITERATION1!CQ32,COMB_PREDIC_ITERATION2!CQ32)</f>
        <v>1.0358299733343808E-3</v>
      </c>
      <c r="CR32">
        <f>AVERAGE(COMB_PREDIC_ITERATION1!CR32,COMB_PREDIC_ITERATION2!CR32)</f>
        <v>1.0177818501491335E-3</v>
      </c>
      <c r="CS32">
        <f>AVERAGE(COMB_PREDIC_ITERATION1!CS32,COMB_PREDIC_ITERATION2!CS32)</f>
        <v>9.9925973075428538E-4</v>
      </c>
      <c r="CT32">
        <f>AVERAGE(COMB_PREDIC_ITERATION1!CT32,COMB_PREDIC_ITERATION2!CT32)</f>
        <v>1.0037441010120572E-3</v>
      </c>
      <c r="CU32">
        <f>AVERAGE(COMB_PREDIC_ITERATION1!CU32,COMB_PREDIC_ITERATION2!CU32)</f>
        <v>9.8366115584002387E-4</v>
      </c>
      <c r="CV32">
        <f>AVERAGE(COMB_PREDIC_ITERATION1!CV32,COMB_PREDIC_ITERATION2!CV32)</f>
        <v>9.8906861152276869E-4</v>
      </c>
      <c r="CW32">
        <f>AVERAGE(COMB_PREDIC_ITERATION1!CW32,COMB_PREDIC_ITERATION2!CW32)</f>
        <v>1.0189319586983363E-3</v>
      </c>
    </row>
    <row r="33" spans="1:101" x14ac:dyDescent="0.25">
      <c r="A33" t="s">
        <v>54</v>
      </c>
      <c r="B33">
        <f>AVERAGE(COMB_PREDIC_ITERATION1!B33,COMB_PREDIC_ITERATION2!B33)</f>
        <v>1.7770277718993366E-3</v>
      </c>
      <c r="C33">
        <f>AVERAGE(COMB_PREDIC_ITERATION1!C33,COMB_PREDIC_ITERATION2!C33)</f>
        <v>1.8773144735501697E-3</v>
      </c>
      <c r="D33">
        <f>AVERAGE(COMB_PREDIC_ITERATION1!D33,COMB_PREDIC_ITERATION2!D33)</f>
        <v>1.7931687319868936E-3</v>
      </c>
      <c r="E33">
        <f>AVERAGE(COMB_PREDIC_ITERATION1!E33,COMB_PREDIC_ITERATION2!E33)</f>
        <v>1.8208113921072962E-3</v>
      </c>
      <c r="F33">
        <f>AVERAGE(COMB_PREDIC_ITERATION1!F33,COMB_PREDIC_ITERATION2!F33)</f>
        <v>1.812498678066171E-3</v>
      </c>
      <c r="G33">
        <f>AVERAGE(COMB_PREDIC_ITERATION1!G33,COMB_PREDIC_ITERATION2!G33)</f>
        <v>1.8357547895834056E-3</v>
      </c>
      <c r="H33">
        <f>AVERAGE(COMB_PREDIC_ITERATION1!H33,COMB_PREDIC_ITERATION2!H33)</f>
        <v>1.8375063391699161E-3</v>
      </c>
      <c r="I33">
        <f>AVERAGE(COMB_PREDIC_ITERATION1!I33,COMB_PREDIC_ITERATION2!I33)</f>
        <v>1.7936915036285547E-3</v>
      </c>
      <c r="J33">
        <f>AVERAGE(COMB_PREDIC_ITERATION1!J33,COMB_PREDIC_ITERATION2!J33)</f>
        <v>1.8094828743162833E-3</v>
      </c>
      <c r="K33">
        <f>AVERAGE(COMB_PREDIC_ITERATION1!K33,COMB_PREDIC_ITERATION2!K33)</f>
        <v>1.8311367455120559E-3</v>
      </c>
      <c r="L33">
        <f>AVERAGE(COMB_PREDIC_ITERATION1!L33,COMB_PREDIC_ITERATION2!L33)</f>
        <v>1.7597081750101136E-3</v>
      </c>
      <c r="M33">
        <f>AVERAGE(COMB_PREDIC_ITERATION1!M33,COMB_PREDIC_ITERATION2!M33)</f>
        <v>1.7855976991683945E-3</v>
      </c>
      <c r="N33">
        <f>AVERAGE(COMB_PREDIC_ITERATION1!N33,COMB_PREDIC_ITERATION2!N33)</f>
        <v>1.8028330426064618E-3</v>
      </c>
      <c r="O33">
        <f>AVERAGE(COMB_PREDIC_ITERATION1!O33,COMB_PREDIC_ITERATION2!O33)</f>
        <v>1.7804115951369132E-3</v>
      </c>
      <c r="P33">
        <f>AVERAGE(COMB_PREDIC_ITERATION1!P33,COMB_PREDIC_ITERATION2!P33)</f>
        <v>1.8735028146810669E-3</v>
      </c>
      <c r="Q33">
        <f>AVERAGE(COMB_PREDIC_ITERATION1!Q33,COMB_PREDIC_ITERATION2!Q33)</f>
        <v>1.858836044850703E-3</v>
      </c>
      <c r="R33">
        <f>AVERAGE(COMB_PREDIC_ITERATION1!R33,COMB_PREDIC_ITERATION2!R33)</f>
        <v>1.814296815705306E-3</v>
      </c>
      <c r="S33">
        <f>AVERAGE(COMB_PREDIC_ITERATION1!S33,COMB_PREDIC_ITERATION2!S33)</f>
        <v>1.7280887162643725E-3</v>
      </c>
      <c r="T33">
        <f>AVERAGE(COMB_PREDIC_ITERATION1!T33,COMB_PREDIC_ITERATION2!T33)</f>
        <v>1.8480889542917798E-3</v>
      </c>
      <c r="U33">
        <f>AVERAGE(COMB_PREDIC_ITERATION1!U33,COMB_PREDIC_ITERATION2!U33)</f>
        <v>1.7940493614381659E-3</v>
      </c>
      <c r="V33">
        <f>AVERAGE(COMB_PREDIC_ITERATION1!V33,COMB_PREDIC_ITERATION2!V33)</f>
        <v>1.7268141400775309E-3</v>
      </c>
      <c r="W33">
        <f>AVERAGE(COMB_PREDIC_ITERATION1!W33,COMB_PREDIC_ITERATION2!W33)</f>
        <v>1.7973335221782545E-3</v>
      </c>
      <c r="X33">
        <f>AVERAGE(COMB_PREDIC_ITERATION1!X33,COMB_PREDIC_ITERATION2!X33)</f>
        <v>1.8958615591587011E-3</v>
      </c>
      <c r="Y33">
        <f>AVERAGE(COMB_PREDIC_ITERATION1!Y33,COMB_PREDIC_ITERATION2!Y33)</f>
        <v>1.8302348558256723E-3</v>
      </c>
      <c r="Z33">
        <f>AVERAGE(COMB_PREDIC_ITERATION1!Z33,COMB_PREDIC_ITERATION2!Z33)</f>
        <v>1.8008541499294126E-3</v>
      </c>
      <c r="AA33">
        <f>AVERAGE(COMB_PREDIC_ITERATION1!AA33,COMB_PREDIC_ITERATION2!AA33)</f>
        <v>1.8713876467151666E-3</v>
      </c>
      <c r="AB33">
        <f>AVERAGE(COMB_PREDIC_ITERATION1!AB33,COMB_PREDIC_ITERATION2!AB33)</f>
        <v>1.7284396352618935E-3</v>
      </c>
      <c r="AC33">
        <f>AVERAGE(COMB_PREDIC_ITERATION1!AC33,COMB_PREDIC_ITERATION2!AC33)</f>
        <v>1.7994228804485749E-3</v>
      </c>
      <c r="AD33">
        <f>AVERAGE(COMB_PREDIC_ITERATION1!AD33,COMB_PREDIC_ITERATION2!AD33)</f>
        <v>1.7785025411876116E-3</v>
      </c>
      <c r="AE33">
        <f>AVERAGE(COMB_PREDIC_ITERATION1!AE33,COMB_PREDIC_ITERATION2!AE33)</f>
        <v>1.8334985807775268E-3</v>
      </c>
      <c r="AF33">
        <f>AVERAGE(COMB_PREDIC_ITERATION1!AF33,COMB_PREDIC_ITERATION2!AF33)</f>
        <v>1.7892769442498994E-3</v>
      </c>
      <c r="AG33">
        <f>AVERAGE(COMB_PREDIC_ITERATION1!AG33,COMB_PREDIC_ITERATION2!AG33)</f>
        <v>1.7788553497143527E-3</v>
      </c>
      <c r="AH33">
        <f>AVERAGE(COMB_PREDIC_ITERATION1!AH33,COMB_PREDIC_ITERATION2!AH33)</f>
        <v>1.8779431937221971E-3</v>
      </c>
      <c r="AI33">
        <f>AVERAGE(COMB_PREDIC_ITERATION1!AI33,COMB_PREDIC_ITERATION2!AI33)</f>
        <v>1.8765772606375241E-3</v>
      </c>
      <c r="AJ33">
        <f>AVERAGE(COMB_PREDIC_ITERATION1!AJ33,COMB_PREDIC_ITERATION2!AJ33)</f>
        <v>1.7856114164851019E-3</v>
      </c>
      <c r="AK33">
        <f>AVERAGE(COMB_PREDIC_ITERATION1!AK33,COMB_PREDIC_ITERATION2!AK33)</f>
        <v>1.8431779082210002E-3</v>
      </c>
      <c r="AL33">
        <f>AVERAGE(COMB_PREDIC_ITERATION1!AL33,COMB_PREDIC_ITERATION2!AL33)</f>
        <v>1.8180970462120625E-3</v>
      </c>
      <c r="AM33">
        <f>AVERAGE(COMB_PREDIC_ITERATION1!AM33,COMB_PREDIC_ITERATION2!AM33)</f>
        <v>1.7802758183703212E-3</v>
      </c>
      <c r="AN33">
        <f>AVERAGE(COMB_PREDIC_ITERATION1!AN33,COMB_PREDIC_ITERATION2!AN33)</f>
        <v>1.7768988375580497E-3</v>
      </c>
      <c r="AO33">
        <f>AVERAGE(COMB_PREDIC_ITERATION1!AO33,COMB_PREDIC_ITERATION2!AO33)</f>
        <v>1.7418668060278446E-3</v>
      </c>
      <c r="AP33">
        <f>AVERAGE(COMB_PREDIC_ITERATION1!AP33,COMB_PREDIC_ITERATION2!AP33)</f>
        <v>1.9114950060172653E-3</v>
      </c>
      <c r="AQ33">
        <f>AVERAGE(COMB_PREDIC_ITERATION1!AQ33,COMB_PREDIC_ITERATION2!AQ33)</f>
        <v>1.8745181625117006E-3</v>
      </c>
      <c r="AR33">
        <f>AVERAGE(COMB_PREDIC_ITERATION1!AR33,COMB_PREDIC_ITERATION2!AR33)</f>
        <v>1.8019924203745003E-3</v>
      </c>
      <c r="AS33">
        <f>AVERAGE(COMB_PREDIC_ITERATION1!AS33,COMB_PREDIC_ITERATION2!AS33)</f>
        <v>1.814373325856511E-3</v>
      </c>
      <c r="AT33">
        <f>AVERAGE(COMB_PREDIC_ITERATION1!AT33,COMB_PREDIC_ITERATION2!AT33)</f>
        <v>1.8527057739912748E-3</v>
      </c>
      <c r="AU33">
        <f>AVERAGE(COMB_PREDIC_ITERATION1!AU33,COMB_PREDIC_ITERATION2!AU33)</f>
        <v>1.8617514070870969E-3</v>
      </c>
      <c r="AV33">
        <f>AVERAGE(COMB_PREDIC_ITERATION1!AV33,COMB_PREDIC_ITERATION2!AV33)</f>
        <v>1.7659488579604404E-3</v>
      </c>
      <c r="AW33">
        <f>AVERAGE(COMB_PREDIC_ITERATION1!AW33,COMB_PREDIC_ITERATION2!AW33)</f>
        <v>1.7362847098908486E-3</v>
      </c>
      <c r="AX33">
        <f>AVERAGE(COMB_PREDIC_ITERATION1!AX33,COMB_PREDIC_ITERATION2!AX33)</f>
        <v>1.8130401908133763E-3</v>
      </c>
      <c r="AY33">
        <f>AVERAGE(COMB_PREDIC_ITERATION1!AY33,COMB_PREDIC_ITERATION2!AY33)</f>
        <v>1.7940947202230197E-3</v>
      </c>
      <c r="AZ33">
        <f>AVERAGE(COMB_PREDIC_ITERATION1!AZ33,COMB_PREDIC_ITERATION2!AZ33)</f>
        <v>1.8345582009958652E-3</v>
      </c>
      <c r="BA33">
        <f>AVERAGE(COMB_PREDIC_ITERATION1!BA33,COMB_PREDIC_ITERATION2!BA33)</f>
        <v>1.8112704178513848E-3</v>
      </c>
      <c r="BB33">
        <f>AVERAGE(COMB_PREDIC_ITERATION1!BB33,COMB_PREDIC_ITERATION2!BB33)</f>
        <v>1.8521864200344447E-3</v>
      </c>
      <c r="BC33">
        <f>AVERAGE(COMB_PREDIC_ITERATION1!BC33,COMB_PREDIC_ITERATION2!BC33)</f>
        <v>1.8407837128438962E-3</v>
      </c>
      <c r="BD33">
        <f>AVERAGE(COMB_PREDIC_ITERATION1!BD33,COMB_PREDIC_ITERATION2!BD33)</f>
        <v>1.8123157497816774E-3</v>
      </c>
      <c r="BE33">
        <f>AVERAGE(COMB_PREDIC_ITERATION1!BE33,COMB_PREDIC_ITERATION2!BE33)</f>
        <v>1.8371795966133776E-3</v>
      </c>
      <c r="BF33">
        <f>AVERAGE(COMB_PREDIC_ITERATION1!BF33,COMB_PREDIC_ITERATION2!BF33)</f>
        <v>1.8420836626719009E-3</v>
      </c>
      <c r="BG33">
        <f>AVERAGE(COMB_PREDIC_ITERATION1!BG33,COMB_PREDIC_ITERATION2!BG33)</f>
        <v>1.8006124236390206E-3</v>
      </c>
      <c r="BH33">
        <f>AVERAGE(COMB_PREDIC_ITERATION1!BH33,COMB_PREDIC_ITERATION2!BH33)</f>
        <v>1.8490944282614449E-3</v>
      </c>
      <c r="BI33">
        <f>AVERAGE(COMB_PREDIC_ITERATION1!BI33,COMB_PREDIC_ITERATION2!BI33)</f>
        <v>1.8501524192099925E-3</v>
      </c>
      <c r="BJ33">
        <f>AVERAGE(COMB_PREDIC_ITERATION1!BJ33,COMB_PREDIC_ITERATION2!BJ33)</f>
        <v>1.8309943646670349E-3</v>
      </c>
      <c r="BK33">
        <f>AVERAGE(COMB_PREDIC_ITERATION1!BK33,COMB_PREDIC_ITERATION2!BK33)</f>
        <v>1.8291128255087355E-3</v>
      </c>
      <c r="BL33">
        <f>AVERAGE(COMB_PREDIC_ITERATION1!BL33,COMB_PREDIC_ITERATION2!BL33)</f>
        <v>1.8409447360859918E-3</v>
      </c>
      <c r="BM33">
        <f>AVERAGE(COMB_PREDIC_ITERATION1!BM33,COMB_PREDIC_ITERATION2!BM33)</f>
        <v>1.8278439733197482E-3</v>
      </c>
      <c r="BN33">
        <f>AVERAGE(COMB_PREDIC_ITERATION1!BN33,COMB_PREDIC_ITERATION2!BN33)</f>
        <v>1.839448696033426E-3</v>
      </c>
      <c r="BO33">
        <f>AVERAGE(COMB_PREDIC_ITERATION1!BO33,COMB_PREDIC_ITERATION2!BO33)</f>
        <v>1.8765348130031748E-3</v>
      </c>
      <c r="BP33">
        <f>AVERAGE(COMB_PREDIC_ITERATION1!BP33,COMB_PREDIC_ITERATION2!BP33)</f>
        <v>1.7668185705917005E-3</v>
      </c>
      <c r="BQ33">
        <f>AVERAGE(COMB_PREDIC_ITERATION1!BQ33,COMB_PREDIC_ITERATION2!BQ33)</f>
        <v>1.82665344126051E-3</v>
      </c>
      <c r="BR33">
        <f>AVERAGE(COMB_PREDIC_ITERATION1!BR33,COMB_PREDIC_ITERATION2!BR33)</f>
        <v>1.9067958075390484E-3</v>
      </c>
      <c r="BS33">
        <f>AVERAGE(COMB_PREDIC_ITERATION1!BS33,COMB_PREDIC_ITERATION2!BS33)</f>
        <v>1.8472050649475766E-3</v>
      </c>
      <c r="BT33">
        <f>AVERAGE(COMB_PREDIC_ITERATION1!BT33,COMB_PREDIC_ITERATION2!BT33)</f>
        <v>1.812925156547433E-3</v>
      </c>
      <c r="BU33">
        <f>AVERAGE(COMB_PREDIC_ITERATION1!BU33,COMB_PREDIC_ITERATION2!BU33)</f>
        <v>1.8306584361792845E-3</v>
      </c>
      <c r="BV33">
        <f>AVERAGE(COMB_PREDIC_ITERATION1!BV33,COMB_PREDIC_ITERATION2!BV33)</f>
        <v>1.8457768345972365E-3</v>
      </c>
      <c r="BW33">
        <f>AVERAGE(COMB_PREDIC_ITERATION1!BW33,COMB_PREDIC_ITERATION2!BW33)</f>
        <v>1.8517405897316474E-3</v>
      </c>
      <c r="BX33">
        <f>AVERAGE(COMB_PREDIC_ITERATION1!BX33,COMB_PREDIC_ITERATION2!BX33)</f>
        <v>1.8694605123956215E-3</v>
      </c>
      <c r="BY33">
        <f>AVERAGE(COMB_PREDIC_ITERATION1!BY33,COMB_PREDIC_ITERATION2!BY33)</f>
        <v>1.7819526400521851E-3</v>
      </c>
      <c r="BZ33">
        <f>AVERAGE(COMB_PREDIC_ITERATION1!BZ33,COMB_PREDIC_ITERATION2!BZ33)</f>
        <v>1.9059073405590945E-3</v>
      </c>
      <c r="CA33">
        <f>AVERAGE(COMB_PREDIC_ITERATION1!CA33,COMB_PREDIC_ITERATION2!CA33)</f>
        <v>1.8433159892038723E-3</v>
      </c>
      <c r="CB33">
        <f>AVERAGE(COMB_PREDIC_ITERATION1!CB33,COMB_PREDIC_ITERATION2!CB33)</f>
        <v>1.842920613067798E-3</v>
      </c>
      <c r="CC33">
        <f>AVERAGE(COMB_PREDIC_ITERATION1!CC33,COMB_PREDIC_ITERATION2!CC33)</f>
        <v>1.8466318404951481E-3</v>
      </c>
      <c r="CD33">
        <f>AVERAGE(COMB_PREDIC_ITERATION1!CD33,COMB_PREDIC_ITERATION2!CD33)</f>
        <v>1.8292354869566332E-3</v>
      </c>
      <c r="CE33">
        <f>AVERAGE(COMB_PREDIC_ITERATION1!CE33,COMB_PREDIC_ITERATION2!CE33)</f>
        <v>1.8134295214951731E-3</v>
      </c>
      <c r="CF33">
        <f>AVERAGE(COMB_PREDIC_ITERATION1!CF33,COMB_PREDIC_ITERATION2!CF33)</f>
        <v>1.8318338043452143E-3</v>
      </c>
      <c r="CG33">
        <f>AVERAGE(COMB_PREDIC_ITERATION1!CG33,COMB_PREDIC_ITERATION2!CG33)</f>
        <v>1.7986565066589848E-3</v>
      </c>
      <c r="CH33">
        <f>AVERAGE(COMB_PREDIC_ITERATION1!CH33,COMB_PREDIC_ITERATION2!CH33)</f>
        <v>1.8167220714953771E-3</v>
      </c>
      <c r="CI33">
        <f>AVERAGE(COMB_PREDIC_ITERATION1!CI33,COMB_PREDIC_ITERATION2!CI33)</f>
        <v>1.8965951603843773E-3</v>
      </c>
      <c r="CJ33">
        <f>AVERAGE(COMB_PREDIC_ITERATION1!CJ33,COMB_PREDIC_ITERATION2!CJ33)</f>
        <v>1.9195876620418883E-3</v>
      </c>
      <c r="CK33">
        <f>AVERAGE(COMB_PREDIC_ITERATION1!CK33,COMB_PREDIC_ITERATION2!CK33)</f>
        <v>1.8877938152139584E-3</v>
      </c>
      <c r="CL33">
        <f>AVERAGE(COMB_PREDIC_ITERATION1!CL33,COMB_PREDIC_ITERATION2!CL33)</f>
        <v>1.8479576312251617E-3</v>
      </c>
      <c r="CM33">
        <f>AVERAGE(COMB_PREDIC_ITERATION1!CM33,COMB_PREDIC_ITERATION2!CM33)</f>
        <v>1.8342708293059961E-3</v>
      </c>
      <c r="CN33">
        <f>AVERAGE(COMB_PREDIC_ITERATION1!CN33,COMB_PREDIC_ITERATION2!CN33)</f>
        <v>1.8363679336239043E-3</v>
      </c>
      <c r="CO33">
        <f>AVERAGE(COMB_PREDIC_ITERATION1!CO33,COMB_PREDIC_ITERATION2!CO33)</f>
        <v>1.8571862382724708E-3</v>
      </c>
      <c r="CP33">
        <f>AVERAGE(COMB_PREDIC_ITERATION1!CP33,COMB_PREDIC_ITERATION2!CP33)</f>
        <v>1.8101550521254042E-3</v>
      </c>
      <c r="CQ33">
        <f>AVERAGE(COMB_PREDIC_ITERATION1!CQ33,COMB_PREDIC_ITERATION2!CQ33)</f>
        <v>1.900066531341056E-3</v>
      </c>
      <c r="CR33">
        <f>AVERAGE(COMB_PREDIC_ITERATION1!CR33,COMB_PREDIC_ITERATION2!CR33)</f>
        <v>1.9042027980374779E-3</v>
      </c>
      <c r="CS33">
        <f>AVERAGE(COMB_PREDIC_ITERATION1!CS33,COMB_PREDIC_ITERATION2!CS33)</f>
        <v>1.7190127011673471E-3</v>
      </c>
      <c r="CT33">
        <f>AVERAGE(COMB_PREDIC_ITERATION1!CT33,COMB_PREDIC_ITERATION2!CT33)</f>
        <v>1.8277454388168925E-3</v>
      </c>
      <c r="CU33">
        <f>AVERAGE(COMB_PREDIC_ITERATION1!CU33,COMB_PREDIC_ITERATION2!CU33)</f>
        <v>1.8309817008162308E-3</v>
      </c>
      <c r="CV33">
        <f>AVERAGE(COMB_PREDIC_ITERATION1!CV33,COMB_PREDIC_ITERATION2!CV33)</f>
        <v>1.926345976972508E-3</v>
      </c>
      <c r="CW33">
        <f>AVERAGE(COMB_PREDIC_ITERATION1!CW33,COMB_PREDIC_ITERATION2!CW33)</f>
        <v>1.8513542474758774E-3</v>
      </c>
    </row>
    <row r="34" spans="1:101" x14ac:dyDescent="0.25">
      <c r="A34" t="s">
        <v>55</v>
      </c>
      <c r="B34">
        <f>AVERAGE(COMB_PREDIC_ITERATION1!B34,COMB_PREDIC_ITERATION2!B34)</f>
        <v>7.5983549680982477E-4</v>
      </c>
      <c r="C34">
        <f>AVERAGE(COMB_PREDIC_ITERATION1!C34,COMB_PREDIC_ITERATION2!C34)</f>
        <v>8.0025444358292942E-4</v>
      </c>
      <c r="D34">
        <f>AVERAGE(COMB_PREDIC_ITERATION1!D34,COMB_PREDIC_ITERATION2!D34)</f>
        <v>8.3778825096564552E-4</v>
      </c>
      <c r="E34">
        <f>AVERAGE(COMB_PREDIC_ITERATION1!E34,COMB_PREDIC_ITERATION2!E34)</f>
        <v>8.7387492796659741E-4</v>
      </c>
      <c r="F34">
        <f>AVERAGE(COMB_PREDIC_ITERATION1!F34,COMB_PREDIC_ITERATION2!F34)</f>
        <v>9.0332424572706679E-4</v>
      </c>
      <c r="G34">
        <f>AVERAGE(COMB_PREDIC_ITERATION1!G34,COMB_PREDIC_ITERATION2!G34)</f>
        <v>9.7259038773280524E-4</v>
      </c>
      <c r="H34">
        <f>AVERAGE(COMB_PREDIC_ITERATION1!H34,COMB_PREDIC_ITERATION2!H34)</f>
        <v>1.0123636446220021E-3</v>
      </c>
      <c r="I34">
        <f>AVERAGE(COMB_PREDIC_ITERATION1!I34,COMB_PREDIC_ITERATION2!I34)</f>
        <v>1.0649993542676461E-3</v>
      </c>
      <c r="J34">
        <f>AVERAGE(COMB_PREDIC_ITERATION1!J34,COMB_PREDIC_ITERATION2!J34)</f>
        <v>1.0814323521421987E-3</v>
      </c>
      <c r="K34">
        <f>AVERAGE(COMB_PREDIC_ITERATION1!K34,COMB_PREDIC_ITERATION2!K34)</f>
        <v>1.1635726741574704E-3</v>
      </c>
      <c r="L34">
        <f>AVERAGE(COMB_PREDIC_ITERATION1!L34,COMB_PREDIC_ITERATION2!L34)</f>
        <v>1.2453787912139551E-3</v>
      </c>
      <c r="M34">
        <f>AVERAGE(COMB_PREDIC_ITERATION1!M34,COMB_PREDIC_ITERATION2!M34)</f>
        <v>1.19382936206915E-3</v>
      </c>
      <c r="N34">
        <f>AVERAGE(COMB_PREDIC_ITERATION1!N34,COMB_PREDIC_ITERATION2!N34)</f>
        <v>1.2597135831087943E-3</v>
      </c>
      <c r="O34">
        <f>AVERAGE(COMB_PREDIC_ITERATION1!O34,COMB_PREDIC_ITERATION2!O34)</f>
        <v>1.3077882011976172E-3</v>
      </c>
      <c r="P34">
        <f>AVERAGE(COMB_PREDIC_ITERATION1!P34,COMB_PREDIC_ITERATION2!P34)</f>
        <v>1.3937068834215781E-3</v>
      </c>
      <c r="Q34">
        <f>AVERAGE(COMB_PREDIC_ITERATION1!Q34,COMB_PREDIC_ITERATION2!Q34)</f>
        <v>1.3949910649441359E-3</v>
      </c>
      <c r="R34">
        <f>AVERAGE(COMB_PREDIC_ITERATION1!R34,COMB_PREDIC_ITERATION2!R34)</f>
        <v>1.5229045964424729E-3</v>
      </c>
      <c r="S34">
        <f>AVERAGE(COMB_PREDIC_ITERATION1!S34,COMB_PREDIC_ITERATION2!S34)</f>
        <v>1.4427955434842172E-3</v>
      </c>
      <c r="T34">
        <f>AVERAGE(COMB_PREDIC_ITERATION1!T34,COMB_PREDIC_ITERATION2!T34)</f>
        <v>1.5364023198741585E-3</v>
      </c>
      <c r="U34">
        <f>AVERAGE(COMB_PREDIC_ITERATION1!U34,COMB_PREDIC_ITERATION2!U34)</f>
        <v>1.5844023364097776E-3</v>
      </c>
      <c r="V34">
        <f>AVERAGE(COMB_PREDIC_ITERATION1!V34,COMB_PREDIC_ITERATION2!V34)</f>
        <v>1.6456372578443415E-3</v>
      </c>
      <c r="W34">
        <f>AVERAGE(COMB_PREDIC_ITERATION1!W34,COMB_PREDIC_ITERATION2!W34)</f>
        <v>1.7136273203448447E-3</v>
      </c>
      <c r="X34">
        <f>AVERAGE(COMB_PREDIC_ITERATION1!X34,COMB_PREDIC_ITERATION2!X34)</f>
        <v>1.6994760997745707E-3</v>
      </c>
      <c r="Y34">
        <f>AVERAGE(COMB_PREDIC_ITERATION1!Y34,COMB_PREDIC_ITERATION2!Y34)</f>
        <v>1.7841652058817577E-3</v>
      </c>
      <c r="Z34">
        <f>AVERAGE(COMB_PREDIC_ITERATION1!Z34,COMB_PREDIC_ITERATION2!Z34)</f>
        <v>1.7939448326205175E-3</v>
      </c>
      <c r="AA34">
        <f>AVERAGE(COMB_PREDIC_ITERATION1!AA34,COMB_PREDIC_ITERATION2!AA34)</f>
        <v>1.8798358730343881E-3</v>
      </c>
      <c r="AB34">
        <f>AVERAGE(COMB_PREDIC_ITERATION1!AB34,COMB_PREDIC_ITERATION2!AB34)</f>
        <v>1.9115827711776215E-3</v>
      </c>
      <c r="AC34">
        <f>AVERAGE(COMB_PREDIC_ITERATION1!AC34,COMB_PREDIC_ITERATION2!AC34)</f>
        <v>1.8846231673978304E-3</v>
      </c>
      <c r="AD34">
        <f>AVERAGE(COMB_PREDIC_ITERATION1!AD34,COMB_PREDIC_ITERATION2!AD34)</f>
        <v>2.0148334971008745E-3</v>
      </c>
      <c r="AE34">
        <f>AVERAGE(COMB_PREDIC_ITERATION1!AE34,COMB_PREDIC_ITERATION2!AE34)</f>
        <v>2.0237874814475225E-3</v>
      </c>
      <c r="AF34">
        <f>AVERAGE(COMB_PREDIC_ITERATION1!AF34,COMB_PREDIC_ITERATION2!AF34)</f>
        <v>2.1062151750568534E-3</v>
      </c>
      <c r="AG34">
        <f>AVERAGE(COMB_PREDIC_ITERATION1!AG34,COMB_PREDIC_ITERATION2!AG34)</f>
        <v>2.1327294186263227E-3</v>
      </c>
      <c r="AH34">
        <f>AVERAGE(COMB_PREDIC_ITERATION1!AH34,COMB_PREDIC_ITERATION2!AH34)</f>
        <v>2.1795855083743161E-3</v>
      </c>
      <c r="AI34">
        <f>AVERAGE(COMB_PREDIC_ITERATION1!AI34,COMB_PREDIC_ITERATION2!AI34)</f>
        <v>2.2988822647999354E-3</v>
      </c>
      <c r="AJ34">
        <f>AVERAGE(COMB_PREDIC_ITERATION1!AJ34,COMB_PREDIC_ITERATION2!AJ34)</f>
        <v>2.3135599053468025E-3</v>
      </c>
      <c r="AK34">
        <f>AVERAGE(COMB_PREDIC_ITERATION1!AK34,COMB_PREDIC_ITERATION2!AK34)</f>
        <v>2.3274321254909656E-3</v>
      </c>
      <c r="AL34">
        <f>AVERAGE(COMB_PREDIC_ITERATION1!AL34,COMB_PREDIC_ITERATION2!AL34)</f>
        <v>2.378131634962654E-3</v>
      </c>
      <c r="AM34">
        <f>AVERAGE(COMB_PREDIC_ITERATION1!AM34,COMB_PREDIC_ITERATION2!AM34)</f>
        <v>2.3896069595921738E-3</v>
      </c>
      <c r="AN34">
        <f>AVERAGE(COMB_PREDIC_ITERATION1!AN34,COMB_PREDIC_ITERATION2!AN34)</f>
        <v>2.4517270882334478E-3</v>
      </c>
      <c r="AO34">
        <f>AVERAGE(COMB_PREDIC_ITERATION1!AO34,COMB_PREDIC_ITERATION2!AO34)</f>
        <v>2.4161803919702518E-3</v>
      </c>
      <c r="AP34">
        <f>AVERAGE(COMB_PREDIC_ITERATION1!AP34,COMB_PREDIC_ITERATION2!AP34)</f>
        <v>2.594740918923259E-3</v>
      </c>
      <c r="AQ34">
        <f>AVERAGE(COMB_PREDIC_ITERATION1!AQ34,COMB_PREDIC_ITERATION2!AQ34)</f>
        <v>2.6989249420886416E-3</v>
      </c>
      <c r="AR34">
        <f>AVERAGE(COMB_PREDIC_ITERATION1!AR34,COMB_PREDIC_ITERATION2!AR34)</f>
        <v>2.6557698684686361E-3</v>
      </c>
      <c r="AS34">
        <f>AVERAGE(COMB_PREDIC_ITERATION1!AS34,COMB_PREDIC_ITERATION2!AS34)</f>
        <v>2.8276466433350446E-3</v>
      </c>
      <c r="AT34">
        <f>AVERAGE(COMB_PREDIC_ITERATION1!AT34,COMB_PREDIC_ITERATION2!AT34)</f>
        <v>2.8263636450130184E-3</v>
      </c>
      <c r="AU34">
        <f>AVERAGE(COMB_PREDIC_ITERATION1!AU34,COMB_PREDIC_ITERATION2!AU34)</f>
        <v>2.8117370969127182E-3</v>
      </c>
      <c r="AV34">
        <f>AVERAGE(COMB_PREDIC_ITERATION1!AV34,COMB_PREDIC_ITERATION2!AV34)</f>
        <v>2.9258727901989743E-3</v>
      </c>
      <c r="AW34">
        <f>AVERAGE(COMB_PREDIC_ITERATION1!AW34,COMB_PREDIC_ITERATION2!AW34)</f>
        <v>2.9264300303009005E-3</v>
      </c>
      <c r="AX34">
        <f>AVERAGE(COMB_PREDIC_ITERATION1!AX34,COMB_PREDIC_ITERATION2!AX34)</f>
        <v>2.9291495713896607E-3</v>
      </c>
      <c r="AY34">
        <f>AVERAGE(COMB_PREDIC_ITERATION1!AY34,COMB_PREDIC_ITERATION2!AY34)</f>
        <v>3.016050194857906E-3</v>
      </c>
      <c r="AZ34">
        <f>AVERAGE(COMB_PREDIC_ITERATION1!AZ34,COMB_PREDIC_ITERATION2!AZ34)</f>
        <v>2.9927593172405769E-3</v>
      </c>
      <c r="BA34">
        <f>AVERAGE(COMB_PREDIC_ITERATION1!BA34,COMB_PREDIC_ITERATION2!BA34)</f>
        <v>3.084903788927223E-3</v>
      </c>
      <c r="BB34">
        <f>AVERAGE(COMB_PREDIC_ITERATION1!BB34,COMB_PREDIC_ITERATION2!BB34)</f>
        <v>3.2490018999626995E-3</v>
      </c>
      <c r="BC34">
        <f>AVERAGE(COMB_PREDIC_ITERATION1!BC34,COMB_PREDIC_ITERATION2!BC34)</f>
        <v>3.1448312073092638E-3</v>
      </c>
      <c r="BD34">
        <f>AVERAGE(COMB_PREDIC_ITERATION1!BD34,COMB_PREDIC_ITERATION2!BD34)</f>
        <v>3.1880847665270644E-3</v>
      </c>
      <c r="BE34">
        <f>AVERAGE(COMB_PREDIC_ITERATION1!BE34,COMB_PREDIC_ITERATION2!BE34)</f>
        <v>3.3020103746850345E-3</v>
      </c>
      <c r="BF34">
        <f>AVERAGE(COMB_PREDIC_ITERATION1!BF34,COMB_PREDIC_ITERATION2!BF34)</f>
        <v>3.3798547049612611E-3</v>
      </c>
      <c r="BG34">
        <f>AVERAGE(COMB_PREDIC_ITERATION1!BG34,COMB_PREDIC_ITERATION2!BG34)</f>
        <v>3.2511182737346702E-3</v>
      </c>
      <c r="BH34">
        <f>AVERAGE(COMB_PREDIC_ITERATION1!BH34,COMB_PREDIC_ITERATION2!BH34)</f>
        <v>3.4687082603876776E-3</v>
      </c>
      <c r="BI34">
        <f>AVERAGE(COMB_PREDIC_ITERATION1!BI34,COMB_PREDIC_ITERATION2!BI34)</f>
        <v>3.6205047567404005E-3</v>
      </c>
      <c r="BJ34">
        <f>AVERAGE(COMB_PREDIC_ITERATION1!BJ34,COMB_PREDIC_ITERATION2!BJ34)</f>
        <v>3.4547200082575349E-3</v>
      </c>
      <c r="BK34">
        <f>AVERAGE(COMB_PREDIC_ITERATION1!BK34,COMB_PREDIC_ITERATION2!BK34)</f>
        <v>3.6514267149328006E-3</v>
      </c>
      <c r="BL34">
        <f>AVERAGE(COMB_PREDIC_ITERATION1!BL34,COMB_PREDIC_ITERATION2!BL34)</f>
        <v>3.6866441865986907E-3</v>
      </c>
      <c r="BM34">
        <f>AVERAGE(COMB_PREDIC_ITERATION1!BM34,COMB_PREDIC_ITERATION2!BM34)</f>
        <v>3.6693523140118277E-3</v>
      </c>
      <c r="BN34">
        <f>AVERAGE(COMB_PREDIC_ITERATION1!BN34,COMB_PREDIC_ITERATION2!BN34)</f>
        <v>3.7081411035615758E-3</v>
      </c>
      <c r="BO34">
        <f>AVERAGE(COMB_PREDIC_ITERATION1!BO34,COMB_PREDIC_ITERATION2!BO34)</f>
        <v>3.5148497219831057E-3</v>
      </c>
      <c r="BP34">
        <f>AVERAGE(COMB_PREDIC_ITERATION1!BP34,COMB_PREDIC_ITERATION2!BP34)</f>
        <v>3.827239991807689E-3</v>
      </c>
      <c r="BQ34">
        <f>AVERAGE(COMB_PREDIC_ITERATION1!BQ34,COMB_PREDIC_ITERATION2!BQ34)</f>
        <v>3.9280541397406204E-3</v>
      </c>
      <c r="BR34">
        <f>AVERAGE(COMB_PREDIC_ITERATION1!BR34,COMB_PREDIC_ITERATION2!BR34)</f>
        <v>3.9854271962233775E-3</v>
      </c>
      <c r="BS34">
        <f>AVERAGE(COMB_PREDIC_ITERATION1!BS34,COMB_PREDIC_ITERATION2!BS34)</f>
        <v>3.9153920419295642E-3</v>
      </c>
      <c r="BT34">
        <f>AVERAGE(COMB_PREDIC_ITERATION1!BT34,COMB_PREDIC_ITERATION2!BT34)</f>
        <v>4.0744902426153957E-3</v>
      </c>
      <c r="BU34">
        <f>AVERAGE(COMB_PREDIC_ITERATION1!BU34,COMB_PREDIC_ITERATION2!BU34)</f>
        <v>4.1602513203208517E-3</v>
      </c>
      <c r="BV34">
        <f>AVERAGE(COMB_PREDIC_ITERATION1!BV34,COMB_PREDIC_ITERATION2!BV34)</f>
        <v>3.9608690273484105E-3</v>
      </c>
      <c r="BW34">
        <f>AVERAGE(COMB_PREDIC_ITERATION1!BW34,COMB_PREDIC_ITERATION2!BW34)</f>
        <v>4.1288660461070211E-3</v>
      </c>
      <c r="BX34">
        <f>AVERAGE(COMB_PREDIC_ITERATION1!BX34,COMB_PREDIC_ITERATION2!BX34)</f>
        <v>4.3748514324640324E-3</v>
      </c>
      <c r="BY34">
        <f>AVERAGE(COMB_PREDIC_ITERATION1!BY34,COMB_PREDIC_ITERATION2!BY34)</f>
        <v>4.179705946071241E-3</v>
      </c>
      <c r="BZ34">
        <f>AVERAGE(COMB_PREDIC_ITERATION1!BZ34,COMB_PREDIC_ITERATION2!BZ34)</f>
        <v>4.3426143609516278E-3</v>
      </c>
      <c r="CA34">
        <f>AVERAGE(COMB_PREDIC_ITERATION1!CA34,COMB_PREDIC_ITERATION2!CA34)</f>
        <v>4.1975000883530764E-3</v>
      </c>
      <c r="CB34">
        <f>AVERAGE(COMB_PREDIC_ITERATION1!CB34,COMB_PREDIC_ITERATION2!CB34)</f>
        <v>4.3999342001258667E-3</v>
      </c>
      <c r="CC34">
        <f>AVERAGE(COMB_PREDIC_ITERATION1!CC34,COMB_PREDIC_ITERATION2!CC34)</f>
        <v>4.4812553546619179E-3</v>
      </c>
      <c r="CD34">
        <f>AVERAGE(COMB_PREDIC_ITERATION1!CD34,COMB_PREDIC_ITERATION2!CD34)</f>
        <v>4.3565045721359313E-3</v>
      </c>
      <c r="CE34">
        <f>AVERAGE(COMB_PREDIC_ITERATION1!CE34,COMB_PREDIC_ITERATION2!CE34)</f>
        <v>4.5908556874172052E-3</v>
      </c>
      <c r="CF34">
        <f>AVERAGE(COMB_PREDIC_ITERATION1!CF34,COMB_PREDIC_ITERATION2!CF34)</f>
        <v>4.4953100027420928E-3</v>
      </c>
      <c r="CG34">
        <f>AVERAGE(COMB_PREDIC_ITERATION1!CG34,COMB_PREDIC_ITERATION2!CG34)</f>
        <v>4.7104055394841839E-3</v>
      </c>
      <c r="CH34">
        <f>AVERAGE(COMB_PREDIC_ITERATION1!CH34,COMB_PREDIC_ITERATION2!CH34)</f>
        <v>4.716197335581122E-3</v>
      </c>
      <c r="CI34">
        <f>AVERAGE(COMB_PREDIC_ITERATION1!CI34,COMB_PREDIC_ITERATION2!CI34)</f>
        <v>4.6453899307278357E-3</v>
      </c>
      <c r="CJ34">
        <f>AVERAGE(COMB_PREDIC_ITERATION1!CJ34,COMB_PREDIC_ITERATION2!CJ34)</f>
        <v>4.8362077342872407E-3</v>
      </c>
      <c r="CK34">
        <f>AVERAGE(COMB_PREDIC_ITERATION1!CK34,COMB_PREDIC_ITERATION2!CK34)</f>
        <v>4.9045430203863722E-3</v>
      </c>
      <c r="CL34">
        <f>AVERAGE(COMB_PREDIC_ITERATION1!CL34,COMB_PREDIC_ITERATION2!CL34)</f>
        <v>4.7102719155436446E-3</v>
      </c>
      <c r="CM34">
        <f>AVERAGE(COMB_PREDIC_ITERATION1!CM34,COMB_PREDIC_ITERATION2!CM34)</f>
        <v>4.9480472083736054E-3</v>
      </c>
      <c r="CN34">
        <f>AVERAGE(COMB_PREDIC_ITERATION1!CN34,COMB_PREDIC_ITERATION2!CN34)</f>
        <v>5.0300432823097898E-3</v>
      </c>
      <c r="CO34">
        <f>AVERAGE(COMB_PREDIC_ITERATION1!CO34,COMB_PREDIC_ITERATION2!CO34)</f>
        <v>5.032628462267482E-3</v>
      </c>
      <c r="CP34">
        <f>AVERAGE(COMB_PREDIC_ITERATION1!CP34,COMB_PREDIC_ITERATION2!CP34)</f>
        <v>5.1041107343846176E-3</v>
      </c>
      <c r="CQ34">
        <f>AVERAGE(COMB_PREDIC_ITERATION1!CQ34,COMB_PREDIC_ITERATION2!CQ34)</f>
        <v>4.9713411118339403E-3</v>
      </c>
      <c r="CR34">
        <f>AVERAGE(COMB_PREDIC_ITERATION1!CR34,COMB_PREDIC_ITERATION2!CR34)</f>
        <v>5.2267235436580083E-3</v>
      </c>
      <c r="CS34">
        <f>AVERAGE(COMB_PREDIC_ITERATION1!CS34,COMB_PREDIC_ITERATION2!CS34)</f>
        <v>5.1827961664681343E-3</v>
      </c>
      <c r="CT34">
        <f>AVERAGE(COMB_PREDIC_ITERATION1!CT34,COMB_PREDIC_ITERATION2!CT34)</f>
        <v>5.3684318188087499E-3</v>
      </c>
      <c r="CU34">
        <f>AVERAGE(COMB_PREDIC_ITERATION1!CU34,COMB_PREDIC_ITERATION2!CU34)</f>
        <v>5.0230508559133734E-3</v>
      </c>
      <c r="CV34">
        <f>AVERAGE(COMB_PREDIC_ITERATION1!CV34,COMB_PREDIC_ITERATION2!CV34)</f>
        <v>5.4214151713681599E-3</v>
      </c>
      <c r="CW34">
        <f>AVERAGE(COMB_PREDIC_ITERATION1!CW34,COMB_PREDIC_ITERATION2!CW34)</f>
        <v>5.2880463733838302E-3</v>
      </c>
    </row>
    <row r="35" spans="1:101" x14ac:dyDescent="0.25">
      <c r="A35" t="s">
        <v>56</v>
      </c>
      <c r="B35">
        <f>AVERAGE(COMB_PREDIC_ITERATION1!B35,COMB_PREDIC_ITERATION2!B35)</f>
        <v>1.8809346331513505E-4</v>
      </c>
      <c r="C35">
        <f>AVERAGE(COMB_PREDIC_ITERATION1!C35,COMB_PREDIC_ITERATION2!C35)</f>
        <v>1.8980975915050208E-4</v>
      </c>
      <c r="D35">
        <f>AVERAGE(COMB_PREDIC_ITERATION1!D35,COMB_PREDIC_ITERATION2!D35)</f>
        <v>1.8859010386830153E-4</v>
      </c>
      <c r="E35">
        <f>AVERAGE(COMB_PREDIC_ITERATION1!E35,COMB_PREDIC_ITERATION2!E35)</f>
        <v>1.9517815460813506E-4</v>
      </c>
      <c r="F35">
        <f>AVERAGE(COMB_PREDIC_ITERATION1!F35,COMB_PREDIC_ITERATION2!F35)</f>
        <v>1.8739028595942612E-4</v>
      </c>
      <c r="G35">
        <f>AVERAGE(COMB_PREDIC_ITERATION1!G35,COMB_PREDIC_ITERATION2!G35)</f>
        <v>1.8208059107328981E-4</v>
      </c>
      <c r="H35">
        <f>AVERAGE(COMB_PREDIC_ITERATION1!H35,COMB_PREDIC_ITERATION2!H35)</f>
        <v>1.9141414044266232E-4</v>
      </c>
      <c r="I35">
        <f>AVERAGE(COMB_PREDIC_ITERATION1!I35,COMB_PREDIC_ITERATION2!I35)</f>
        <v>1.8485726505242269E-4</v>
      </c>
      <c r="J35">
        <f>AVERAGE(COMB_PREDIC_ITERATION1!J35,COMB_PREDIC_ITERATION2!J35)</f>
        <v>1.9452961174494114E-4</v>
      </c>
      <c r="K35">
        <f>AVERAGE(COMB_PREDIC_ITERATION1!K35,COMB_PREDIC_ITERATION2!K35)</f>
        <v>1.8622277229591916E-4</v>
      </c>
      <c r="L35">
        <f>AVERAGE(COMB_PREDIC_ITERATION1!L35,COMB_PREDIC_ITERATION2!L35)</f>
        <v>1.9089898648349087E-4</v>
      </c>
      <c r="M35">
        <f>AVERAGE(COMB_PREDIC_ITERATION1!M35,COMB_PREDIC_ITERATION2!M35)</f>
        <v>1.8861334952225702E-4</v>
      </c>
      <c r="N35">
        <f>AVERAGE(COMB_PREDIC_ITERATION1!N35,COMB_PREDIC_ITERATION2!N35)</f>
        <v>1.9075603104062741E-4</v>
      </c>
      <c r="O35">
        <f>AVERAGE(COMB_PREDIC_ITERATION1!O35,COMB_PREDIC_ITERATION2!O35)</f>
        <v>1.9360306586103769E-4</v>
      </c>
      <c r="P35">
        <f>AVERAGE(COMB_PREDIC_ITERATION1!P35,COMB_PREDIC_ITERATION2!P35)</f>
        <v>1.8852944434187728E-4</v>
      </c>
      <c r="Q35">
        <f>AVERAGE(COMB_PREDIC_ITERATION1!Q35,COMB_PREDIC_ITERATION2!Q35)</f>
        <v>1.8837952776108914E-4</v>
      </c>
      <c r="R35">
        <f>AVERAGE(COMB_PREDIC_ITERATION1!R35,COMB_PREDIC_ITERATION2!R35)</f>
        <v>1.9720893104068101E-4</v>
      </c>
      <c r="S35">
        <f>AVERAGE(COMB_PREDIC_ITERATION1!S35,COMB_PREDIC_ITERATION2!S35)</f>
        <v>1.8786184269933501E-4</v>
      </c>
      <c r="T35">
        <f>AVERAGE(COMB_PREDIC_ITERATION1!T35,COMB_PREDIC_ITERATION2!T35)</f>
        <v>1.9744828555770392E-4</v>
      </c>
      <c r="U35">
        <f>AVERAGE(COMB_PREDIC_ITERATION1!U35,COMB_PREDIC_ITERATION2!U35)</f>
        <v>1.9972214521945028E-4</v>
      </c>
      <c r="V35">
        <f>AVERAGE(COMB_PREDIC_ITERATION1!V35,COMB_PREDIC_ITERATION2!V35)</f>
        <v>1.9190744503216439E-4</v>
      </c>
      <c r="W35">
        <f>AVERAGE(COMB_PREDIC_ITERATION1!W35,COMB_PREDIC_ITERATION2!W35)</f>
        <v>1.8987595569504626E-4</v>
      </c>
      <c r="X35">
        <f>AVERAGE(COMB_PREDIC_ITERATION1!X35,COMB_PREDIC_ITERATION2!X35)</f>
        <v>1.9511673774440404E-4</v>
      </c>
      <c r="Y35">
        <f>AVERAGE(COMB_PREDIC_ITERATION1!Y35,COMB_PREDIC_ITERATION2!Y35)</f>
        <v>1.9111617865851026E-4</v>
      </c>
      <c r="Z35">
        <f>AVERAGE(COMB_PREDIC_ITERATION1!Z35,COMB_PREDIC_ITERATION2!Z35)</f>
        <v>1.908778405977132E-4</v>
      </c>
      <c r="AA35">
        <f>AVERAGE(COMB_PREDIC_ITERATION1!AA35,COMB_PREDIC_ITERATION2!AA35)</f>
        <v>1.978133953004763E-4</v>
      </c>
      <c r="AB35">
        <f>AVERAGE(COMB_PREDIC_ITERATION1!AB35,COMB_PREDIC_ITERATION2!AB35)</f>
        <v>1.9074914440066556E-4</v>
      </c>
      <c r="AC35">
        <f>AVERAGE(COMB_PREDIC_ITERATION1!AC35,COMB_PREDIC_ITERATION2!AC35)</f>
        <v>1.8560945356589984E-4</v>
      </c>
      <c r="AD35">
        <f>AVERAGE(COMB_PREDIC_ITERATION1!AD35,COMB_PREDIC_ITERATION2!AD35)</f>
        <v>1.9665416811498731E-4</v>
      </c>
      <c r="AE35">
        <f>AVERAGE(COMB_PREDIC_ITERATION1!AE35,COMB_PREDIC_ITERATION2!AE35)</f>
        <v>1.8721168320485061E-4</v>
      </c>
      <c r="AF35">
        <f>AVERAGE(COMB_PREDIC_ITERATION1!AF35,COMB_PREDIC_ITERATION2!AF35)</f>
        <v>1.9536502536252753E-4</v>
      </c>
      <c r="AG35">
        <f>AVERAGE(COMB_PREDIC_ITERATION1!AG35,COMB_PREDIC_ITERATION2!AG35)</f>
        <v>1.8847902934436051E-4</v>
      </c>
      <c r="AH35">
        <f>AVERAGE(COMB_PREDIC_ITERATION1!AH35,COMB_PREDIC_ITERATION2!AH35)</f>
        <v>1.8580384260521101E-4</v>
      </c>
      <c r="AI35">
        <f>AVERAGE(COMB_PREDIC_ITERATION1!AI35,COMB_PREDIC_ITERATION2!AI35)</f>
        <v>1.9224381064337457E-4</v>
      </c>
      <c r="AJ35">
        <f>AVERAGE(COMB_PREDIC_ITERATION1!AJ35,COMB_PREDIC_ITERATION2!AJ35)</f>
        <v>1.902447859936565E-4</v>
      </c>
      <c r="AK35">
        <f>AVERAGE(COMB_PREDIC_ITERATION1!AK35,COMB_PREDIC_ITERATION2!AK35)</f>
        <v>1.9741814979722775E-4</v>
      </c>
      <c r="AL35">
        <f>AVERAGE(COMB_PREDIC_ITERATION1!AL35,COMB_PREDIC_ITERATION2!AL35)</f>
        <v>1.9698749133397614E-4</v>
      </c>
      <c r="AM35">
        <f>AVERAGE(COMB_PREDIC_ITERATION1!AM35,COMB_PREDIC_ITERATION2!AM35)</f>
        <v>1.9262056235424177E-4</v>
      </c>
      <c r="AN35">
        <f>AVERAGE(COMB_PREDIC_ITERATION1!AN35,COMB_PREDIC_ITERATION2!AN35)</f>
        <v>1.91270963039047E-4</v>
      </c>
      <c r="AO35">
        <f>AVERAGE(COMB_PREDIC_ITERATION1!AO35,COMB_PREDIC_ITERATION2!AO35)</f>
        <v>1.9199294192827657E-4</v>
      </c>
      <c r="AP35">
        <f>AVERAGE(COMB_PREDIC_ITERATION1!AP35,COMB_PREDIC_ITERATION2!AP35)</f>
        <v>1.9641888287078504E-4</v>
      </c>
      <c r="AQ35">
        <f>AVERAGE(COMB_PREDIC_ITERATION1!AQ35,COMB_PREDIC_ITERATION2!AQ35)</f>
        <v>1.8936749649021896E-4</v>
      </c>
      <c r="AR35">
        <f>AVERAGE(COMB_PREDIC_ITERATION1!AR35,COMB_PREDIC_ITERATION2!AR35)</f>
        <v>1.9281354069785122E-4</v>
      </c>
      <c r="AS35">
        <f>AVERAGE(COMB_PREDIC_ITERATION1!AS35,COMB_PREDIC_ITERATION2!AS35)</f>
        <v>1.8918192619063598E-4</v>
      </c>
      <c r="AT35">
        <f>AVERAGE(COMB_PREDIC_ITERATION1!AT35,COMB_PREDIC_ITERATION2!AT35)</f>
        <v>1.971802998845145E-4</v>
      </c>
      <c r="AU35">
        <f>AVERAGE(COMB_PREDIC_ITERATION1!AU35,COMB_PREDIC_ITERATION2!AU35)</f>
        <v>1.8893957496314199E-4</v>
      </c>
      <c r="AV35">
        <f>AVERAGE(COMB_PREDIC_ITERATION1!AV35,COMB_PREDIC_ITERATION2!AV35)</f>
        <v>1.8516082235153059E-4</v>
      </c>
      <c r="AW35">
        <f>AVERAGE(COMB_PREDIC_ITERATION1!AW35,COMB_PREDIC_ITERATION2!AW35)</f>
        <v>1.9810708373234502E-4</v>
      </c>
      <c r="AX35">
        <f>AVERAGE(COMB_PREDIC_ITERATION1!AX35,COMB_PREDIC_ITERATION2!AX35)</f>
        <v>1.8941930500176478E-4</v>
      </c>
      <c r="AY35">
        <f>AVERAGE(COMB_PREDIC_ITERATION1!AY35,COMB_PREDIC_ITERATION2!AY35)</f>
        <v>1.8748424516000739E-4</v>
      </c>
      <c r="AZ35">
        <f>AVERAGE(COMB_PREDIC_ITERATION1!AZ35,COMB_PREDIC_ITERATION2!AZ35)</f>
        <v>1.9103711627097342E-4</v>
      </c>
      <c r="BA35">
        <f>AVERAGE(COMB_PREDIC_ITERATION1!BA35,COMB_PREDIC_ITERATION2!BA35)</f>
        <v>1.8479913572470139E-4</v>
      </c>
      <c r="BB35">
        <f>AVERAGE(COMB_PREDIC_ITERATION1!BB35,COMB_PREDIC_ITERATION2!BB35)</f>
        <v>1.9520429888768951E-4</v>
      </c>
      <c r="BC35">
        <f>AVERAGE(COMB_PREDIC_ITERATION1!BC35,COMB_PREDIC_ITERATION2!BC35)</f>
        <v>1.9645784319087482E-4</v>
      </c>
      <c r="BD35">
        <f>AVERAGE(COMB_PREDIC_ITERATION1!BD35,COMB_PREDIC_ITERATION2!BD35)</f>
        <v>1.9669020626808558E-4</v>
      </c>
      <c r="BE35">
        <f>AVERAGE(COMB_PREDIC_ITERATION1!BE35,COMB_PREDIC_ITERATION2!BE35)</f>
        <v>1.8866093634867476E-4</v>
      </c>
      <c r="BF35">
        <f>AVERAGE(COMB_PREDIC_ITERATION1!BF35,COMB_PREDIC_ITERATION2!BF35)</f>
        <v>1.9086880677603811E-4</v>
      </c>
      <c r="BG35">
        <f>AVERAGE(COMB_PREDIC_ITERATION1!BG35,COMB_PREDIC_ITERATION2!BG35)</f>
        <v>1.8980167715112886E-4</v>
      </c>
      <c r="BH35">
        <f>AVERAGE(COMB_PREDIC_ITERATION1!BH35,COMB_PREDIC_ITERATION2!BH35)</f>
        <v>2.0354084698102548E-4</v>
      </c>
      <c r="BI35">
        <f>AVERAGE(COMB_PREDIC_ITERATION1!BI35,COMB_PREDIC_ITERATION2!BI35)</f>
        <v>1.9446261257417512E-4</v>
      </c>
      <c r="BJ35">
        <f>AVERAGE(COMB_PREDIC_ITERATION1!BJ35,COMB_PREDIC_ITERATION2!BJ35)</f>
        <v>1.9313449994887974E-4</v>
      </c>
      <c r="BK35">
        <f>AVERAGE(COMB_PREDIC_ITERATION1!BK35,COMB_PREDIC_ITERATION2!BK35)</f>
        <v>2.0329304511263813E-4</v>
      </c>
      <c r="BL35">
        <f>AVERAGE(COMB_PREDIC_ITERATION1!BL35,COMB_PREDIC_ITERATION2!BL35)</f>
        <v>1.9071232442376061E-4</v>
      </c>
      <c r="BM35">
        <f>AVERAGE(COMB_PREDIC_ITERATION1!BM35,COMB_PREDIC_ITERATION2!BM35)</f>
        <v>1.8216986101563708E-4</v>
      </c>
      <c r="BN35">
        <f>AVERAGE(COMB_PREDIC_ITERATION1!BN35,COMB_PREDIC_ITERATION2!BN35)</f>
        <v>2.0169587057617137E-4</v>
      </c>
      <c r="BO35">
        <f>AVERAGE(COMB_PREDIC_ITERATION1!BO35,COMB_PREDIC_ITERATION2!BO35)</f>
        <v>1.8477776557441626E-4</v>
      </c>
      <c r="BP35">
        <f>AVERAGE(COMB_PREDIC_ITERATION1!BP35,COMB_PREDIC_ITERATION2!BP35)</f>
        <v>1.9144812271858658E-4</v>
      </c>
      <c r="BQ35">
        <f>AVERAGE(COMB_PREDIC_ITERATION1!BQ35,COMB_PREDIC_ITERATION2!BQ35)</f>
        <v>1.9341347659113442E-4</v>
      </c>
      <c r="BR35">
        <f>AVERAGE(COMB_PREDIC_ITERATION1!BR35,COMB_PREDIC_ITERATION2!BR35)</f>
        <v>1.9129667908639051E-4</v>
      </c>
      <c r="BS35">
        <f>AVERAGE(COMB_PREDIC_ITERATION1!BS35,COMB_PREDIC_ITERATION2!BS35)</f>
        <v>1.971049697944646E-4</v>
      </c>
      <c r="BT35">
        <f>AVERAGE(COMB_PREDIC_ITERATION1!BT35,COMB_PREDIC_ITERATION2!BT35)</f>
        <v>1.9525572759149454E-4</v>
      </c>
      <c r="BU35">
        <f>AVERAGE(COMB_PREDIC_ITERATION1!BU35,COMB_PREDIC_ITERATION2!BU35)</f>
        <v>1.9107222455293219E-4</v>
      </c>
      <c r="BV35">
        <f>AVERAGE(COMB_PREDIC_ITERATION1!BV35,COMB_PREDIC_ITERATION2!BV35)</f>
        <v>2.03631947170723E-4</v>
      </c>
      <c r="BW35">
        <f>AVERAGE(COMB_PREDIC_ITERATION1!BW35,COMB_PREDIC_ITERATION2!BW35)</f>
        <v>1.9310120923870117E-4</v>
      </c>
      <c r="BX35">
        <f>AVERAGE(COMB_PREDIC_ITERATION1!BX35,COMB_PREDIC_ITERATION2!BX35)</f>
        <v>1.8464489660964019E-4</v>
      </c>
      <c r="BY35">
        <f>AVERAGE(COMB_PREDIC_ITERATION1!BY35,COMB_PREDIC_ITERATION2!BY35)</f>
        <v>1.9123353994348257E-4</v>
      </c>
      <c r="BZ35">
        <f>AVERAGE(COMB_PREDIC_ITERATION1!BZ35,COMB_PREDIC_ITERATION2!BZ35)</f>
        <v>2.0115885842027291E-4</v>
      </c>
      <c r="CA35">
        <f>AVERAGE(COMB_PREDIC_ITERATION1!CA35,COMB_PREDIC_ITERATION2!CA35)</f>
        <v>1.94022967850991E-4</v>
      </c>
      <c r="CB35">
        <f>AVERAGE(COMB_PREDIC_ITERATION1!CB35,COMB_PREDIC_ITERATION2!CB35)</f>
        <v>1.8705517043051306E-4</v>
      </c>
      <c r="CC35">
        <f>AVERAGE(COMB_PREDIC_ITERATION1!CC35,COMB_PREDIC_ITERATION2!CC35)</f>
        <v>1.9789853269534536E-4</v>
      </c>
      <c r="CD35">
        <f>AVERAGE(COMB_PREDIC_ITERATION1!CD35,COMB_PREDIC_ITERATION2!CD35)</f>
        <v>1.9165681008763582E-4</v>
      </c>
      <c r="CE35">
        <f>AVERAGE(COMB_PREDIC_ITERATION1!CE35,COMB_PREDIC_ITERATION2!CE35)</f>
        <v>1.9509710221654846E-4</v>
      </c>
      <c r="CF35">
        <f>AVERAGE(COMB_PREDIC_ITERATION1!CF35,COMB_PREDIC_ITERATION2!CF35)</f>
        <v>1.9866962267827619E-4</v>
      </c>
      <c r="CG35">
        <f>AVERAGE(COMB_PREDIC_ITERATION1!CG35,COMB_PREDIC_ITERATION2!CG35)</f>
        <v>1.9071832770422995E-4</v>
      </c>
      <c r="CH35">
        <f>AVERAGE(COMB_PREDIC_ITERATION1!CH35,COMB_PREDIC_ITERATION2!CH35)</f>
        <v>1.9955569722741076E-4</v>
      </c>
      <c r="CI35">
        <f>AVERAGE(COMB_PREDIC_ITERATION1!CI35,COMB_PREDIC_ITERATION2!CI35)</f>
        <v>1.9700279933121983E-4</v>
      </c>
      <c r="CJ35">
        <f>AVERAGE(COMB_PREDIC_ITERATION1!CJ35,COMB_PREDIC_ITERATION2!CJ35)</f>
        <v>1.9072938871976644E-4</v>
      </c>
      <c r="CK35">
        <f>AVERAGE(COMB_PREDIC_ITERATION1!CK35,COMB_PREDIC_ITERATION2!CK35)</f>
        <v>1.8817495614069656E-4</v>
      </c>
      <c r="CL35">
        <f>AVERAGE(COMB_PREDIC_ITERATION1!CL35,COMB_PREDIC_ITERATION2!CL35)</f>
        <v>1.8953866972356317E-4</v>
      </c>
      <c r="CM35">
        <f>AVERAGE(COMB_PREDIC_ITERATION1!CM35,COMB_PREDIC_ITERATION2!CM35)</f>
        <v>1.9286425939311436E-4</v>
      </c>
      <c r="CN35">
        <f>AVERAGE(COMB_PREDIC_ITERATION1!CN35,COMB_PREDIC_ITERATION2!CN35)</f>
        <v>1.9254250595254448E-4</v>
      </c>
      <c r="CO35">
        <f>AVERAGE(COMB_PREDIC_ITERATION1!CO35,COMB_PREDIC_ITERATION2!CO35)</f>
        <v>1.9968483198763213E-4</v>
      </c>
      <c r="CP35">
        <f>AVERAGE(COMB_PREDIC_ITERATION1!CP35,COMB_PREDIC_ITERATION2!CP35)</f>
        <v>1.9420410540099025E-4</v>
      </c>
      <c r="CQ35">
        <f>AVERAGE(COMB_PREDIC_ITERATION1!CQ35,COMB_PREDIC_ITERATION2!CQ35)</f>
        <v>1.9485788623746096E-4</v>
      </c>
      <c r="CR35">
        <f>AVERAGE(COMB_PREDIC_ITERATION1!CR35,COMB_PREDIC_ITERATION2!CR35)</f>
        <v>1.927814704126636E-4</v>
      </c>
      <c r="CS35">
        <f>AVERAGE(COMB_PREDIC_ITERATION1!CS35,COMB_PREDIC_ITERATION2!CS35)</f>
        <v>1.9712982763197702E-4</v>
      </c>
      <c r="CT35">
        <f>AVERAGE(COMB_PREDIC_ITERATION1!CT35,COMB_PREDIC_ITERATION2!CT35)</f>
        <v>1.9582404354638589E-4</v>
      </c>
      <c r="CU35">
        <f>AVERAGE(COMB_PREDIC_ITERATION1!CU35,COMB_PREDIC_ITERATION2!CU35)</f>
        <v>1.8933266063499491E-4</v>
      </c>
      <c r="CV35">
        <f>AVERAGE(COMB_PREDIC_ITERATION1!CV35,COMB_PREDIC_ITERATION2!CV35)</f>
        <v>1.9203169355359645E-4</v>
      </c>
      <c r="CW35">
        <f>AVERAGE(COMB_PREDIC_ITERATION1!CW35,COMB_PREDIC_ITERATION2!CW35)</f>
        <v>1.9079028273456979E-4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45F6-D065-4E28-94A7-4723F4FF8180}">
  <sheetPr codeName="Sheet9">
    <tabColor theme="5" tint="0.79998168889431442"/>
  </sheetPr>
  <dimension ref="A1:CW35"/>
  <sheetViews>
    <sheetView workbookViewId="0">
      <selection activeCell="A3" sqref="A3:CW35"/>
    </sheetView>
  </sheetViews>
  <sheetFormatPr defaultRowHeight="15" x14ac:dyDescent="0.25"/>
  <sheetData>
    <row r="1" spans="1:101" ht="15.75" customHeight="1" x14ac:dyDescent="0.25">
      <c r="A1" t="s">
        <v>620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  <c r="AE1">
        <v>2051</v>
      </c>
      <c r="AF1">
        <v>2052</v>
      </c>
      <c r="AG1">
        <v>2053</v>
      </c>
      <c r="AH1">
        <v>2054</v>
      </c>
      <c r="AI1">
        <v>2055</v>
      </c>
      <c r="AJ1">
        <v>2056</v>
      </c>
      <c r="AK1">
        <v>2057</v>
      </c>
      <c r="AL1">
        <v>2058</v>
      </c>
      <c r="AM1">
        <v>2059</v>
      </c>
      <c r="AN1">
        <v>2060</v>
      </c>
      <c r="AO1">
        <v>2061</v>
      </c>
      <c r="AP1">
        <v>2062</v>
      </c>
      <c r="AQ1">
        <v>2063</v>
      </c>
      <c r="AR1">
        <v>2064</v>
      </c>
      <c r="AS1">
        <v>2065</v>
      </c>
      <c r="AT1">
        <v>2066</v>
      </c>
      <c r="AU1">
        <v>2067</v>
      </c>
      <c r="AV1">
        <v>2068</v>
      </c>
      <c r="AW1">
        <v>2069</v>
      </c>
      <c r="AX1">
        <v>2070</v>
      </c>
      <c r="AY1">
        <v>2071</v>
      </c>
      <c r="AZ1">
        <v>2072</v>
      </c>
      <c r="BA1">
        <v>2073</v>
      </c>
      <c r="BB1">
        <v>2074</v>
      </c>
      <c r="BC1">
        <v>2075</v>
      </c>
      <c r="BD1">
        <v>2076</v>
      </c>
      <c r="BE1">
        <v>2077</v>
      </c>
      <c r="BF1">
        <v>2078</v>
      </c>
      <c r="BG1">
        <v>2079</v>
      </c>
      <c r="BH1">
        <v>2080</v>
      </c>
      <c r="BI1">
        <v>2081</v>
      </c>
      <c r="BJ1">
        <v>2082</v>
      </c>
      <c r="BK1">
        <v>2083</v>
      </c>
      <c r="BL1">
        <v>2084</v>
      </c>
      <c r="BM1">
        <v>2085</v>
      </c>
      <c r="BN1">
        <v>2086</v>
      </c>
      <c r="BO1">
        <v>2087</v>
      </c>
      <c r="BP1">
        <v>2088</v>
      </c>
      <c r="BQ1">
        <v>2089</v>
      </c>
      <c r="BR1">
        <v>2090</v>
      </c>
      <c r="BS1">
        <v>2091</v>
      </c>
      <c r="BT1">
        <v>2092</v>
      </c>
      <c r="BU1">
        <v>2093</v>
      </c>
      <c r="BV1">
        <v>2094</v>
      </c>
      <c r="BW1">
        <v>2095</v>
      </c>
      <c r="BX1">
        <v>2096</v>
      </c>
      <c r="BY1">
        <v>2097</v>
      </c>
      <c r="BZ1">
        <v>2098</v>
      </c>
      <c r="CA1">
        <v>2099</v>
      </c>
      <c r="CB1">
        <v>2100</v>
      </c>
      <c r="CC1">
        <v>2101</v>
      </c>
      <c r="CD1">
        <v>2102</v>
      </c>
      <c r="CE1">
        <v>2103</v>
      </c>
      <c r="CF1">
        <v>2104</v>
      </c>
      <c r="CG1">
        <v>2105</v>
      </c>
      <c r="CH1">
        <v>2106</v>
      </c>
      <c r="CI1">
        <v>2107</v>
      </c>
      <c r="CJ1">
        <v>2108</v>
      </c>
      <c r="CK1">
        <v>2109</v>
      </c>
      <c r="CL1">
        <v>2110</v>
      </c>
      <c r="CM1">
        <v>2111</v>
      </c>
      <c r="CN1">
        <v>2112</v>
      </c>
      <c r="CO1">
        <v>2113</v>
      </c>
      <c r="CP1">
        <v>2114</v>
      </c>
      <c r="CQ1">
        <v>2115</v>
      </c>
      <c r="CR1">
        <v>2116</v>
      </c>
      <c r="CS1">
        <v>2117</v>
      </c>
      <c r="CT1">
        <v>2118</v>
      </c>
      <c r="CU1">
        <v>2119</v>
      </c>
      <c r="CV1">
        <v>2120</v>
      </c>
      <c r="CW1">
        <v>2121</v>
      </c>
    </row>
    <row r="2" spans="1:101" s="5" customFormat="1" x14ac:dyDescent="0.25">
      <c r="A2" s="5" t="s">
        <v>621</v>
      </c>
      <c r="B2" s="5">
        <v>10735916.58517014</v>
      </c>
      <c r="C2" s="5">
        <v>10949005.691145428</v>
      </c>
      <c r="D2" s="5">
        <v>10941437.764863368</v>
      </c>
      <c r="E2" s="5">
        <v>11021720.08690667</v>
      </c>
      <c r="F2" s="5">
        <v>10486685.651014976</v>
      </c>
      <c r="G2" s="5">
        <v>10878741.69325633</v>
      </c>
      <c r="H2" s="5">
        <v>11334730.700120343</v>
      </c>
      <c r="I2" s="5">
        <v>11460412.677583387</v>
      </c>
      <c r="J2" s="5">
        <v>12668449.094435122</v>
      </c>
      <c r="K2" s="5">
        <v>13369001.029177055</v>
      </c>
      <c r="L2" s="5">
        <v>13916822.678682504</v>
      </c>
      <c r="M2" s="5">
        <v>14307979.898995861</v>
      </c>
      <c r="N2" s="5">
        <v>14888648.875856098</v>
      </c>
      <c r="O2" s="5">
        <v>15100352.42908382</v>
      </c>
      <c r="P2" s="5">
        <v>15093388.313432746</v>
      </c>
      <c r="Q2" s="5">
        <v>15174266.399718294</v>
      </c>
      <c r="R2" s="5">
        <v>14639100.307205705</v>
      </c>
      <c r="S2" s="5">
        <v>15030951.105226971</v>
      </c>
      <c r="T2" s="5">
        <v>15486959.051103987</v>
      </c>
      <c r="U2" s="5">
        <v>15612725.4722225</v>
      </c>
      <c r="V2" s="5">
        <v>16820549.836452644</v>
      </c>
      <c r="W2" s="5">
        <v>17521091.942689236</v>
      </c>
      <c r="X2" s="5">
        <v>18068943.562655874</v>
      </c>
      <c r="Y2" s="5">
        <v>18460118.760501087</v>
      </c>
      <c r="Z2" s="5">
        <v>19040775.996911541</v>
      </c>
      <c r="AA2" s="5">
        <v>19252471.738535676</v>
      </c>
      <c r="AB2" s="5">
        <v>19245509.905185774</v>
      </c>
      <c r="AC2" s="5">
        <v>19326391.13934673</v>
      </c>
      <c r="AD2" s="5">
        <v>18791224.663527474</v>
      </c>
      <c r="AE2" s="5">
        <v>19183074.438148014</v>
      </c>
      <c r="AF2" s="5">
        <v>19639082.388132937</v>
      </c>
      <c r="AG2" s="5">
        <v>19764849.2170748</v>
      </c>
      <c r="AH2" s="5">
        <v>20972672.466815829</v>
      </c>
      <c r="AI2" s="5">
        <v>21673214.540971667</v>
      </c>
      <c r="AJ2" s="5">
        <v>22221066.317141134</v>
      </c>
      <c r="AK2" s="5">
        <v>22612241.603490166</v>
      </c>
      <c r="AL2" s="5">
        <v>23192898.776968133</v>
      </c>
      <c r="AM2" s="5">
        <v>23404594.47945977</v>
      </c>
      <c r="AN2" s="5">
        <v>23397632.65885346</v>
      </c>
      <c r="AO2" s="5">
        <v>23478513.90903198</v>
      </c>
      <c r="AP2" s="5">
        <v>22943347.430817597</v>
      </c>
      <c r="AQ2" s="5">
        <v>23335197.200187892</v>
      </c>
      <c r="AR2" s="5">
        <v>23791205.150358256</v>
      </c>
      <c r="AS2" s="5">
        <v>23916971.981435817</v>
      </c>
      <c r="AT2" s="5">
        <v>25124795.225119185</v>
      </c>
      <c r="AU2" s="5">
        <v>25825337.299109515</v>
      </c>
      <c r="AV2" s="5">
        <v>26373189.076143254</v>
      </c>
      <c r="AW2" s="5">
        <v>26764364.362970222</v>
      </c>
      <c r="AX2" s="5">
        <v>27345021.536101773</v>
      </c>
      <c r="AY2" s="5">
        <v>27556717.238380767</v>
      </c>
      <c r="AZ2" s="5">
        <v>27549755.417845353</v>
      </c>
      <c r="BA2" s="5">
        <v>27630636.66811122</v>
      </c>
      <c r="BB2" s="5">
        <v>27095470.18988337</v>
      </c>
      <c r="BC2" s="5">
        <v>27487319.959224898</v>
      </c>
      <c r="BD2" s="5">
        <v>27943327.909396365</v>
      </c>
      <c r="BE2" s="5">
        <v>28069094.740485616</v>
      </c>
      <c r="BF2" s="5">
        <v>29276917.984136429</v>
      </c>
      <c r="BG2" s="5">
        <v>29977460.058125798</v>
      </c>
      <c r="BH2" s="5">
        <v>30525311.835164167</v>
      </c>
      <c r="BI2" s="5">
        <v>30916487.121993724</v>
      </c>
      <c r="BJ2" s="5">
        <v>31497144.295123421</v>
      </c>
      <c r="BK2" s="5">
        <v>31708839.997401267</v>
      </c>
      <c r="BL2" s="5">
        <v>31701878.17686623</v>
      </c>
      <c r="BM2" s="5">
        <v>31782759.427132566</v>
      </c>
      <c r="BN2" s="5">
        <v>31247592.948904641</v>
      </c>
      <c r="BO2" s="5">
        <v>31639442.718246013</v>
      </c>
      <c r="BP2" s="5">
        <v>32095450.668417484</v>
      </c>
      <c r="BQ2" s="5">
        <v>32221217.499506798</v>
      </c>
      <c r="BR2" s="5">
        <v>33429040.743157435</v>
      </c>
      <c r="BS2" s="5">
        <v>34129582.8171468</v>
      </c>
      <c r="BT2" s="5">
        <v>34677434.594185188</v>
      </c>
      <c r="BU2" s="5">
        <v>35068609.881014757</v>
      </c>
      <c r="BV2" s="5">
        <v>35649267.054144442</v>
      </c>
      <c r="BW2" s="5">
        <v>35860962.756422281</v>
      </c>
      <c r="BX2" s="5">
        <v>35854000.935887247</v>
      </c>
      <c r="BY2" s="5">
        <v>35934882.186153583</v>
      </c>
      <c r="BZ2" s="5">
        <v>35399715.707925662</v>
      </c>
      <c r="CA2" s="5">
        <v>35791565.477267034</v>
      </c>
      <c r="CB2" s="5">
        <v>36247573.427438505</v>
      </c>
      <c r="CC2" s="5">
        <v>36373340.258527815</v>
      </c>
      <c r="CD2" s="5">
        <v>37581163.502178453</v>
      </c>
      <c r="CE2" s="5">
        <v>38281705.576167814</v>
      </c>
      <c r="CF2" s="5">
        <v>38829557.35320621</v>
      </c>
      <c r="CG2" s="5">
        <v>39220732.640035778</v>
      </c>
      <c r="CH2" s="5">
        <v>39801389.813165464</v>
      </c>
      <c r="CI2" s="5">
        <v>40013085.515443303</v>
      </c>
      <c r="CJ2" s="5">
        <v>40006123.694908269</v>
      </c>
      <c r="CK2" s="5">
        <v>40087004.945174612</v>
      </c>
      <c r="CL2" s="5">
        <v>39551838.466946691</v>
      </c>
      <c r="CM2" s="5">
        <v>39943688.236288063</v>
      </c>
      <c r="CN2" s="5">
        <v>40399696.186459534</v>
      </c>
      <c r="CO2" s="5">
        <v>40525463.017548852</v>
      </c>
      <c r="CP2" s="5">
        <v>41733286.261199489</v>
      </c>
      <c r="CQ2" s="5">
        <v>42433828.335188851</v>
      </c>
      <c r="CR2" s="5">
        <v>42981680.112227246</v>
      </c>
      <c r="CS2" s="5">
        <v>43372855.399056815</v>
      </c>
      <c r="CT2" s="5">
        <v>43953512.5721865</v>
      </c>
      <c r="CU2" s="5">
        <v>44165208.274464339</v>
      </c>
      <c r="CV2" s="5">
        <v>44158246.453929305</v>
      </c>
      <c r="CW2" s="5">
        <v>44239127.704195648</v>
      </c>
    </row>
    <row r="3" spans="1:101" x14ac:dyDescent="0.25">
      <c r="A3" t="s">
        <v>12</v>
      </c>
      <c r="B3">
        <v>3.3085632433669174E-2</v>
      </c>
      <c r="C3">
        <v>3.513988638841703E-2</v>
      </c>
      <c r="D3">
        <v>3.3692839934539288E-2</v>
      </c>
      <c r="E3">
        <v>3.5700769717555481E-2</v>
      </c>
      <c r="F3">
        <v>3.4916886121951006E-2</v>
      </c>
      <c r="G3">
        <v>3.4181082356473838E-2</v>
      </c>
      <c r="H3">
        <v>3.4364851588199213E-2</v>
      </c>
      <c r="I3">
        <v>3.4577587999777615E-2</v>
      </c>
      <c r="J3">
        <v>3.4256796056485184E-2</v>
      </c>
      <c r="K3">
        <v>3.5526781566589186E-2</v>
      </c>
      <c r="L3">
        <v>3.5624793487082029E-2</v>
      </c>
      <c r="M3">
        <v>3.538404505143123E-2</v>
      </c>
      <c r="N3">
        <v>3.1674494522964135E-2</v>
      </c>
      <c r="O3">
        <v>3.3316823172599722E-2</v>
      </c>
      <c r="P3">
        <v>3.3962974702535481E-2</v>
      </c>
      <c r="Q3">
        <v>3.4317737827994944E-2</v>
      </c>
      <c r="R3">
        <v>3.352746253443549E-2</v>
      </c>
      <c r="S3">
        <v>3.4585096750926532E-2</v>
      </c>
      <c r="T3">
        <v>3.4485141772187991E-2</v>
      </c>
      <c r="U3">
        <v>3.4331947860804089E-2</v>
      </c>
      <c r="V3">
        <v>3.4828246453068729E-2</v>
      </c>
      <c r="W3">
        <v>3.4475439809095211E-2</v>
      </c>
      <c r="X3">
        <v>3.4617550342470618E-2</v>
      </c>
      <c r="Y3">
        <v>3.5616951978814058E-2</v>
      </c>
      <c r="Z3">
        <v>3.5139056413242671E-2</v>
      </c>
      <c r="AA3">
        <v>3.4301201179242499E-2</v>
      </c>
      <c r="AB3">
        <v>3.1314342154196532E-2</v>
      </c>
      <c r="AC3">
        <v>3.4318926127126372E-2</v>
      </c>
      <c r="AD3">
        <v>3.4812742395478435E-2</v>
      </c>
      <c r="AE3">
        <v>3.2960695448961033E-2</v>
      </c>
      <c r="AF3">
        <v>3.3962348270242519E-2</v>
      </c>
      <c r="AG3">
        <v>3.4149748425465677E-2</v>
      </c>
      <c r="AH3">
        <v>3.3408225487544678E-2</v>
      </c>
      <c r="AI3">
        <v>3.4977733669636066E-2</v>
      </c>
      <c r="AJ3">
        <v>3.1763374819616448E-2</v>
      </c>
      <c r="AK3">
        <v>3.4116573000486233E-2</v>
      </c>
      <c r="AL3">
        <v>3.3382716799403217E-2</v>
      </c>
      <c r="AM3">
        <v>3.4182355413364056E-2</v>
      </c>
      <c r="AN3">
        <v>3.3438884255534602E-2</v>
      </c>
      <c r="AO3">
        <v>3.4015434067221018E-2</v>
      </c>
      <c r="AP3">
        <v>3.4301566160076492E-2</v>
      </c>
      <c r="AQ3">
        <v>3.6349897626146453E-2</v>
      </c>
      <c r="AR3">
        <v>3.5793047075351671E-2</v>
      </c>
      <c r="AS3">
        <v>3.4734235405461743E-2</v>
      </c>
      <c r="AT3">
        <v>3.4352750381062752E-2</v>
      </c>
      <c r="AU3">
        <v>3.6572287595308471E-2</v>
      </c>
      <c r="AV3">
        <v>3.5543750278469947E-2</v>
      </c>
      <c r="AW3">
        <v>3.5360327617938676E-2</v>
      </c>
      <c r="AX3">
        <v>3.5205155566486027E-2</v>
      </c>
      <c r="AY3">
        <v>3.3847380414782746E-2</v>
      </c>
      <c r="AZ3">
        <v>3.6301085069881014E-2</v>
      </c>
      <c r="BA3">
        <v>3.6909487425448799E-2</v>
      </c>
      <c r="BB3">
        <v>3.5421980365999174E-2</v>
      </c>
      <c r="BC3">
        <v>3.5098632592659093E-2</v>
      </c>
      <c r="BD3">
        <v>3.3883319105449373E-2</v>
      </c>
      <c r="BE3">
        <v>3.49541777700891E-2</v>
      </c>
      <c r="BF3">
        <v>3.3717457810734174E-2</v>
      </c>
      <c r="BG3">
        <v>3.5749150471799232E-2</v>
      </c>
      <c r="BH3">
        <v>3.5549641122769239E-2</v>
      </c>
      <c r="BI3">
        <v>3.3956143447304549E-2</v>
      </c>
      <c r="BJ3">
        <v>3.4709670502379934E-2</v>
      </c>
      <c r="BK3">
        <v>3.5451879186689184E-2</v>
      </c>
      <c r="BL3">
        <v>3.1008423401713999E-2</v>
      </c>
      <c r="BM3">
        <v>3.1893491472042498E-2</v>
      </c>
      <c r="BN3">
        <v>3.3773458566128345E-2</v>
      </c>
      <c r="BO3">
        <v>3.3764395831695763E-2</v>
      </c>
      <c r="BP3">
        <v>3.3737542141832458E-2</v>
      </c>
      <c r="BQ3">
        <v>3.5990049966546644E-2</v>
      </c>
      <c r="BR3">
        <v>3.647953239816993E-2</v>
      </c>
      <c r="BS3">
        <v>3.5018085688102829E-2</v>
      </c>
      <c r="BT3">
        <v>3.3416240523751597E-2</v>
      </c>
      <c r="BU3">
        <v>3.5062328378859885E-2</v>
      </c>
      <c r="BV3">
        <v>3.4955195742343466E-2</v>
      </c>
      <c r="BW3">
        <v>3.3876595411473538E-2</v>
      </c>
      <c r="BX3">
        <v>3.4846085649695484E-2</v>
      </c>
      <c r="BY3">
        <v>3.4210643907740368E-2</v>
      </c>
      <c r="BZ3">
        <v>3.5791696551091774E-2</v>
      </c>
      <c r="CA3">
        <v>3.3989358161293962E-2</v>
      </c>
      <c r="CB3">
        <v>3.4501888321525294E-2</v>
      </c>
      <c r="CC3">
        <v>3.5165452880177403E-2</v>
      </c>
      <c r="CD3">
        <v>3.4529712943044168E-2</v>
      </c>
      <c r="CE3">
        <v>3.4407360499453664E-2</v>
      </c>
      <c r="CF3">
        <v>3.5540026003285458E-2</v>
      </c>
      <c r="CG3">
        <v>3.4477067376434828E-2</v>
      </c>
      <c r="CH3">
        <v>3.4650534762668841E-2</v>
      </c>
      <c r="CI3">
        <v>3.389371049644016E-2</v>
      </c>
      <c r="CJ3">
        <v>3.4320995190948882E-2</v>
      </c>
      <c r="CK3">
        <v>3.4168223320713349E-2</v>
      </c>
      <c r="CL3">
        <v>3.4181815413140595E-2</v>
      </c>
      <c r="CM3">
        <v>3.5199723033618298E-2</v>
      </c>
      <c r="CN3">
        <v>3.4902284627579848E-2</v>
      </c>
      <c r="CO3">
        <v>3.5992778650477932E-2</v>
      </c>
      <c r="CP3">
        <v>3.4986756552129586E-2</v>
      </c>
      <c r="CQ3">
        <v>3.5086116502679565E-2</v>
      </c>
      <c r="CR3">
        <v>3.4424783109132703E-2</v>
      </c>
      <c r="CS3">
        <v>3.5676486328915472E-2</v>
      </c>
      <c r="CT3">
        <v>3.5345814827941475E-2</v>
      </c>
      <c r="CU3">
        <v>3.5321299243847547E-2</v>
      </c>
      <c r="CV3">
        <v>3.4566709960014402E-2</v>
      </c>
      <c r="CW3">
        <v>3.5137029576644274E-2</v>
      </c>
    </row>
    <row r="4" spans="1:101" x14ac:dyDescent="0.25">
      <c r="A4" t="s">
        <v>16</v>
      </c>
      <c r="B4">
        <v>7.2006108460705737E-2</v>
      </c>
      <c r="C4">
        <v>5.0642223357132719E-2</v>
      </c>
      <c r="D4">
        <v>6.0851137187038329E-2</v>
      </c>
      <c r="E4">
        <v>5.2790841254690433E-2</v>
      </c>
      <c r="F4">
        <v>6.1108876510101377E-2</v>
      </c>
      <c r="G4">
        <v>5.2058776915672712E-2</v>
      </c>
      <c r="H4">
        <v>5.8441474304054518E-2</v>
      </c>
      <c r="I4">
        <v>5.0045172433700061E-2</v>
      </c>
      <c r="J4">
        <v>5.8974457513242685E-2</v>
      </c>
      <c r="K4">
        <v>5.0757151702606404E-2</v>
      </c>
      <c r="L4">
        <v>6.0543592609131093E-2</v>
      </c>
      <c r="M4">
        <v>5.1187651655075557E-2</v>
      </c>
      <c r="N4">
        <v>6.1172818745825759E-2</v>
      </c>
      <c r="O4">
        <v>5.2097606406602409E-2</v>
      </c>
      <c r="P4">
        <v>5.8208647740812212E-2</v>
      </c>
      <c r="Q4">
        <v>5.3194045795246746E-2</v>
      </c>
      <c r="R4">
        <v>5.8927339943449654E-2</v>
      </c>
      <c r="S4">
        <v>5.4346763357534862E-2</v>
      </c>
      <c r="T4">
        <v>5.7683852229061479E-2</v>
      </c>
      <c r="U4">
        <v>5.1881157705502133E-2</v>
      </c>
      <c r="V4">
        <v>6.1673242169376148E-2</v>
      </c>
      <c r="W4">
        <v>5.1602627049647E-2</v>
      </c>
      <c r="X4">
        <v>6.2554302650375801E-2</v>
      </c>
      <c r="Y4">
        <v>5.0901711199068521E-2</v>
      </c>
      <c r="Z4">
        <v>6.2063813872165648E-2</v>
      </c>
      <c r="AA4">
        <v>5.0824225281008301E-2</v>
      </c>
      <c r="AB4">
        <v>5.5786173519787069E-2</v>
      </c>
      <c r="AC4">
        <v>4.9838882995578017E-2</v>
      </c>
      <c r="AD4">
        <v>6.088759624168931E-2</v>
      </c>
      <c r="AE4">
        <v>5.1166851360020367E-2</v>
      </c>
      <c r="AF4">
        <v>5.8430933297951924E-2</v>
      </c>
      <c r="AG4">
        <v>5.2842463304022202E-2</v>
      </c>
      <c r="AH4">
        <v>6.0576423311269424E-2</v>
      </c>
      <c r="AI4">
        <v>5.2588610878663462E-2</v>
      </c>
      <c r="AJ4">
        <v>6.0991890717459175E-2</v>
      </c>
      <c r="AK4">
        <v>5.084677909243572E-2</v>
      </c>
      <c r="AL4">
        <v>6.0626082728842449E-2</v>
      </c>
      <c r="AM4">
        <v>5.1540890163561101E-2</v>
      </c>
      <c r="AN4">
        <v>6.0651768236388702E-2</v>
      </c>
      <c r="AO4">
        <v>5.054598603176555E-2</v>
      </c>
      <c r="AP4">
        <v>5.9599954241350915E-2</v>
      </c>
      <c r="AQ4">
        <v>4.9350349024872404E-2</v>
      </c>
      <c r="AR4">
        <v>6.0860224324266111E-2</v>
      </c>
      <c r="AS4">
        <v>5.0162629392684295E-2</v>
      </c>
      <c r="AT4">
        <v>6.1124232631565426E-2</v>
      </c>
      <c r="AU4">
        <v>5.3474909253752888E-2</v>
      </c>
      <c r="AV4">
        <v>6.1347875044410922E-2</v>
      </c>
      <c r="AW4">
        <v>5.292102118319935E-2</v>
      </c>
      <c r="AX4">
        <v>6.1951485099178284E-2</v>
      </c>
      <c r="AY4">
        <v>5.2999628957846864E-2</v>
      </c>
      <c r="AZ4">
        <v>6.2397657273997015E-2</v>
      </c>
      <c r="BA4">
        <v>4.9729263549196115E-2</v>
      </c>
      <c r="BB4">
        <v>6.3008242690127544E-2</v>
      </c>
      <c r="BC4">
        <v>5.0252761640104046E-2</v>
      </c>
      <c r="BD4">
        <v>5.9647619080671711E-2</v>
      </c>
      <c r="BE4">
        <v>5.364580455543197E-2</v>
      </c>
      <c r="BF4">
        <v>5.9795731913056392E-2</v>
      </c>
      <c r="BG4">
        <v>5.1218453458686621E-2</v>
      </c>
      <c r="BH4">
        <v>5.9776396673585114E-2</v>
      </c>
      <c r="BI4">
        <v>5.1813954697051544E-2</v>
      </c>
      <c r="BJ4">
        <v>5.9591227573993391E-2</v>
      </c>
      <c r="BK4">
        <v>5.268553924019935E-2</v>
      </c>
      <c r="BL4">
        <v>5.9593972366525978E-2</v>
      </c>
      <c r="BM4">
        <v>5.1276245607086685E-2</v>
      </c>
      <c r="BN4">
        <v>6.0825679091314401E-2</v>
      </c>
      <c r="BO4">
        <v>4.9575848099544718E-2</v>
      </c>
      <c r="BP4">
        <v>6.2434507029206714E-2</v>
      </c>
      <c r="BQ4">
        <v>5.2161393910752682E-2</v>
      </c>
      <c r="BR4">
        <v>5.8969599168298623E-2</v>
      </c>
      <c r="BS4">
        <v>5.5088747464236192E-2</v>
      </c>
      <c r="BT4">
        <v>5.9421968256015048E-2</v>
      </c>
      <c r="BU4">
        <v>5.0211151542026468E-2</v>
      </c>
      <c r="BV4">
        <v>5.9070495085960274E-2</v>
      </c>
      <c r="BW4">
        <v>5.2823595597989555E-2</v>
      </c>
      <c r="BX4">
        <v>6.3593572166825069E-2</v>
      </c>
      <c r="BY4">
        <v>5.2375863081081157E-2</v>
      </c>
      <c r="BZ4">
        <v>6.3247536465664417E-2</v>
      </c>
      <c r="CA4">
        <v>5.0063785001000595E-2</v>
      </c>
      <c r="CB4">
        <v>6.1441632321653401E-2</v>
      </c>
      <c r="CC4">
        <v>5.3498101131358063E-2</v>
      </c>
      <c r="CD4">
        <v>6.197033319324944E-2</v>
      </c>
      <c r="CE4">
        <v>5.3310446680729165E-2</v>
      </c>
      <c r="CF4">
        <v>6.1728230508078165E-2</v>
      </c>
      <c r="CG4">
        <v>5.3768111487419203E-2</v>
      </c>
      <c r="CH4">
        <v>6.1480354797180413E-2</v>
      </c>
      <c r="CI4">
        <v>5.0973520597934002E-2</v>
      </c>
      <c r="CJ4">
        <v>5.6763090148498896E-2</v>
      </c>
      <c r="CK4">
        <v>5.2419577753161424E-2</v>
      </c>
      <c r="CL4">
        <v>6.1064453337608314E-2</v>
      </c>
      <c r="CM4">
        <v>5.1921106485923657E-2</v>
      </c>
      <c r="CN4">
        <v>5.9973941083064246E-2</v>
      </c>
      <c r="CO4">
        <v>5.2297534733116838E-2</v>
      </c>
      <c r="CP4">
        <v>6.0366357706191226E-2</v>
      </c>
      <c r="CQ4">
        <v>5.1740464246536486E-2</v>
      </c>
      <c r="CR4">
        <v>6.1293241147214371E-2</v>
      </c>
      <c r="CS4">
        <v>4.8689366874724756E-2</v>
      </c>
      <c r="CT4">
        <v>5.8884441083068104E-2</v>
      </c>
      <c r="CU4">
        <v>5.2649453073905464E-2</v>
      </c>
      <c r="CV4">
        <v>5.9200786602011203E-2</v>
      </c>
      <c r="CW4">
        <v>5.3070023970040833E-2</v>
      </c>
    </row>
    <row r="5" spans="1:101" x14ac:dyDescent="0.25">
      <c r="A5" t="s">
        <v>17</v>
      </c>
      <c r="B5">
        <v>0.32169956329950328</v>
      </c>
      <c r="C5">
        <v>0.31937903731909517</v>
      </c>
      <c r="D5">
        <v>0.31717159408189027</v>
      </c>
      <c r="E5">
        <v>0.2970112751162296</v>
      </c>
      <c r="F5">
        <v>0.31959057522334866</v>
      </c>
      <c r="G5">
        <v>0.31368270601873366</v>
      </c>
      <c r="H5">
        <v>0.31063523490621164</v>
      </c>
      <c r="I5">
        <v>0.3121258188713939</v>
      </c>
      <c r="J5">
        <v>0.32173853193183954</v>
      </c>
      <c r="K5">
        <v>0.31188976791684941</v>
      </c>
      <c r="L5">
        <v>0.30761955530721624</v>
      </c>
      <c r="M5">
        <v>0.31708225239392562</v>
      </c>
      <c r="N5">
        <v>0.31839038493784466</v>
      </c>
      <c r="O5">
        <v>0.30922754994463392</v>
      </c>
      <c r="P5">
        <v>0.32805999079261672</v>
      </c>
      <c r="Q5">
        <v>0.31575712948451345</v>
      </c>
      <c r="R5">
        <v>0.3159717536485635</v>
      </c>
      <c r="S5">
        <v>0.31947702295720498</v>
      </c>
      <c r="T5">
        <v>0.32129809394252823</v>
      </c>
      <c r="U5">
        <v>0.32220910272575415</v>
      </c>
      <c r="V5">
        <v>0.32577500051123143</v>
      </c>
      <c r="W5">
        <v>0.31349611786338705</v>
      </c>
      <c r="X5">
        <v>0.30780493957110089</v>
      </c>
      <c r="Y5">
        <v>0.32139899029592217</v>
      </c>
      <c r="Z5">
        <v>0.30632684845936359</v>
      </c>
      <c r="AA5">
        <v>0.31615035003862074</v>
      </c>
      <c r="AB5">
        <v>0.32628901568738672</v>
      </c>
      <c r="AC5">
        <v>0.3161901211384352</v>
      </c>
      <c r="AD5">
        <v>0.31180689373338322</v>
      </c>
      <c r="AE5">
        <v>0.32487303405780005</v>
      </c>
      <c r="AF5">
        <v>0.31626634878899967</v>
      </c>
      <c r="AG5">
        <v>0.31746814215139646</v>
      </c>
      <c r="AH5">
        <v>0.30939285927865484</v>
      </c>
      <c r="AI5">
        <v>0.30360541991749518</v>
      </c>
      <c r="AJ5">
        <v>0.32495164608986349</v>
      </c>
      <c r="AK5">
        <v>0.31604380536388549</v>
      </c>
      <c r="AL5">
        <v>0.3204483606991646</v>
      </c>
      <c r="AM5">
        <v>0.32426665155899886</v>
      </c>
      <c r="AN5">
        <v>0.32883428285377181</v>
      </c>
      <c r="AO5">
        <v>0.31769497582914263</v>
      </c>
      <c r="AP5">
        <v>0.3165594488359505</v>
      </c>
      <c r="AQ5">
        <v>0.31563029219571676</v>
      </c>
      <c r="AR5">
        <v>0.31772846172754921</v>
      </c>
      <c r="AS5">
        <v>0.32120877119374908</v>
      </c>
      <c r="AT5">
        <v>0.31601888113625276</v>
      </c>
      <c r="AU5">
        <v>0.31919477612210684</v>
      </c>
      <c r="AV5">
        <v>0.31291614954422925</v>
      </c>
      <c r="AW5">
        <v>0.30276801232366896</v>
      </c>
      <c r="AX5">
        <v>0.3179668383926828</v>
      </c>
      <c r="AY5">
        <v>0.31000846557220973</v>
      </c>
      <c r="AZ5">
        <v>0.31128974500236789</v>
      </c>
      <c r="BA5">
        <v>0.30752651682032495</v>
      </c>
      <c r="BB5">
        <v>0.31527645785042918</v>
      </c>
      <c r="BC5">
        <v>0.3205864944955033</v>
      </c>
      <c r="BD5">
        <v>0.31280338241941913</v>
      </c>
      <c r="BE5">
        <v>0.31041639084736583</v>
      </c>
      <c r="BF5">
        <v>0.3179244070372963</v>
      </c>
      <c r="BG5">
        <v>0.3265330220663078</v>
      </c>
      <c r="BH5">
        <v>0.30947051146951238</v>
      </c>
      <c r="BI5">
        <v>0.32474475993594909</v>
      </c>
      <c r="BJ5">
        <v>0.31146765249878355</v>
      </c>
      <c r="BK5">
        <v>0.31235150845834037</v>
      </c>
      <c r="BL5">
        <v>0.3290550898865548</v>
      </c>
      <c r="BM5">
        <v>0.3197693444919994</v>
      </c>
      <c r="BN5">
        <v>0.31462693161175992</v>
      </c>
      <c r="BO5">
        <v>0.31778873745685726</v>
      </c>
      <c r="BP5">
        <v>0.31144018110445959</v>
      </c>
      <c r="BQ5">
        <v>0.30551859542420495</v>
      </c>
      <c r="BR5">
        <v>0.31365284612404148</v>
      </c>
      <c r="BS5">
        <v>0.3112328369879736</v>
      </c>
      <c r="BT5">
        <v>0.32659872855699812</v>
      </c>
      <c r="BU5">
        <v>0.32367147517557687</v>
      </c>
      <c r="BV5">
        <v>0.32675441117106391</v>
      </c>
      <c r="BW5">
        <v>0.32202948945075688</v>
      </c>
      <c r="BX5">
        <v>0.31038424483533583</v>
      </c>
      <c r="BY5">
        <v>0.32781925374958665</v>
      </c>
      <c r="BZ5">
        <v>0.31139112104176064</v>
      </c>
      <c r="CA5">
        <v>0.33336742087161103</v>
      </c>
      <c r="CB5">
        <v>0.31755937678853069</v>
      </c>
      <c r="CC5">
        <v>0.31122066482414384</v>
      </c>
      <c r="CD5">
        <v>0.32473364688552631</v>
      </c>
      <c r="CE5">
        <v>0.3122870411480001</v>
      </c>
      <c r="CF5">
        <v>0.31261257774983292</v>
      </c>
      <c r="CG5">
        <v>0.31217622414896096</v>
      </c>
      <c r="CH5">
        <v>0.32092740872145786</v>
      </c>
      <c r="CI5">
        <v>0.32222615225712825</v>
      </c>
      <c r="CJ5">
        <v>0.32483469395986059</v>
      </c>
      <c r="CK5">
        <v>0.30992189154414779</v>
      </c>
      <c r="CL5">
        <v>0.32395179189761747</v>
      </c>
      <c r="CM5">
        <v>0.32274437333603229</v>
      </c>
      <c r="CN5">
        <v>0.32395620115280443</v>
      </c>
      <c r="CO5">
        <v>0.31167021944596662</v>
      </c>
      <c r="CP5">
        <v>0.31906202023341385</v>
      </c>
      <c r="CQ5">
        <v>0.32352062544774718</v>
      </c>
      <c r="CR5">
        <v>0.31421120822229848</v>
      </c>
      <c r="CS5">
        <v>0.32876264120617976</v>
      </c>
      <c r="CT5">
        <v>0.32456401117126582</v>
      </c>
      <c r="CU5">
        <v>0.31875129122326279</v>
      </c>
      <c r="CV5">
        <v>0.31547244536851143</v>
      </c>
      <c r="CW5">
        <v>0.31887335112630893</v>
      </c>
    </row>
    <row r="6" spans="1:101" x14ac:dyDescent="0.25">
      <c r="A6" t="s">
        <v>18</v>
      </c>
      <c r="B6">
        <v>5.2265397458331397E-3</v>
      </c>
      <c r="C6">
        <v>5.1813204532692178E-3</v>
      </c>
      <c r="D6">
        <v>5.4143570054299645E-3</v>
      </c>
      <c r="E6">
        <v>5.6791200013751085E-3</v>
      </c>
      <c r="F6">
        <v>5.4846369492884007E-3</v>
      </c>
      <c r="G6">
        <v>5.5346898760284318E-3</v>
      </c>
      <c r="H6">
        <v>5.2637287319274775E-3</v>
      </c>
      <c r="I6">
        <v>5.3346298948440613E-3</v>
      </c>
      <c r="J6">
        <v>5.6419758377773705E-3</v>
      </c>
      <c r="K6">
        <v>5.4641710393522778E-3</v>
      </c>
      <c r="L6">
        <v>5.4351864188784942E-3</v>
      </c>
      <c r="M6">
        <v>5.1428624355716879E-3</v>
      </c>
      <c r="N6">
        <v>5.2645723494737428E-3</v>
      </c>
      <c r="O6">
        <v>5.3310883076128903E-3</v>
      </c>
      <c r="P6">
        <v>5.346418521281481E-3</v>
      </c>
      <c r="Q6">
        <v>5.5415260446815629E-3</v>
      </c>
      <c r="R6">
        <v>5.5038056759981165E-3</v>
      </c>
      <c r="S6">
        <v>5.6543098544731656E-3</v>
      </c>
      <c r="T6">
        <v>5.5251504077506409E-3</v>
      </c>
      <c r="U6">
        <v>5.4060862384897775E-3</v>
      </c>
      <c r="V6">
        <v>5.2480174310026648E-3</v>
      </c>
      <c r="W6">
        <v>5.4817412848042341E-3</v>
      </c>
      <c r="X6">
        <v>5.3181468387864753E-3</v>
      </c>
      <c r="Y6">
        <v>5.5440391053557768E-3</v>
      </c>
      <c r="Z6">
        <v>5.3867973728127369E-3</v>
      </c>
      <c r="AA6">
        <v>5.3837969957517672E-3</v>
      </c>
      <c r="AB6">
        <v>5.4710779907677087E-3</v>
      </c>
      <c r="AC6">
        <v>5.722522937771729E-3</v>
      </c>
      <c r="AD6">
        <v>5.4554211679442724E-3</v>
      </c>
      <c r="AE6">
        <v>5.4005635988583368E-3</v>
      </c>
      <c r="AF6">
        <v>5.6856891548892315E-3</v>
      </c>
      <c r="AG6">
        <v>5.4896861881977583E-3</v>
      </c>
      <c r="AH6">
        <v>5.4015522031158206E-3</v>
      </c>
      <c r="AI6">
        <v>5.6866501506721368E-3</v>
      </c>
      <c r="AJ6">
        <v>5.4559244430816504E-3</v>
      </c>
      <c r="AK6">
        <v>5.294456310662385E-3</v>
      </c>
      <c r="AL6">
        <v>5.6045370330147131E-3</v>
      </c>
      <c r="AM6">
        <v>5.1321623365552906E-3</v>
      </c>
      <c r="AN6">
        <v>5.3528159895644906E-3</v>
      </c>
      <c r="AO6">
        <v>5.1486144137056229E-3</v>
      </c>
      <c r="AP6">
        <v>5.3491638602296224E-3</v>
      </c>
      <c r="AQ6">
        <v>5.7343008151193508E-3</v>
      </c>
      <c r="AR6">
        <v>5.5380660225261983E-3</v>
      </c>
      <c r="AS6">
        <v>5.4684741148792043E-3</v>
      </c>
      <c r="AT6">
        <v>5.7385157862682038E-3</v>
      </c>
      <c r="AU6">
        <v>5.5174354613210831E-3</v>
      </c>
      <c r="AV6">
        <v>5.3549652223323458E-3</v>
      </c>
      <c r="AW6">
        <v>5.6092829857750529E-3</v>
      </c>
      <c r="AX6">
        <v>5.3511173767829788E-3</v>
      </c>
      <c r="AY6">
        <v>5.5437766039992033E-3</v>
      </c>
      <c r="AZ6">
        <v>5.5313334891026709E-3</v>
      </c>
      <c r="BA6">
        <v>5.6389470835966973E-3</v>
      </c>
      <c r="BB6">
        <v>5.3408845086268999E-3</v>
      </c>
      <c r="BC6">
        <v>5.3718934671722583E-3</v>
      </c>
      <c r="BD6">
        <v>5.563068184831591E-3</v>
      </c>
      <c r="BE6">
        <v>5.4955230319322698E-3</v>
      </c>
      <c r="BF6">
        <v>5.2611416606448752E-3</v>
      </c>
      <c r="BG6">
        <v>5.4791253360816474E-3</v>
      </c>
      <c r="BH6">
        <v>5.6185945259501074E-3</v>
      </c>
      <c r="BI6">
        <v>5.7098906139968512E-3</v>
      </c>
      <c r="BJ6">
        <v>5.5386507188383985E-3</v>
      </c>
      <c r="BK6">
        <v>5.5929299078496097E-3</v>
      </c>
      <c r="BL6">
        <v>5.1667944466537224E-3</v>
      </c>
      <c r="BM6">
        <v>5.6407798337187202E-3</v>
      </c>
      <c r="BN6">
        <v>5.418885883924353E-3</v>
      </c>
      <c r="BO6">
        <v>5.4674535249698911E-3</v>
      </c>
      <c r="BP6">
        <v>5.499147264737163E-3</v>
      </c>
      <c r="BQ6">
        <v>5.3869244360906319E-3</v>
      </c>
      <c r="BR6">
        <v>5.4009706915371641E-3</v>
      </c>
      <c r="BS6">
        <v>5.5420621842487321E-3</v>
      </c>
      <c r="BT6">
        <v>5.647141439716577E-3</v>
      </c>
      <c r="BU6">
        <v>5.4388200737907509E-3</v>
      </c>
      <c r="BV6">
        <v>5.5353883712924044E-3</v>
      </c>
      <c r="BW6">
        <v>5.5776324977366626E-3</v>
      </c>
      <c r="BX6">
        <v>5.6427864171195866E-3</v>
      </c>
      <c r="BY6">
        <v>5.3218696286138414E-3</v>
      </c>
      <c r="BZ6">
        <v>5.5945206088608137E-3</v>
      </c>
      <c r="CA6">
        <v>5.288815288315994E-3</v>
      </c>
      <c r="CB6">
        <v>5.3268842707049737E-3</v>
      </c>
      <c r="CC6">
        <v>5.7491465305615193E-3</v>
      </c>
      <c r="CD6">
        <v>5.3787140864154145E-3</v>
      </c>
      <c r="CE6">
        <v>5.6714758857921875E-3</v>
      </c>
      <c r="CF6">
        <v>5.605061431709777E-3</v>
      </c>
      <c r="CG6">
        <v>5.4164600001022321E-3</v>
      </c>
      <c r="CH6">
        <v>5.4742790201965678E-3</v>
      </c>
      <c r="CI6">
        <v>5.6146432609686754E-3</v>
      </c>
      <c r="CJ6">
        <v>5.5205590661301608E-3</v>
      </c>
      <c r="CK6">
        <v>5.7975547582001718E-3</v>
      </c>
      <c r="CL6">
        <v>5.3712897458641808E-3</v>
      </c>
      <c r="CM6">
        <v>5.9049400796800733E-3</v>
      </c>
      <c r="CN6">
        <v>5.5569757470125217E-3</v>
      </c>
      <c r="CO6">
        <v>5.4199206686034E-3</v>
      </c>
      <c r="CP6">
        <v>5.3487552220033742E-3</v>
      </c>
      <c r="CQ6">
        <v>5.4963522382104821E-3</v>
      </c>
      <c r="CR6">
        <v>5.7207385059336808E-3</v>
      </c>
      <c r="CS6">
        <v>5.451068844943922E-3</v>
      </c>
      <c r="CT6">
        <v>5.3070474397077724E-3</v>
      </c>
      <c r="CU6">
        <v>5.6683291603130282E-3</v>
      </c>
      <c r="CV6">
        <v>5.8161642091301468E-3</v>
      </c>
      <c r="CW6">
        <v>5.4798867140620411E-3</v>
      </c>
    </row>
    <row r="7" spans="1:101" x14ac:dyDescent="0.25">
      <c r="A7" t="s">
        <v>19</v>
      </c>
      <c r="B7">
        <v>0.11097598979744869</v>
      </c>
      <c r="C7">
        <v>0.11446234904628151</v>
      </c>
      <c r="D7">
        <v>0.11456189954880473</v>
      </c>
      <c r="E7">
        <v>0.11651776742366148</v>
      </c>
      <c r="F7">
        <v>0.11690063609440961</v>
      </c>
      <c r="G7">
        <v>0.11676860683658143</v>
      </c>
      <c r="H7">
        <v>0.11915638891411288</v>
      </c>
      <c r="I7">
        <v>0.11516892363746055</v>
      </c>
      <c r="J7">
        <v>0.11110657648159979</v>
      </c>
      <c r="K7">
        <v>0.11606670090770647</v>
      </c>
      <c r="L7">
        <v>0.11457643189363731</v>
      </c>
      <c r="M7">
        <v>0.11184605778424855</v>
      </c>
      <c r="N7">
        <v>0.11921672769337205</v>
      </c>
      <c r="O7">
        <v>0.12030632796454943</v>
      </c>
      <c r="P7">
        <v>0.11579311323284799</v>
      </c>
      <c r="Q7">
        <v>0.11215268894774535</v>
      </c>
      <c r="R7">
        <v>0.1193667465714989</v>
      </c>
      <c r="S7">
        <v>0.11605263236978626</v>
      </c>
      <c r="T7">
        <v>0.12072163883390886</v>
      </c>
      <c r="U7">
        <v>0.11261203150773563</v>
      </c>
      <c r="V7">
        <v>0.11717406018092619</v>
      </c>
      <c r="W7">
        <v>0.11607776004616535</v>
      </c>
      <c r="X7">
        <v>0.11776634693393546</v>
      </c>
      <c r="Y7">
        <v>0.11336668066673758</v>
      </c>
      <c r="Z7">
        <v>0.11685567715835778</v>
      </c>
      <c r="AA7">
        <v>0.11630255496060531</v>
      </c>
      <c r="AB7">
        <v>0.11666736711043708</v>
      </c>
      <c r="AC7">
        <v>0.11734820218084316</v>
      </c>
      <c r="AD7">
        <v>0.1141914718174389</v>
      </c>
      <c r="AE7">
        <v>0.11597119301175954</v>
      </c>
      <c r="AF7">
        <v>0.11700634976453944</v>
      </c>
      <c r="AG7">
        <v>0.11058637077373655</v>
      </c>
      <c r="AH7">
        <v>0.11686248097809311</v>
      </c>
      <c r="AI7">
        <v>0.11485300536135226</v>
      </c>
      <c r="AJ7">
        <v>0.11610011123497746</v>
      </c>
      <c r="AK7">
        <v>0.11485376980391629</v>
      </c>
      <c r="AL7">
        <v>0.11578674011222145</v>
      </c>
      <c r="AM7">
        <v>0.11394684088264974</v>
      </c>
      <c r="AN7">
        <v>0.11173528424030878</v>
      </c>
      <c r="AO7">
        <v>0.11654511026249177</v>
      </c>
      <c r="AP7">
        <v>0.11346721328759331</v>
      </c>
      <c r="AQ7">
        <v>0.1140680486882226</v>
      </c>
      <c r="AR7">
        <v>0.1220022278131658</v>
      </c>
      <c r="AS7">
        <v>0.11681291336384171</v>
      </c>
      <c r="AT7">
        <v>0.11602047290041002</v>
      </c>
      <c r="AU7">
        <v>0.11152679560869137</v>
      </c>
      <c r="AV7">
        <v>0.11781882858456386</v>
      </c>
      <c r="AW7">
        <v>0.11875583174120115</v>
      </c>
      <c r="AX7">
        <v>0.11530716840034419</v>
      </c>
      <c r="AY7">
        <v>0.11797438447001793</v>
      </c>
      <c r="AZ7">
        <v>0.11695786151994458</v>
      </c>
      <c r="BA7">
        <v>0.12057415014719076</v>
      </c>
      <c r="BB7">
        <v>0.11304851064693461</v>
      </c>
      <c r="BC7">
        <v>0.11659879953617651</v>
      </c>
      <c r="BD7">
        <v>0.11903025656831798</v>
      </c>
      <c r="BE7">
        <v>0.11562178961876798</v>
      </c>
      <c r="BF7">
        <v>0.12273336808509039</v>
      </c>
      <c r="BG7">
        <v>0.11710497667864339</v>
      </c>
      <c r="BH7">
        <v>0.12356896043883431</v>
      </c>
      <c r="BI7">
        <v>0.11827132798133606</v>
      </c>
      <c r="BJ7">
        <v>0.12220833953063301</v>
      </c>
      <c r="BK7">
        <v>0.12023205068163086</v>
      </c>
      <c r="BL7">
        <v>0.11193726661110122</v>
      </c>
      <c r="BM7">
        <v>0.11458866168111989</v>
      </c>
      <c r="BN7">
        <v>0.11998154599370196</v>
      </c>
      <c r="BO7">
        <v>0.11851938860064552</v>
      </c>
      <c r="BP7">
        <v>0.12070339876498215</v>
      </c>
      <c r="BQ7">
        <v>0.1202260760777526</v>
      </c>
      <c r="BR7">
        <v>0.11920631121137958</v>
      </c>
      <c r="BS7">
        <v>0.11617970381026466</v>
      </c>
      <c r="BT7">
        <v>0.11136248478590415</v>
      </c>
      <c r="BU7">
        <v>0.11617769681711244</v>
      </c>
      <c r="BV7">
        <v>0.11669301520080823</v>
      </c>
      <c r="BW7">
        <v>0.11904301735122923</v>
      </c>
      <c r="BX7">
        <v>0.12171032397575725</v>
      </c>
      <c r="BY7">
        <v>0.11859722882330136</v>
      </c>
      <c r="BZ7">
        <v>0.11820422164135612</v>
      </c>
      <c r="CA7">
        <v>0.11585879923652932</v>
      </c>
      <c r="CB7">
        <v>0.12151308540729928</v>
      </c>
      <c r="CC7">
        <v>0.11864134768499635</v>
      </c>
      <c r="CD7">
        <v>0.12484076722085261</v>
      </c>
      <c r="CE7">
        <v>0.12124202338237704</v>
      </c>
      <c r="CF7">
        <v>0.11777176574548728</v>
      </c>
      <c r="CG7">
        <v>0.11986538483354521</v>
      </c>
      <c r="CH7">
        <v>0.11758551299472579</v>
      </c>
      <c r="CI7">
        <v>0.11989862270046568</v>
      </c>
      <c r="CJ7">
        <v>0.1167732874479179</v>
      </c>
      <c r="CK7">
        <v>0.11847466010475374</v>
      </c>
      <c r="CL7">
        <v>0.11650611180653221</v>
      </c>
      <c r="CM7">
        <v>0.11738230962245801</v>
      </c>
      <c r="CN7">
        <v>0.11176618014441948</v>
      </c>
      <c r="CO7">
        <v>0.11808937598441588</v>
      </c>
      <c r="CP7">
        <v>0.12135430470914566</v>
      </c>
      <c r="CQ7">
        <v>0.11722754188368574</v>
      </c>
      <c r="CR7">
        <v>0.11761493519318827</v>
      </c>
      <c r="CS7">
        <v>0.11603382337743373</v>
      </c>
      <c r="CT7">
        <v>0.11954913486852811</v>
      </c>
      <c r="CU7">
        <v>0.11868541518269789</v>
      </c>
      <c r="CV7">
        <v>0.12050649386148128</v>
      </c>
      <c r="CW7">
        <v>0.12115339274982995</v>
      </c>
    </row>
    <row r="8" spans="1:101" x14ac:dyDescent="0.25">
      <c r="A8" t="s">
        <v>21</v>
      </c>
      <c r="B8">
        <v>2.6287604177042366E-2</v>
      </c>
      <c r="C8">
        <v>2.6201139866728285E-2</v>
      </c>
      <c r="D8">
        <v>2.5902467711652732E-2</v>
      </c>
      <c r="E8">
        <v>2.5041976348405163E-2</v>
      </c>
      <c r="F8">
        <v>2.5594823170938155E-2</v>
      </c>
      <c r="G8">
        <v>2.5314906600445303E-2</v>
      </c>
      <c r="H8">
        <v>2.6875290467809506E-2</v>
      </c>
      <c r="I8">
        <v>2.5652676067802537E-2</v>
      </c>
      <c r="J8">
        <v>2.5773508322531828E-2</v>
      </c>
      <c r="K8">
        <v>2.5570600837900286E-2</v>
      </c>
      <c r="L8">
        <v>2.586938633018997E-2</v>
      </c>
      <c r="M8">
        <v>2.5584747072712376E-2</v>
      </c>
      <c r="N8">
        <v>2.7012038686044904E-2</v>
      </c>
      <c r="O8">
        <v>2.5673334741353575E-2</v>
      </c>
      <c r="P8">
        <v>2.5750452401858699E-2</v>
      </c>
      <c r="Q8">
        <v>2.6033545428853392E-2</v>
      </c>
      <c r="R8">
        <v>2.6217033557331709E-2</v>
      </c>
      <c r="S8">
        <v>2.5847045837768149E-2</v>
      </c>
      <c r="T8">
        <v>2.5651526944297509E-2</v>
      </c>
      <c r="U8">
        <v>2.5399889344844724E-2</v>
      </c>
      <c r="V8">
        <v>2.4954557598829551E-2</v>
      </c>
      <c r="W8">
        <v>2.6301617757165968E-2</v>
      </c>
      <c r="X8">
        <v>2.5955290190754637E-2</v>
      </c>
      <c r="Y8">
        <v>2.6771475733929188E-2</v>
      </c>
      <c r="Z8">
        <v>2.6265942341819143E-2</v>
      </c>
      <c r="AA8">
        <v>2.6370104551604243E-2</v>
      </c>
      <c r="AB8">
        <v>2.7234618631462013E-2</v>
      </c>
      <c r="AC8">
        <v>2.6214931757514652E-2</v>
      </c>
      <c r="AD8">
        <v>2.4891618350217876E-2</v>
      </c>
      <c r="AE8">
        <v>2.6043041409907718E-2</v>
      </c>
      <c r="AF8">
        <v>2.7028081159742628E-2</v>
      </c>
      <c r="AG8">
        <v>2.6908774166856303E-2</v>
      </c>
      <c r="AH8">
        <v>2.7096210972537373E-2</v>
      </c>
      <c r="AI8">
        <v>2.7986397790303558E-2</v>
      </c>
      <c r="AJ8">
        <v>2.5199827314322774E-2</v>
      </c>
      <c r="AK8">
        <v>2.8094268352504771E-2</v>
      </c>
      <c r="AL8">
        <v>2.6376028529235318E-2</v>
      </c>
      <c r="AM8">
        <v>2.7239402916804278E-2</v>
      </c>
      <c r="AN8">
        <v>2.4954411750648858E-2</v>
      </c>
      <c r="AO8">
        <v>2.7360738538199748E-2</v>
      </c>
      <c r="AP8">
        <v>2.4867159457315092E-2</v>
      </c>
      <c r="AQ8">
        <v>2.7377065677214724E-2</v>
      </c>
      <c r="AR8">
        <v>2.6929499652496608E-2</v>
      </c>
      <c r="AS8">
        <v>2.6828260517927516E-2</v>
      </c>
      <c r="AT8">
        <v>2.699223047521301E-2</v>
      </c>
      <c r="AU8">
        <v>2.6076766412095637E-2</v>
      </c>
      <c r="AV8">
        <v>2.5735141500022422E-2</v>
      </c>
      <c r="AW8">
        <v>2.7972288886750411E-2</v>
      </c>
      <c r="AX8">
        <v>2.6370000953106744E-2</v>
      </c>
      <c r="AY8">
        <v>2.5475400025859303E-2</v>
      </c>
      <c r="AZ8">
        <v>2.607000822471673E-2</v>
      </c>
      <c r="BA8">
        <v>2.7662915424134685E-2</v>
      </c>
      <c r="BB8">
        <v>2.6308579785540326E-2</v>
      </c>
      <c r="BC8">
        <v>2.5960832849175795E-2</v>
      </c>
      <c r="BD8">
        <v>2.6674912644262413E-2</v>
      </c>
      <c r="BE8">
        <v>2.6134453942065847E-2</v>
      </c>
      <c r="BF8">
        <v>2.4632245448192584E-2</v>
      </c>
      <c r="BG8">
        <v>2.6752454296164522E-2</v>
      </c>
      <c r="BH8">
        <v>2.6706762097347243E-2</v>
      </c>
      <c r="BI8">
        <v>2.6708653288008727E-2</v>
      </c>
      <c r="BJ8">
        <v>2.6479007091806235E-2</v>
      </c>
      <c r="BK8">
        <v>2.6764146917397164E-2</v>
      </c>
      <c r="BL8">
        <v>2.5822269683453341E-2</v>
      </c>
      <c r="BM8">
        <v>2.5867798227145758E-2</v>
      </c>
      <c r="BN8">
        <v>2.5415228186617289E-2</v>
      </c>
      <c r="BO8">
        <v>2.6334533395242429E-2</v>
      </c>
      <c r="BP8">
        <v>2.538653505741377E-2</v>
      </c>
      <c r="BQ8">
        <v>2.783807508208826E-2</v>
      </c>
      <c r="BR8">
        <v>2.6817408678024842E-2</v>
      </c>
      <c r="BS8">
        <v>2.7800860399657484E-2</v>
      </c>
      <c r="BT8">
        <v>2.8009047508527403E-2</v>
      </c>
      <c r="BU8">
        <v>2.7880557759747609E-2</v>
      </c>
      <c r="BV8">
        <v>2.5909380636807616E-2</v>
      </c>
      <c r="BW8">
        <v>2.7216502478724678E-2</v>
      </c>
      <c r="BX8">
        <v>2.6771494573392285E-2</v>
      </c>
      <c r="BY8">
        <v>2.63862189746563E-2</v>
      </c>
      <c r="BZ8">
        <v>2.6281597827243319E-2</v>
      </c>
      <c r="CA8">
        <v>2.6183688488486088E-2</v>
      </c>
      <c r="CB8">
        <v>2.6030515505946782E-2</v>
      </c>
      <c r="CC8">
        <v>2.677972514931759E-2</v>
      </c>
      <c r="CD8">
        <v>2.6273326239260219E-2</v>
      </c>
      <c r="CE8">
        <v>2.6627840107610011E-2</v>
      </c>
      <c r="CF8">
        <v>2.5270702845074385E-2</v>
      </c>
      <c r="CG8">
        <v>2.7199253895814183E-2</v>
      </c>
      <c r="CH8">
        <v>2.6406077209776328E-2</v>
      </c>
      <c r="CI8">
        <v>2.6846512956371128E-2</v>
      </c>
      <c r="CJ8">
        <v>2.6923424174758587E-2</v>
      </c>
      <c r="CK8">
        <v>2.6135246217787702E-2</v>
      </c>
      <c r="CL8">
        <v>2.7280340727666531E-2</v>
      </c>
      <c r="CM8">
        <v>2.5292202800197703E-2</v>
      </c>
      <c r="CN8">
        <v>2.622276520748151E-2</v>
      </c>
      <c r="CO8">
        <v>2.7360311060710345E-2</v>
      </c>
      <c r="CP8">
        <v>2.5844361428752589E-2</v>
      </c>
      <c r="CQ8">
        <v>2.583890164669083E-2</v>
      </c>
      <c r="CR8">
        <v>2.6486925302842402E-2</v>
      </c>
      <c r="CS8">
        <v>2.783200998422744E-2</v>
      </c>
      <c r="CT8">
        <v>2.6792173302013313E-2</v>
      </c>
      <c r="CU8">
        <v>2.7219012930877345E-2</v>
      </c>
      <c r="CV8">
        <v>2.7176336144731403E-2</v>
      </c>
      <c r="CW8">
        <v>2.6814818196508154E-2</v>
      </c>
    </row>
    <row r="9" spans="1:101" x14ac:dyDescent="0.25">
      <c r="A9" t="s">
        <v>22</v>
      </c>
      <c r="B9">
        <v>2.7188953986411045E-5</v>
      </c>
      <c r="C9">
        <v>2.8382332361499898E-5</v>
      </c>
      <c r="D9">
        <v>2.804868010415232E-5</v>
      </c>
      <c r="E9">
        <v>2.8585645203345613E-5</v>
      </c>
      <c r="F9">
        <v>2.7359845111273619E-5</v>
      </c>
      <c r="G9">
        <v>2.8656798482529084E-5</v>
      </c>
      <c r="H9">
        <v>2.8277757873568383E-5</v>
      </c>
      <c r="I9">
        <v>2.8027564639243552E-5</v>
      </c>
      <c r="J9">
        <v>2.7867183178524391E-5</v>
      </c>
      <c r="K9">
        <v>2.7036208878387877E-5</v>
      </c>
      <c r="L9">
        <v>2.7411810661387636E-5</v>
      </c>
      <c r="M9">
        <v>2.6400552444435556E-5</v>
      </c>
      <c r="N9">
        <v>2.782570955765409E-5</v>
      </c>
      <c r="O9">
        <v>2.8678660797498567E-5</v>
      </c>
      <c r="P9">
        <v>2.7086820132404078E-5</v>
      </c>
      <c r="Q9">
        <v>2.8557809157892756E-5</v>
      </c>
      <c r="R9">
        <v>2.8178276801295037E-5</v>
      </c>
      <c r="S9">
        <v>2.7441894705550838E-5</v>
      </c>
      <c r="T9">
        <v>2.8254918620638092E-5</v>
      </c>
      <c r="U9">
        <v>2.7489601959659494E-5</v>
      </c>
      <c r="V9">
        <v>2.7944270928815548E-5</v>
      </c>
      <c r="W9">
        <v>2.6659723928993161E-5</v>
      </c>
      <c r="X9">
        <v>2.9550766031997085E-5</v>
      </c>
      <c r="Y9">
        <v>2.8608728528036222E-5</v>
      </c>
      <c r="Z9">
        <v>2.8785410051367308E-5</v>
      </c>
      <c r="AA9">
        <v>2.7876102744939105E-5</v>
      </c>
      <c r="AB9">
        <v>2.6607017395224781E-5</v>
      </c>
      <c r="AC9">
        <v>2.7845236708706837E-5</v>
      </c>
      <c r="AD9">
        <v>2.8899016256090284E-5</v>
      </c>
      <c r="AE9">
        <v>2.8539828585662731E-5</v>
      </c>
      <c r="AF9">
        <v>2.8616891367649388E-5</v>
      </c>
      <c r="AG9">
        <v>2.7603883348906754E-5</v>
      </c>
      <c r="AH9">
        <v>2.8289564219514625E-5</v>
      </c>
      <c r="AI9">
        <v>2.8517706878634133E-5</v>
      </c>
      <c r="AJ9">
        <v>2.7878730298843107E-5</v>
      </c>
      <c r="AK9">
        <v>2.6721664609369543E-5</v>
      </c>
      <c r="AL9">
        <v>2.6793194517605412E-5</v>
      </c>
      <c r="AM9">
        <v>2.8040320425995717E-5</v>
      </c>
      <c r="AN9">
        <v>2.7595920060983021E-5</v>
      </c>
      <c r="AO9">
        <v>2.6618056327071515E-5</v>
      </c>
      <c r="AP9">
        <v>2.8259060194084456E-5</v>
      </c>
      <c r="AQ9">
        <v>2.7453082220621841E-5</v>
      </c>
      <c r="AR9">
        <v>2.9115169755960097E-5</v>
      </c>
      <c r="AS9">
        <v>2.8446009272832351E-5</v>
      </c>
      <c r="AT9">
        <v>2.7897767176699674E-5</v>
      </c>
      <c r="AU9">
        <v>2.827995697564621E-5</v>
      </c>
      <c r="AV9">
        <v>2.7277099937263597E-5</v>
      </c>
      <c r="AW9">
        <v>2.808495387347174E-5</v>
      </c>
      <c r="AX9">
        <v>2.7637629456319621E-5</v>
      </c>
      <c r="AY9">
        <v>2.9520372525820811E-5</v>
      </c>
      <c r="AZ9">
        <v>2.7874462498488656E-5</v>
      </c>
      <c r="BA9">
        <v>2.8411898481001679E-5</v>
      </c>
      <c r="BB9">
        <v>2.8354047710220665E-5</v>
      </c>
      <c r="BC9">
        <v>2.8014597261379168E-5</v>
      </c>
      <c r="BD9">
        <v>2.8428245770335909E-5</v>
      </c>
      <c r="BE9">
        <v>3.037235290653754E-5</v>
      </c>
      <c r="BF9">
        <v>2.8420023712703556E-5</v>
      </c>
      <c r="BG9">
        <v>2.7211566138080325E-5</v>
      </c>
      <c r="BH9">
        <v>2.8254799041230328E-5</v>
      </c>
      <c r="BI9">
        <v>2.7504028232155576E-5</v>
      </c>
      <c r="BJ9">
        <v>2.7194565889534516E-5</v>
      </c>
      <c r="BK9">
        <v>2.951907888570326E-5</v>
      </c>
      <c r="BL9">
        <v>2.9477740716320564E-5</v>
      </c>
      <c r="BM9">
        <v>2.762063736123226E-5</v>
      </c>
      <c r="BN9">
        <v>2.78946579727006E-5</v>
      </c>
      <c r="BO9">
        <v>2.7594645113147157E-5</v>
      </c>
      <c r="BP9">
        <v>2.791555582139034E-5</v>
      </c>
      <c r="BQ9">
        <v>2.8291414216666765E-5</v>
      </c>
      <c r="BR9">
        <v>2.7686862104695529E-5</v>
      </c>
      <c r="BS9">
        <v>2.8119834337248226E-5</v>
      </c>
      <c r="BT9">
        <v>2.8714020347152911E-5</v>
      </c>
      <c r="BU9">
        <v>2.7591708948186131E-5</v>
      </c>
      <c r="BV9">
        <v>2.8936163862166107E-5</v>
      </c>
      <c r="BW9">
        <v>2.7651202538075304E-5</v>
      </c>
      <c r="BX9">
        <v>2.8584242732289654E-5</v>
      </c>
      <c r="BY9">
        <v>2.7618818190835869E-5</v>
      </c>
      <c r="BZ9">
        <v>2.790552464914821E-5</v>
      </c>
      <c r="CA9">
        <v>2.7504909707489764E-5</v>
      </c>
      <c r="CB9">
        <v>2.9063136069266958E-5</v>
      </c>
      <c r="CC9">
        <v>2.9941576145479968E-5</v>
      </c>
      <c r="CD9">
        <v>2.6760184393393808E-5</v>
      </c>
      <c r="CE9">
        <v>2.8898898786780082E-5</v>
      </c>
      <c r="CF9">
        <v>2.8354889737248531E-5</v>
      </c>
      <c r="CG9">
        <v>2.9738105989747854E-5</v>
      </c>
      <c r="CH9">
        <v>2.8777047122963659E-5</v>
      </c>
      <c r="CI9">
        <v>2.63483214650601E-5</v>
      </c>
      <c r="CJ9">
        <v>2.8014589274960557E-5</v>
      </c>
      <c r="CK9">
        <v>2.8617001332867577E-5</v>
      </c>
      <c r="CL9">
        <v>2.7771577649708647E-5</v>
      </c>
      <c r="CM9">
        <v>2.9784832824140422E-5</v>
      </c>
      <c r="CN9">
        <v>2.8425380685244971E-5</v>
      </c>
      <c r="CO9">
        <v>2.9097410112151317E-5</v>
      </c>
      <c r="CP9">
        <v>2.933083496716966E-5</v>
      </c>
      <c r="CQ9">
        <v>2.802455282951048E-5</v>
      </c>
      <c r="CR9">
        <v>2.8847911461479791E-5</v>
      </c>
      <c r="CS9">
        <v>2.7537909383115307E-5</v>
      </c>
      <c r="CT9">
        <v>2.8350289220000632E-5</v>
      </c>
      <c r="CU9">
        <v>2.9384710480674651E-5</v>
      </c>
      <c r="CV9">
        <v>2.8124473215017675E-5</v>
      </c>
      <c r="CW9">
        <v>2.9125848388818538E-5</v>
      </c>
    </row>
    <row r="10" spans="1:101" x14ac:dyDescent="0.25">
      <c r="A10" t="s">
        <v>24</v>
      </c>
      <c r="B10">
        <v>3.208799101805976E-3</v>
      </c>
      <c r="C10">
        <v>3.4662202539322124E-3</v>
      </c>
      <c r="D10">
        <v>3.3307829126489347E-3</v>
      </c>
      <c r="E10">
        <v>3.4569902512891792E-3</v>
      </c>
      <c r="F10">
        <v>3.2836882618754179E-3</v>
      </c>
      <c r="G10">
        <v>3.2110458817278245E-3</v>
      </c>
      <c r="H10">
        <v>3.1997836739457637E-3</v>
      </c>
      <c r="I10">
        <v>3.4175385847690356E-3</v>
      </c>
      <c r="J10">
        <v>3.2079625060354132E-3</v>
      </c>
      <c r="K10">
        <v>3.4411619394280968E-3</v>
      </c>
      <c r="L10">
        <v>3.2361002709923974E-3</v>
      </c>
      <c r="M10">
        <v>3.3692798507347233E-3</v>
      </c>
      <c r="N10">
        <v>3.2261916317038262E-3</v>
      </c>
      <c r="O10">
        <v>3.229403071886008E-3</v>
      </c>
      <c r="P10">
        <v>3.3060771269743938E-3</v>
      </c>
      <c r="Q10">
        <v>3.2317073654160988E-3</v>
      </c>
      <c r="R10">
        <v>3.3101844640980485E-3</v>
      </c>
      <c r="S10">
        <v>3.2439893388396214E-3</v>
      </c>
      <c r="T10">
        <v>3.430327172822397E-3</v>
      </c>
      <c r="U10">
        <v>3.1896984684757282E-3</v>
      </c>
      <c r="V10">
        <v>3.1393473094950379E-3</v>
      </c>
      <c r="W10">
        <v>3.2048487641144303E-3</v>
      </c>
      <c r="X10">
        <v>3.2467299065045124E-3</v>
      </c>
      <c r="Y10">
        <v>3.3114736519443059E-3</v>
      </c>
      <c r="Z10">
        <v>3.5332436849747489E-3</v>
      </c>
      <c r="AA10">
        <v>3.204469016129005E-3</v>
      </c>
      <c r="AB10">
        <v>3.2220342950532452E-3</v>
      </c>
      <c r="AC10">
        <v>3.3657176272722036E-3</v>
      </c>
      <c r="AD10">
        <v>3.2843677369242073E-3</v>
      </c>
      <c r="AE10">
        <v>3.1457587989274761E-3</v>
      </c>
      <c r="AF10">
        <v>3.2705282995452601E-3</v>
      </c>
      <c r="AG10">
        <v>3.3623241017152771E-3</v>
      </c>
      <c r="AH10">
        <v>3.2168725968334554E-3</v>
      </c>
      <c r="AI10">
        <v>3.5910870383388384E-3</v>
      </c>
      <c r="AJ10">
        <v>3.3129069426369858E-3</v>
      </c>
      <c r="AK10">
        <v>3.3226677284221499E-3</v>
      </c>
      <c r="AL10">
        <v>3.4512029249318173E-3</v>
      </c>
      <c r="AM10">
        <v>3.4665091491932905E-3</v>
      </c>
      <c r="AN10">
        <v>3.3025637289476923E-3</v>
      </c>
      <c r="AO10">
        <v>3.3315973780701749E-3</v>
      </c>
      <c r="AP10">
        <v>3.3365177466174864E-3</v>
      </c>
      <c r="AQ10">
        <v>3.2741419495882647E-3</v>
      </c>
      <c r="AR10">
        <v>3.288196819751555E-3</v>
      </c>
      <c r="AS10">
        <v>3.4144029029167123E-3</v>
      </c>
      <c r="AT10">
        <v>3.2650994749783163E-3</v>
      </c>
      <c r="AU10">
        <v>3.4951838160927938E-3</v>
      </c>
      <c r="AV10">
        <v>3.3160295190220544E-3</v>
      </c>
      <c r="AW10">
        <v>3.4856408498978426E-3</v>
      </c>
      <c r="AX10">
        <v>3.3361729699786058E-3</v>
      </c>
      <c r="AY10">
        <v>3.2007441055709796E-3</v>
      </c>
      <c r="AZ10">
        <v>3.4684316788382869E-3</v>
      </c>
      <c r="BA10">
        <v>3.3125707916858795E-3</v>
      </c>
      <c r="BB10">
        <v>3.375172979015757E-3</v>
      </c>
      <c r="BC10">
        <v>3.3609641863141569E-3</v>
      </c>
      <c r="BD10">
        <v>3.3126405130525977E-3</v>
      </c>
      <c r="BE10">
        <v>3.4819702077967959E-3</v>
      </c>
      <c r="BF10">
        <v>3.1852122798224879E-3</v>
      </c>
      <c r="BG10">
        <v>3.1592415369728925E-3</v>
      </c>
      <c r="BH10">
        <v>3.3381437409872863E-3</v>
      </c>
      <c r="BI10">
        <v>3.3923635761004089E-3</v>
      </c>
      <c r="BJ10">
        <v>3.2741959193306569E-3</v>
      </c>
      <c r="BK10">
        <v>3.3519853841110334E-3</v>
      </c>
      <c r="BL10">
        <v>3.1396749088493836E-3</v>
      </c>
      <c r="BM10">
        <v>3.2932856296615395E-3</v>
      </c>
      <c r="BN10">
        <v>3.5260620162334056E-3</v>
      </c>
      <c r="BO10">
        <v>3.5814030632557487E-3</v>
      </c>
      <c r="BP10">
        <v>3.1803260444369544E-3</v>
      </c>
      <c r="BQ10">
        <v>3.3156692856169852E-3</v>
      </c>
      <c r="BR10">
        <v>3.5171876466937517E-3</v>
      </c>
      <c r="BS10">
        <v>3.4548961908537424E-3</v>
      </c>
      <c r="BT10">
        <v>3.2349863118154645E-3</v>
      </c>
      <c r="BU10">
        <v>3.2311945077960627E-3</v>
      </c>
      <c r="BV10">
        <v>3.283252989014085E-3</v>
      </c>
      <c r="BW10">
        <v>3.3418160831633383E-3</v>
      </c>
      <c r="BX10">
        <v>3.2624646098494384E-3</v>
      </c>
      <c r="BY10">
        <v>3.3692082808272797E-3</v>
      </c>
      <c r="BZ10">
        <v>3.4375809308678012E-3</v>
      </c>
      <c r="CA10">
        <v>3.2153322418070241E-3</v>
      </c>
      <c r="CB10">
        <v>3.3785506063880454E-3</v>
      </c>
      <c r="CC10">
        <v>3.4669222982453645E-3</v>
      </c>
      <c r="CD10">
        <v>3.3492336602151977E-3</v>
      </c>
      <c r="CE10">
        <v>3.4080870724352511E-3</v>
      </c>
      <c r="CF10">
        <v>3.2669941022233835E-3</v>
      </c>
      <c r="CG10">
        <v>3.4239661180710244E-3</v>
      </c>
      <c r="CH10">
        <v>3.3878042325309714E-3</v>
      </c>
      <c r="CI10">
        <v>3.4890791869356922E-3</v>
      </c>
      <c r="CJ10">
        <v>3.4812540047365792E-3</v>
      </c>
      <c r="CK10">
        <v>3.486274659501984E-3</v>
      </c>
      <c r="CL10">
        <v>3.3695203105448312E-3</v>
      </c>
      <c r="CM10">
        <v>3.2770952566277428E-3</v>
      </c>
      <c r="CN10">
        <v>3.4164089850570551E-3</v>
      </c>
      <c r="CO10">
        <v>3.4504264236788359E-3</v>
      </c>
      <c r="CP10">
        <v>3.3764704710025307E-3</v>
      </c>
      <c r="CQ10">
        <v>3.5581120953545775E-3</v>
      </c>
      <c r="CR10">
        <v>3.4020325085463744E-3</v>
      </c>
      <c r="CS10">
        <v>3.407092865956805E-3</v>
      </c>
      <c r="CT10">
        <v>3.4187204065932162E-3</v>
      </c>
      <c r="CU10">
        <v>3.4439543253928784E-3</v>
      </c>
      <c r="CV10">
        <v>3.2710705957359996E-3</v>
      </c>
      <c r="CW10">
        <v>3.6011266475902181E-3</v>
      </c>
    </row>
    <row r="11" spans="1:101" x14ac:dyDescent="0.25">
      <c r="A11" t="s">
        <v>25</v>
      </c>
      <c r="B11">
        <v>9.7441619716660599E-2</v>
      </c>
      <c r="C11">
        <v>0.10020493438124214</v>
      </c>
      <c r="D11">
        <v>0.10198743156790448</v>
      </c>
      <c r="E11">
        <v>0.10515123905470342</v>
      </c>
      <c r="F11">
        <v>9.6189095665280763E-2</v>
      </c>
      <c r="G11">
        <v>0.1018915931719566</v>
      </c>
      <c r="H11">
        <v>9.2411454404773496E-2</v>
      </c>
      <c r="I11">
        <v>0.1036273722566696</v>
      </c>
      <c r="J11">
        <v>0.10073449502297681</v>
      </c>
      <c r="K11">
        <v>0.10192785133267414</v>
      </c>
      <c r="L11">
        <v>0.10513361037719232</v>
      </c>
      <c r="M11">
        <v>0.1027089011895133</v>
      </c>
      <c r="N11">
        <v>9.8709637734791675E-2</v>
      </c>
      <c r="O11">
        <v>0.10478887599535686</v>
      </c>
      <c r="P11">
        <v>9.5821952280094755E-2</v>
      </c>
      <c r="Q11">
        <v>0.10068155505435109</v>
      </c>
      <c r="R11">
        <v>0.10180427187958142</v>
      </c>
      <c r="S11">
        <v>9.7623420097274247E-2</v>
      </c>
      <c r="T11">
        <v>9.7297627002390377E-2</v>
      </c>
      <c r="U11">
        <v>9.6748467298426261E-2</v>
      </c>
      <c r="V11">
        <v>9.670305804847254E-2</v>
      </c>
      <c r="W11">
        <v>0.10173367796878503</v>
      </c>
      <c r="X11">
        <v>0.10207985860261427</v>
      </c>
      <c r="Y11">
        <v>0.10175868698918639</v>
      </c>
      <c r="Z11">
        <v>0.10144112196092826</v>
      </c>
      <c r="AA11">
        <v>0.10591991331028171</v>
      </c>
      <c r="AB11">
        <v>9.9498293212137712E-2</v>
      </c>
      <c r="AC11">
        <v>9.8227187291214685E-2</v>
      </c>
      <c r="AD11">
        <v>0.10390096745190694</v>
      </c>
      <c r="AE11">
        <v>9.9518277508250041E-2</v>
      </c>
      <c r="AF11">
        <v>0.10324558029112643</v>
      </c>
      <c r="AG11">
        <v>0.10132613223138995</v>
      </c>
      <c r="AH11">
        <v>0.10402490599107149</v>
      </c>
      <c r="AI11">
        <v>0.10157203773533101</v>
      </c>
      <c r="AJ11">
        <v>9.7310195445226483E-2</v>
      </c>
      <c r="AK11">
        <v>0.10105518980929916</v>
      </c>
      <c r="AL11">
        <v>0.10154751789849757</v>
      </c>
      <c r="AM11">
        <v>9.9575916091574276E-2</v>
      </c>
      <c r="AN11">
        <v>9.6213230015290863E-2</v>
      </c>
      <c r="AO11">
        <v>0.10345294450878151</v>
      </c>
      <c r="AP11">
        <v>0.10699368512447344</v>
      </c>
      <c r="AQ11">
        <v>0.10455598792657284</v>
      </c>
      <c r="AR11">
        <v>9.9718913570247661E-2</v>
      </c>
      <c r="AS11">
        <v>9.7414340120670767E-2</v>
      </c>
      <c r="AT11">
        <v>0.10196919733464173</v>
      </c>
      <c r="AU11">
        <v>0.10334739171980878</v>
      </c>
      <c r="AV11">
        <v>0.10355542136278002</v>
      </c>
      <c r="AW11">
        <v>0.10609009263380456</v>
      </c>
      <c r="AX11">
        <v>0.10080177359016051</v>
      </c>
      <c r="AY11">
        <v>0.10433648476979028</v>
      </c>
      <c r="AZ11">
        <v>0.10404597488453052</v>
      </c>
      <c r="BA11">
        <v>0.10014812829239406</v>
      </c>
      <c r="BB11">
        <v>0.1001874800438155</v>
      </c>
      <c r="BC11">
        <v>9.9975540021731604E-2</v>
      </c>
      <c r="BD11">
        <v>0.10280857656729595</v>
      </c>
      <c r="BE11">
        <v>0.10260325451599013</v>
      </c>
      <c r="BF11">
        <v>9.8594855546653398E-2</v>
      </c>
      <c r="BG11">
        <v>9.7772219078682152E-2</v>
      </c>
      <c r="BH11">
        <v>0.10015324459701432</v>
      </c>
      <c r="BI11">
        <v>9.8338663789482084E-2</v>
      </c>
      <c r="BJ11">
        <v>9.6149424969793298E-2</v>
      </c>
      <c r="BK11">
        <v>9.9010834508572815E-2</v>
      </c>
      <c r="BL11">
        <v>0.10556157052271392</v>
      </c>
      <c r="BM11">
        <v>9.869316351725449E-2</v>
      </c>
      <c r="BN11">
        <v>0.10025338786068549</v>
      </c>
      <c r="BO11">
        <v>0.10200858050450726</v>
      </c>
      <c r="BP11">
        <v>0.10189794540062834</v>
      </c>
      <c r="BQ11">
        <v>0.1021713260106399</v>
      </c>
      <c r="BR11">
        <v>0.10218058269902057</v>
      </c>
      <c r="BS11">
        <v>0.10274580893715628</v>
      </c>
      <c r="BT11">
        <v>0.10471290850379796</v>
      </c>
      <c r="BU11">
        <v>0.10217557982069679</v>
      </c>
      <c r="BV11">
        <v>0.10050238180906196</v>
      </c>
      <c r="BW11">
        <v>0.10052796657112256</v>
      </c>
      <c r="BX11">
        <v>0.1035247085591456</v>
      </c>
      <c r="BY11">
        <v>0.10375115526218208</v>
      </c>
      <c r="BZ11">
        <v>0.10465246799736119</v>
      </c>
      <c r="CA11">
        <v>0.10481542870884547</v>
      </c>
      <c r="CB11">
        <v>0.10308743016334136</v>
      </c>
      <c r="CC11">
        <v>0.10564770254174041</v>
      </c>
      <c r="CD11">
        <v>0.10490140792230908</v>
      </c>
      <c r="CE11">
        <v>0.1039000108779442</v>
      </c>
      <c r="CF11">
        <v>0.10597577377230021</v>
      </c>
      <c r="CG11">
        <v>0.10566946551871438</v>
      </c>
      <c r="CH11">
        <v>0.10203712095992454</v>
      </c>
      <c r="CI11">
        <v>0.10014511763359932</v>
      </c>
      <c r="CJ11">
        <v>0.10254402235034432</v>
      </c>
      <c r="CK11">
        <v>0.10791166295821329</v>
      </c>
      <c r="CL11">
        <v>0.10218467623370422</v>
      </c>
      <c r="CM11">
        <v>0.1011129876169356</v>
      </c>
      <c r="CN11">
        <v>0.10115592870960399</v>
      </c>
      <c r="CO11">
        <v>0.10519105919577458</v>
      </c>
      <c r="CP11">
        <v>0.10263723373463209</v>
      </c>
      <c r="CQ11">
        <v>0.10612073228497609</v>
      </c>
      <c r="CR11">
        <v>0.10234543317464008</v>
      </c>
      <c r="CS11">
        <v>0.10604245810829281</v>
      </c>
      <c r="CT11">
        <v>0.10424695969084327</v>
      </c>
      <c r="CU11">
        <v>0.10358483247110607</v>
      </c>
      <c r="CV11">
        <v>0.10728194438320011</v>
      </c>
      <c r="CW11">
        <v>0.10504575474474649</v>
      </c>
    </row>
    <row r="12" spans="1:101" x14ac:dyDescent="0.25">
      <c r="A12" t="s">
        <v>26</v>
      </c>
      <c r="B12">
        <v>2.9322044426685744E-2</v>
      </c>
      <c r="C12">
        <v>3.00688764218262E-2</v>
      </c>
      <c r="D12">
        <v>2.9831332861732906E-2</v>
      </c>
      <c r="E12">
        <v>3.0673201220890459E-2</v>
      </c>
      <c r="F12">
        <v>3.0416197362978875E-2</v>
      </c>
      <c r="G12">
        <v>2.8700810893554116E-2</v>
      </c>
      <c r="H12">
        <v>3.1649539006283339E-2</v>
      </c>
      <c r="I12">
        <v>2.982299396162881E-2</v>
      </c>
      <c r="J12">
        <v>2.9943609644244633E-2</v>
      </c>
      <c r="K12">
        <v>3.0063695376756881E-2</v>
      </c>
      <c r="L12">
        <v>2.9275712776424944E-2</v>
      </c>
      <c r="M12">
        <v>3.0330507651035208E-2</v>
      </c>
      <c r="N12">
        <v>2.8220977970603502E-2</v>
      </c>
      <c r="O12">
        <v>2.9370819854013765E-2</v>
      </c>
      <c r="P12">
        <v>2.9766510474017911E-2</v>
      </c>
      <c r="Q12">
        <v>2.933850139262106E-2</v>
      </c>
      <c r="R12">
        <v>2.9931893887803544E-2</v>
      </c>
      <c r="S12">
        <v>2.9666455364951182E-2</v>
      </c>
      <c r="T12">
        <v>3.0798432393184402E-2</v>
      </c>
      <c r="U12">
        <v>2.9093909841287492E-2</v>
      </c>
      <c r="V12">
        <v>2.955376510602576E-2</v>
      </c>
      <c r="W12">
        <v>2.9969935593264271E-2</v>
      </c>
      <c r="X12">
        <v>2.8833764836253408E-2</v>
      </c>
      <c r="Y12">
        <v>2.7991881561247624E-2</v>
      </c>
      <c r="Z12">
        <v>2.9585578205836974E-2</v>
      </c>
      <c r="AA12">
        <v>2.8482792463879025E-2</v>
      </c>
      <c r="AB12">
        <v>2.9564480449077557E-2</v>
      </c>
      <c r="AC12">
        <v>3.0762741289006731E-2</v>
      </c>
      <c r="AD12">
        <v>2.9925990965148218E-2</v>
      </c>
      <c r="AE12">
        <v>3.0437121661854021E-2</v>
      </c>
      <c r="AF12">
        <v>3.0452769001224182E-2</v>
      </c>
      <c r="AG12">
        <v>3.0419009976967972E-2</v>
      </c>
      <c r="AH12">
        <v>3.058537321458249E-2</v>
      </c>
      <c r="AI12">
        <v>3.1399136292529974E-2</v>
      </c>
      <c r="AJ12">
        <v>3.0466930087278941E-2</v>
      </c>
      <c r="AK12">
        <v>2.8948966359952831E-2</v>
      </c>
      <c r="AL12">
        <v>2.8788697670559516E-2</v>
      </c>
      <c r="AM12">
        <v>3.020065184660067E-2</v>
      </c>
      <c r="AN12">
        <v>3.1217942218955304E-2</v>
      </c>
      <c r="AO12">
        <v>3.1204272603323903E-2</v>
      </c>
      <c r="AP12">
        <v>2.9597733967781495E-2</v>
      </c>
      <c r="AQ12">
        <v>2.8912699505818512E-2</v>
      </c>
      <c r="AR12">
        <v>2.7520807015926366E-2</v>
      </c>
      <c r="AS12">
        <v>3.0409655314291479E-2</v>
      </c>
      <c r="AT12">
        <v>2.9852918899177839E-2</v>
      </c>
      <c r="AU12">
        <v>3.13957425171488E-2</v>
      </c>
      <c r="AV12">
        <v>2.894196390706192E-2</v>
      </c>
      <c r="AW12">
        <v>2.9976132430437064E-2</v>
      </c>
      <c r="AX12">
        <v>2.9696683113586066E-2</v>
      </c>
      <c r="AY12">
        <v>3.0612993305619375E-2</v>
      </c>
      <c r="AZ12">
        <v>2.9624274565737418E-2</v>
      </c>
      <c r="BA12">
        <v>2.97584899566967E-2</v>
      </c>
      <c r="BB12">
        <v>3.0308781240904685E-2</v>
      </c>
      <c r="BC12">
        <v>3.1253069218384083E-2</v>
      </c>
      <c r="BD12">
        <v>2.9493573062513084E-2</v>
      </c>
      <c r="BE12">
        <v>2.9748312961631707E-2</v>
      </c>
      <c r="BF12">
        <v>2.9993900964337739E-2</v>
      </c>
      <c r="BG12">
        <v>3.0200944513285061E-2</v>
      </c>
      <c r="BH12">
        <v>3.1476475200480976E-2</v>
      </c>
      <c r="BI12">
        <v>2.9624845964279074E-2</v>
      </c>
      <c r="BJ12">
        <v>3.0231581766045269E-2</v>
      </c>
      <c r="BK12">
        <v>3.0181153784972225E-2</v>
      </c>
      <c r="BL12">
        <v>3.0583532459431531E-2</v>
      </c>
      <c r="BM12">
        <v>3.1472008677828865E-2</v>
      </c>
      <c r="BN12">
        <v>3.0232015122394682E-2</v>
      </c>
      <c r="BO12">
        <v>3.082995057928483E-2</v>
      </c>
      <c r="BP12">
        <v>3.102688161704846E-2</v>
      </c>
      <c r="BQ12">
        <v>2.9924613935863674E-2</v>
      </c>
      <c r="BR12">
        <v>2.9545042335330243E-2</v>
      </c>
      <c r="BS12">
        <v>2.9376738125663548E-2</v>
      </c>
      <c r="BT12">
        <v>3.0563463451409454E-2</v>
      </c>
      <c r="BU12">
        <v>3.1043197493423418E-2</v>
      </c>
      <c r="BV12">
        <v>2.8558364445405264E-2</v>
      </c>
      <c r="BW12">
        <v>3.1191656935914556E-2</v>
      </c>
      <c r="BX12">
        <v>2.8080362530155323E-2</v>
      </c>
      <c r="BY12">
        <v>2.939508851776107E-2</v>
      </c>
      <c r="BZ12">
        <v>3.0733587422886902E-2</v>
      </c>
      <c r="CA12">
        <v>2.8576223146492337E-2</v>
      </c>
      <c r="CB12">
        <v>3.0463243652595649E-2</v>
      </c>
      <c r="CC12">
        <v>2.9672159001412776E-2</v>
      </c>
      <c r="CD12">
        <v>2.8400762108249881E-2</v>
      </c>
      <c r="CE12">
        <v>2.9988398271419768E-2</v>
      </c>
      <c r="CF12">
        <v>3.0156565788224756E-2</v>
      </c>
      <c r="CG12">
        <v>2.9537032441070647E-2</v>
      </c>
      <c r="CH12">
        <v>2.8873958488148752E-2</v>
      </c>
      <c r="CI12">
        <v>3.0849574559702143E-2</v>
      </c>
      <c r="CJ12">
        <v>3.0631235358609725E-2</v>
      </c>
      <c r="CK12">
        <v>3.1990580138985959E-2</v>
      </c>
      <c r="CL12">
        <v>3.2058012241159305E-2</v>
      </c>
      <c r="CM12">
        <v>3.084226569264523E-2</v>
      </c>
      <c r="CN12">
        <v>3.1797374009062039E-2</v>
      </c>
      <c r="CO12">
        <v>3.0298927680680491E-2</v>
      </c>
      <c r="CP12">
        <v>3.0210695652104904E-2</v>
      </c>
      <c r="CQ12">
        <v>2.7753863228891569E-2</v>
      </c>
      <c r="CR12">
        <v>3.1806459361410376E-2</v>
      </c>
      <c r="CS12">
        <v>2.9550987677257758E-2</v>
      </c>
      <c r="CT12">
        <v>2.9594858803384128E-2</v>
      </c>
      <c r="CU12">
        <v>3.0393668438512073E-2</v>
      </c>
      <c r="CV12">
        <v>3.1478237282664141E-2</v>
      </c>
      <c r="CW12">
        <v>3.1324747694286129E-2</v>
      </c>
    </row>
    <row r="13" spans="1:101" x14ac:dyDescent="0.25">
      <c r="A13" t="s">
        <v>28</v>
      </c>
      <c r="B13">
        <v>6.9815710160170035E-3</v>
      </c>
      <c r="C13">
        <v>7.366169266887523E-3</v>
      </c>
      <c r="D13">
        <v>7.0592724396818041E-3</v>
      </c>
      <c r="E13">
        <v>7.3890910469189474E-3</v>
      </c>
      <c r="F13">
        <v>6.9949220327128261E-3</v>
      </c>
      <c r="G13">
        <v>7.097587272650991E-3</v>
      </c>
      <c r="H13">
        <v>7.1105867340965634E-3</v>
      </c>
      <c r="I13">
        <v>6.8202065991883045E-3</v>
      </c>
      <c r="J13">
        <v>6.9449211582935291E-3</v>
      </c>
      <c r="K13">
        <v>7.3476613992362154E-3</v>
      </c>
      <c r="L13">
        <v>7.0892585477321654E-3</v>
      </c>
      <c r="M13">
        <v>6.9728007482236024E-3</v>
      </c>
      <c r="N13">
        <v>7.3639415553822928E-3</v>
      </c>
      <c r="O13">
        <v>7.0178429031765759E-3</v>
      </c>
      <c r="P13">
        <v>7.4052624983706261E-3</v>
      </c>
      <c r="Q13">
        <v>7.1148858302766656E-3</v>
      </c>
      <c r="R13">
        <v>7.4749647211780025E-3</v>
      </c>
      <c r="S13">
        <v>7.3641825450145391E-3</v>
      </c>
      <c r="T13">
        <v>7.196899523792712E-3</v>
      </c>
      <c r="U13">
        <v>7.2696333587864903E-3</v>
      </c>
      <c r="V13">
        <v>6.8276895992651666E-3</v>
      </c>
      <c r="W13">
        <v>7.165330339349082E-3</v>
      </c>
      <c r="X13">
        <v>7.390566687098951E-3</v>
      </c>
      <c r="Y13">
        <v>7.4013349860987208E-3</v>
      </c>
      <c r="Z13">
        <v>7.1680847628874467E-3</v>
      </c>
      <c r="AA13">
        <v>7.2140708178711713E-3</v>
      </c>
      <c r="AB13">
        <v>6.9771038831092204E-3</v>
      </c>
      <c r="AC13">
        <v>7.2994050438716209E-3</v>
      </c>
      <c r="AD13">
        <v>6.8007147338498102E-3</v>
      </c>
      <c r="AE13">
        <v>7.606274041088561E-3</v>
      </c>
      <c r="AF13">
        <v>6.8644906554339701E-3</v>
      </c>
      <c r="AG13">
        <v>7.072370546367503E-3</v>
      </c>
      <c r="AH13">
        <v>7.3934844440918116E-3</v>
      </c>
      <c r="AI13">
        <v>7.3085877160872816E-3</v>
      </c>
      <c r="AJ13">
        <v>6.7978766466983004E-3</v>
      </c>
      <c r="AK13">
        <v>7.3843383840758786E-3</v>
      </c>
      <c r="AL13">
        <v>7.088358254488638E-3</v>
      </c>
      <c r="AM13">
        <v>7.4007050391049836E-3</v>
      </c>
      <c r="AN13">
        <v>7.36963723743675E-3</v>
      </c>
      <c r="AO13">
        <v>6.9231610723847281E-3</v>
      </c>
      <c r="AP13">
        <v>7.1247263914971303E-3</v>
      </c>
      <c r="AQ13">
        <v>7.4281793190385048E-3</v>
      </c>
      <c r="AR13">
        <v>7.3745488296509615E-3</v>
      </c>
      <c r="AS13">
        <v>7.4072693216066538E-3</v>
      </c>
      <c r="AT13">
        <v>7.1648372293884313E-3</v>
      </c>
      <c r="AU13">
        <v>7.3728322238990973E-3</v>
      </c>
      <c r="AV13">
        <v>7.4085078563334555E-3</v>
      </c>
      <c r="AW13">
        <v>7.335288191639173E-3</v>
      </c>
      <c r="AX13">
        <v>7.3860594606556052E-3</v>
      </c>
      <c r="AY13">
        <v>7.5510194672070395E-3</v>
      </c>
      <c r="AZ13">
        <v>7.4303184139808669E-3</v>
      </c>
      <c r="BA13">
        <v>7.5241588746882285E-3</v>
      </c>
      <c r="BB13">
        <v>7.253575320214322E-3</v>
      </c>
      <c r="BC13">
        <v>6.976031823130063E-3</v>
      </c>
      <c r="BD13">
        <v>7.6284332312829758E-3</v>
      </c>
      <c r="BE13">
        <v>7.4392484427690201E-3</v>
      </c>
      <c r="BF13">
        <v>7.0340315955852752E-3</v>
      </c>
      <c r="BG13">
        <v>7.3390685914852972E-3</v>
      </c>
      <c r="BH13">
        <v>7.4812864109368151E-3</v>
      </c>
      <c r="BI13">
        <v>7.1899729025405529E-3</v>
      </c>
      <c r="BJ13">
        <v>7.0972736815823464E-3</v>
      </c>
      <c r="BK13">
        <v>7.1457978070490428E-3</v>
      </c>
      <c r="BL13">
        <v>7.0676259703203381E-3</v>
      </c>
      <c r="BM13">
        <v>7.1150821748084368E-3</v>
      </c>
      <c r="BN13">
        <v>7.3460634935388069E-3</v>
      </c>
      <c r="BO13">
        <v>7.3597284321149977E-3</v>
      </c>
      <c r="BP13">
        <v>7.5573866534580725E-3</v>
      </c>
      <c r="BQ13">
        <v>7.4514497878378442E-3</v>
      </c>
      <c r="BR13">
        <v>7.3946791984909298E-3</v>
      </c>
      <c r="BS13">
        <v>7.6477555471350395E-3</v>
      </c>
      <c r="BT13">
        <v>7.1888063098077748E-3</v>
      </c>
      <c r="BU13">
        <v>7.329943094812808E-3</v>
      </c>
      <c r="BV13">
        <v>7.3885949890210492E-3</v>
      </c>
      <c r="BW13">
        <v>7.4472263464878475E-3</v>
      </c>
      <c r="BX13">
        <v>6.9939002110370983E-3</v>
      </c>
      <c r="BY13">
        <v>7.4732929530457971E-3</v>
      </c>
      <c r="BZ13">
        <v>7.1673822973798073E-3</v>
      </c>
      <c r="CA13">
        <v>7.3530564914874802E-3</v>
      </c>
      <c r="CB13">
        <v>7.4492807442369836E-3</v>
      </c>
      <c r="CC13">
        <v>7.5493397571099324E-3</v>
      </c>
      <c r="CD13">
        <v>7.1297519831215227E-3</v>
      </c>
      <c r="CE13">
        <v>7.6565471242577322E-3</v>
      </c>
      <c r="CF13">
        <v>7.5491404762012548E-3</v>
      </c>
      <c r="CG13">
        <v>7.3176498184966705E-3</v>
      </c>
      <c r="CH13">
        <v>7.2001706741287213E-3</v>
      </c>
      <c r="CI13">
        <v>7.130017832093544E-3</v>
      </c>
      <c r="CJ13">
        <v>7.1575432375463365E-3</v>
      </c>
      <c r="CK13">
        <v>7.5210493761111892E-3</v>
      </c>
      <c r="CL13">
        <v>7.4178143283028927E-3</v>
      </c>
      <c r="CM13">
        <v>7.7529256747959742E-3</v>
      </c>
      <c r="CN13">
        <v>7.6632125239957253E-3</v>
      </c>
      <c r="CO13">
        <v>7.517239596621381E-3</v>
      </c>
      <c r="CP13">
        <v>7.2685986609855721E-3</v>
      </c>
      <c r="CQ13">
        <v>7.1847646562233965E-3</v>
      </c>
      <c r="CR13">
        <v>7.5589494186093292E-3</v>
      </c>
      <c r="CS13">
        <v>7.2543352937800131E-3</v>
      </c>
      <c r="CT13">
        <v>7.1334509409289636E-3</v>
      </c>
      <c r="CU13">
        <v>7.3895660363074408E-3</v>
      </c>
      <c r="CV13">
        <v>6.9990732191895257E-3</v>
      </c>
      <c r="CW13">
        <v>7.4697723476853575E-3</v>
      </c>
    </row>
    <row r="14" spans="1:101" x14ac:dyDescent="0.25">
      <c r="A14" t="s">
        <v>29</v>
      </c>
      <c r="B14">
        <v>5.9605196842649637E-2</v>
      </c>
      <c r="C14">
        <v>6.265004404113915E-2</v>
      </c>
      <c r="D14">
        <v>6.2454221631967358E-2</v>
      </c>
      <c r="E14">
        <v>6.8558137395490937E-2</v>
      </c>
      <c r="F14">
        <v>6.7394445793456575E-2</v>
      </c>
      <c r="G14">
        <v>6.7183607123062025E-2</v>
      </c>
      <c r="H14">
        <v>6.889639592529101E-2</v>
      </c>
      <c r="I14">
        <v>6.67997834267723E-2</v>
      </c>
      <c r="J14">
        <v>6.6091535399658924E-2</v>
      </c>
      <c r="K14">
        <v>7.062789407874423E-2</v>
      </c>
      <c r="L14">
        <v>6.8491618594617651E-2</v>
      </c>
      <c r="M14">
        <v>6.8708284240516435E-2</v>
      </c>
      <c r="N14">
        <v>6.5829272118087881E-2</v>
      </c>
      <c r="O14">
        <v>6.7353177583359208E-2</v>
      </c>
      <c r="P14">
        <v>6.6539152019099157E-2</v>
      </c>
      <c r="Q14">
        <v>7.0537934782603312E-2</v>
      </c>
      <c r="R14">
        <v>6.6334329791269159E-2</v>
      </c>
      <c r="S14">
        <v>6.7530078982190614E-2</v>
      </c>
      <c r="T14">
        <v>6.7485617663906497E-2</v>
      </c>
      <c r="U14">
        <v>7.1824145062340472E-2</v>
      </c>
      <c r="V14">
        <v>6.5897197346099654E-2</v>
      </c>
      <c r="W14">
        <v>6.7000985504732477E-2</v>
      </c>
      <c r="X14">
        <v>6.8683818212234085E-2</v>
      </c>
      <c r="Y14">
        <v>6.4436648439242517E-2</v>
      </c>
      <c r="Z14">
        <v>6.9645624100345818E-2</v>
      </c>
      <c r="AA14">
        <v>7.0757619953446246E-2</v>
      </c>
      <c r="AB14">
        <v>6.6626138983956626E-2</v>
      </c>
      <c r="AC14">
        <v>6.9248119114690532E-2</v>
      </c>
      <c r="AD14">
        <v>6.7415850157863777E-2</v>
      </c>
      <c r="AE14">
        <v>6.5467551191684445E-2</v>
      </c>
      <c r="AF14">
        <v>6.5657680896151233E-2</v>
      </c>
      <c r="AG14">
        <v>6.7762679854048422E-2</v>
      </c>
      <c r="AH14">
        <v>6.8872352222535266E-2</v>
      </c>
      <c r="AI14">
        <v>6.9694256624496145E-2</v>
      </c>
      <c r="AJ14">
        <v>6.6651320974932288E-2</v>
      </c>
      <c r="AK14">
        <v>6.7552532464886933E-2</v>
      </c>
      <c r="AL14">
        <v>6.954793135488177E-2</v>
      </c>
      <c r="AM14">
        <v>6.3572119504058056E-2</v>
      </c>
      <c r="AN14">
        <v>6.7585271656848966E-2</v>
      </c>
      <c r="AO14">
        <v>6.7491258347153055E-2</v>
      </c>
      <c r="AP14">
        <v>6.7359217487569359E-2</v>
      </c>
      <c r="AQ14">
        <v>7.0775633109887187E-2</v>
      </c>
      <c r="AR14">
        <v>6.794245250038726E-2</v>
      </c>
      <c r="AS14">
        <v>6.8268582763778299E-2</v>
      </c>
      <c r="AT14">
        <v>6.8229067831654833E-2</v>
      </c>
      <c r="AU14">
        <v>6.9840461826364275E-2</v>
      </c>
      <c r="AV14">
        <v>7.122816604433041E-2</v>
      </c>
      <c r="AW14">
        <v>7.2062247352886813E-2</v>
      </c>
      <c r="AX14">
        <v>6.8024720127188187E-2</v>
      </c>
      <c r="AY14">
        <v>6.8655169176853173E-2</v>
      </c>
      <c r="AZ14">
        <v>6.8084038976893135E-2</v>
      </c>
      <c r="BA14">
        <v>7.1106852700627721E-2</v>
      </c>
      <c r="BB14">
        <v>6.9874979935637641E-2</v>
      </c>
      <c r="BC14">
        <v>6.8106020348253277E-2</v>
      </c>
      <c r="BD14">
        <v>6.8472155012301222E-2</v>
      </c>
      <c r="BE14">
        <v>6.940163693178697E-2</v>
      </c>
      <c r="BF14">
        <v>7.0187390901102681E-2</v>
      </c>
      <c r="BG14">
        <v>7.0162786778610764E-2</v>
      </c>
      <c r="BH14">
        <v>6.6507771063116269E-2</v>
      </c>
      <c r="BI14">
        <v>6.9946652277749891E-2</v>
      </c>
      <c r="BJ14">
        <v>7.2294695236933396E-2</v>
      </c>
      <c r="BK14">
        <v>7.328408090102452E-2</v>
      </c>
      <c r="BL14">
        <v>6.8274418514615423E-2</v>
      </c>
      <c r="BM14">
        <v>7.0325658631796475E-2</v>
      </c>
      <c r="BN14">
        <v>7.1385867967057814E-2</v>
      </c>
      <c r="BO14">
        <v>7.086347120922723E-2</v>
      </c>
      <c r="BP14">
        <v>7.1531125440013374E-2</v>
      </c>
      <c r="BQ14">
        <v>7.1755291608135791E-2</v>
      </c>
      <c r="BR14">
        <v>6.8360086264090861E-2</v>
      </c>
      <c r="BS14">
        <v>6.967780185991182E-2</v>
      </c>
      <c r="BT14">
        <v>6.8916638529134558E-2</v>
      </c>
      <c r="BU14">
        <v>6.8836535498291107E-2</v>
      </c>
      <c r="BV14">
        <v>6.7736670851625921E-2</v>
      </c>
      <c r="BW14">
        <v>6.948179857711391E-2</v>
      </c>
      <c r="BX14">
        <v>6.6335069686941972E-2</v>
      </c>
      <c r="BY14">
        <v>6.4855769825857501E-2</v>
      </c>
      <c r="BZ14">
        <v>6.8066491810578195E-2</v>
      </c>
      <c r="CA14">
        <v>6.6955427473189041E-2</v>
      </c>
      <c r="CB14">
        <v>6.9429694714087567E-2</v>
      </c>
      <c r="CC14">
        <v>6.8635648244995601E-2</v>
      </c>
      <c r="CD14">
        <v>6.69259696416689E-2</v>
      </c>
      <c r="CE14">
        <v>6.654582190621261E-2</v>
      </c>
      <c r="CF14">
        <v>6.9762991246915262E-2</v>
      </c>
      <c r="CG14">
        <v>6.9383791235626602E-2</v>
      </c>
      <c r="CH14">
        <v>7.1029676102563569E-2</v>
      </c>
      <c r="CI14">
        <v>6.7679616979922697E-2</v>
      </c>
      <c r="CJ14">
        <v>6.9294543676331505E-2</v>
      </c>
      <c r="CK14">
        <v>7.2467375490315469E-2</v>
      </c>
      <c r="CL14">
        <v>6.9467517450606059E-2</v>
      </c>
      <c r="CM14">
        <v>7.0867161299473333E-2</v>
      </c>
      <c r="CN14">
        <v>7.1420477270863203E-2</v>
      </c>
      <c r="CO14">
        <v>7.0543764266486619E-2</v>
      </c>
      <c r="CP14">
        <v>7.0400687969599474E-2</v>
      </c>
      <c r="CQ14">
        <v>7.019549679108962E-2</v>
      </c>
      <c r="CR14">
        <v>7.4044329146344429E-2</v>
      </c>
      <c r="CS14">
        <v>6.8998003458399612E-2</v>
      </c>
      <c r="CT14">
        <v>6.8333889726978264E-2</v>
      </c>
      <c r="CU14">
        <v>6.6838234451732481E-2</v>
      </c>
      <c r="CV14">
        <v>6.9248356799952476E-2</v>
      </c>
      <c r="CW14">
        <v>6.6066851563361645E-2</v>
      </c>
    </row>
    <row r="15" spans="1:101" x14ac:dyDescent="0.25">
      <c r="A15" t="s">
        <v>30</v>
      </c>
      <c r="B15">
        <v>1.5428750379090824E-2</v>
      </c>
      <c r="C15">
        <v>2.3983783798870582E-2</v>
      </c>
      <c r="D15">
        <v>1.4456902977115587E-2</v>
      </c>
      <c r="E15">
        <v>2.2594320172178474E-2</v>
      </c>
      <c r="F15">
        <v>1.4475538653889073E-2</v>
      </c>
      <c r="G15">
        <v>2.4033267854295177E-2</v>
      </c>
      <c r="H15">
        <v>1.4501371290825659E-2</v>
      </c>
      <c r="I15">
        <v>2.3451721764391305E-2</v>
      </c>
      <c r="J15">
        <v>1.4609501268161563E-2</v>
      </c>
      <c r="K15">
        <v>2.297557007318804E-2</v>
      </c>
      <c r="L15">
        <v>1.4389998889089928E-2</v>
      </c>
      <c r="M15">
        <v>2.3420880881498195E-2</v>
      </c>
      <c r="N15">
        <v>1.404649026142164E-2</v>
      </c>
      <c r="O15">
        <v>2.2972266962726782E-2</v>
      </c>
      <c r="P15">
        <v>1.3805534079565945E-2</v>
      </c>
      <c r="Q15">
        <v>2.2496001262381288E-2</v>
      </c>
      <c r="R15">
        <v>1.4539067849015881E-2</v>
      </c>
      <c r="S15">
        <v>2.3537999650043641E-2</v>
      </c>
      <c r="T15">
        <v>1.4007142412220907E-2</v>
      </c>
      <c r="U15">
        <v>2.3681787909291072E-2</v>
      </c>
      <c r="V15">
        <v>1.3399821211495605E-2</v>
      </c>
      <c r="W15">
        <v>2.2838129361198896E-2</v>
      </c>
      <c r="X15">
        <v>1.4712739818534142E-2</v>
      </c>
      <c r="Y15">
        <v>2.2641577510265579E-2</v>
      </c>
      <c r="Z15">
        <v>1.5269452371647497E-2</v>
      </c>
      <c r="AA15">
        <v>2.2324173137676626E-2</v>
      </c>
      <c r="AB15">
        <v>1.3836337395510365E-2</v>
      </c>
      <c r="AC15">
        <v>2.4341651174921687E-2</v>
      </c>
      <c r="AD15">
        <v>1.479383398289901E-2</v>
      </c>
      <c r="AE15">
        <v>2.2358205954736147E-2</v>
      </c>
      <c r="AF15">
        <v>1.3941795191152411E-2</v>
      </c>
      <c r="AG15">
        <v>2.2405954559890862E-2</v>
      </c>
      <c r="AH15">
        <v>1.4803215105405491E-2</v>
      </c>
      <c r="AI15">
        <v>2.4785042235599904E-2</v>
      </c>
      <c r="AJ15">
        <v>1.4320112236939766E-2</v>
      </c>
      <c r="AK15">
        <v>2.3915771377003917E-2</v>
      </c>
      <c r="AL15">
        <v>1.3995532180423473E-2</v>
      </c>
      <c r="AM15">
        <v>2.2444071701369993E-2</v>
      </c>
      <c r="AN15">
        <v>1.4492470773628549E-2</v>
      </c>
      <c r="AO15">
        <v>2.3582055749771867E-2</v>
      </c>
      <c r="AP15">
        <v>1.4568136895608165E-2</v>
      </c>
      <c r="AQ15">
        <v>2.3711214591509419E-2</v>
      </c>
      <c r="AR15">
        <v>1.4390581203647794E-2</v>
      </c>
      <c r="AS15">
        <v>2.2606674300377067E-2</v>
      </c>
      <c r="AT15">
        <v>1.4639527329053999E-2</v>
      </c>
      <c r="AU15">
        <v>2.2790427704930852E-2</v>
      </c>
      <c r="AV15">
        <v>1.4319948643364435E-2</v>
      </c>
      <c r="AW15">
        <v>2.3289853451460427E-2</v>
      </c>
      <c r="AX15">
        <v>1.4051622875387309E-2</v>
      </c>
      <c r="AY15">
        <v>2.3143673172104036E-2</v>
      </c>
      <c r="AZ15">
        <v>1.511449625635653E-2</v>
      </c>
      <c r="BA15">
        <v>2.3545581413777765E-2</v>
      </c>
      <c r="BB15">
        <v>1.432560897247161E-2</v>
      </c>
      <c r="BC15">
        <v>2.3407359579175346E-2</v>
      </c>
      <c r="BD15">
        <v>1.4286015126997559E-2</v>
      </c>
      <c r="BE15">
        <v>2.3070885698407918E-2</v>
      </c>
      <c r="BF15">
        <v>1.4884566595356009E-2</v>
      </c>
      <c r="BG15">
        <v>2.3162075285407667E-2</v>
      </c>
      <c r="BH15">
        <v>1.5420595888402097E-2</v>
      </c>
      <c r="BI15">
        <v>2.303617115998078E-2</v>
      </c>
      <c r="BJ15">
        <v>1.4926070985515552E-2</v>
      </c>
      <c r="BK15">
        <v>2.3228001355550594E-2</v>
      </c>
      <c r="BL15">
        <v>1.4620168553624148E-2</v>
      </c>
      <c r="BM15">
        <v>2.398523460119693E-2</v>
      </c>
      <c r="BN15">
        <v>1.5031149124980112E-2</v>
      </c>
      <c r="BO15">
        <v>2.3427098923957924E-2</v>
      </c>
      <c r="BP15">
        <v>1.4498207659774205E-2</v>
      </c>
      <c r="BQ15">
        <v>2.3399866634772989E-2</v>
      </c>
      <c r="BR15">
        <v>1.4952872716106356E-2</v>
      </c>
      <c r="BS15">
        <v>2.300915538467142E-2</v>
      </c>
      <c r="BT15">
        <v>1.5236482145017735E-2</v>
      </c>
      <c r="BU15">
        <v>2.3978251245002451E-2</v>
      </c>
      <c r="BV15">
        <v>1.4529642455663282E-2</v>
      </c>
      <c r="BW15">
        <v>2.3275047104702459E-2</v>
      </c>
      <c r="BX15">
        <v>1.4518302476507651E-2</v>
      </c>
      <c r="BY15">
        <v>2.3411589107375723E-2</v>
      </c>
      <c r="BZ15">
        <v>1.4536916118252965E-2</v>
      </c>
      <c r="CA15">
        <v>2.3918710008595176E-2</v>
      </c>
      <c r="CB15">
        <v>1.5075775684132426E-2</v>
      </c>
      <c r="CC15">
        <v>2.4081153469318651E-2</v>
      </c>
      <c r="CD15">
        <v>1.4960660995920753E-2</v>
      </c>
      <c r="CE15">
        <v>2.3291020908871047E-2</v>
      </c>
      <c r="CF15">
        <v>1.4373962439201537E-2</v>
      </c>
      <c r="CG15">
        <v>2.469685082604384E-2</v>
      </c>
      <c r="CH15">
        <v>1.477448877819549E-2</v>
      </c>
      <c r="CI15">
        <v>2.2723726605527194E-2</v>
      </c>
      <c r="CJ15">
        <v>1.4501974806368775E-2</v>
      </c>
      <c r="CK15">
        <v>2.3896950015974822E-2</v>
      </c>
      <c r="CL15">
        <v>1.4630009185012781E-2</v>
      </c>
      <c r="CM15">
        <v>2.3351304421711051E-2</v>
      </c>
      <c r="CN15">
        <v>1.5811541536546989E-2</v>
      </c>
      <c r="CO15">
        <v>2.3931284551264666E-2</v>
      </c>
      <c r="CP15">
        <v>1.4646194015290132E-2</v>
      </c>
      <c r="CQ15">
        <v>2.374660161811178E-2</v>
      </c>
      <c r="CR15">
        <v>1.5167595510762459E-2</v>
      </c>
      <c r="CS15">
        <v>2.3040069005697095E-2</v>
      </c>
      <c r="CT15">
        <v>1.4699591881467213E-2</v>
      </c>
      <c r="CU15">
        <v>2.2869137692367893E-2</v>
      </c>
      <c r="CV15">
        <v>1.3810486008468223E-2</v>
      </c>
      <c r="CW15">
        <v>2.3040125965249767E-2</v>
      </c>
    </row>
    <row r="16" spans="1:101" x14ac:dyDescent="0.25">
      <c r="A16" t="s">
        <v>31</v>
      </c>
      <c r="B16">
        <v>2.6841102405296434E-2</v>
      </c>
      <c r="C16">
        <v>2.5227873583163467E-2</v>
      </c>
      <c r="D16">
        <v>2.4748924442139403E-2</v>
      </c>
      <c r="E16">
        <v>2.5548043367362185E-2</v>
      </c>
      <c r="F16">
        <v>2.4089885575021276E-2</v>
      </c>
      <c r="G16">
        <v>2.4212396569082618E-2</v>
      </c>
      <c r="H16">
        <v>2.6515519229358818E-2</v>
      </c>
      <c r="I16">
        <v>2.5440958989654809E-2</v>
      </c>
      <c r="J16">
        <v>2.523790438782595E-2</v>
      </c>
      <c r="K16">
        <v>2.6392337778309443E-2</v>
      </c>
      <c r="L16">
        <v>2.4076238085194181E-2</v>
      </c>
      <c r="M16">
        <v>2.5140932038515158E-2</v>
      </c>
      <c r="N16">
        <v>2.6123911702429586E-2</v>
      </c>
      <c r="O16">
        <v>2.525549809778355E-2</v>
      </c>
      <c r="P16">
        <v>2.553360478163446E-2</v>
      </c>
      <c r="Q16">
        <v>2.6215840901420453E-2</v>
      </c>
      <c r="R16">
        <v>2.4309039634392463E-2</v>
      </c>
      <c r="S16">
        <v>2.5396903848618757E-2</v>
      </c>
      <c r="T16">
        <v>2.5757626279927014E-2</v>
      </c>
      <c r="U16">
        <v>2.5519116567760666E-2</v>
      </c>
      <c r="V16">
        <v>2.5551228901567462E-2</v>
      </c>
      <c r="W16">
        <v>2.4773867003160945E-2</v>
      </c>
      <c r="X16">
        <v>2.6294790737766787E-2</v>
      </c>
      <c r="Y16">
        <v>2.5681150620483692E-2</v>
      </c>
      <c r="Z16">
        <v>2.646768502577013E-2</v>
      </c>
      <c r="AA16">
        <v>2.545755132500864E-2</v>
      </c>
      <c r="AB16">
        <v>2.5142668251731642E-2</v>
      </c>
      <c r="AC16">
        <v>2.5955830771869168E-2</v>
      </c>
      <c r="AD16">
        <v>2.5428606596072312E-2</v>
      </c>
      <c r="AE16">
        <v>2.6336361608749175E-2</v>
      </c>
      <c r="AF16">
        <v>2.6167110748138316E-2</v>
      </c>
      <c r="AG16">
        <v>2.471375155151536E-2</v>
      </c>
      <c r="AH16">
        <v>2.6310498052854785E-2</v>
      </c>
      <c r="AI16">
        <v>2.7291474762440378E-2</v>
      </c>
      <c r="AJ16">
        <v>2.6205365146075348E-2</v>
      </c>
      <c r="AK16">
        <v>2.4915985997252272E-2</v>
      </c>
      <c r="AL16">
        <v>2.5536048950886639E-2</v>
      </c>
      <c r="AM16">
        <v>2.5484904555068303E-2</v>
      </c>
      <c r="AN16">
        <v>2.6457026702662312E-2</v>
      </c>
      <c r="AO16">
        <v>2.5158602533682906E-2</v>
      </c>
      <c r="AP16">
        <v>2.5896574421375763E-2</v>
      </c>
      <c r="AQ16">
        <v>2.5760559984014868E-2</v>
      </c>
      <c r="AR16">
        <v>2.4301068064352085E-2</v>
      </c>
      <c r="AS16">
        <v>2.60926143455355E-2</v>
      </c>
      <c r="AT16">
        <v>2.4712383217339939E-2</v>
      </c>
      <c r="AU16">
        <v>2.5142503584220835E-2</v>
      </c>
      <c r="AV16">
        <v>2.6406782747792269E-2</v>
      </c>
      <c r="AW16">
        <v>2.5630772417944678E-2</v>
      </c>
      <c r="AX16">
        <v>2.5949211161000588E-2</v>
      </c>
      <c r="AY16">
        <v>2.4826735546934837E-2</v>
      </c>
      <c r="AZ16">
        <v>2.5148531709990596E-2</v>
      </c>
      <c r="BA16">
        <v>2.6221054344899138E-2</v>
      </c>
      <c r="BB16">
        <v>2.4674013550588347E-2</v>
      </c>
      <c r="BC16">
        <v>2.5292575618806986E-2</v>
      </c>
      <c r="BD16">
        <v>2.59833048282181E-2</v>
      </c>
      <c r="BE16">
        <v>2.6229666211616019E-2</v>
      </c>
      <c r="BF16">
        <v>2.5714014550857735E-2</v>
      </c>
      <c r="BG16">
        <v>2.4707442608363678E-2</v>
      </c>
      <c r="BH16">
        <v>2.621307339349882E-2</v>
      </c>
      <c r="BI16">
        <v>2.6591808323168101E-2</v>
      </c>
      <c r="BJ16">
        <v>2.545536219410344E-2</v>
      </c>
      <c r="BK16">
        <v>2.6126573633754781E-2</v>
      </c>
      <c r="BL16">
        <v>2.5571217819955978E-2</v>
      </c>
      <c r="BM16">
        <v>2.6201580295234235E-2</v>
      </c>
      <c r="BN16">
        <v>2.6448770552178143E-2</v>
      </c>
      <c r="BO16">
        <v>2.6456381524311477E-2</v>
      </c>
      <c r="BP16">
        <v>2.4821140030564421E-2</v>
      </c>
      <c r="BQ16">
        <v>2.567404251371358E-2</v>
      </c>
      <c r="BR16">
        <v>2.5843052268960567E-2</v>
      </c>
      <c r="BS16">
        <v>2.5209908533466576E-2</v>
      </c>
      <c r="BT16">
        <v>2.5393309572984541E-2</v>
      </c>
      <c r="BU16">
        <v>2.5660954151709894E-2</v>
      </c>
      <c r="BV16">
        <v>2.5881961483559906E-2</v>
      </c>
      <c r="BW16">
        <v>2.4928674388419891E-2</v>
      </c>
      <c r="BX16">
        <v>2.6333418179686895E-2</v>
      </c>
      <c r="BY16">
        <v>2.4859078254720036E-2</v>
      </c>
      <c r="BZ16">
        <v>2.5546486885498838E-2</v>
      </c>
      <c r="CA16">
        <v>2.6248506620805048E-2</v>
      </c>
      <c r="CB16">
        <v>2.5690297524249679E-2</v>
      </c>
      <c r="CC16">
        <v>2.621883353426083E-2</v>
      </c>
      <c r="CD16">
        <v>2.5768255658658021E-2</v>
      </c>
      <c r="CE16">
        <v>2.59864747882005E-2</v>
      </c>
      <c r="CF16">
        <v>2.7429912539820727E-2</v>
      </c>
      <c r="CG16">
        <v>2.7117741292058649E-2</v>
      </c>
      <c r="CH16">
        <v>2.4656764369558933E-2</v>
      </c>
      <c r="CI16">
        <v>2.6399481135713963E-2</v>
      </c>
      <c r="CJ16">
        <v>2.5437426058246861E-2</v>
      </c>
      <c r="CK16">
        <v>2.6933702115879615E-2</v>
      </c>
      <c r="CL16">
        <v>2.5143544877919834E-2</v>
      </c>
      <c r="CM16">
        <v>2.4155330645696367E-2</v>
      </c>
      <c r="CN16">
        <v>2.6190512966265241E-2</v>
      </c>
      <c r="CO16">
        <v>2.6490475037009253E-2</v>
      </c>
      <c r="CP16">
        <v>2.6222610242939409E-2</v>
      </c>
      <c r="CQ16">
        <v>2.5693133781680273E-2</v>
      </c>
      <c r="CR16">
        <v>2.5503971505439656E-2</v>
      </c>
      <c r="CS16">
        <v>2.5119612714006801E-2</v>
      </c>
      <c r="CT16">
        <v>2.6293789066679535E-2</v>
      </c>
      <c r="CU16">
        <v>2.608988283070203E-2</v>
      </c>
      <c r="CV16">
        <v>2.4985036008417526E-2</v>
      </c>
      <c r="CW16">
        <v>2.7249397400603913E-2</v>
      </c>
    </row>
    <row r="17" spans="1:101" x14ac:dyDescent="0.25">
      <c r="A17" t="s">
        <v>33</v>
      </c>
      <c r="B17">
        <v>5.1485349079361968E-2</v>
      </c>
      <c r="C17">
        <v>5.6932008751072467E-2</v>
      </c>
      <c r="D17">
        <v>5.6729330316763499E-2</v>
      </c>
      <c r="E17">
        <v>5.8879262459470179E-2</v>
      </c>
      <c r="F17">
        <v>5.4252637112700376E-2</v>
      </c>
      <c r="G17">
        <v>5.5198832939155111E-2</v>
      </c>
      <c r="H17">
        <v>5.766348879857279E-2</v>
      </c>
      <c r="I17">
        <v>5.7302535948375609E-2</v>
      </c>
      <c r="J17">
        <v>5.6847966008823726E-2</v>
      </c>
      <c r="K17">
        <v>5.2899306861104882E-2</v>
      </c>
      <c r="L17">
        <v>5.7144952690019582E-2</v>
      </c>
      <c r="M17">
        <v>5.3398053652030812E-2</v>
      </c>
      <c r="N17">
        <v>5.3641230470461182E-2</v>
      </c>
      <c r="O17">
        <v>5.3905940054937339E-2</v>
      </c>
      <c r="P17">
        <v>5.3567985914793011E-2</v>
      </c>
      <c r="Q17">
        <v>5.4552211686947648E-2</v>
      </c>
      <c r="R17">
        <v>5.2994868623427185E-2</v>
      </c>
      <c r="S17">
        <v>5.0414009966827752E-2</v>
      </c>
      <c r="T17">
        <v>5.2446401105690099E-2</v>
      </c>
      <c r="U17">
        <v>5.1909802382754625E-2</v>
      </c>
      <c r="V17">
        <v>4.9830432570862213E-2</v>
      </c>
      <c r="W17">
        <v>5.1352777839805866E-2</v>
      </c>
      <c r="X17">
        <v>4.9570583382910087E-2</v>
      </c>
      <c r="Y17">
        <v>5.4790805076287363E-2</v>
      </c>
      <c r="Z17">
        <v>5.1465635494432858E-2</v>
      </c>
      <c r="AA17">
        <v>4.7891158747388286E-2</v>
      </c>
      <c r="AB17">
        <v>5.2510326167326232E-2</v>
      </c>
      <c r="AC17">
        <v>5.0015815179495285E-2</v>
      </c>
      <c r="AD17">
        <v>5.1543110114682968E-2</v>
      </c>
      <c r="AE17">
        <v>4.7128612396909228E-2</v>
      </c>
      <c r="AF17">
        <v>4.692365586268981E-2</v>
      </c>
      <c r="AG17">
        <v>5.0277444421937385E-2</v>
      </c>
      <c r="AH17">
        <v>4.6454157984452918E-2</v>
      </c>
      <c r="AI17">
        <v>5.0548960298151188E-2</v>
      </c>
      <c r="AJ17">
        <v>4.8830160737549651E-2</v>
      </c>
      <c r="AK17">
        <v>4.9183079497696187E-2</v>
      </c>
      <c r="AL17">
        <v>4.5220798644646044E-2</v>
      </c>
      <c r="AM17">
        <v>4.7226016439397507E-2</v>
      </c>
      <c r="AN17">
        <v>4.6484409872024283E-2</v>
      </c>
      <c r="AO17">
        <v>4.435506598020747E-2</v>
      </c>
      <c r="AP17">
        <v>4.6999356516544862E-2</v>
      </c>
      <c r="AQ17">
        <v>4.4711104952362066E-2</v>
      </c>
      <c r="AR17">
        <v>4.3160939307402453E-2</v>
      </c>
      <c r="AS17">
        <v>4.6152732250590481E-2</v>
      </c>
      <c r="AT17">
        <v>4.4205357063884246E-2</v>
      </c>
      <c r="AU17">
        <v>4.408447968419929E-2</v>
      </c>
      <c r="AV17">
        <v>4.4394191830223625E-2</v>
      </c>
      <c r="AW17">
        <v>4.2760727740582094E-2</v>
      </c>
      <c r="AX17">
        <v>4.5217442743855078E-2</v>
      </c>
      <c r="AY17">
        <v>4.4104791972107565E-2</v>
      </c>
      <c r="AZ17">
        <v>4.4045636884106447E-2</v>
      </c>
      <c r="BA17">
        <v>4.393334084220557E-2</v>
      </c>
      <c r="BB17">
        <v>4.5459141125469643E-2</v>
      </c>
      <c r="BC17">
        <v>4.4042214070499568E-2</v>
      </c>
      <c r="BD17">
        <v>4.2678574474916672E-2</v>
      </c>
      <c r="BE17">
        <v>4.2762553902311519E-2</v>
      </c>
      <c r="BF17">
        <v>4.1664103681582861E-2</v>
      </c>
      <c r="BG17">
        <v>3.9926796900324572E-2</v>
      </c>
      <c r="BH17">
        <v>4.1375759415644503E-2</v>
      </c>
      <c r="BI17">
        <v>4.0964115321550212E-2</v>
      </c>
      <c r="BJ17">
        <v>4.3146600513539135E-2</v>
      </c>
      <c r="BK17">
        <v>4.0179523779492778E-2</v>
      </c>
      <c r="BL17">
        <v>3.8437558063273224E-2</v>
      </c>
      <c r="BM17">
        <v>4.2156037185036264E-2</v>
      </c>
      <c r="BN17">
        <v>3.8902795211614459E-2</v>
      </c>
      <c r="BO17">
        <v>3.8561518649630387E-2</v>
      </c>
      <c r="BP17">
        <v>3.9131917976003176E-2</v>
      </c>
      <c r="BQ17">
        <v>3.9369831451632815E-2</v>
      </c>
      <c r="BR17">
        <v>3.889180407741389E-2</v>
      </c>
      <c r="BS17">
        <v>3.8490866505907731E-2</v>
      </c>
      <c r="BT17">
        <v>3.5780108891164362E-2</v>
      </c>
      <c r="BU17">
        <v>3.7534400807438272E-2</v>
      </c>
      <c r="BV17">
        <v>3.865240006862778E-2</v>
      </c>
      <c r="BW17">
        <v>3.6385160570307946E-2</v>
      </c>
      <c r="BX17">
        <v>3.6246993476138863E-2</v>
      </c>
      <c r="BY17">
        <v>3.4494786534513579E-2</v>
      </c>
      <c r="BZ17">
        <v>3.7403727324639452E-2</v>
      </c>
      <c r="CA17">
        <v>3.558753518594325E-2</v>
      </c>
      <c r="CB17">
        <v>3.4284718940418436E-2</v>
      </c>
      <c r="CC17">
        <v>3.5983805520164239E-2</v>
      </c>
      <c r="CD17">
        <v>3.3150890459820656E-2</v>
      </c>
      <c r="CE17">
        <v>3.4473868722556596E-2</v>
      </c>
      <c r="CF17">
        <v>3.5492874032253915E-2</v>
      </c>
      <c r="CG17">
        <v>3.2965692614545281E-2</v>
      </c>
      <c r="CH17">
        <v>3.4689789521591609E-2</v>
      </c>
      <c r="CI17">
        <v>3.2639542209894616E-2</v>
      </c>
      <c r="CJ17">
        <v>3.1852691569840802E-2</v>
      </c>
      <c r="CK17">
        <v>3.2705636063051088E-2</v>
      </c>
      <c r="CL17">
        <v>3.139620860204128E-2</v>
      </c>
      <c r="CM17">
        <v>3.3190258732041129E-2</v>
      </c>
      <c r="CN17">
        <v>3.200325264749402E-2</v>
      </c>
      <c r="CO17">
        <v>3.0426497819258262E-2</v>
      </c>
      <c r="CP17">
        <v>3.0924587866867335E-2</v>
      </c>
      <c r="CQ17">
        <v>3.0637396175676009E-2</v>
      </c>
      <c r="CR17">
        <v>3.1283821139217703E-2</v>
      </c>
      <c r="CS17">
        <v>2.9521881638393102E-2</v>
      </c>
      <c r="CT17">
        <v>2.9932784053805884E-2</v>
      </c>
      <c r="CU17">
        <v>3.0459184162559393E-2</v>
      </c>
      <c r="CV17">
        <v>3.0010163763501241E-2</v>
      </c>
      <c r="CW17">
        <v>3.0587802456220666E-2</v>
      </c>
    </row>
    <row r="18" spans="1:101" x14ac:dyDescent="0.25">
      <c r="A18" t="s">
        <v>34</v>
      </c>
      <c r="B18">
        <v>2.4964387101206278E-3</v>
      </c>
      <c r="C18">
        <v>2.1952259233604964E-3</v>
      </c>
      <c r="D18">
        <v>2.5375598757344038E-3</v>
      </c>
      <c r="E18">
        <v>2.1564920998722631E-3</v>
      </c>
      <c r="F18">
        <v>2.5692991506068145E-3</v>
      </c>
      <c r="G18">
        <v>2.2145328953301398E-3</v>
      </c>
      <c r="H18">
        <v>2.8142097986458771E-3</v>
      </c>
      <c r="I18">
        <v>2.083046164122397E-3</v>
      </c>
      <c r="J18">
        <v>2.5957602344450245E-3</v>
      </c>
      <c r="K18">
        <v>2.1623356343421695E-3</v>
      </c>
      <c r="L18">
        <v>2.6518839026062912E-3</v>
      </c>
      <c r="M18">
        <v>2.0421457018619626E-3</v>
      </c>
      <c r="N18">
        <v>2.5831086385641332E-3</v>
      </c>
      <c r="O18">
        <v>2.008559956738282E-3</v>
      </c>
      <c r="P18">
        <v>2.7809053228444185E-3</v>
      </c>
      <c r="Q18">
        <v>2.1547932958862022E-3</v>
      </c>
      <c r="R18">
        <v>2.6834377412944745E-3</v>
      </c>
      <c r="S18">
        <v>2.0855559426066084E-3</v>
      </c>
      <c r="T18">
        <v>2.7074914403864376E-3</v>
      </c>
      <c r="U18">
        <v>2.037531673185833E-3</v>
      </c>
      <c r="V18">
        <v>2.5998547722702442E-3</v>
      </c>
      <c r="W18">
        <v>2.122845799941694E-3</v>
      </c>
      <c r="X18">
        <v>2.7333824442838154E-3</v>
      </c>
      <c r="Y18">
        <v>2.1370262452337879E-3</v>
      </c>
      <c r="Z18">
        <v>2.7879141948758579E-3</v>
      </c>
      <c r="AA18">
        <v>2.1434833349635763E-3</v>
      </c>
      <c r="AB18">
        <v>2.5275382847939148E-3</v>
      </c>
      <c r="AC18">
        <v>2.171981051684545E-3</v>
      </c>
      <c r="AD18">
        <v>2.6874225681245397E-3</v>
      </c>
      <c r="AE18">
        <v>2.0841756116001015E-3</v>
      </c>
      <c r="AF18">
        <v>2.6749350305462919E-3</v>
      </c>
      <c r="AG18">
        <v>2.0642788591406585E-3</v>
      </c>
      <c r="AH18">
        <v>2.8141030979866211E-3</v>
      </c>
      <c r="AI18">
        <v>2.1333546575527393E-3</v>
      </c>
      <c r="AJ18">
        <v>2.6662767444584393E-3</v>
      </c>
      <c r="AK18">
        <v>2.0377305711388378E-3</v>
      </c>
      <c r="AL18">
        <v>2.8207399936678256E-3</v>
      </c>
      <c r="AM18">
        <v>1.9199906339340323E-3</v>
      </c>
      <c r="AN18">
        <v>2.6344486186095088E-3</v>
      </c>
      <c r="AO18">
        <v>1.9929567257333486E-3</v>
      </c>
      <c r="AP18">
        <v>2.6664059783291002E-3</v>
      </c>
      <c r="AQ18">
        <v>2.1251701813435699E-3</v>
      </c>
      <c r="AR18">
        <v>2.7043145341966285E-3</v>
      </c>
      <c r="AS18">
        <v>2.046559288101343E-3</v>
      </c>
      <c r="AT18">
        <v>2.657805978742244E-3</v>
      </c>
      <c r="AU18">
        <v>2.0920479216216393E-3</v>
      </c>
      <c r="AV18">
        <v>2.8011207871535488E-3</v>
      </c>
      <c r="AW18">
        <v>2.1052618930579069E-3</v>
      </c>
      <c r="AX18">
        <v>2.6215519034276818E-3</v>
      </c>
      <c r="AY18">
        <v>2.2016906277330414E-3</v>
      </c>
      <c r="AZ18">
        <v>2.678562678293331E-3</v>
      </c>
      <c r="BA18">
        <v>2.108395652104275E-3</v>
      </c>
      <c r="BB18">
        <v>2.8313466711529221E-3</v>
      </c>
      <c r="BC18">
        <v>2.188284831486868E-3</v>
      </c>
      <c r="BD18">
        <v>2.9502783319965815E-3</v>
      </c>
      <c r="BE18">
        <v>2.2183728339577671E-3</v>
      </c>
      <c r="BF18">
        <v>2.6199875259645656E-3</v>
      </c>
      <c r="BG18">
        <v>2.1042153211368974E-3</v>
      </c>
      <c r="BH18">
        <v>2.6478900579057791E-3</v>
      </c>
      <c r="BI18">
        <v>2.167064882363992E-3</v>
      </c>
      <c r="BJ18">
        <v>2.8151182428197002E-3</v>
      </c>
      <c r="BK18">
        <v>2.0691019338184647E-3</v>
      </c>
      <c r="BL18">
        <v>2.65222079519498E-3</v>
      </c>
      <c r="BM18">
        <v>2.0777185720229608E-3</v>
      </c>
      <c r="BN18">
        <v>2.6611106672885382E-3</v>
      </c>
      <c r="BO18">
        <v>2.1538753769415808E-3</v>
      </c>
      <c r="BP18">
        <v>2.8068227358736793E-3</v>
      </c>
      <c r="BQ18">
        <v>2.1503185675220888E-3</v>
      </c>
      <c r="BR18">
        <v>2.7290638055410747E-3</v>
      </c>
      <c r="BS18">
        <v>2.1577340606270838E-3</v>
      </c>
      <c r="BT18">
        <v>2.6852821383501597E-3</v>
      </c>
      <c r="BU18">
        <v>2.1650394545141291E-3</v>
      </c>
      <c r="BV18">
        <v>2.6315675831165E-3</v>
      </c>
      <c r="BW18">
        <v>2.1029636193615423E-3</v>
      </c>
      <c r="BX18">
        <v>2.8157411765686448E-3</v>
      </c>
      <c r="BY18">
        <v>2.1166658535440243E-3</v>
      </c>
      <c r="BZ18">
        <v>2.7980947767140148E-3</v>
      </c>
      <c r="CA18">
        <v>2.1197405513225195E-3</v>
      </c>
      <c r="CB18">
        <v>2.7168045325578231E-3</v>
      </c>
      <c r="CC18">
        <v>2.1202876476422955E-3</v>
      </c>
      <c r="CD18">
        <v>2.6350269071197469E-3</v>
      </c>
      <c r="CE18">
        <v>2.2316479880881402E-3</v>
      </c>
      <c r="CF18">
        <v>2.6474003942106622E-3</v>
      </c>
      <c r="CG18">
        <v>2.0663121724075087E-3</v>
      </c>
      <c r="CH18">
        <v>2.7858103349382457E-3</v>
      </c>
      <c r="CI18">
        <v>2.1278651421003138E-3</v>
      </c>
      <c r="CJ18">
        <v>2.5788587856320155E-3</v>
      </c>
      <c r="CK18">
        <v>2.0942411203290442E-3</v>
      </c>
      <c r="CL18">
        <v>2.729809583034583E-3</v>
      </c>
      <c r="CM18">
        <v>2.0488289395916809E-3</v>
      </c>
      <c r="CN18">
        <v>2.7542554493685243E-3</v>
      </c>
      <c r="CO18">
        <v>2.1198682880041418E-3</v>
      </c>
      <c r="CP18">
        <v>2.8064296483459234E-3</v>
      </c>
      <c r="CQ18">
        <v>2.1359595747331636E-3</v>
      </c>
      <c r="CR18">
        <v>2.7664182128450403E-3</v>
      </c>
      <c r="CS18">
        <v>1.9808847657443026E-3</v>
      </c>
      <c r="CT18">
        <v>2.8078827301974826E-3</v>
      </c>
      <c r="CU18">
        <v>2.1316583838089306E-3</v>
      </c>
      <c r="CV18">
        <v>2.6732941065906886E-3</v>
      </c>
      <c r="CW18">
        <v>2.1118058483507647E-3</v>
      </c>
    </row>
    <row r="19" spans="1:101" x14ac:dyDescent="0.25">
      <c r="A19" t="s">
        <v>35</v>
      </c>
      <c r="B19">
        <v>4.9559753048993939E-2</v>
      </c>
      <c r="C19">
        <v>4.6938448923977347E-2</v>
      </c>
      <c r="D19">
        <v>5.0736684602802534E-2</v>
      </c>
      <c r="E19">
        <v>5.2330733699311405E-2</v>
      </c>
      <c r="F19">
        <v>5.063679258988666E-2</v>
      </c>
      <c r="G19">
        <v>4.9694276138766869E-2</v>
      </c>
      <c r="H19">
        <v>5.0648072904104856E-2</v>
      </c>
      <c r="I19">
        <v>4.9998864379944677E-2</v>
      </c>
      <c r="J19">
        <v>4.8971252457605099E-2</v>
      </c>
      <c r="K19">
        <v>5.0771708265778592E-2</v>
      </c>
      <c r="L19">
        <v>5.1453216629484072E-2</v>
      </c>
      <c r="M19">
        <v>5.1118149519308834E-2</v>
      </c>
      <c r="N19">
        <v>5.0393509072443915E-2</v>
      </c>
      <c r="O19">
        <v>5.0019483504810572E-2</v>
      </c>
      <c r="P19">
        <v>5.0229555902268165E-2</v>
      </c>
      <c r="Q19">
        <v>5.0571978885242806E-2</v>
      </c>
      <c r="R19">
        <v>4.904076725069622E-2</v>
      </c>
      <c r="S19">
        <v>4.8685387806436664E-2</v>
      </c>
      <c r="T19">
        <v>4.6702812041072357E-2</v>
      </c>
      <c r="U19">
        <v>4.8380641205045725E-2</v>
      </c>
      <c r="V19">
        <v>4.9294973518043357E-2</v>
      </c>
      <c r="W19">
        <v>5.1729970751254142E-2</v>
      </c>
      <c r="X19">
        <v>5.1481405509818327E-2</v>
      </c>
      <c r="Y19">
        <v>5.0002027651558444E-2</v>
      </c>
      <c r="Z19">
        <v>5.1061770540084844E-2</v>
      </c>
      <c r="AA19">
        <v>4.9541730707975198E-2</v>
      </c>
      <c r="AB19">
        <v>5.0103087909044115E-2</v>
      </c>
      <c r="AC19">
        <v>5.280745360854653E-2</v>
      </c>
      <c r="AD19">
        <v>5.2399983829893776E-2</v>
      </c>
      <c r="AE19">
        <v>5.0585473410856396E-2</v>
      </c>
      <c r="AF19">
        <v>5.2755156850343994E-2</v>
      </c>
      <c r="AG19">
        <v>5.0960157199224448E-2</v>
      </c>
      <c r="AH19">
        <v>5.1859842855925362E-2</v>
      </c>
      <c r="AI19">
        <v>5.2203392829290804E-2</v>
      </c>
      <c r="AJ19">
        <v>4.9366957185359273E-2</v>
      </c>
      <c r="AK19">
        <v>5.0497703864846644E-2</v>
      </c>
      <c r="AL19">
        <v>5.0218870279245827E-2</v>
      </c>
      <c r="AM19">
        <v>5.2703518847346059E-2</v>
      </c>
      <c r="AN19">
        <v>5.0031982930238889E-2</v>
      </c>
      <c r="AO19">
        <v>4.9878381472628915E-2</v>
      </c>
      <c r="AP19">
        <v>5.1519513063162589E-2</v>
      </c>
      <c r="AQ19">
        <v>4.9105574640277566E-2</v>
      </c>
      <c r="AR19">
        <v>5.1217427231528452E-2</v>
      </c>
      <c r="AS19">
        <v>5.009607035419282E-2</v>
      </c>
      <c r="AT19">
        <v>5.0000104144772496E-2</v>
      </c>
      <c r="AU19">
        <v>5.1256904052138008E-2</v>
      </c>
      <c r="AV19">
        <v>4.8640766846203595E-2</v>
      </c>
      <c r="AW19">
        <v>5.0937618123096016E-2</v>
      </c>
      <c r="AX19">
        <v>5.1066954873817828E-2</v>
      </c>
      <c r="AY19">
        <v>4.8271424719015486E-2</v>
      </c>
      <c r="AZ19">
        <v>5.2055758659627256E-2</v>
      </c>
      <c r="BA19">
        <v>5.0829684831476922E-2</v>
      </c>
      <c r="BB19">
        <v>5.2493584678849695E-2</v>
      </c>
      <c r="BC19">
        <v>5.1313654536417293E-2</v>
      </c>
      <c r="BD19">
        <v>5.168896747142341E-2</v>
      </c>
      <c r="BE19">
        <v>5.2369419045324252E-2</v>
      </c>
      <c r="BF19">
        <v>5.2152525602958327E-2</v>
      </c>
      <c r="BG19">
        <v>5.0516976883019885E-2</v>
      </c>
      <c r="BH19">
        <v>5.2960437335027644E-2</v>
      </c>
      <c r="BI19">
        <v>4.9172802037312668E-2</v>
      </c>
      <c r="BJ19">
        <v>5.2193352667031734E-2</v>
      </c>
      <c r="BK19">
        <v>4.9599219633116948E-2</v>
      </c>
      <c r="BL19">
        <v>4.9681033466458094E-2</v>
      </c>
      <c r="BM19">
        <v>5.2967447239792728E-2</v>
      </c>
      <c r="BN19">
        <v>5.0914630631882687E-2</v>
      </c>
      <c r="BO19">
        <v>5.196106581031152E-2</v>
      </c>
      <c r="BP19">
        <v>5.0026483189711243E-2</v>
      </c>
      <c r="BQ19">
        <v>5.3919581955723231E-2</v>
      </c>
      <c r="BR19">
        <v>5.2050235357945389E-2</v>
      </c>
      <c r="BS19">
        <v>5.3261363107906932E-2</v>
      </c>
      <c r="BT19">
        <v>5.0299492324389572E-2</v>
      </c>
      <c r="BU19">
        <v>4.9805841047202683E-2</v>
      </c>
      <c r="BV19">
        <v>4.8754767825296377E-2</v>
      </c>
      <c r="BW19">
        <v>5.00717596334583E-2</v>
      </c>
      <c r="BX19">
        <v>5.2901404076108924E-2</v>
      </c>
      <c r="BY19">
        <v>5.0038031104105617E-2</v>
      </c>
      <c r="BZ19">
        <v>5.1066995479164823E-2</v>
      </c>
      <c r="CA19">
        <v>4.7679886104938771E-2</v>
      </c>
      <c r="CB19">
        <v>4.9545016677801285E-2</v>
      </c>
      <c r="CC19">
        <v>5.2478763875441418E-2</v>
      </c>
      <c r="CD19">
        <v>4.9723954234316171E-2</v>
      </c>
      <c r="CE19">
        <v>5.3064423957705012E-2</v>
      </c>
      <c r="CF19">
        <v>5.2400135929698562E-2</v>
      </c>
      <c r="CG19">
        <v>5.0182112044333864E-2</v>
      </c>
      <c r="CH19">
        <v>5.1805309211178083E-2</v>
      </c>
      <c r="CI19">
        <v>5.221410074412499E-2</v>
      </c>
      <c r="CJ19">
        <v>5.1351346717810366E-2</v>
      </c>
      <c r="CK19">
        <v>5.1371579646813589E-2</v>
      </c>
      <c r="CL19">
        <v>5.0092580407498456E-2</v>
      </c>
      <c r="CM19">
        <v>4.9379229504695941E-2</v>
      </c>
      <c r="CN19">
        <v>5.134336193443758E-2</v>
      </c>
      <c r="CO19">
        <v>5.2978194914447406E-2</v>
      </c>
      <c r="CP19">
        <v>5.0575578344715745E-2</v>
      </c>
      <c r="CQ19">
        <v>5.1346961543487203E-2</v>
      </c>
      <c r="CR19">
        <v>5.2315906616964371E-2</v>
      </c>
      <c r="CS19">
        <v>5.0440729562108572E-2</v>
      </c>
      <c r="CT19">
        <v>5.2202645760415674E-2</v>
      </c>
      <c r="CU19">
        <v>5.3182215474192503E-2</v>
      </c>
      <c r="CV19">
        <v>5.3674421828789315E-2</v>
      </c>
      <c r="CW19">
        <v>5.1627973234269459E-2</v>
      </c>
    </row>
    <row r="20" spans="1:101" x14ac:dyDescent="0.25">
      <c r="A20" t="s">
        <v>36</v>
      </c>
      <c r="B20">
        <v>1.1079157439813211E-2</v>
      </c>
      <c r="C20">
        <v>1.1392711402532514E-2</v>
      </c>
      <c r="D20">
        <v>1.1679018307782011E-2</v>
      </c>
      <c r="E20">
        <v>1.2020515472420381E-2</v>
      </c>
      <c r="F20">
        <v>1.135537586466198E-2</v>
      </c>
      <c r="G20">
        <v>1.1575008351976682E-2</v>
      </c>
      <c r="H20">
        <v>1.1054479459358212E-2</v>
      </c>
      <c r="I20">
        <v>1.0823641948740562E-2</v>
      </c>
      <c r="J20">
        <v>1.1287573012953103E-2</v>
      </c>
      <c r="K20">
        <v>1.095346829683644E-2</v>
      </c>
      <c r="L20">
        <v>1.0940327148428649E-2</v>
      </c>
      <c r="M20">
        <v>1.1284023472652534E-2</v>
      </c>
      <c r="N20">
        <v>1.1001818378837441E-2</v>
      </c>
      <c r="O20">
        <v>1.1551757484872031E-2</v>
      </c>
      <c r="P20">
        <v>1.0833953324261758E-2</v>
      </c>
      <c r="Q20">
        <v>1.108930419777192E-2</v>
      </c>
      <c r="R20">
        <v>1.1539829468114033E-2</v>
      </c>
      <c r="S20">
        <v>1.1104513062306249E-2</v>
      </c>
      <c r="T20">
        <v>1.1383934354950522E-2</v>
      </c>
      <c r="U20">
        <v>1.1609832920856242E-2</v>
      </c>
      <c r="V20">
        <v>1.1183087729511794E-2</v>
      </c>
      <c r="W20">
        <v>1.1351251874839128E-2</v>
      </c>
      <c r="X20">
        <v>1.1396179221372702E-2</v>
      </c>
      <c r="Y20">
        <v>1.1235110978394476E-2</v>
      </c>
      <c r="Z20">
        <v>1.1889881778607822E-2</v>
      </c>
      <c r="AA20">
        <v>1.1425907967676998E-2</v>
      </c>
      <c r="AB20">
        <v>1.1086837595402925E-2</v>
      </c>
      <c r="AC20">
        <v>1.2026848767146601E-2</v>
      </c>
      <c r="AD20">
        <v>1.0960855148938548E-2</v>
      </c>
      <c r="AE20">
        <v>1.1612392376590886E-2</v>
      </c>
      <c r="AF20">
        <v>1.1095223560640372E-2</v>
      </c>
      <c r="AG20">
        <v>1.1362054930788954E-2</v>
      </c>
      <c r="AH20">
        <v>1.1088294177589508E-2</v>
      </c>
      <c r="AI20">
        <v>1.1905609947712946E-2</v>
      </c>
      <c r="AJ20">
        <v>1.1117247704878347E-2</v>
      </c>
      <c r="AK20">
        <v>1.1234416915704683E-2</v>
      </c>
      <c r="AL20">
        <v>1.1512729105243343E-2</v>
      </c>
      <c r="AM20">
        <v>1.070536730040373E-2</v>
      </c>
      <c r="AN20">
        <v>1.1293330386850365E-2</v>
      </c>
      <c r="AO20">
        <v>1.101607052236047E-2</v>
      </c>
      <c r="AP20">
        <v>1.1749364562905408E-2</v>
      </c>
      <c r="AQ20">
        <v>1.1719869267667349E-2</v>
      </c>
      <c r="AR20">
        <v>1.1541182583237938E-2</v>
      </c>
      <c r="AS20">
        <v>1.1498121331203842E-2</v>
      </c>
      <c r="AT20">
        <v>1.0877395265609569E-2</v>
      </c>
      <c r="AU20">
        <v>1.1491006150822294E-2</v>
      </c>
      <c r="AV20">
        <v>1.0878461972198833E-2</v>
      </c>
      <c r="AW20">
        <v>1.239263585194636E-2</v>
      </c>
      <c r="AX20">
        <v>1.1322034687217557E-2</v>
      </c>
      <c r="AY20">
        <v>1.1727680965696947E-2</v>
      </c>
      <c r="AZ20">
        <v>1.126948475785376E-2</v>
      </c>
      <c r="BA20">
        <v>1.1306479403273912E-2</v>
      </c>
      <c r="BB20">
        <v>1.1484316914707715E-2</v>
      </c>
      <c r="BC20">
        <v>1.1342405924540748E-2</v>
      </c>
      <c r="BD20">
        <v>1.1728289589887407E-2</v>
      </c>
      <c r="BE20">
        <v>1.1890035480074038E-2</v>
      </c>
      <c r="BF20">
        <v>1.1229241339859555E-2</v>
      </c>
      <c r="BG20">
        <v>1.1025198043909964E-2</v>
      </c>
      <c r="BH20">
        <v>1.1839158691812719E-2</v>
      </c>
      <c r="BI20">
        <v>1.1471603444456156E-2</v>
      </c>
      <c r="BJ20">
        <v>1.1264425221694298E-2</v>
      </c>
      <c r="BK20">
        <v>1.1693960579505934E-2</v>
      </c>
      <c r="BL20">
        <v>1.0770313057690802E-2</v>
      </c>
      <c r="BM20">
        <v>1.0993731011153616E-2</v>
      </c>
      <c r="BN20">
        <v>1.0915082828326497E-2</v>
      </c>
      <c r="BO20">
        <v>1.1710813688877756E-2</v>
      </c>
      <c r="BP20">
        <v>1.124795380376342E-2</v>
      </c>
      <c r="BQ20">
        <v>1.163746923655736E-2</v>
      </c>
      <c r="BR20">
        <v>1.1439703432593195E-2</v>
      </c>
      <c r="BS20">
        <v>1.118054992767724E-2</v>
      </c>
      <c r="BT20">
        <v>1.1864216471018492E-2</v>
      </c>
      <c r="BU20">
        <v>1.1833070610272303E-2</v>
      </c>
      <c r="BV20">
        <v>1.1849807639903101E-2</v>
      </c>
      <c r="BW20">
        <v>1.1197330266666111E-2</v>
      </c>
      <c r="BX20">
        <v>1.120483785873721E-2</v>
      </c>
      <c r="BY20">
        <v>1.1264817194382409E-2</v>
      </c>
      <c r="BZ20">
        <v>1.1281365658996909E-2</v>
      </c>
      <c r="CA20">
        <v>1.1399529100058904E-2</v>
      </c>
      <c r="CB20">
        <v>1.1860103276151494E-2</v>
      </c>
      <c r="CC20">
        <v>1.2323992937738835E-2</v>
      </c>
      <c r="CD20">
        <v>1.0627967147867132E-2</v>
      </c>
      <c r="CE20">
        <v>1.1784625427874037E-2</v>
      </c>
      <c r="CF20">
        <v>1.1635577642900227E-2</v>
      </c>
      <c r="CG20">
        <v>1.1828774844900868E-2</v>
      </c>
      <c r="CH20">
        <v>1.1292785629659742E-2</v>
      </c>
      <c r="CI20">
        <v>1.1191719751738428E-2</v>
      </c>
      <c r="CJ20">
        <v>1.1394060299278202E-2</v>
      </c>
      <c r="CK20">
        <v>1.1874261499763398E-2</v>
      </c>
      <c r="CL20">
        <v>1.1296489397393365E-2</v>
      </c>
      <c r="CM20">
        <v>1.1879586834879332E-2</v>
      </c>
      <c r="CN20">
        <v>1.1681139481425759E-2</v>
      </c>
      <c r="CO20">
        <v>1.2433871806426964E-2</v>
      </c>
      <c r="CP20">
        <v>1.1833613465885889E-2</v>
      </c>
      <c r="CQ20">
        <v>1.1599312299059489E-2</v>
      </c>
      <c r="CR20">
        <v>1.1840981127962806E-2</v>
      </c>
      <c r="CS20">
        <v>1.117411136201623E-2</v>
      </c>
      <c r="CT20">
        <v>1.2044049268005381E-2</v>
      </c>
      <c r="CU20">
        <v>1.1851744936316664E-2</v>
      </c>
      <c r="CV20">
        <v>1.2027727595376358E-2</v>
      </c>
      <c r="CW20">
        <v>1.1078741753489605E-2</v>
      </c>
    </row>
    <row r="21" spans="1:101" x14ac:dyDescent="0.25">
      <c r="A21" t="s">
        <v>38</v>
      </c>
      <c r="B21">
        <v>1.6360975432325548E-6</v>
      </c>
      <c r="C21">
        <v>1.6029495427690425E-6</v>
      </c>
      <c r="D21">
        <v>1.5807028383158593E-6</v>
      </c>
      <c r="E21">
        <v>1.6758475096173405E-6</v>
      </c>
      <c r="F21">
        <v>1.5486629337785353E-6</v>
      </c>
      <c r="G21">
        <v>1.564381683802833E-6</v>
      </c>
      <c r="H21">
        <v>1.5794861567849641E-6</v>
      </c>
      <c r="I21">
        <v>1.5861202316092362E-6</v>
      </c>
      <c r="J21">
        <v>1.6106039358801353E-6</v>
      </c>
      <c r="K21">
        <v>1.6664835361852688E-6</v>
      </c>
      <c r="L21">
        <v>1.5724082884623374E-6</v>
      </c>
      <c r="M21">
        <v>1.5796544217255443E-6</v>
      </c>
      <c r="N21">
        <v>1.5543727087045285E-6</v>
      </c>
      <c r="O21">
        <v>1.5836117933026672E-6</v>
      </c>
      <c r="P21">
        <v>1.5447518107662918E-6</v>
      </c>
      <c r="Q21">
        <v>1.5697429255929137E-6</v>
      </c>
      <c r="R21">
        <v>1.6398811516147561E-6</v>
      </c>
      <c r="S21">
        <v>1.5701509371790647E-6</v>
      </c>
      <c r="T21">
        <v>1.6514141551677803E-6</v>
      </c>
      <c r="U21">
        <v>1.582665200780751E-6</v>
      </c>
      <c r="V21">
        <v>1.5677417590614455E-6</v>
      </c>
      <c r="W21">
        <v>1.5805848126403549E-6</v>
      </c>
      <c r="X21">
        <v>1.5429970463495148E-6</v>
      </c>
      <c r="Y21">
        <v>1.5284795950609189E-6</v>
      </c>
      <c r="Z21">
        <v>1.6126665333626308E-6</v>
      </c>
      <c r="AA21">
        <v>1.604362917780437E-6</v>
      </c>
      <c r="AB21">
        <v>1.5926280238697249E-6</v>
      </c>
      <c r="AC21">
        <v>1.6173681900986471E-6</v>
      </c>
      <c r="AD21">
        <v>1.648276267055459E-6</v>
      </c>
      <c r="AE21">
        <v>1.5633231710066945E-6</v>
      </c>
      <c r="AF21">
        <v>1.5602812659945556E-6</v>
      </c>
      <c r="AG21">
        <v>1.5316120632530756E-6</v>
      </c>
      <c r="AH21">
        <v>1.5590899249309128E-6</v>
      </c>
      <c r="AI21">
        <v>1.6362661859309154E-6</v>
      </c>
      <c r="AJ21">
        <v>1.5673506280226296E-6</v>
      </c>
      <c r="AK21">
        <v>1.6222852589532769E-6</v>
      </c>
      <c r="AL21">
        <v>1.559670291963764E-6</v>
      </c>
      <c r="AM21">
        <v>1.5442329077429925E-6</v>
      </c>
      <c r="AN21">
        <v>1.5943762418856405E-6</v>
      </c>
      <c r="AO21">
        <v>1.5742288278454735E-6</v>
      </c>
      <c r="AP21">
        <v>1.5774956440382942E-6</v>
      </c>
      <c r="AQ21">
        <v>1.6403097914053608E-6</v>
      </c>
      <c r="AR21">
        <v>1.5973082103062857E-6</v>
      </c>
      <c r="AS21">
        <v>1.4804028176817993E-6</v>
      </c>
      <c r="AT21">
        <v>1.5394077240651026E-6</v>
      </c>
      <c r="AU21">
        <v>1.5829679607704327E-6</v>
      </c>
      <c r="AV21">
        <v>1.6014804718761669E-6</v>
      </c>
      <c r="AW21">
        <v>1.6138173668222257E-6</v>
      </c>
      <c r="AX21">
        <v>1.5817008881106353E-6</v>
      </c>
      <c r="AY21">
        <v>1.5562051909246415E-6</v>
      </c>
      <c r="AZ21">
        <v>1.5640996980807177E-6</v>
      </c>
      <c r="BA21">
        <v>1.5660493571368631E-6</v>
      </c>
      <c r="BB21">
        <v>1.5950340222336868E-6</v>
      </c>
      <c r="BC21">
        <v>1.6079249112251104E-6</v>
      </c>
      <c r="BD21">
        <v>1.6368612194791248E-6</v>
      </c>
      <c r="BE21">
        <v>1.7062289997676104E-6</v>
      </c>
      <c r="BF21">
        <v>1.5932431555831364E-6</v>
      </c>
      <c r="BG21">
        <v>1.5825960227807557E-6</v>
      </c>
      <c r="BH21">
        <v>1.6119241671874334E-6</v>
      </c>
      <c r="BI21">
        <v>1.5901549206274638E-6</v>
      </c>
      <c r="BJ21">
        <v>1.5510429154458845E-6</v>
      </c>
      <c r="BK21">
        <v>1.6330158477935711E-6</v>
      </c>
      <c r="BL21">
        <v>1.549372928940658E-6</v>
      </c>
      <c r="BM21">
        <v>1.5246948542031856E-6</v>
      </c>
      <c r="BN21">
        <v>1.5804893429752702E-6</v>
      </c>
      <c r="BO21">
        <v>1.6358245465361828E-6</v>
      </c>
      <c r="BP21">
        <v>1.6605874257968423E-6</v>
      </c>
      <c r="BQ21">
        <v>1.5978844425060432E-6</v>
      </c>
      <c r="BR21">
        <v>1.6620582460928897E-6</v>
      </c>
      <c r="BS21">
        <v>1.6781361894592112E-6</v>
      </c>
      <c r="BT21">
        <v>1.5158068783805907E-6</v>
      </c>
      <c r="BU21">
        <v>1.6430081726990948E-6</v>
      </c>
      <c r="BV21">
        <v>1.5879383627919156E-6</v>
      </c>
      <c r="BW21">
        <v>1.6174430539769506E-6</v>
      </c>
      <c r="BX21">
        <v>1.5925306847084837E-6</v>
      </c>
      <c r="BY21">
        <v>1.6356196718365676E-6</v>
      </c>
      <c r="BZ21">
        <v>1.7041903609394401E-6</v>
      </c>
      <c r="CA21">
        <v>1.6332814420725595E-6</v>
      </c>
      <c r="CB21">
        <v>1.5820182220171629E-6</v>
      </c>
      <c r="CC21">
        <v>1.5933103841706399E-6</v>
      </c>
      <c r="CD21">
        <v>1.5946029094141996E-6</v>
      </c>
      <c r="CE21">
        <v>1.6806777648634693E-6</v>
      </c>
      <c r="CF21">
        <v>1.644564202176426E-6</v>
      </c>
      <c r="CG21">
        <v>1.6111324693011567E-6</v>
      </c>
      <c r="CH21">
        <v>1.655832649384697E-6</v>
      </c>
      <c r="CI21">
        <v>1.6203564077892498E-6</v>
      </c>
      <c r="CJ21">
        <v>1.5454400784996586E-6</v>
      </c>
      <c r="CK21">
        <v>1.6618149575653346E-6</v>
      </c>
      <c r="CL21">
        <v>1.6310198947408316E-6</v>
      </c>
      <c r="CM21">
        <v>1.6119190662778627E-6</v>
      </c>
      <c r="CN21">
        <v>1.6521128144373531E-6</v>
      </c>
      <c r="CO21">
        <v>1.6330713133353678E-6</v>
      </c>
      <c r="CP21">
        <v>1.6044734078536483E-6</v>
      </c>
      <c r="CQ21">
        <v>1.651355872863087E-6</v>
      </c>
      <c r="CR21">
        <v>1.547974003806595E-6</v>
      </c>
      <c r="CS21">
        <v>1.6154666290904502E-6</v>
      </c>
      <c r="CT21">
        <v>1.6713593009514397E-6</v>
      </c>
      <c r="CU21">
        <v>1.6050738006331558E-6</v>
      </c>
      <c r="CV21">
        <v>1.610144179561307E-6</v>
      </c>
      <c r="CW21">
        <v>1.688943718942173E-6</v>
      </c>
    </row>
    <row r="22" spans="1:101" x14ac:dyDescent="0.25">
      <c r="A22" t="s">
        <v>39</v>
      </c>
      <c r="B22">
        <v>2.4122389611883375E-4</v>
      </c>
      <c r="C22">
        <v>2.4946490516712774E-4</v>
      </c>
      <c r="D22">
        <v>2.4640538382945693E-4</v>
      </c>
      <c r="E22">
        <v>2.4495817443366937E-4</v>
      </c>
      <c r="F22">
        <v>2.3015376326877184E-4</v>
      </c>
      <c r="G22">
        <v>2.3622144753388487E-4</v>
      </c>
      <c r="H22">
        <v>2.3393402085561805E-4</v>
      </c>
      <c r="I22">
        <v>2.3782725770543796E-4</v>
      </c>
      <c r="J22">
        <v>2.2445926680938298E-4</v>
      </c>
      <c r="K22">
        <v>2.4910930956863935E-4</v>
      </c>
      <c r="L22">
        <v>2.2714808194909165E-4</v>
      </c>
      <c r="M22">
        <v>2.291466370154678E-4</v>
      </c>
      <c r="N22">
        <v>2.2414251990122931E-4</v>
      </c>
      <c r="O22">
        <v>2.3432730721300855E-4</v>
      </c>
      <c r="P22">
        <v>2.3360602442292096E-4</v>
      </c>
      <c r="Q22">
        <v>2.3571213304598377E-4</v>
      </c>
      <c r="R22">
        <v>2.3927395688718353E-4</v>
      </c>
      <c r="S22">
        <v>2.3128229791392543E-4</v>
      </c>
      <c r="T22">
        <v>2.2756220408286224E-4</v>
      </c>
      <c r="U22">
        <v>2.4550375806476314E-4</v>
      </c>
      <c r="V22">
        <v>2.260087004161944E-4</v>
      </c>
      <c r="W22">
        <v>2.2793063970819104E-4</v>
      </c>
      <c r="X22">
        <v>2.4104616348323687E-4</v>
      </c>
      <c r="Y22">
        <v>2.3428145959496929E-4</v>
      </c>
      <c r="Z22">
        <v>2.3926693206350661E-4</v>
      </c>
      <c r="AA22">
        <v>2.3812707133720796E-4</v>
      </c>
      <c r="AB22">
        <v>2.3430597011848571E-4</v>
      </c>
      <c r="AC22">
        <v>2.2463368831984694E-4</v>
      </c>
      <c r="AD22">
        <v>2.380563492728711E-4</v>
      </c>
      <c r="AE22">
        <v>2.367071607899745E-4</v>
      </c>
      <c r="AF22">
        <v>2.4503240150552821E-4</v>
      </c>
      <c r="AG22">
        <v>2.3405269046821987E-4</v>
      </c>
      <c r="AH22">
        <v>2.3549888141939599E-4</v>
      </c>
      <c r="AI22">
        <v>2.5237355171790695E-4</v>
      </c>
      <c r="AJ22">
        <v>2.3261890945952429E-4</v>
      </c>
      <c r="AK22">
        <v>2.3814258188126263E-4</v>
      </c>
      <c r="AL22">
        <v>2.3524891859702426E-4</v>
      </c>
      <c r="AM22">
        <v>2.3379674120420756E-4</v>
      </c>
      <c r="AN22">
        <v>2.2867709571410504E-4</v>
      </c>
      <c r="AO22">
        <v>2.3972637409544698E-4</v>
      </c>
      <c r="AP22">
        <v>2.4137162418964516E-4</v>
      </c>
      <c r="AQ22">
        <v>2.3879512931675138E-4</v>
      </c>
      <c r="AR22">
        <v>2.4160794994037326E-4</v>
      </c>
      <c r="AS22">
        <v>2.4223609444439786E-4</v>
      </c>
      <c r="AT22">
        <v>2.4796039136485679E-4</v>
      </c>
      <c r="AU22">
        <v>2.3933218212167652E-4</v>
      </c>
      <c r="AV22">
        <v>2.294166050724086E-4</v>
      </c>
      <c r="AW22">
        <v>2.3774750190665002E-4</v>
      </c>
      <c r="AX22">
        <v>2.1812446157374167E-4</v>
      </c>
      <c r="AY22">
        <v>2.3592843665635817E-4</v>
      </c>
      <c r="AZ22">
        <v>2.4182388589151071E-4</v>
      </c>
      <c r="BA22">
        <v>2.4535986741224273E-4</v>
      </c>
      <c r="BB22">
        <v>2.4318181310960818E-4</v>
      </c>
      <c r="BC22">
        <v>2.3370498699388766E-4</v>
      </c>
      <c r="BD22">
        <v>2.4753071406964454E-4</v>
      </c>
      <c r="BE22">
        <v>2.4324828388337118E-4</v>
      </c>
      <c r="BF22">
        <v>2.4264864549713335E-4</v>
      </c>
      <c r="BG22">
        <v>2.3390779372631975E-4</v>
      </c>
      <c r="BH22">
        <v>2.3763777469759816E-4</v>
      </c>
      <c r="BI22">
        <v>2.3200228030459511E-4</v>
      </c>
      <c r="BJ22">
        <v>2.3341604690816744E-4</v>
      </c>
      <c r="BK22">
        <v>2.3467313040841261E-4</v>
      </c>
      <c r="BL22">
        <v>2.400412834397651E-4</v>
      </c>
      <c r="BM22">
        <v>2.4371466723300712E-4</v>
      </c>
      <c r="BN22">
        <v>2.4002657730495184E-4</v>
      </c>
      <c r="BO22">
        <v>2.4383260748319028E-4</v>
      </c>
      <c r="BP22">
        <v>2.372398590967385E-4</v>
      </c>
      <c r="BQ22">
        <v>2.37869790933025E-4</v>
      </c>
      <c r="BR22">
        <v>2.4101549352832638E-4</v>
      </c>
      <c r="BS22">
        <v>2.4476784193697501E-4</v>
      </c>
      <c r="BT22">
        <v>2.4621627761277538E-4</v>
      </c>
      <c r="BU22">
        <v>2.4029119834843472E-4</v>
      </c>
      <c r="BV22">
        <v>2.3094064971646052E-4</v>
      </c>
      <c r="BW22">
        <v>2.3635336186841367E-4</v>
      </c>
      <c r="BX22">
        <v>2.3634092610123653E-4</v>
      </c>
      <c r="BY22">
        <v>2.4106213648097908E-4</v>
      </c>
      <c r="BZ22">
        <v>2.4971426237853952E-4</v>
      </c>
      <c r="CA22">
        <v>2.383772036914586E-4</v>
      </c>
      <c r="CB22">
        <v>2.3700483501145397E-4</v>
      </c>
      <c r="CC22">
        <v>2.4061197210228732E-4</v>
      </c>
      <c r="CD22">
        <v>2.2087422101228343E-4</v>
      </c>
      <c r="CE22">
        <v>2.4509026265000412E-4</v>
      </c>
      <c r="CF22">
        <v>2.4052812812571072E-4</v>
      </c>
      <c r="CG22">
        <v>2.4194928655318245E-4</v>
      </c>
      <c r="CH22">
        <v>2.4188755982934346E-4</v>
      </c>
      <c r="CI22">
        <v>2.4886475630565884E-4</v>
      </c>
      <c r="CJ22">
        <v>2.3428315416153391E-4</v>
      </c>
      <c r="CK22">
        <v>2.3587048520159801E-4</v>
      </c>
      <c r="CL22">
        <v>2.4116046735596025E-4</v>
      </c>
      <c r="CM22">
        <v>2.4501088627316731E-4</v>
      </c>
      <c r="CN22">
        <v>2.3955971916464041E-4</v>
      </c>
      <c r="CO22">
        <v>2.3727750586644792E-4</v>
      </c>
      <c r="CP22">
        <v>2.3655858590153472E-4</v>
      </c>
      <c r="CQ22">
        <v>2.5569975103523738E-4</v>
      </c>
      <c r="CR22">
        <v>2.5684843453789227E-4</v>
      </c>
      <c r="CS22">
        <v>2.3646756446073667E-4</v>
      </c>
      <c r="CT22">
        <v>2.5408011034583203E-4</v>
      </c>
      <c r="CU22">
        <v>2.4272555591075211E-4</v>
      </c>
      <c r="CV22">
        <v>2.5239519063252765E-4</v>
      </c>
      <c r="CW22">
        <v>2.4406257790832674E-4</v>
      </c>
    </row>
    <row r="23" spans="1:101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42</v>
      </c>
      <c r="B24">
        <v>2.0266760046380719E-3</v>
      </c>
      <c r="C24">
        <v>2.0685335253644742E-3</v>
      </c>
      <c r="D24">
        <v>2.0080886591905944E-3</v>
      </c>
      <c r="E24">
        <v>2.255563245358928E-3</v>
      </c>
      <c r="F24">
        <v>2.045224253936944E-3</v>
      </c>
      <c r="G24">
        <v>2.1566184612524259E-3</v>
      </c>
      <c r="H24">
        <v>2.0671713581828328E-3</v>
      </c>
      <c r="I24">
        <v>2.1483091851693414E-3</v>
      </c>
      <c r="J24">
        <v>2.0892399097800266E-3</v>
      </c>
      <c r="K24">
        <v>2.1588812719280574E-3</v>
      </c>
      <c r="L24">
        <v>2.1264269900724449E-3</v>
      </c>
      <c r="M24">
        <v>2.048203940543994E-3</v>
      </c>
      <c r="N24">
        <v>2.0738842423950856E-3</v>
      </c>
      <c r="O24">
        <v>2.1033743825661253E-3</v>
      </c>
      <c r="P24">
        <v>2.0973422253434799E-3</v>
      </c>
      <c r="Q24">
        <v>2.2338669457056784E-3</v>
      </c>
      <c r="R24">
        <v>2.2159478349221351E-3</v>
      </c>
      <c r="S24">
        <v>2.1266060632368538E-3</v>
      </c>
      <c r="T24">
        <v>2.0867029616159095E-3</v>
      </c>
      <c r="U24">
        <v>2.0980360154074455E-3</v>
      </c>
      <c r="V24">
        <v>2.069447048884585E-3</v>
      </c>
      <c r="W24">
        <v>2.1417538042363495E-3</v>
      </c>
      <c r="X24">
        <v>2.110758148978013E-3</v>
      </c>
      <c r="Y24">
        <v>2.2218921441061615E-3</v>
      </c>
      <c r="Z24">
        <v>2.1491349666937351E-3</v>
      </c>
      <c r="AA24">
        <v>2.1600483491380504E-3</v>
      </c>
      <c r="AB24">
        <v>2.0958313363589401E-3</v>
      </c>
      <c r="AC24">
        <v>2.1962022758476667E-3</v>
      </c>
      <c r="AD24">
        <v>2.0966595095424216E-3</v>
      </c>
      <c r="AE24">
        <v>2.184633073084829E-3</v>
      </c>
      <c r="AF24">
        <v>2.1204778155540925E-3</v>
      </c>
      <c r="AG24">
        <v>2.130255115779257E-3</v>
      </c>
      <c r="AH24">
        <v>2.2076865209608803E-3</v>
      </c>
      <c r="AI24">
        <v>2.2145283117151735E-3</v>
      </c>
      <c r="AJ24">
        <v>2.2405672719376648E-3</v>
      </c>
      <c r="AK24">
        <v>2.2247248836796355E-3</v>
      </c>
      <c r="AL24">
        <v>2.1969096317491273E-3</v>
      </c>
      <c r="AM24">
        <v>2.0697178622439555E-3</v>
      </c>
      <c r="AN24">
        <v>2.2303603596549974E-3</v>
      </c>
      <c r="AO24">
        <v>2.1384351083556376E-3</v>
      </c>
      <c r="AP24">
        <v>2.0387856455589899E-3</v>
      </c>
      <c r="AQ24">
        <v>2.2509015174218012E-3</v>
      </c>
      <c r="AR24">
        <v>2.1203393103486506E-3</v>
      </c>
      <c r="AS24">
        <v>2.1647445159990509E-3</v>
      </c>
      <c r="AT24">
        <v>2.0978592957479158E-3</v>
      </c>
      <c r="AU24">
        <v>2.1453328558276369E-3</v>
      </c>
      <c r="AV24">
        <v>2.1918173663469549E-3</v>
      </c>
      <c r="AW24">
        <v>2.1008505894666313E-3</v>
      </c>
      <c r="AX24">
        <v>2.2184475707103502E-3</v>
      </c>
      <c r="AY24">
        <v>2.1416942377248944E-3</v>
      </c>
      <c r="AZ24">
        <v>2.0766630348459788E-3</v>
      </c>
      <c r="BA24">
        <v>2.2066194584051436E-3</v>
      </c>
      <c r="BB24">
        <v>2.1581276032078098E-3</v>
      </c>
      <c r="BC24">
        <v>2.1537675751480152E-3</v>
      </c>
      <c r="BD24">
        <v>2.2974919506580037E-3</v>
      </c>
      <c r="BE24">
        <v>2.3141958218178536E-3</v>
      </c>
      <c r="BF24">
        <v>2.1370504605228795E-3</v>
      </c>
      <c r="BG24">
        <v>2.2397757556560727E-3</v>
      </c>
      <c r="BH24">
        <v>2.1373482265027652E-3</v>
      </c>
      <c r="BI24">
        <v>2.1486933231545124E-3</v>
      </c>
      <c r="BJ24">
        <v>2.1898048734073118E-3</v>
      </c>
      <c r="BK24">
        <v>2.2065892558661444E-3</v>
      </c>
      <c r="BL24">
        <v>2.2499339386652423E-3</v>
      </c>
      <c r="BM24">
        <v>2.0556567171870245E-3</v>
      </c>
      <c r="BN24">
        <v>2.0754781964260147E-3</v>
      </c>
      <c r="BO24">
        <v>2.1478598774743261E-3</v>
      </c>
      <c r="BP24">
        <v>2.1663004984049839E-3</v>
      </c>
      <c r="BQ24">
        <v>2.2701025298028253E-3</v>
      </c>
      <c r="BR24">
        <v>2.0993821228235555E-3</v>
      </c>
      <c r="BS24">
        <v>2.2653345756953767E-3</v>
      </c>
      <c r="BT24">
        <v>2.1190543967721256E-3</v>
      </c>
      <c r="BU24">
        <v>2.1487418297904425E-3</v>
      </c>
      <c r="BV24">
        <v>2.0299671247227292E-3</v>
      </c>
      <c r="BW24">
        <v>2.1474324931639054E-3</v>
      </c>
      <c r="BX24">
        <v>2.2140428634502942E-3</v>
      </c>
      <c r="BY24">
        <v>2.0008992822960528E-3</v>
      </c>
      <c r="BZ24">
        <v>2.1971624763684476E-3</v>
      </c>
      <c r="CA24">
        <v>2.1478424462932737E-3</v>
      </c>
      <c r="CB24">
        <v>2.2313786227076155E-3</v>
      </c>
      <c r="CC24">
        <v>2.1893246437390793E-3</v>
      </c>
      <c r="CD24">
        <v>2.0354981781612307E-3</v>
      </c>
      <c r="CE24">
        <v>2.2215869018974558E-3</v>
      </c>
      <c r="CF24">
        <v>2.2542952316385637E-3</v>
      </c>
      <c r="CG24">
        <v>2.3178587742597461E-3</v>
      </c>
      <c r="CH24">
        <v>2.1649234526973362E-3</v>
      </c>
      <c r="CI24">
        <v>2.1389304682891941E-3</v>
      </c>
      <c r="CJ24">
        <v>2.2552692722586764E-3</v>
      </c>
      <c r="CK24">
        <v>2.2604796608777927E-3</v>
      </c>
      <c r="CL24">
        <v>2.1471073692862319E-3</v>
      </c>
      <c r="CM24">
        <v>2.1903812887486703E-3</v>
      </c>
      <c r="CN24">
        <v>2.169130392404673E-3</v>
      </c>
      <c r="CO24">
        <v>2.2581166628483193E-3</v>
      </c>
      <c r="CP24">
        <v>2.2349108615930587E-3</v>
      </c>
      <c r="CQ24">
        <v>2.1757410647607173E-3</v>
      </c>
      <c r="CR24">
        <v>2.177737578941334E-3</v>
      </c>
      <c r="CS24">
        <v>2.2006165679758732E-3</v>
      </c>
      <c r="CT24">
        <v>2.1840385132447879E-3</v>
      </c>
      <c r="CU24">
        <v>2.2736134095450561E-3</v>
      </c>
      <c r="CV24">
        <v>2.1812406172198795E-3</v>
      </c>
      <c r="CW24">
        <v>2.2272633868450631E-3</v>
      </c>
    </row>
    <row r="25" spans="1:101" x14ac:dyDescent="0.25">
      <c r="A25" t="s">
        <v>43</v>
      </c>
      <c r="B25">
        <v>1.5959379653905008E-3</v>
      </c>
      <c r="C25">
        <v>1.5984654696035896E-3</v>
      </c>
      <c r="D25">
        <v>1.6387640653598102E-3</v>
      </c>
      <c r="E25">
        <v>1.6217210354613437E-3</v>
      </c>
      <c r="F25">
        <v>1.6216881039934127E-3</v>
      </c>
      <c r="G25">
        <v>1.5167631714401064E-3</v>
      </c>
      <c r="H25">
        <v>1.6035999510811581E-3</v>
      </c>
      <c r="I25">
        <v>1.537089255267878E-3</v>
      </c>
      <c r="J25">
        <v>1.5718336005860871E-3</v>
      </c>
      <c r="K25">
        <v>1.5821014402259952E-3</v>
      </c>
      <c r="L25">
        <v>1.6030563485836744E-3</v>
      </c>
      <c r="M25">
        <v>1.593507511681124E-3</v>
      </c>
      <c r="N25">
        <v>1.5596382201218052E-3</v>
      </c>
      <c r="O25">
        <v>1.4829059278906338E-3</v>
      </c>
      <c r="P25">
        <v>1.6044777160254483E-3</v>
      </c>
      <c r="Q25">
        <v>1.5827315157764177E-3</v>
      </c>
      <c r="R25">
        <v>1.6251585234945323E-3</v>
      </c>
      <c r="S25">
        <v>1.5965497501085552E-3</v>
      </c>
      <c r="T25">
        <v>1.5702883820357409E-3</v>
      </c>
      <c r="U25">
        <v>1.6202782240769291E-3</v>
      </c>
      <c r="V25">
        <v>1.5190211494296362E-3</v>
      </c>
      <c r="W25">
        <v>1.4836847775521005E-3</v>
      </c>
      <c r="X25">
        <v>1.610467734069579E-3</v>
      </c>
      <c r="Y25">
        <v>1.5818029887770496E-3</v>
      </c>
      <c r="Z25">
        <v>1.6900056069434569E-3</v>
      </c>
      <c r="AA25">
        <v>1.5629578134097103E-3</v>
      </c>
      <c r="AB25">
        <v>1.5558794471096891E-3</v>
      </c>
      <c r="AC25">
        <v>1.4767845615890752E-3</v>
      </c>
      <c r="AD25">
        <v>1.5861325239013805E-3</v>
      </c>
      <c r="AE25">
        <v>1.5571512086529427E-3</v>
      </c>
      <c r="AF25">
        <v>1.6397213601792497E-3</v>
      </c>
      <c r="AG25">
        <v>1.555294509524659E-3</v>
      </c>
      <c r="AH25">
        <v>1.6003713894742334E-3</v>
      </c>
      <c r="AI25">
        <v>1.5557497241526139E-3</v>
      </c>
      <c r="AJ25">
        <v>1.5307927634226049E-3</v>
      </c>
      <c r="AK25">
        <v>1.567269404742727E-3</v>
      </c>
      <c r="AL25">
        <v>1.6934276606990996E-3</v>
      </c>
      <c r="AM25">
        <v>1.5571248841296252E-3</v>
      </c>
      <c r="AN25">
        <v>1.6106784507664374E-3</v>
      </c>
      <c r="AO25">
        <v>1.5375215782295702E-3</v>
      </c>
      <c r="AP25">
        <v>1.610007326944605E-3</v>
      </c>
      <c r="AQ25">
        <v>1.5933630733218833E-3</v>
      </c>
      <c r="AR25">
        <v>1.6557326950562138E-3</v>
      </c>
      <c r="AS25">
        <v>1.5386125087134509E-3</v>
      </c>
      <c r="AT25">
        <v>1.7288681068030293E-3</v>
      </c>
      <c r="AU25">
        <v>1.545296159441644E-3</v>
      </c>
      <c r="AV25">
        <v>1.7635822875120002E-3</v>
      </c>
      <c r="AW25">
        <v>1.6046420319358627E-3</v>
      </c>
      <c r="AX25">
        <v>1.6215574247826219E-3</v>
      </c>
      <c r="AY25">
        <v>1.5838846657953386E-3</v>
      </c>
      <c r="AZ25">
        <v>1.6076812008877259E-3</v>
      </c>
      <c r="BA25">
        <v>1.5965899604550653E-3</v>
      </c>
      <c r="BB25">
        <v>1.7056716118867047E-3</v>
      </c>
      <c r="BC25">
        <v>1.503406634752703E-3</v>
      </c>
      <c r="BD25">
        <v>1.6276835357641262E-3</v>
      </c>
      <c r="BE25">
        <v>1.7202884560668682E-3</v>
      </c>
      <c r="BF25">
        <v>1.6776852229671009E-3</v>
      </c>
      <c r="BG25">
        <v>1.5352358331447186E-3</v>
      </c>
      <c r="BH25">
        <v>1.6031580360736639E-3</v>
      </c>
      <c r="BI25">
        <v>1.5519419043022108E-3</v>
      </c>
      <c r="BJ25">
        <v>1.5605691294795741E-3</v>
      </c>
      <c r="BK25">
        <v>1.6091371355932164E-3</v>
      </c>
      <c r="BL25">
        <v>1.5267542331054524E-3</v>
      </c>
      <c r="BM25">
        <v>1.5546364705840243E-3</v>
      </c>
      <c r="BN25">
        <v>1.5924734288459876E-3</v>
      </c>
      <c r="BO25">
        <v>1.5226699676093598E-3</v>
      </c>
      <c r="BP25">
        <v>1.6313453467987895E-3</v>
      </c>
      <c r="BQ25">
        <v>1.5619698195591212E-3</v>
      </c>
      <c r="BR25">
        <v>1.6202159013433155E-3</v>
      </c>
      <c r="BS25">
        <v>1.4975531782556852E-3</v>
      </c>
      <c r="BT25">
        <v>1.6102690543860984E-3</v>
      </c>
      <c r="BU25">
        <v>1.6683167212296493E-3</v>
      </c>
      <c r="BV25">
        <v>1.4519583210071663E-3</v>
      </c>
      <c r="BW25">
        <v>1.540579585023181E-3</v>
      </c>
      <c r="BX25">
        <v>1.7122257734469887E-3</v>
      </c>
      <c r="BY25">
        <v>1.5814807801692932E-3</v>
      </c>
      <c r="BZ25">
        <v>1.6328225523628967E-3</v>
      </c>
      <c r="CA25">
        <v>1.4505936167483041E-3</v>
      </c>
      <c r="CB25">
        <v>1.5314851287696134E-3</v>
      </c>
      <c r="CC25">
        <v>1.55517200770453E-3</v>
      </c>
      <c r="CD25">
        <v>1.5868924221408315E-3</v>
      </c>
      <c r="CE25">
        <v>1.654088479181886E-3</v>
      </c>
      <c r="CF25">
        <v>1.5626722256104591E-3</v>
      </c>
      <c r="CG25">
        <v>1.5540555394245427E-3</v>
      </c>
      <c r="CH25">
        <v>1.6331334052271534E-3</v>
      </c>
      <c r="CI25">
        <v>1.5924257735780429E-3</v>
      </c>
      <c r="CJ25">
        <v>1.5642828585145899E-3</v>
      </c>
      <c r="CK25">
        <v>1.6051000357571407E-3</v>
      </c>
      <c r="CL25">
        <v>1.5925200290353263E-3</v>
      </c>
      <c r="CM25">
        <v>1.5608618054962125E-3</v>
      </c>
      <c r="CN25">
        <v>1.6531941633228511E-3</v>
      </c>
      <c r="CO25">
        <v>1.5894763288443472E-3</v>
      </c>
      <c r="CP25">
        <v>1.6377909876533483E-3</v>
      </c>
      <c r="CQ25">
        <v>1.6492397046966902E-3</v>
      </c>
      <c r="CR25">
        <v>1.6493433212974894E-3</v>
      </c>
      <c r="CS25">
        <v>1.6403008502073224E-3</v>
      </c>
      <c r="CT25">
        <v>1.5756036646043939E-3</v>
      </c>
      <c r="CU25">
        <v>1.5525225075340224E-3</v>
      </c>
      <c r="CV25">
        <v>1.5789326129732285E-3</v>
      </c>
      <c r="CW25">
        <v>1.5946302020641947E-3</v>
      </c>
    </row>
    <row r="26" spans="1:101" x14ac:dyDescent="0.25">
      <c r="A26" t="s">
        <v>45</v>
      </c>
      <c r="B26">
        <v>6.383084562198392E-2</v>
      </c>
      <c r="C26">
        <v>6.4647989133543943E-2</v>
      </c>
      <c r="D26">
        <v>6.3219045558516956E-2</v>
      </c>
      <c r="E26">
        <v>6.4277715668760879E-2</v>
      </c>
      <c r="F26">
        <v>6.0986946546271521E-2</v>
      </c>
      <c r="G26">
        <v>6.3596862678794414E-2</v>
      </c>
      <c r="H26">
        <v>6.5022542920373308E-2</v>
      </c>
      <c r="I26">
        <v>6.3781515298398775E-2</v>
      </c>
      <c r="J26">
        <v>6.2281372932578419E-2</v>
      </c>
      <c r="K26">
        <v>6.1006209010305262E-2</v>
      </c>
      <c r="L26">
        <v>6.2407617891457809E-2</v>
      </c>
      <c r="M26">
        <v>6.1360917672605882E-2</v>
      </c>
      <c r="N26">
        <v>6.2213441064185145E-2</v>
      </c>
      <c r="O26">
        <v>6.2416915535288969E-2</v>
      </c>
      <c r="P26">
        <v>5.9193430242089756E-2</v>
      </c>
      <c r="Q26">
        <v>6.0486585923245344E-2</v>
      </c>
      <c r="R26">
        <v>6.2006539412789066E-2</v>
      </c>
      <c r="S26">
        <v>6.3014678365537424E-2</v>
      </c>
      <c r="T26">
        <v>6.1116353970568603E-2</v>
      </c>
      <c r="U26">
        <v>6.2646540301272147E-2</v>
      </c>
      <c r="V26">
        <v>6.2108655471277779E-2</v>
      </c>
      <c r="W26">
        <v>6.4801831608973348E-2</v>
      </c>
      <c r="X26">
        <v>6.488863687858111E-2</v>
      </c>
      <c r="Y26">
        <v>6.0120300473042454E-2</v>
      </c>
      <c r="Z26">
        <v>6.2658775843462355E-2</v>
      </c>
      <c r="AA26">
        <v>6.1556920593566607E-2</v>
      </c>
      <c r="AB26">
        <v>6.1612623838068779E-2</v>
      </c>
      <c r="AC26">
        <v>5.9207935073319645E-2</v>
      </c>
      <c r="AD26">
        <v>6.3975795459435034E-2</v>
      </c>
      <c r="AE26">
        <v>6.261437915344123E-2</v>
      </c>
      <c r="AF26">
        <v>6.3548640031921094E-2</v>
      </c>
      <c r="AG26">
        <v>6.5910951866288314E-2</v>
      </c>
      <c r="AH26">
        <v>6.447993337358042E-2</v>
      </c>
      <c r="AI26">
        <v>6.2280022920040472E-2</v>
      </c>
      <c r="AJ26">
        <v>6.3327365963341473E-2</v>
      </c>
      <c r="AK26">
        <v>6.5479193862311671E-2</v>
      </c>
      <c r="AL26">
        <v>6.246847054766784E-2</v>
      </c>
      <c r="AM26">
        <v>6.38472365156771E-2</v>
      </c>
      <c r="AN26">
        <v>6.2565768810379063E-2</v>
      </c>
      <c r="AO26">
        <v>6.495073656175461E-2</v>
      </c>
      <c r="AP26">
        <v>6.2708614923020864E-2</v>
      </c>
      <c r="AQ26">
        <v>6.3245376111333157E-2</v>
      </c>
      <c r="AR26">
        <v>6.2175527862134816E-2</v>
      </c>
      <c r="AS26">
        <v>6.3488416132662595E-2</v>
      </c>
      <c r="AT26">
        <v>6.6243019055040792E-2</v>
      </c>
      <c r="AU26">
        <v>5.9201317066720591E-2</v>
      </c>
      <c r="AV26">
        <v>6.3322595563649928E-2</v>
      </c>
      <c r="AW26">
        <v>6.4764466025500372E-2</v>
      </c>
      <c r="AX26">
        <v>6.2443035427764387E-2</v>
      </c>
      <c r="AY26">
        <v>6.9556085575496959E-2</v>
      </c>
      <c r="AZ26">
        <v>6.2656078669011073E-2</v>
      </c>
      <c r="BA26">
        <v>6.5744093732314143E-2</v>
      </c>
      <c r="BB26">
        <v>6.267436620118727E-2</v>
      </c>
      <c r="BC26">
        <v>6.2865369889031381E-2</v>
      </c>
      <c r="BD26">
        <v>6.4755200122357637E-2</v>
      </c>
      <c r="BE26">
        <v>6.5888860786522313E-2</v>
      </c>
      <c r="BF26">
        <v>6.2123211110040634E-2</v>
      </c>
      <c r="BG26">
        <v>6.0794072721053E-2</v>
      </c>
      <c r="BH26">
        <v>6.3207958942014641E-2</v>
      </c>
      <c r="BI26">
        <v>6.0344740454640333E-2</v>
      </c>
      <c r="BJ26">
        <v>6.4861553495543289E-2</v>
      </c>
      <c r="BK26">
        <v>6.427629716465387E-2</v>
      </c>
      <c r="BL26">
        <v>6.4489746307377027E-2</v>
      </c>
      <c r="BM26">
        <v>6.5177888111448354E-2</v>
      </c>
      <c r="BN26">
        <v>6.5392212505647446E-2</v>
      </c>
      <c r="BO26">
        <v>6.302449944946327E-2</v>
      </c>
      <c r="BP26">
        <v>6.6249187042147356E-2</v>
      </c>
      <c r="BQ26">
        <v>6.4887314957540076E-2</v>
      </c>
      <c r="BR26">
        <v>6.5738435089957734E-2</v>
      </c>
      <c r="BS26">
        <v>6.5617645825759144E-2</v>
      </c>
      <c r="BT26">
        <v>6.2453686654291234E-2</v>
      </c>
      <c r="BU26">
        <v>6.0575394168522853E-2</v>
      </c>
      <c r="BV26">
        <v>6.4651165462370208E-2</v>
      </c>
      <c r="BW26">
        <v>6.2282346795806562E-2</v>
      </c>
      <c r="BX26">
        <v>6.7297304696506424E-2</v>
      </c>
      <c r="BY26">
        <v>6.311541675648745E-2</v>
      </c>
      <c r="BZ26">
        <v>6.5378198767426496E-2</v>
      </c>
      <c r="CA26">
        <v>6.0233125177211466E-2</v>
      </c>
      <c r="CB26">
        <v>6.3131959934448617E-2</v>
      </c>
      <c r="CC26">
        <v>6.3148316695526355E-2</v>
      </c>
      <c r="CD26">
        <v>5.7953423607970365E-2</v>
      </c>
      <c r="CE26">
        <v>6.6169457508674853E-2</v>
      </c>
      <c r="CF26">
        <v>6.3612337222080623E-2</v>
      </c>
      <c r="CG26">
        <v>6.4839108615165911E-2</v>
      </c>
      <c r="CH26">
        <v>6.3120522607991059E-2</v>
      </c>
      <c r="CI26">
        <v>6.6292016519989852E-2</v>
      </c>
      <c r="CJ26">
        <v>6.673632917294231E-2</v>
      </c>
      <c r="CK26">
        <v>6.2496539793074748E-2</v>
      </c>
      <c r="CL26">
        <v>6.4020660013870717E-2</v>
      </c>
      <c r="CM26">
        <v>6.5618431488050175E-2</v>
      </c>
      <c r="CN26">
        <v>6.4096766892931853E-2</v>
      </c>
      <c r="CO26">
        <v>6.5242572040138752E-2</v>
      </c>
      <c r="CP26">
        <v>6.3583480761319033E-2</v>
      </c>
      <c r="CQ26">
        <v>6.2850940796888785E-2</v>
      </c>
      <c r="CR26">
        <v>6.3770101065142443E-2</v>
      </c>
      <c r="CS26">
        <v>6.2840141145543593E-2</v>
      </c>
      <c r="CT26">
        <v>6.0426551435497348E-2</v>
      </c>
      <c r="CU26">
        <v>6.5277238742633983E-2</v>
      </c>
      <c r="CV26">
        <v>6.3391704090611803E-2</v>
      </c>
      <c r="CW26">
        <v>6.1595519982060691E-2</v>
      </c>
    </row>
    <row r="27" spans="1:101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47</v>
      </c>
      <c r="B28">
        <v>8.4823519252018678E-4</v>
      </c>
      <c r="C28">
        <v>8.4518067995398662E-4</v>
      </c>
      <c r="D28">
        <v>8.5498897967189764E-4</v>
      </c>
      <c r="E28">
        <v>8.4717424762420209E-4</v>
      </c>
      <c r="F28">
        <v>8.502401795934877E-4</v>
      </c>
      <c r="G28">
        <v>8.2505154514340767E-4</v>
      </c>
      <c r="H28">
        <v>8.1877820887266313E-4</v>
      </c>
      <c r="I28">
        <v>8.3272542704988903E-4</v>
      </c>
      <c r="J28">
        <v>8.4835814285526452E-4</v>
      </c>
      <c r="K28">
        <v>8.1182134272269431E-4</v>
      </c>
      <c r="L28">
        <v>8.5120154646383479E-4</v>
      </c>
      <c r="M28">
        <v>8.6250472575069418E-4</v>
      </c>
      <c r="N28">
        <v>8.3489816303825156E-4</v>
      </c>
      <c r="O28">
        <v>8.3763682024074121E-4</v>
      </c>
      <c r="P28">
        <v>8.4404318962594304E-4</v>
      </c>
      <c r="Q28">
        <v>8.4353273461596422E-4</v>
      </c>
      <c r="R28">
        <v>8.4790465157660129E-4</v>
      </c>
      <c r="S28">
        <v>8.3184809278493766E-4</v>
      </c>
      <c r="T28">
        <v>8.6207906306092039E-4</v>
      </c>
      <c r="U28">
        <v>8.4238266621098235E-4</v>
      </c>
      <c r="V28">
        <v>8.3161556631489685E-4</v>
      </c>
      <c r="W28">
        <v>8.066792600433519E-4</v>
      </c>
      <c r="X28">
        <v>8.0452207662569787E-4</v>
      </c>
      <c r="Y28">
        <v>8.3676419653437378E-4</v>
      </c>
      <c r="Z28">
        <v>8.6553976648969042E-4</v>
      </c>
      <c r="AA28">
        <v>8.4569763148230977E-4</v>
      </c>
      <c r="AB28">
        <v>8.0555499637088748E-4</v>
      </c>
      <c r="AC28">
        <v>8.5597911838655228E-4</v>
      </c>
      <c r="AD28">
        <v>8.3120768621721417E-4</v>
      </c>
      <c r="AE28">
        <v>8.2838094214310212E-4</v>
      </c>
      <c r="AF28">
        <v>8.5213171134474624E-4</v>
      </c>
      <c r="AG28">
        <v>8.4587174973049079E-4</v>
      </c>
      <c r="AH28">
        <v>8.4830756299842595E-4</v>
      </c>
      <c r="AI28">
        <v>8.4608062977691912E-4</v>
      </c>
      <c r="AJ28">
        <v>8.3004554707259942E-4</v>
      </c>
      <c r="AK28">
        <v>8.8720631153056987E-4</v>
      </c>
      <c r="AL28">
        <v>9.0382130900867517E-4</v>
      </c>
      <c r="AM28">
        <v>8.1664657181655838E-4</v>
      </c>
      <c r="AN28">
        <v>8.3005355051273769E-4</v>
      </c>
      <c r="AO28">
        <v>8.6589379387563153E-4</v>
      </c>
      <c r="AP28">
        <v>8.1282182347672434E-4</v>
      </c>
      <c r="AQ28">
        <v>8.9600175102602956E-4</v>
      </c>
      <c r="AR28">
        <v>8.5957855582651053E-4</v>
      </c>
      <c r="AS28">
        <v>8.3492296037814538E-4</v>
      </c>
      <c r="AT28">
        <v>8.3905411651641457E-4</v>
      </c>
      <c r="AU28">
        <v>8.7049542791031958E-4</v>
      </c>
      <c r="AV28">
        <v>8.0985680264337697E-4</v>
      </c>
      <c r="AW28">
        <v>8.3093375388944269E-4</v>
      </c>
      <c r="AX28">
        <v>7.9865514434211064E-4</v>
      </c>
      <c r="AY28">
        <v>8.6751352016344735E-4</v>
      </c>
      <c r="AZ28">
        <v>8.3907102014796635E-4</v>
      </c>
      <c r="BA28">
        <v>8.7487966571179478E-4</v>
      </c>
      <c r="BB28">
        <v>8.6815219850511303E-4</v>
      </c>
      <c r="BC28">
        <v>8.2196727588543239E-4</v>
      </c>
      <c r="BD28">
        <v>8.8978475856370861E-4</v>
      </c>
      <c r="BE28">
        <v>8.3341504936620308E-4</v>
      </c>
      <c r="BF28">
        <v>8.2595401574625472E-4</v>
      </c>
      <c r="BG28">
        <v>8.6613177969125906E-4</v>
      </c>
      <c r="BH28">
        <v>8.5264228674047102E-4</v>
      </c>
      <c r="BI28">
        <v>8.4524780540961057E-4</v>
      </c>
      <c r="BJ28">
        <v>8.8025953772561836E-4</v>
      </c>
      <c r="BK28">
        <v>8.3517035065641459E-4</v>
      </c>
      <c r="BL28">
        <v>8.6994059515505115E-4</v>
      </c>
      <c r="BM28">
        <v>8.6363880624900583E-4</v>
      </c>
      <c r="BN28">
        <v>8.9895389920056337E-4</v>
      </c>
      <c r="BO28">
        <v>8.458453942022762E-4</v>
      </c>
      <c r="BP28">
        <v>8.3526808521820946E-4</v>
      </c>
      <c r="BQ28">
        <v>8.4492098307515165E-4</v>
      </c>
      <c r="BR28">
        <v>8.7131025108977585E-4</v>
      </c>
      <c r="BS28">
        <v>8.9994480309917122E-4</v>
      </c>
      <c r="BT28">
        <v>8.5798170176502625E-4</v>
      </c>
      <c r="BU28">
        <v>8.6920346361863679E-4</v>
      </c>
      <c r="BV28">
        <v>8.7072842112218549E-4</v>
      </c>
      <c r="BW28">
        <v>8.7397467318504755E-4</v>
      </c>
      <c r="BX28">
        <v>8.5662479197482378E-4</v>
      </c>
      <c r="BY28">
        <v>8.4318674870856455E-4</v>
      </c>
      <c r="BZ28">
        <v>8.4340803724453647E-4</v>
      </c>
      <c r="CA28">
        <v>8.2854168692532426E-4</v>
      </c>
      <c r="CB28">
        <v>8.6432057125063481E-4</v>
      </c>
      <c r="CC28">
        <v>8.8275397959439368E-4</v>
      </c>
      <c r="CD28">
        <v>7.9644835341662566E-4</v>
      </c>
      <c r="CE28">
        <v>8.4899981001798489E-4</v>
      </c>
      <c r="CF28">
        <v>8.7766166426657237E-4</v>
      </c>
      <c r="CG28">
        <v>8.4811248233824675E-4</v>
      </c>
      <c r="CH28">
        <v>9.0047656636219975E-4</v>
      </c>
      <c r="CI28">
        <v>8.6175070577854639E-4</v>
      </c>
      <c r="CJ28">
        <v>8.3659929266515821E-4</v>
      </c>
      <c r="CK28">
        <v>8.8147083629168627E-4</v>
      </c>
      <c r="CL28">
        <v>8.7421567059059132E-4</v>
      </c>
      <c r="CM28">
        <v>8.4700034335748544E-4</v>
      </c>
      <c r="CN28">
        <v>8.8160413451440279E-4</v>
      </c>
      <c r="CO28">
        <v>8.52586102676711E-4</v>
      </c>
      <c r="CP28">
        <v>8.6830749583912965E-4</v>
      </c>
      <c r="CQ28">
        <v>8.5103161290073324E-4</v>
      </c>
      <c r="CR28">
        <v>8.3444444733899391E-4</v>
      </c>
      <c r="CS28">
        <v>8.4969216202271359E-4</v>
      </c>
      <c r="CT28">
        <v>8.5839053392151811E-4</v>
      </c>
      <c r="CU28">
        <v>7.9402898930478513E-4</v>
      </c>
      <c r="CV28">
        <v>8.7750129814842873E-4</v>
      </c>
      <c r="CW28">
        <v>8.3692080467610169E-4</v>
      </c>
    </row>
    <row r="29" spans="1:101" x14ac:dyDescent="0.25">
      <c r="A29" t="s">
        <v>50</v>
      </c>
      <c r="B29">
        <v>1.5160575693954578E-3</v>
      </c>
      <c r="C29">
        <v>1.6302810259468668E-3</v>
      </c>
      <c r="D29">
        <v>1.5241800826595218E-3</v>
      </c>
      <c r="E29">
        <v>1.553840145285864E-3</v>
      </c>
      <c r="F29">
        <v>1.5750004621430387E-3</v>
      </c>
      <c r="G29">
        <v>1.5599940359876177E-3</v>
      </c>
      <c r="H29">
        <v>1.4370217413613008E-3</v>
      </c>
      <c r="I29">
        <v>1.4661831287478711E-3</v>
      </c>
      <c r="J29">
        <v>1.5356862098283622E-3</v>
      </c>
      <c r="K29">
        <v>1.5911520278186816E-3</v>
      </c>
      <c r="L29">
        <v>1.497131600714697E-3</v>
      </c>
      <c r="M29">
        <v>1.496567593532802E-3</v>
      </c>
      <c r="N29">
        <v>1.5246797847940036E-3</v>
      </c>
      <c r="O29">
        <v>1.4851742791367646E-3</v>
      </c>
      <c r="P29">
        <v>1.4064735233907995E-3</v>
      </c>
      <c r="Q29">
        <v>1.5034970016525224E-3</v>
      </c>
      <c r="R29">
        <v>1.5729454578894992E-3</v>
      </c>
      <c r="S29">
        <v>1.583125155055266E-3</v>
      </c>
      <c r="T29">
        <v>1.5778996746082085E-3</v>
      </c>
      <c r="U29">
        <v>1.5683743284620919E-3</v>
      </c>
      <c r="V29">
        <v>1.4927934223728306E-3</v>
      </c>
      <c r="W29">
        <v>1.5472804838179068E-3</v>
      </c>
      <c r="X29">
        <v>1.5129896939510357E-3</v>
      </c>
      <c r="Y29">
        <v>1.5309542851798489E-3</v>
      </c>
      <c r="Z29">
        <v>1.5657552515646914E-3</v>
      </c>
      <c r="AA29">
        <v>1.5345462992242044E-3</v>
      </c>
      <c r="AB29">
        <v>1.5507143825105793E-3</v>
      </c>
      <c r="AC29">
        <v>1.570464722828135E-3</v>
      </c>
      <c r="AD29">
        <v>1.4984469405929829E-3</v>
      </c>
      <c r="AE29">
        <v>1.5196867268805862E-3</v>
      </c>
      <c r="AF29">
        <v>1.4437939960443981E-3</v>
      </c>
      <c r="AG29">
        <v>1.4935403480606506E-3</v>
      </c>
      <c r="AH29">
        <v>1.5609697355755175E-3</v>
      </c>
      <c r="AI29">
        <v>1.5078803327674038E-3</v>
      </c>
      <c r="AJ29">
        <v>1.4995350054868846E-3</v>
      </c>
      <c r="AK29">
        <v>1.4952955059256297E-3</v>
      </c>
      <c r="AL29">
        <v>1.5644031157078097E-3</v>
      </c>
      <c r="AM29">
        <v>1.578660347554699E-3</v>
      </c>
      <c r="AN29">
        <v>1.553490779546775E-3</v>
      </c>
      <c r="AO29">
        <v>1.5986095485177047E-3</v>
      </c>
      <c r="AP29">
        <v>1.4427075254186729E-3</v>
      </c>
      <c r="AQ29">
        <v>1.6021595581917391E-3</v>
      </c>
      <c r="AR29">
        <v>1.5585348486755648E-3</v>
      </c>
      <c r="AS29">
        <v>1.5923443803252408E-3</v>
      </c>
      <c r="AT29">
        <v>1.5255786799454477E-3</v>
      </c>
      <c r="AU29">
        <v>1.6007209670551561E-3</v>
      </c>
      <c r="AV29">
        <v>1.5421082904875445E-3</v>
      </c>
      <c r="AW29">
        <v>1.4850929412336914E-3</v>
      </c>
      <c r="AX29">
        <v>1.5220368671180731E-3</v>
      </c>
      <c r="AY29">
        <v>1.4909194072450168E-3</v>
      </c>
      <c r="AZ29">
        <v>1.4506084470561726E-3</v>
      </c>
      <c r="BA29">
        <v>1.5809408300007594E-3</v>
      </c>
      <c r="BB29">
        <v>1.5037001016674075E-3</v>
      </c>
      <c r="BC29">
        <v>1.4951563463822782E-3</v>
      </c>
      <c r="BD29">
        <v>1.5590920729046528E-3</v>
      </c>
      <c r="BE29">
        <v>1.5164405409431659E-3</v>
      </c>
      <c r="BF29">
        <v>1.5584751288862148E-3</v>
      </c>
      <c r="BG29">
        <v>1.5404771766659451E-3</v>
      </c>
      <c r="BH29">
        <v>1.5970047378210223E-3</v>
      </c>
      <c r="BI29">
        <v>1.5746875315020114E-3</v>
      </c>
      <c r="BJ29">
        <v>1.5079845153087316E-3</v>
      </c>
      <c r="BK29">
        <v>1.5524993036847305E-3</v>
      </c>
      <c r="BL29">
        <v>1.5420935046510569E-3</v>
      </c>
      <c r="BM29">
        <v>1.5397401164574632E-3</v>
      </c>
      <c r="BN29">
        <v>1.6136660893446735E-3</v>
      </c>
      <c r="BO29">
        <v>1.4938285954950122E-3</v>
      </c>
      <c r="BP29">
        <v>1.4990440979614752E-3</v>
      </c>
      <c r="BQ29">
        <v>1.5394480517605918E-3</v>
      </c>
      <c r="BR29">
        <v>1.5123442082708952E-3</v>
      </c>
      <c r="BS29">
        <v>1.5409703573296461E-3</v>
      </c>
      <c r="BT29">
        <v>1.5908440592831727E-3</v>
      </c>
      <c r="BU29">
        <v>1.6071401265761228E-3</v>
      </c>
      <c r="BV29">
        <v>1.5352490046597863E-3</v>
      </c>
      <c r="BW29">
        <v>1.5992175454105193E-3</v>
      </c>
      <c r="BX29">
        <v>1.5370931991870922E-3</v>
      </c>
      <c r="BY29">
        <v>1.6169941552696275E-3</v>
      </c>
      <c r="BZ29">
        <v>1.5921454608934481E-3</v>
      </c>
      <c r="CA29">
        <v>1.5405166982287561E-3</v>
      </c>
      <c r="CB29">
        <v>1.5086210564337493E-3</v>
      </c>
      <c r="CC29">
        <v>1.5259772266596233E-3</v>
      </c>
      <c r="CD29">
        <v>1.5915993296834897E-3</v>
      </c>
      <c r="CE29">
        <v>1.630266789520876E-3</v>
      </c>
      <c r="CF29">
        <v>1.5063687365882378E-3</v>
      </c>
      <c r="CG29">
        <v>1.5825800167128864E-3</v>
      </c>
      <c r="CH29">
        <v>1.4885605326349885E-3</v>
      </c>
      <c r="CI29">
        <v>1.5748458872692098E-3</v>
      </c>
      <c r="CJ29">
        <v>1.5781461413429774E-3</v>
      </c>
      <c r="CK29">
        <v>1.5998524405984762E-3</v>
      </c>
      <c r="CL29">
        <v>1.5826958041298589E-3</v>
      </c>
      <c r="CM29">
        <v>1.6180856548142547E-3</v>
      </c>
      <c r="CN29">
        <v>1.6330089532442856E-3</v>
      </c>
      <c r="CO29">
        <v>1.5374769414440372E-3</v>
      </c>
      <c r="CP29">
        <v>1.6537995095550844E-3</v>
      </c>
      <c r="CQ29">
        <v>1.6107123580574767E-3</v>
      </c>
      <c r="CR29">
        <v>1.6082739501102874E-3</v>
      </c>
      <c r="CS29">
        <v>1.5694660351429348E-3</v>
      </c>
      <c r="CT29">
        <v>1.5606041084268156E-3</v>
      </c>
      <c r="CU29">
        <v>1.6169313446558592E-3</v>
      </c>
      <c r="CV29">
        <v>1.5625429989001396E-3</v>
      </c>
      <c r="CW29">
        <v>1.5612767354507141E-3</v>
      </c>
    </row>
    <row r="30" spans="1:101" x14ac:dyDescent="0.25">
      <c r="A30" t="s">
        <v>51</v>
      </c>
      <c r="B30">
        <v>2.7592817081902423E-3</v>
      </c>
      <c r="C30">
        <v>2.8605086556091545E-3</v>
      </c>
      <c r="D30">
        <v>2.7832176901133217E-3</v>
      </c>
      <c r="E30">
        <v>2.9356697262393071E-3</v>
      </c>
      <c r="F30">
        <v>2.7730355715343256E-3</v>
      </c>
      <c r="G30">
        <v>2.8568236822526555E-3</v>
      </c>
      <c r="H30">
        <v>2.8783068080397833E-3</v>
      </c>
      <c r="I30">
        <v>2.7724854052017887E-3</v>
      </c>
      <c r="J30">
        <v>2.7586575659362543E-3</v>
      </c>
      <c r="K30">
        <v>2.76855901563641E-3</v>
      </c>
      <c r="L30">
        <v>2.7786148420268068E-3</v>
      </c>
      <c r="M30">
        <v>2.8357496149805411E-3</v>
      </c>
      <c r="N30">
        <v>2.7319046691043907E-3</v>
      </c>
      <c r="O30">
        <v>2.937123163254794E-3</v>
      </c>
      <c r="P30">
        <v>2.8072023192684896E-3</v>
      </c>
      <c r="Q30">
        <v>2.8511482645786775E-3</v>
      </c>
      <c r="R30">
        <v>2.7240709028995801E-3</v>
      </c>
      <c r="S30">
        <v>2.8004130840619305E-3</v>
      </c>
      <c r="T30">
        <v>2.6383993015433966E-3</v>
      </c>
      <c r="U30">
        <v>2.6641489932437454E-3</v>
      </c>
      <c r="V30">
        <v>2.7945801511504186E-3</v>
      </c>
      <c r="W30">
        <v>2.8523942045500582E-3</v>
      </c>
      <c r="X30">
        <v>2.8735381433323747E-3</v>
      </c>
      <c r="Y30">
        <v>2.8709144907782865E-3</v>
      </c>
      <c r="Z30">
        <v>2.8040923498946109E-3</v>
      </c>
      <c r="AA30">
        <v>2.7466519183489144E-3</v>
      </c>
      <c r="AB30">
        <v>2.7648982595955339E-3</v>
      </c>
      <c r="AC30">
        <v>2.9659037453355869E-3</v>
      </c>
      <c r="AD30">
        <v>2.8021582743113409E-3</v>
      </c>
      <c r="AE30">
        <v>2.64419634504023E-3</v>
      </c>
      <c r="AF30">
        <v>2.8906464179125099E-3</v>
      </c>
      <c r="AG30">
        <v>2.8410552959649113E-3</v>
      </c>
      <c r="AH30">
        <v>2.957793634530081E-3</v>
      </c>
      <c r="AI30">
        <v>3.0460111388909586E-3</v>
      </c>
      <c r="AJ30">
        <v>2.7846962667305106E-3</v>
      </c>
      <c r="AK30">
        <v>2.7793206227974408E-3</v>
      </c>
      <c r="AL30">
        <v>2.9036797099854452E-3</v>
      </c>
      <c r="AM30">
        <v>2.8349707114402531E-3</v>
      </c>
      <c r="AN30">
        <v>2.7490295067226886E-3</v>
      </c>
      <c r="AO30">
        <v>2.8694736641226726E-3</v>
      </c>
      <c r="AP30">
        <v>2.8459415017720252E-3</v>
      </c>
      <c r="AQ30">
        <v>3.0634167995362816E-3</v>
      </c>
      <c r="AR30">
        <v>2.8989865551150877E-3</v>
      </c>
      <c r="AS30">
        <v>2.8694443621544168E-3</v>
      </c>
      <c r="AT30">
        <v>2.8386125844451007E-3</v>
      </c>
      <c r="AU30">
        <v>2.9879008694940817E-3</v>
      </c>
      <c r="AV30">
        <v>2.9861284526097004E-3</v>
      </c>
      <c r="AW30">
        <v>2.803476058400423E-3</v>
      </c>
      <c r="AX30">
        <v>2.8583949489532899E-3</v>
      </c>
      <c r="AY30">
        <v>2.8899021021146594E-3</v>
      </c>
      <c r="AZ30">
        <v>2.7743877730210648E-3</v>
      </c>
      <c r="BA30">
        <v>2.8707160827478894E-3</v>
      </c>
      <c r="BB30">
        <v>2.9827370359406429E-3</v>
      </c>
      <c r="BC30">
        <v>2.8803934990510476E-3</v>
      </c>
      <c r="BD30">
        <v>3.0385637533835393E-3</v>
      </c>
      <c r="BE30">
        <v>2.9022640066076501E-3</v>
      </c>
      <c r="BF30">
        <v>2.8855405217220261E-3</v>
      </c>
      <c r="BG30">
        <v>2.9561045245721949E-3</v>
      </c>
      <c r="BH30">
        <v>2.9226015194756517E-3</v>
      </c>
      <c r="BI30">
        <v>2.7661026762947241E-3</v>
      </c>
      <c r="BJ30">
        <v>2.7640939846458961E-3</v>
      </c>
      <c r="BK30">
        <v>2.8777150084343581E-3</v>
      </c>
      <c r="BL30">
        <v>2.825491837509222E-3</v>
      </c>
      <c r="BM30">
        <v>2.7391773256102434E-3</v>
      </c>
      <c r="BN30">
        <v>2.9806452585013059E-3</v>
      </c>
      <c r="BO30">
        <v>2.8614957897649799E-3</v>
      </c>
      <c r="BP30">
        <v>2.8874364807697415E-3</v>
      </c>
      <c r="BQ30">
        <v>2.8519969892863897E-3</v>
      </c>
      <c r="BR30">
        <v>2.7379304554000666E-3</v>
      </c>
      <c r="BS30">
        <v>2.9657389112957041E-3</v>
      </c>
      <c r="BT30">
        <v>2.8536863825396777E-3</v>
      </c>
      <c r="BU30">
        <v>2.8652788281516004E-3</v>
      </c>
      <c r="BV30">
        <v>2.8103569411007368E-3</v>
      </c>
      <c r="BW30">
        <v>2.8421380764268832E-3</v>
      </c>
      <c r="BX30">
        <v>2.8279929543246025E-3</v>
      </c>
      <c r="BY30">
        <v>2.8562430889023864E-3</v>
      </c>
      <c r="BZ30">
        <v>2.8291497599690859E-3</v>
      </c>
      <c r="CA30">
        <v>2.9380838864644342E-3</v>
      </c>
      <c r="CB30">
        <v>3.0298282712563312E-3</v>
      </c>
      <c r="CC30">
        <v>2.9355426262850834E-3</v>
      </c>
      <c r="CD30">
        <v>2.8506958504219415E-3</v>
      </c>
      <c r="CE30">
        <v>2.7906948659316899E-3</v>
      </c>
      <c r="CF30">
        <v>2.7870231722074497E-3</v>
      </c>
      <c r="CG30">
        <v>2.9825858149779378E-3</v>
      </c>
      <c r="CH30">
        <v>2.82744555359662E-3</v>
      </c>
      <c r="CI30">
        <v>2.8921452612696483E-3</v>
      </c>
      <c r="CJ30">
        <v>2.8191855366798478E-3</v>
      </c>
      <c r="CK30">
        <v>2.9675865556756265E-3</v>
      </c>
      <c r="CL30">
        <v>2.9004044213657644E-3</v>
      </c>
      <c r="CM30">
        <v>2.7916361438665646E-3</v>
      </c>
      <c r="CN30">
        <v>2.8521949725749643E-3</v>
      </c>
      <c r="CO30">
        <v>3.0093840660545884E-3</v>
      </c>
      <c r="CP30">
        <v>3.0049709530155324E-3</v>
      </c>
      <c r="CQ30">
        <v>2.8825012474527063E-3</v>
      </c>
      <c r="CR30">
        <v>2.9541826131311462E-3</v>
      </c>
      <c r="CS30">
        <v>2.8401525605786229E-3</v>
      </c>
      <c r="CT30">
        <v>2.9269329445959511E-3</v>
      </c>
      <c r="CU30">
        <v>2.966544693234781E-3</v>
      </c>
      <c r="CV30">
        <v>2.8166107857255608E-3</v>
      </c>
      <c r="CW30">
        <v>2.8687987210996749E-3</v>
      </c>
    </row>
    <row r="31" spans="1:101" x14ac:dyDescent="0.25">
      <c r="A31" t="s">
        <v>52</v>
      </c>
      <c r="B31">
        <v>6.668091483391079E-4</v>
      </c>
      <c r="C31">
        <v>7.0727858333373146E-4</v>
      </c>
      <c r="D31">
        <v>7.1451158326491643E-4</v>
      </c>
      <c r="E31">
        <v>7.4611177477318521E-4</v>
      </c>
      <c r="F31">
        <v>7.2935180075610188E-4</v>
      </c>
      <c r="G31">
        <v>7.056488131724955E-4</v>
      </c>
      <c r="H31">
        <v>7.1594069743055719E-4</v>
      </c>
      <c r="I31">
        <v>7.0078571294872956E-4</v>
      </c>
      <c r="J31">
        <v>6.7390046932539805E-4</v>
      </c>
      <c r="K31">
        <v>7.2254490783609166E-4</v>
      </c>
      <c r="L31">
        <v>7.3799019264414879E-4</v>
      </c>
      <c r="M31">
        <v>6.8806469959229626E-4</v>
      </c>
      <c r="N31">
        <v>6.8376686235655263E-4</v>
      </c>
      <c r="O31">
        <v>7.1439459764752861E-4</v>
      </c>
      <c r="P31">
        <v>7.2917858860449222E-4</v>
      </c>
      <c r="Q31">
        <v>7.156130583068636E-4</v>
      </c>
      <c r="R31">
        <v>7.0443033014142063E-4</v>
      </c>
      <c r="S31">
        <v>7.24620943248588E-4</v>
      </c>
      <c r="T31">
        <v>6.8099931881047601E-4</v>
      </c>
      <c r="U31">
        <v>7.2633499681560936E-4</v>
      </c>
      <c r="V31">
        <v>7.2437278930858153E-4</v>
      </c>
      <c r="W31">
        <v>7.0214163080065779E-4</v>
      </c>
      <c r="X31">
        <v>7.345230902302683E-4</v>
      </c>
      <c r="Y31">
        <v>7.1206259366868958E-4</v>
      </c>
      <c r="Z31">
        <v>7.8071733190795273E-4</v>
      </c>
      <c r="AA31">
        <v>7.1420056267203214E-4</v>
      </c>
      <c r="AB31">
        <v>7.0971754806026699E-4</v>
      </c>
      <c r="AC31">
        <v>7.2779998177443747E-4</v>
      </c>
      <c r="AD31">
        <v>7.3696784432368881E-4</v>
      </c>
      <c r="AE31">
        <v>7.1297102932362671E-4</v>
      </c>
      <c r="AF31">
        <v>7.0924231630257106E-4</v>
      </c>
      <c r="AG31">
        <v>7.2563757397942313E-4</v>
      </c>
      <c r="AH31">
        <v>7.1987895052517221E-4</v>
      </c>
      <c r="AI31">
        <v>7.3420181463392431E-4</v>
      </c>
      <c r="AJ31">
        <v>7.2113203567508017E-4</v>
      </c>
      <c r="AK31">
        <v>7.0710227028585872E-4</v>
      </c>
      <c r="AL31">
        <v>7.2140588527944919E-4</v>
      </c>
      <c r="AM31">
        <v>6.858304287662442E-4</v>
      </c>
      <c r="AN31">
        <v>7.1944750989673758E-4</v>
      </c>
      <c r="AO31">
        <v>7.0603396523655584E-4</v>
      </c>
      <c r="AP31">
        <v>7.1024246053755301E-4</v>
      </c>
      <c r="AQ31">
        <v>7.0328600684403176E-4</v>
      </c>
      <c r="AR31">
        <v>7.3119988386079486E-4</v>
      </c>
      <c r="AS31">
        <v>7.2403217528935258E-4</v>
      </c>
      <c r="AT31">
        <v>7.278829248538091E-4</v>
      </c>
      <c r="AU31">
        <v>7.2815238964426307E-4</v>
      </c>
      <c r="AV31">
        <v>7.2662185129902768E-4</v>
      </c>
      <c r="AW31">
        <v>7.2788176637716929E-4</v>
      </c>
      <c r="AX31">
        <v>7.0888952717828506E-4</v>
      </c>
      <c r="AY31">
        <v>7.3112426840143355E-4</v>
      </c>
      <c r="AZ31">
        <v>7.160711163202685E-4</v>
      </c>
      <c r="BA31">
        <v>7.1259952354422854E-4</v>
      </c>
      <c r="BB31">
        <v>7.2230678930525205E-4</v>
      </c>
      <c r="BC31">
        <v>6.9044767340357158E-4</v>
      </c>
      <c r="BD31">
        <v>7.0230614701858078E-4</v>
      </c>
      <c r="BE31">
        <v>7.0848222730784862E-4</v>
      </c>
      <c r="BF31">
        <v>7.0687605932840574E-4</v>
      </c>
      <c r="BG31">
        <v>6.8537514602873338E-4</v>
      </c>
      <c r="BH31">
        <v>7.2789663907798726E-4</v>
      </c>
      <c r="BI31">
        <v>7.3335735000495375E-4</v>
      </c>
      <c r="BJ31">
        <v>6.9081006444004795E-4</v>
      </c>
      <c r="BK31">
        <v>7.0652669320654497E-4</v>
      </c>
      <c r="BL31">
        <v>7.0731395140170318E-4</v>
      </c>
      <c r="BM31">
        <v>7.6315281242115575E-4</v>
      </c>
      <c r="BN31">
        <v>7.4172913576834524E-4</v>
      </c>
      <c r="BO31">
        <v>7.2310093206525415E-4</v>
      </c>
      <c r="BP31">
        <v>7.2083211981022752E-4</v>
      </c>
      <c r="BQ31">
        <v>7.4533880458796734E-4</v>
      </c>
      <c r="BR31">
        <v>7.1166804096622503E-4</v>
      </c>
      <c r="BS31">
        <v>7.1780622232593141E-4</v>
      </c>
      <c r="BT31">
        <v>7.380478401497495E-4</v>
      </c>
      <c r="BU31">
        <v>7.1627441347424934E-4</v>
      </c>
      <c r="BV31">
        <v>7.3861714228833021E-4</v>
      </c>
      <c r="BW31">
        <v>7.1845098691116914E-4</v>
      </c>
      <c r="BX31">
        <v>7.1632087565331993E-4</v>
      </c>
      <c r="BY31">
        <v>6.8541154117695386E-4</v>
      </c>
      <c r="BZ31">
        <v>7.0155487365642635E-4</v>
      </c>
      <c r="CA31">
        <v>7.1198046954677806E-4</v>
      </c>
      <c r="CB31">
        <v>7.3866464777144682E-4</v>
      </c>
      <c r="CC31">
        <v>7.0085409178625383E-4</v>
      </c>
      <c r="CD31">
        <v>6.7478543590586599E-4</v>
      </c>
      <c r="CE31">
        <v>7.6446261039857331E-4</v>
      </c>
      <c r="CF31">
        <v>7.4486560243663838E-4</v>
      </c>
      <c r="CG31">
        <v>6.9650793584401141E-4</v>
      </c>
      <c r="CH31">
        <v>7.569106758762423E-4</v>
      </c>
      <c r="CI31">
        <v>7.1566067743844455E-4</v>
      </c>
      <c r="CJ31">
        <v>7.4387628974277034E-4</v>
      </c>
      <c r="CK31">
        <v>7.3716679166560832E-4</v>
      </c>
      <c r="CL31">
        <v>7.3325812573790509E-4</v>
      </c>
      <c r="CM31">
        <v>7.4471410054725081E-4</v>
      </c>
      <c r="CN31">
        <v>7.1788840162274837E-4</v>
      </c>
      <c r="CO31">
        <v>8.091030880105996E-4</v>
      </c>
      <c r="CP31">
        <v>7.3367673294648058E-4</v>
      </c>
      <c r="CQ31">
        <v>7.1087848689622903E-4</v>
      </c>
      <c r="CR31">
        <v>7.4445370688624372E-4</v>
      </c>
      <c r="CS31">
        <v>7.1803242714073832E-4</v>
      </c>
      <c r="CT31">
        <v>7.543354668096045E-4</v>
      </c>
      <c r="CU31">
        <v>7.054994814253017E-4</v>
      </c>
      <c r="CV31">
        <v>7.5710908877953012E-4</v>
      </c>
      <c r="CW31">
        <v>7.5458705630226334E-4</v>
      </c>
    </row>
    <row r="32" spans="1:101" x14ac:dyDescent="0.25">
      <c r="A32" t="s">
        <v>53</v>
      </c>
      <c r="B32">
        <v>9.7207450779478405E-4</v>
      </c>
      <c r="C32">
        <v>1.0423488086975998E-3</v>
      </c>
      <c r="D32">
        <v>9.7510183330986125E-4</v>
      </c>
      <c r="E32">
        <v>1.03263725441439E-3</v>
      </c>
      <c r="F32">
        <v>9.9129003842189645E-4</v>
      </c>
      <c r="G32">
        <v>1.0082397448170017E-3</v>
      </c>
      <c r="H32">
        <v>1.0002234828623503E-3</v>
      </c>
      <c r="I32">
        <v>1.0358332570819743E-3</v>
      </c>
      <c r="J32">
        <v>9.4345406065510858E-4</v>
      </c>
      <c r="K32">
        <v>1.019482116163341E-3</v>
      </c>
      <c r="L32">
        <v>1.0018830518381911E-3</v>
      </c>
      <c r="M32">
        <v>9.5917016512047704E-4</v>
      </c>
      <c r="N32">
        <v>1.0363400098962587E-3</v>
      </c>
      <c r="O32">
        <v>1.0081657157575616E-3</v>
      </c>
      <c r="P32">
        <v>9.4642294671474104E-4</v>
      </c>
      <c r="Q32">
        <v>1.030500165719619E-3</v>
      </c>
      <c r="R32">
        <v>9.9640448986797301E-4</v>
      </c>
      <c r="S32">
        <v>1.0298218712287126E-3</v>
      </c>
      <c r="T32">
        <v>1.012996273926313E-3</v>
      </c>
      <c r="U32">
        <v>9.8003535062390098E-4</v>
      </c>
      <c r="V32">
        <v>9.6884984612041172E-4</v>
      </c>
      <c r="W32">
        <v>9.9553491919299577E-4</v>
      </c>
      <c r="X32">
        <v>9.6918961228158065E-4</v>
      </c>
      <c r="Y32">
        <v>1.0128274347581329E-3</v>
      </c>
      <c r="Z32">
        <v>1.0219629073503057E-3</v>
      </c>
      <c r="AA32">
        <v>9.9154742560099733E-4</v>
      </c>
      <c r="AB32">
        <v>9.8991535042653399E-4</v>
      </c>
      <c r="AC32">
        <v>9.9019185982445845E-4</v>
      </c>
      <c r="AD32">
        <v>1.0019873344286278E-3</v>
      </c>
      <c r="AE32">
        <v>9.8608856558365736E-4</v>
      </c>
      <c r="AF32">
        <v>1.0155271796660867E-3</v>
      </c>
      <c r="AG32">
        <v>1.0175418443495552E-3</v>
      </c>
      <c r="AH32">
        <v>1.0358611409442677E-3</v>
      </c>
      <c r="AI32">
        <v>1.0117778675972631E-3</v>
      </c>
      <c r="AJ32">
        <v>9.9149854091802386E-4</v>
      </c>
      <c r="AK32">
        <v>9.4266416128844968E-4</v>
      </c>
      <c r="AL32">
        <v>9.3694310230178616E-4</v>
      </c>
      <c r="AM32">
        <v>9.9797381729295367E-4</v>
      </c>
      <c r="AN32">
        <v>9.6722231585498085E-4</v>
      </c>
      <c r="AO32">
        <v>9.6354951134935312E-4</v>
      </c>
      <c r="AP32">
        <v>1.0048866162591663E-3</v>
      </c>
      <c r="AQ32">
        <v>9.9232123157398265E-4</v>
      </c>
      <c r="AR32">
        <v>9.4153975176414825E-4</v>
      </c>
      <c r="AS32">
        <v>1.0086102917197751E-3</v>
      </c>
      <c r="AT32">
        <v>1.032651875722914E-3</v>
      </c>
      <c r="AU32">
        <v>1.0400190895157411E-3</v>
      </c>
      <c r="AV32">
        <v>1.0430616178553282E-3</v>
      </c>
      <c r="AW32">
        <v>1.0019769861987578E-3</v>
      </c>
      <c r="AX32">
        <v>1.0156380961025833E-3</v>
      </c>
      <c r="AY32">
        <v>1.0031981577490173E-3</v>
      </c>
      <c r="AZ32">
        <v>9.9635207986139012E-4</v>
      </c>
      <c r="BA32">
        <v>1.0169668627370099E-3</v>
      </c>
      <c r="BB32">
        <v>1.0251039046736625E-3</v>
      </c>
      <c r="BC32">
        <v>9.771748346340365E-4</v>
      </c>
      <c r="BD32">
        <v>9.2801004393075362E-4</v>
      </c>
      <c r="BE32">
        <v>1.0295215595006748E-3</v>
      </c>
      <c r="BF32">
        <v>9.7635753338383533E-4</v>
      </c>
      <c r="BG32">
        <v>9.7236409021085894E-4</v>
      </c>
      <c r="BH32">
        <v>1.0231380224899381E-3</v>
      </c>
      <c r="BI32">
        <v>1.0007201344447328E-3</v>
      </c>
      <c r="BJ32">
        <v>1.0401932713285523E-3</v>
      </c>
      <c r="BK32">
        <v>1.0595774149558647E-3</v>
      </c>
      <c r="BL32">
        <v>9.6369173546825913E-4</v>
      </c>
      <c r="BM32">
        <v>1.0075798569298318E-3</v>
      </c>
      <c r="BN32">
        <v>1.007257173336186E-3</v>
      </c>
      <c r="BO32">
        <v>1.0198105059266666E-3</v>
      </c>
      <c r="BP32">
        <v>9.7099607579060156E-4</v>
      </c>
      <c r="BQ32">
        <v>1.0440713855931936E-3</v>
      </c>
      <c r="BR32">
        <v>9.7592406342382563E-4</v>
      </c>
      <c r="BS32">
        <v>1.0351880357817502E-3</v>
      </c>
      <c r="BT32">
        <v>9.7050027941672729E-4</v>
      </c>
      <c r="BU32">
        <v>9.8683302243460095E-4</v>
      </c>
      <c r="BV32">
        <v>1.0021578693682135E-3</v>
      </c>
      <c r="BW32">
        <v>9.6984284613742169E-4</v>
      </c>
      <c r="BX32">
        <v>9.8599740991591692E-4</v>
      </c>
      <c r="BY32">
        <v>9.9194283606532092E-4</v>
      </c>
      <c r="BZ32">
        <v>1.0207590061858626E-3</v>
      </c>
      <c r="CA32">
        <v>1.0077322496697247E-3</v>
      </c>
      <c r="CB32">
        <v>1.0445779393707107E-3</v>
      </c>
      <c r="CC32">
        <v>1.0213306417410709E-3</v>
      </c>
      <c r="CD32">
        <v>9.318420586820822E-4</v>
      </c>
      <c r="CE32">
        <v>1.0155524509594862E-3</v>
      </c>
      <c r="CF32">
        <v>1.0104053285357984E-3</v>
      </c>
      <c r="CG32">
        <v>1.0042600296003882E-3</v>
      </c>
      <c r="CH32">
        <v>1.0182555156956351E-3</v>
      </c>
      <c r="CI32">
        <v>1.0415129480514987E-3</v>
      </c>
      <c r="CJ32">
        <v>1.0009948241187824E-3</v>
      </c>
      <c r="CK32">
        <v>1.0171024086256027E-3</v>
      </c>
      <c r="CL32">
        <v>9.8929841312458966E-4</v>
      </c>
      <c r="CM32">
        <v>1.0072724139977133E-3</v>
      </c>
      <c r="CN32">
        <v>1.044988790621788E-3</v>
      </c>
      <c r="CO32">
        <v>1.0114966278099626E-3</v>
      </c>
      <c r="CP32">
        <v>1.0976181411147317E-3</v>
      </c>
      <c r="CQ32">
        <v>1.0415779219909945E-3</v>
      </c>
      <c r="CR32">
        <v>9.9225829661627233E-4</v>
      </c>
      <c r="CS32">
        <v>9.9800224998626563E-4</v>
      </c>
      <c r="CT32">
        <v>9.8285736480575175E-4</v>
      </c>
      <c r="CU32">
        <v>9.8782317036368765E-4</v>
      </c>
      <c r="CV32">
        <v>9.8110228814267657E-4</v>
      </c>
      <c r="CW32">
        <v>1.0247240941784639E-3</v>
      </c>
    </row>
    <row r="33" spans="1:101" x14ac:dyDescent="0.25">
      <c r="A33" t="s">
        <v>54</v>
      </c>
      <c r="B33">
        <v>1.8378559548611281E-3</v>
      </c>
      <c r="C33">
        <v>1.8831151706404877E-3</v>
      </c>
      <c r="D33">
        <v>1.8525289875647491E-3</v>
      </c>
      <c r="E33">
        <v>1.8837134796231782E-3</v>
      </c>
      <c r="F33">
        <v>1.8193983233623973E-3</v>
      </c>
      <c r="G33">
        <v>1.7945463139986744E-3</v>
      </c>
      <c r="H33">
        <v>1.7984259857254912E-3</v>
      </c>
      <c r="I33">
        <v>1.7129911777150908E-3</v>
      </c>
      <c r="J33">
        <v>1.797130890571697E-3</v>
      </c>
      <c r="K33">
        <v>1.8885905946060381E-3</v>
      </c>
      <c r="L33">
        <v>1.7136381892097271E-3</v>
      </c>
      <c r="M33">
        <v>1.8039535574266633E-3</v>
      </c>
      <c r="N33">
        <v>1.7537917759432144E-3</v>
      </c>
      <c r="O33">
        <v>1.825187263063257E-3</v>
      </c>
      <c r="P33">
        <v>1.8174540127419557E-3</v>
      </c>
      <c r="Q33">
        <v>1.9521590323620969E-3</v>
      </c>
      <c r="R33">
        <v>1.8324967080592582E-3</v>
      </c>
      <c r="S33">
        <v>1.7488731953881217E-3</v>
      </c>
      <c r="T33">
        <v>1.8690336938577915E-3</v>
      </c>
      <c r="U33">
        <v>1.718927448878711E-3</v>
      </c>
      <c r="V33">
        <v>1.6973564917566494E-3</v>
      </c>
      <c r="W33">
        <v>1.8475314726057975E-3</v>
      </c>
      <c r="X33">
        <v>1.8876576713305077E-3</v>
      </c>
      <c r="Y33">
        <v>1.8995933113934219E-3</v>
      </c>
      <c r="Z33">
        <v>1.8260425787782195E-3</v>
      </c>
      <c r="AA33">
        <v>1.8162979846727384E-3</v>
      </c>
      <c r="AB33">
        <v>1.7076542619905526E-3</v>
      </c>
      <c r="AC33">
        <v>1.8268245605546117E-3</v>
      </c>
      <c r="AD33">
        <v>1.7916866477766854E-3</v>
      </c>
      <c r="AE33">
        <v>1.8069296860602285E-3</v>
      </c>
      <c r="AF33">
        <v>1.7732549030142191E-3</v>
      </c>
      <c r="AG33">
        <v>1.7951976333688161E-3</v>
      </c>
      <c r="AH33">
        <v>1.8812092206045743E-3</v>
      </c>
      <c r="AI33">
        <v>1.9065553610863469E-3</v>
      </c>
      <c r="AJ33">
        <v>1.7534871162648302E-3</v>
      </c>
      <c r="AK33">
        <v>1.7618689540310018E-3</v>
      </c>
      <c r="AL33">
        <v>1.849135709232402E-3</v>
      </c>
      <c r="AM33">
        <v>1.7887618616486971E-3</v>
      </c>
      <c r="AN33">
        <v>1.8225761629173871E-3</v>
      </c>
      <c r="AO33">
        <v>1.7489083068023582E-3</v>
      </c>
      <c r="AP33">
        <v>1.8333399571192541E-3</v>
      </c>
      <c r="AQ33">
        <v>1.9006257296879429E-3</v>
      </c>
      <c r="AR33">
        <v>1.8701102764621317E-3</v>
      </c>
      <c r="AS33">
        <v>1.8108307375180981E-3</v>
      </c>
      <c r="AT33">
        <v>1.806696543047817E-3</v>
      </c>
      <c r="AU33">
        <v>1.8998109159166514E-3</v>
      </c>
      <c r="AV33">
        <v>1.7219623024165547E-3</v>
      </c>
      <c r="AW33">
        <v>1.7853619326400885E-3</v>
      </c>
      <c r="AX33">
        <v>1.8058347955344715E-3</v>
      </c>
      <c r="AY33">
        <v>1.7767339967133978E-3</v>
      </c>
      <c r="AZ33">
        <v>1.854997015743438E-3</v>
      </c>
      <c r="BA33">
        <v>1.8825757079081909E-3</v>
      </c>
      <c r="BB33">
        <v>1.925069729188187E-3</v>
      </c>
      <c r="BC33">
        <v>1.8114907122025168E-3</v>
      </c>
      <c r="BD33">
        <v>1.8428508569119557E-3</v>
      </c>
      <c r="BE33">
        <v>1.8392131796822685E-3</v>
      </c>
      <c r="BF33">
        <v>1.8513445657573169E-3</v>
      </c>
      <c r="BG33">
        <v>1.8095856134830014E-3</v>
      </c>
      <c r="BH33">
        <v>1.821921924942196E-3</v>
      </c>
      <c r="BI33">
        <v>1.850467834797181E-3</v>
      </c>
      <c r="BJ33">
        <v>1.8281171180053858E-3</v>
      </c>
      <c r="BK33">
        <v>1.7479907636973407E-3</v>
      </c>
      <c r="BL33">
        <v>1.8270723978939013E-3</v>
      </c>
      <c r="BM33">
        <v>1.8903332972446791E-3</v>
      </c>
      <c r="BN33">
        <v>1.8632334631265707E-3</v>
      </c>
      <c r="BO33">
        <v>1.8655789680136659E-3</v>
      </c>
      <c r="BP33">
        <v>1.7632942395379117E-3</v>
      </c>
      <c r="BQ33">
        <v>1.848699595582386E-3</v>
      </c>
      <c r="BR33">
        <v>1.8758289984302798E-3</v>
      </c>
      <c r="BS33">
        <v>1.9198839598378544E-3</v>
      </c>
      <c r="BT33">
        <v>1.7314082568048869E-3</v>
      </c>
      <c r="BU33">
        <v>1.8555649379809068E-3</v>
      </c>
      <c r="BV33">
        <v>1.8295916657442601E-3</v>
      </c>
      <c r="BW33">
        <v>1.8404354563327692E-3</v>
      </c>
      <c r="BX33">
        <v>1.8716052770830793E-3</v>
      </c>
      <c r="BY33">
        <v>1.8044564952016684E-3</v>
      </c>
      <c r="BZ33">
        <v>1.9159408419534309E-3</v>
      </c>
      <c r="CA33">
        <v>1.8686498150361833E-3</v>
      </c>
      <c r="CB33">
        <v>1.8680548020655063E-3</v>
      </c>
      <c r="CC33">
        <v>1.8719433943016424E-3</v>
      </c>
      <c r="CD33">
        <v>1.6747346344215114E-3</v>
      </c>
      <c r="CE33">
        <v>1.8340139864798221E-3</v>
      </c>
      <c r="CF33">
        <v>1.7783218873862578E-3</v>
      </c>
      <c r="CG33">
        <v>1.8120136827073454E-3</v>
      </c>
      <c r="CH33">
        <v>1.8231475043581444E-3</v>
      </c>
      <c r="CI33">
        <v>1.8618325435026343E-3</v>
      </c>
      <c r="CJ33">
        <v>1.8748447050930081E-3</v>
      </c>
      <c r="CK33">
        <v>1.9426785654395996E-3</v>
      </c>
      <c r="CL33">
        <v>1.8738403635105468E-3</v>
      </c>
      <c r="CM33">
        <v>1.8937009293495163E-3</v>
      </c>
      <c r="CN33">
        <v>1.8231110431426605E-3</v>
      </c>
      <c r="CO33">
        <v>1.9040413509857934E-3</v>
      </c>
      <c r="CP33">
        <v>1.7803582514766395E-3</v>
      </c>
      <c r="CQ33">
        <v>1.8495184434793781E-3</v>
      </c>
      <c r="CR33">
        <v>1.9286324601417919E-3</v>
      </c>
      <c r="CS33">
        <v>1.7646829490833064E-3</v>
      </c>
      <c r="CT33">
        <v>1.8360105704262777E-3</v>
      </c>
      <c r="CU33">
        <v>1.8199536981533925E-3</v>
      </c>
      <c r="CV33">
        <v>1.8759069311742153E-3</v>
      </c>
      <c r="CW33">
        <v>1.8903868862230847E-3</v>
      </c>
    </row>
    <row r="34" spans="1:101" x14ac:dyDescent="0.25">
      <c r="A34" t="s">
        <v>55</v>
      </c>
      <c r="B34">
        <v>7.5767537514382418E-4</v>
      </c>
      <c r="C34">
        <v>8.1317602298687432E-4</v>
      </c>
      <c r="D34">
        <v>8.305987464562861E-4</v>
      </c>
      <c r="E34">
        <v>8.7185388824756189E-4</v>
      </c>
      <c r="F34">
        <v>9.0537565019702094E-4</v>
      </c>
      <c r="G34">
        <v>9.7586917170386551E-4</v>
      </c>
      <c r="H34">
        <v>1.0035677827087796E-3</v>
      </c>
      <c r="I34">
        <v>1.0657256860749204E-3</v>
      </c>
      <c r="J34">
        <v>1.0956096984273719E-3</v>
      </c>
      <c r="K34">
        <v>1.144722822659998E-3</v>
      </c>
      <c r="L34">
        <v>1.2823737396320443E-3</v>
      </c>
      <c r="M34">
        <v>1.185383784143103E-3</v>
      </c>
      <c r="N34">
        <v>1.2685373563499365E-3</v>
      </c>
      <c r="O34">
        <v>1.3027124776883556E-3</v>
      </c>
      <c r="P34">
        <v>1.3965926518734286E-3</v>
      </c>
      <c r="Q34">
        <v>1.3626949056417508E-3</v>
      </c>
      <c r="R34">
        <v>1.5333877623780496E-3</v>
      </c>
      <c r="S34">
        <v>1.478306647858388E-3</v>
      </c>
      <c r="T34">
        <v>1.5445148501755759E-3</v>
      </c>
      <c r="U34">
        <v>1.5570529544048609E-3</v>
      </c>
      <c r="V34">
        <v>1.717535268751012E-3</v>
      </c>
      <c r="W34">
        <v>1.6928461443113782E-3</v>
      </c>
      <c r="X34">
        <v>1.7015840201382677E-3</v>
      </c>
      <c r="Y34">
        <v>1.7729076967830098E-3</v>
      </c>
      <c r="Z34">
        <v>1.8202350986432098E-3</v>
      </c>
      <c r="AA34">
        <v>1.916666706704883E-3</v>
      </c>
      <c r="AB34">
        <v>1.9027406983767386E-3</v>
      </c>
      <c r="AC34">
        <v>1.8837643478620662E-3</v>
      </c>
      <c r="AD34">
        <v>2.0270953108306642E-3</v>
      </c>
      <c r="AE34">
        <v>1.9908338589181467E-3</v>
      </c>
      <c r="AF34">
        <v>2.1111445610432211E-3</v>
      </c>
      <c r="AG34">
        <v>2.0664820953813332E-3</v>
      </c>
      <c r="AH34">
        <v>2.0944478759365275E-3</v>
      </c>
      <c r="AI34">
        <v>2.2862737290130501E-3</v>
      </c>
      <c r="AJ34">
        <v>2.3598895320732778E-3</v>
      </c>
      <c r="AK34">
        <v>2.3870379144258188E-3</v>
      </c>
      <c r="AL34">
        <v>2.3508933002060759E-3</v>
      </c>
      <c r="AM34">
        <v>2.3631748094503232E-3</v>
      </c>
      <c r="AN34">
        <v>2.4599549801210241E-3</v>
      </c>
      <c r="AO34">
        <v>2.4703640575955239E-3</v>
      </c>
      <c r="AP34">
        <v>2.5757772680690648E-3</v>
      </c>
      <c r="AQ34">
        <v>2.7066649483337862E-3</v>
      </c>
      <c r="AR34">
        <v>2.7078659524044538E-3</v>
      </c>
      <c r="AS34">
        <v>2.8928193261665829E-3</v>
      </c>
      <c r="AT34">
        <v>2.8681267378306854E-3</v>
      </c>
      <c r="AU34">
        <v>2.84814027164972E-3</v>
      </c>
      <c r="AV34">
        <v>2.8446239526942773E-3</v>
      </c>
      <c r="AW34">
        <v>2.9762231589166347E-3</v>
      </c>
      <c r="AX34">
        <v>2.9474734158577865E-3</v>
      </c>
      <c r="AY34">
        <v>3.0101454558235379E-3</v>
      </c>
      <c r="AZ34">
        <v>3.0508475485923185E-3</v>
      </c>
      <c r="BA34">
        <v>3.2145510986286629E-3</v>
      </c>
      <c r="BB34">
        <v>3.2914561707794833E-3</v>
      </c>
      <c r="BC34">
        <v>3.2133271160676097E-3</v>
      </c>
      <c r="BD34">
        <v>3.2440654841501878E-3</v>
      </c>
      <c r="BE34">
        <v>3.2947427064041316E-3</v>
      </c>
      <c r="BF34">
        <v>3.4711207652071766E-3</v>
      </c>
      <c r="BG34">
        <v>3.2313574397510349E-3</v>
      </c>
      <c r="BH34">
        <v>3.5334175197223091E-3</v>
      </c>
      <c r="BI34">
        <v>3.630311789511744E-3</v>
      </c>
      <c r="BJ34">
        <v>3.3746750575121822E-3</v>
      </c>
      <c r="BK34">
        <v>3.7144504149721072E-3</v>
      </c>
      <c r="BL34">
        <v>3.5977616194955318E-3</v>
      </c>
      <c r="BM34">
        <v>3.6332773102294917E-3</v>
      </c>
      <c r="BN34">
        <v>3.7005379191141418E-3</v>
      </c>
      <c r="BO34">
        <v>3.6791401059034067E-3</v>
      </c>
      <c r="BP34">
        <v>3.8799989976175263E-3</v>
      </c>
      <c r="BQ34">
        <v>4.0539995304490831E-3</v>
      </c>
      <c r="BR34">
        <v>3.9672191699712646E-3</v>
      </c>
      <c r="BS34">
        <v>3.9992465260577491E-3</v>
      </c>
      <c r="BT34">
        <v>4.2727332378957273E-3</v>
      </c>
      <c r="BU34">
        <v>4.2135988971326007E-3</v>
      </c>
      <c r="BV34">
        <v>3.9247060010338571E-3</v>
      </c>
      <c r="BW34">
        <v>4.2077068250176595E-3</v>
      </c>
      <c r="BX34">
        <v>4.3635733791044275E-3</v>
      </c>
      <c r="BY34">
        <v>4.3006423620744879E-3</v>
      </c>
      <c r="BZ34">
        <v>4.2044787892289723E-3</v>
      </c>
      <c r="CA34">
        <v>4.1936207398155989E-3</v>
      </c>
      <c r="CB34">
        <v>4.2398511883747735E-3</v>
      </c>
      <c r="CC34">
        <v>4.4676083806284928E-3</v>
      </c>
      <c r="CD34">
        <v>4.1719669598547209E-3</v>
      </c>
      <c r="CE34">
        <v>4.7181754244174662E-3</v>
      </c>
      <c r="CF34">
        <v>4.1723898773773924E-3</v>
      </c>
      <c r="CG34">
        <v>4.8034328848295298E-3</v>
      </c>
      <c r="CH34">
        <v>4.7432035309382895E-3</v>
      </c>
      <c r="CI34">
        <v>4.5120736800093415E-3</v>
      </c>
      <c r="CJ34">
        <v>4.7728582358857012E-3</v>
      </c>
      <c r="CK34">
        <v>4.8636647208021907E-3</v>
      </c>
      <c r="CL34">
        <v>4.6829395398307978E-3</v>
      </c>
      <c r="CM34">
        <v>4.9540600500256847E-3</v>
      </c>
      <c r="CN34">
        <v>5.0488924759716659E-3</v>
      </c>
      <c r="CO34">
        <v>5.1042393985314648E-3</v>
      </c>
      <c r="CP34">
        <v>5.0744456528917202E-3</v>
      </c>
      <c r="CQ34">
        <v>5.00891892732107E-3</v>
      </c>
      <c r="CR34">
        <v>5.0664286183512066E-3</v>
      </c>
      <c r="CS34">
        <v>5.1410448970183216E-3</v>
      </c>
      <c r="CT34">
        <v>5.2681426858664964E-3</v>
      </c>
      <c r="CU34">
        <v>5.0117481779303509E-3</v>
      </c>
      <c r="CV34">
        <v>5.3101930629918968E-3</v>
      </c>
      <c r="CW34">
        <v>5.4481963814129279E-3</v>
      </c>
    </row>
    <row r="35" spans="1:101" x14ac:dyDescent="0.25">
      <c r="A35" t="s">
        <v>56</v>
      </c>
      <c r="B35">
        <v>1.8728192339598947E-4</v>
      </c>
      <c r="C35">
        <v>1.9141955831991815E-4</v>
      </c>
      <c r="D35">
        <v>1.7718164149218036E-4</v>
      </c>
      <c r="E35">
        <v>1.9900376523936423E-4</v>
      </c>
      <c r="F35">
        <v>1.8907466536820068E-4</v>
      </c>
      <c r="G35">
        <v>1.8341205824355634E-4</v>
      </c>
      <c r="H35">
        <v>1.8875966090424988E-4</v>
      </c>
      <c r="I35">
        <v>1.8544259453124638E-4</v>
      </c>
      <c r="J35">
        <v>1.8649222103218554E-4</v>
      </c>
      <c r="K35">
        <v>1.8995844071098471E-4</v>
      </c>
      <c r="L35">
        <v>1.92069348540561E-4</v>
      </c>
      <c r="M35">
        <v>1.8727455188503691E-4</v>
      </c>
      <c r="N35">
        <v>1.9446877939533486E-4</v>
      </c>
      <c r="O35">
        <v>1.9546425064871664E-4</v>
      </c>
      <c r="P35">
        <v>1.8305387207835316E-4</v>
      </c>
      <c r="Q35">
        <v>1.9044258331178917E-4</v>
      </c>
      <c r="R35">
        <v>1.9482456899416362E-4</v>
      </c>
      <c r="S35">
        <v>1.8949475513085236E-4</v>
      </c>
      <c r="T35">
        <v>2.035484528599211E-4</v>
      </c>
      <c r="U35">
        <v>1.9853062403732771E-4</v>
      </c>
      <c r="V35">
        <v>1.8667162398574314E-4</v>
      </c>
      <c r="W35">
        <v>1.9322613475534136E-4</v>
      </c>
      <c r="X35">
        <v>1.9359711710501093E-4</v>
      </c>
      <c r="Y35">
        <v>1.8798902749036774E-4</v>
      </c>
      <c r="Z35">
        <v>1.9394555146987768E-4</v>
      </c>
      <c r="AA35">
        <v>1.9175338905029853E-4</v>
      </c>
      <c r="AB35">
        <v>1.8452274441332637E-4</v>
      </c>
      <c r="AC35">
        <v>1.8771540247034498E-4</v>
      </c>
      <c r="AD35">
        <v>1.9581183438788593E-4</v>
      </c>
      <c r="AE35">
        <v>1.9235564977139339E-4</v>
      </c>
      <c r="AF35">
        <v>1.9153330952097065E-4</v>
      </c>
      <c r="AG35">
        <v>1.8364053903046403E-4</v>
      </c>
      <c r="AH35">
        <v>1.8734108476169272E-4</v>
      </c>
      <c r="AI35">
        <v>1.9763273988961639E-4</v>
      </c>
      <c r="AJ35">
        <v>1.9080049533577818E-4</v>
      </c>
      <c r="AK35">
        <v>2.0379468306129753E-4</v>
      </c>
      <c r="AL35">
        <v>1.94415085401499E-4</v>
      </c>
      <c r="AM35">
        <v>1.8844651545763433E-4</v>
      </c>
      <c r="AN35">
        <v>1.8378871389948694E-4</v>
      </c>
      <c r="AO35">
        <v>1.8532920828533825E-4</v>
      </c>
      <c r="AP35">
        <v>1.8992877341448376E-4</v>
      </c>
      <c r="AQ35">
        <v>1.879052960283216E-4</v>
      </c>
      <c r="AR35">
        <v>1.963056047601648E-4</v>
      </c>
      <c r="AS35">
        <v>1.8075382072982074E-4</v>
      </c>
      <c r="AT35">
        <v>1.9347543376474258E-4</v>
      </c>
      <c r="AU35">
        <v>1.916672252431533E-4</v>
      </c>
      <c r="AV35">
        <v>1.8127463651089733E-4</v>
      </c>
      <c r="AW35">
        <v>1.9861280700728492E-4</v>
      </c>
      <c r="AX35">
        <v>1.8669969488194522E-4</v>
      </c>
      <c r="AY35">
        <v>2.0034972505051898E-4</v>
      </c>
      <c r="AZ35">
        <v>1.9277960020637477E-4</v>
      </c>
      <c r="BA35">
        <v>1.881117085747067E-4</v>
      </c>
      <c r="BB35">
        <v>1.9752047833092141E-4</v>
      </c>
      <c r="BC35">
        <v>1.9663619474390371E-4</v>
      </c>
      <c r="BD35">
        <v>2.0398924045960366E-4</v>
      </c>
      <c r="BE35">
        <v>1.9375280267217241E-4</v>
      </c>
      <c r="BF35">
        <v>1.8954016497746041E-4</v>
      </c>
      <c r="BG35">
        <v>1.9267011497400312E-4</v>
      </c>
      <c r="BH35">
        <v>2.0070552440783681E-4</v>
      </c>
      <c r="BI35">
        <v>1.9183908984984199E-4</v>
      </c>
      <c r="BJ35">
        <v>1.9712798206692527E-4</v>
      </c>
      <c r="BK35">
        <v>1.9993357606183133E-4</v>
      </c>
      <c r="BL35">
        <v>1.8598095406147268E-4</v>
      </c>
      <c r="BM35">
        <v>1.8479032729091572E-4</v>
      </c>
      <c r="BN35">
        <v>2.0564639644126274E-4</v>
      </c>
      <c r="BO35">
        <v>1.7886266556246106E-4</v>
      </c>
      <c r="BP35">
        <v>2.0197909969187514E-4</v>
      </c>
      <c r="BQ35">
        <v>1.9380237771886999E-4</v>
      </c>
      <c r="BR35">
        <v>1.8839921080543185E-4</v>
      </c>
      <c r="BS35">
        <v>1.912470766374833E-4</v>
      </c>
      <c r="BT35">
        <v>1.9403631205411567E-4</v>
      </c>
      <c r="BU35">
        <v>1.880901973451495E-4</v>
      </c>
      <c r="BV35">
        <v>2.067389460698974E-4</v>
      </c>
      <c r="BW35">
        <v>1.940198244954617E-4</v>
      </c>
      <c r="BX35">
        <v>1.8499062083158298E-4</v>
      </c>
      <c r="BY35">
        <v>1.9244832600949331E-4</v>
      </c>
      <c r="BZ35">
        <v>2.0326461900373218E-4</v>
      </c>
      <c r="CA35">
        <v>1.9055513849712785E-4</v>
      </c>
      <c r="CB35">
        <v>1.8930871662721242E-4</v>
      </c>
      <c r="CC35">
        <v>1.9598242477634174E-4</v>
      </c>
      <c r="CD35">
        <v>1.8250287341100416E-4</v>
      </c>
      <c r="CE35">
        <v>1.9991658379102582E-4</v>
      </c>
      <c r="CF35">
        <v>2.0343882238838362E-4</v>
      </c>
      <c r="CG35">
        <v>1.9429503058114632E-4</v>
      </c>
      <c r="CH35">
        <v>1.9325440659608272E-4</v>
      </c>
      <c r="CI35">
        <v>1.9696804998435715E-4</v>
      </c>
      <c r="CJ35">
        <v>1.9276363438053095E-4</v>
      </c>
      <c r="CK35">
        <v>1.9174210599578553E-4</v>
      </c>
      <c r="CL35">
        <v>1.9051163897038412E-4</v>
      </c>
      <c r="CM35">
        <v>1.9581816657935228E-4</v>
      </c>
      <c r="CN35">
        <v>1.9376909050170178E-4</v>
      </c>
      <c r="CO35">
        <v>2.0174928241992337E-4</v>
      </c>
      <c r="CP35">
        <v>1.9789083431327791E-4</v>
      </c>
      <c r="CQ35">
        <v>2.0122776098431726E-4</v>
      </c>
      <c r="CR35">
        <v>1.991704186871796E-4</v>
      </c>
      <c r="CS35">
        <v>1.9668414674923825E-4</v>
      </c>
      <c r="CT35">
        <v>1.9118593111070988E-4</v>
      </c>
      <c r="CU35">
        <v>1.9150042712421031E-4</v>
      </c>
      <c r="CV35">
        <v>1.8627867953982372E-4</v>
      </c>
      <c r="CW35">
        <v>1.9021639042249885E-4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0001-435E-475D-B451-68C80B059C2E}">
  <sheetPr codeName="Sheet10">
    <tabColor theme="5" tint="0.79998168889431442"/>
  </sheetPr>
  <dimension ref="A1:B101"/>
  <sheetViews>
    <sheetView topLeftCell="A82" workbookViewId="0">
      <selection sqref="A1:B101"/>
    </sheetView>
  </sheetViews>
  <sheetFormatPr defaultRowHeight="15" x14ac:dyDescent="0.25"/>
  <cols>
    <col min="1" max="1" width="7.28515625" bestFit="1" customWidth="1"/>
    <col min="2" max="2" width="12.42578125" bestFit="1" customWidth="1"/>
  </cols>
  <sheetData>
    <row r="1" spans="1:2" x14ac:dyDescent="0.25">
      <c r="A1" t="s">
        <v>620</v>
      </c>
      <c r="B1" t="s">
        <v>621</v>
      </c>
    </row>
    <row r="2" spans="1:2" x14ac:dyDescent="0.25">
      <c r="A2">
        <v>2022</v>
      </c>
      <c r="B2">
        <v>10735916.58517014</v>
      </c>
    </row>
    <row r="3" spans="1:2" x14ac:dyDescent="0.25">
      <c r="A3">
        <v>2023</v>
      </c>
      <c r="B3">
        <v>10949005.691145428</v>
      </c>
    </row>
    <row r="4" spans="1:2" x14ac:dyDescent="0.25">
      <c r="A4">
        <v>2024</v>
      </c>
      <c r="B4">
        <v>10941437.764863368</v>
      </c>
    </row>
    <row r="5" spans="1:2" x14ac:dyDescent="0.25">
      <c r="A5">
        <v>2025</v>
      </c>
      <c r="B5">
        <v>11021720.08690667</v>
      </c>
    </row>
    <row r="6" spans="1:2" x14ac:dyDescent="0.25">
      <c r="A6">
        <v>2026</v>
      </c>
      <c r="B6">
        <v>10486685.651014976</v>
      </c>
    </row>
    <row r="7" spans="1:2" x14ac:dyDescent="0.25">
      <c r="A7">
        <v>2027</v>
      </c>
      <c r="B7">
        <v>10878741.69325633</v>
      </c>
    </row>
    <row r="8" spans="1:2" x14ac:dyDescent="0.25">
      <c r="A8">
        <v>2028</v>
      </c>
      <c r="B8">
        <v>11334730.700120343</v>
      </c>
    </row>
    <row r="9" spans="1:2" x14ac:dyDescent="0.25">
      <c r="A9">
        <v>2029</v>
      </c>
      <c r="B9">
        <v>11460412.677583387</v>
      </c>
    </row>
    <row r="10" spans="1:2" x14ac:dyDescent="0.25">
      <c r="A10">
        <v>2030</v>
      </c>
      <c r="B10">
        <v>12668449.094435122</v>
      </c>
    </row>
    <row r="11" spans="1:2" x14ac:dyDescent="0.25">
      <c r="A11">
        <v>2031</v>
      </c>
      <c r="B11">
        <v>13369001.029177055</v>
      </c>
    </row>
    <row r="12" spans="1:2" x14ac:dyDescent="0.25">
      <c r="A12">
        <v>2032</v>
      </c>
      <c r="B12">
        <v>13916822.678682504</v>
      </c>
    </row>
    <row r="13" spans="1:2" x14ac:dyDescent="0.25">
      <c r="A13">
        <v>2033</v>
      </c>
      <c r="B13">
        <v>14307979.898995861</v>
      </c>
    </row>
    <row r="14" spans="1:2" x14ac:dyDescent="0.25">
      <c r="A14">
        <v>2034</v>
      </c>
      <c r="B14">
        <v>14888648.875856098</v>
      </c>
    </row>
    <row r="15" spans="1:2" x14ac:dyDescent="0.25">
      <c r="A15">
        <v>2035</v>
      </c>
      <c r="B15">
        <v>15100352.42908382</v>
      </c>
    </row>
    <row r="16" spans="1:2" x14ac:dyDescent="0.25">
      <c r="A16">
        <v>2036</v>
      </c>
      <c r="B16">
        <v>15093388.313432746</v>
      </c>
    </row>
    <row r="17" spans="1:2" x14ac:dyDescent="0.25">
      <c r="A17">
        <v>2037</v>
      </c>
      <c r="B17">
        <v>15174266.399718294</v>
      </c>
    </row>
    <row r="18" spans="1:2" x14ac:dyDescent="0.25">
      <c r="A18">
        <v>2038</v>
      </c>
      <c r="B18">
        <v>14639100.307205705</v>
      </c>
    </row>
    <row r="19" spans="1:2" x14ac:dyDescent="0.25">
      <c r="A19">
        <v>2039</v>
      </c>
      <c r="B19">
        <v>15030951.105226971</v>
      </c>
    </row>
    <row r="20" spans="1:2" x14ac:dyDescent="0.25">
      <c r="A20">
        <v>2040</v>
      </c>
      <c r="B20">
        <v>15486959.051103987</v>
      </c>
    </row>
    <row r="21" spans="1:2" x14ac:dyDescent="0.25">
      <c r="A21">
        <v>2041</v>
      </c>
      <c r="B21">
        <v>15612725.4722225</v>
      </c>
    </row>
    <row r="22" spans="1:2" x14ac:dyDescent="0.25">
      <c r="A22">
        <v>2042</v>
      </c>
      <c r="B22">
        <v>16820549.836452644</v>
      </c>
    </row>
    <row r="23" spans="1:2" x14ac:dyDescent="0.25">
      <c r="A23">
        <v>2043</v>
      </c>
      <c r="B23">
        <v>17521091.942689236</v>
      </c>
    </row>
    <row r="24" spans="1:2" x14ac:dyDescent="0.25">
      <c r="A24">
        <v>2044</v>
      </c>
      <c r="B24">
        <v>18068943.562655874</v>
      </c>
    </row>
    <row r="25" spans="1:2" x14ac:dyDescent="0.25">
      <c r="A25">
        <v>2045</v>
      </c>
      <c r="B25">
        <v>18460118.760501087</v>
      </c>
    </row>
    <row r="26" spans="1:2" x14ac:dyDescent="0.25">
      <c r="A26">
        <v>2046</v>
      </c>
      <c r="B26">
        <v>19040775.996911541</v>
      </c>
    </row>
    <row r="27" spans="1:2" x14ac:dyDescent="0.25">
      <c r="A27">
        <v>2047</v>
      </c>
      <c r="B27">
        <v>19252471.738535676</v>
      </c>
    </row>
    <row r="28" spans="1:2" x14ac:dyDescent="0.25">
      <c r="A28">
        <v>2048</v>
      </c>
      <c r="B28">
        <v>19245509.905185774</v>
      </c>
    </row>
    <row r="29" spans="1:2" x14ac:dyDescent="0.25">
      <c r="A29">
        <v>2049</v>
      </c>
      <c r="B29">
        <v>19326391.13934673</v>
      </c>
    </row>
    <row r="30" spans="1:2" x14ac:dyDescent="0.25">
      <c r="A30">
        <v>2050</v>
      </c>
      <c r="B30">
        <v>18791224.663527474</v>
      </c>
    </row>
    <row r="31" spans="1:2" x14ac:dyDescent="0.25">
      <c r="A31">
        <v>2051</v>
      </c>
      <c r="B31">
        <v>19183074.438148014</v>
      </c>
    </row>
    <row r="32" spans="1:2" x14ac:dyDescent="0.25">
      <c r="A32">
        <v>2052</v>
      </c>
      <c r="B32">
        <v>19639082.388132937</v>
      </c>
    </row>
    <row r="33" spans="1:2" x14ac:dyDescent="0.25">
      <c r="A33">
        <v>2053</v>
      </c>
      <c r="B33">
        <v>19764849.2170748</v>
      </c>
    </row>
    <row r="34" spans="1:2" x14ac:dyDescent="0.25">
      <c r="A34">
        <v>2054</v>
      </c>
      <c r="B34">
        <v>20972672.466815829</v>
      </c>
    </row>
    <row r="35" spans="1:2" x14ac:dyDescent="0.25">
      <c r="A35">
        <v>2055</v>
      </c>
      <c r="B35">
        <v>21673214.540971667</v>
      </c>
    </row>
    <row r="36" spans="1:2" x14ac:dyDescent="0.25">
      <c r="A36">
        <v>2056</v>
      </c>
      <c r="B36">
        <v>22221066.317141134</v>
      </c>
    </row>
    <row r="37" spans="1:2" x14ac:dyDescent="0.25">
      <c r="A37">
        <v>2057</v>
      </c>
      <c r="B37">
        <v>22612241.603490166</v>
      </c>
    </row>
    <row r="38" spans="1:2" x14ac:dyDescent="0.25">
      <c r="A38">
        <v>2058</v>
      </c>
      <c r="B38">
        <v>23192898.776968133</v>
      </c>
    </row>
    <row r="39" spans="1:2" x14ac:dyDescent="0.25">
      <c r="A39">
        <v>2059</v>
      </c>
      <c r="B39">
        <v>23404594.47945977</v>
      </c>
    </row>
    <row r="40" spans="1:2" x14ac:dyDescent="0.25">
      <c r="A40">
        <v>2060</v>
      </c>
      <c r="B40">
        <v>23397632.65885346</v>
      </c>
    </row>
    <row r="41" spans="1:2" x14ac:dyDescent="0.25">
      <c r="A41">
        <v>2061</v>
      </c>
      <c r="B41">
        <v>23478513.90903198</v>
      </c>
    </row>
    <row r="42" spans="1:2" x14ac:dyDescent="0.25">
      <c r="A42">
        <v>2062</v>
      </c>
      <c r="B42">
        <v>22943347.430817597</v>
      </c>
    </row>
    <row r="43" spans="1:2" x14ac:dyDescent="0.25">
      <c r="A43">
        <v>2063</v>
      </c>
      <c r="B43">
        <v>23335197.200187892</v>
      </c>
    </row>
    <row r="44" spans="1:2" x14ac:dyDescent="0.25">
      <c r="A44">
        <v>2064</v>
      </c>
      <c r="B44">
        <v>23791205.150358256</v>
      </c>
    </row>
    <row r="45" spans="1:2" x14ac:dyDescent="0.25">
      <c r="A45">
        <v>2065</v>
      </c>
      <c r="B45">
        <v>23916971.981435817</v>
      </c>
    </row>
    <row r="46" spans="1:2" x14ac:dyDescent="0.25">
      <c r="A46">
        <v>2066</v>
      </c>
      <c r="B46">
        <v>25124795.225119185</v>
      </c>
    </row>
    <row r="47" spans="1:2" x14ac:dyDescent="0.25">
      <c r="A47">
        <v>2067</v>
      </c>
      <c r="B47">
        <v>25825337.299109515</v>
      </c>
    </row>
    <row r="48" spans="1:2" x14ac:dyDescent="0.25">
      <c r="A48">
        <v>2068</v>
      </c>
      <c r="B48">
        <v>26373189.076143254</v>
      </c>
    </row>
    <row r="49" spans="1:2" x14ac:dyDescent="0.25">
      <c r="A49">
        <v>2069</v>
      </c>
      <c r="B49">
        <v>26764364.362970222</v>
      </c>
    </row>
    <row r="50" spans="1:2" x14ac:dyDescent="0.25">
      <c r="A50">
        <v>2070</v>
      </c>
      <c r="B50">
        <v>27345021.536101773</v>
      </c>
    </row>
    <row r="51" spans="1:2" x14ac:dyDescent="0.25">
      <c r="A51">
        <v>2071</v>
      </c>
      <c r="B51">
        <v>27556717.238380767</v>
      </c>
    </row>
    <row r="52" spans="1:2" x14ac:dyDescent="0.25">
      <c r="A52">
        <v>2072</v>
      </c>
      <c r="B52">
        <v>27549755.417845353</v>
      </c>
    </row>
    <row r="53" spans="1:2" x14ac:dyDescent="0.25">
      <c r="A53">
        <v>2073</v>
      </c>
      <c r="B53">
        <v>27630636.66811122</v>
      </c>
    </row>
    <row r="54" spans="1:2" x14ac:dyDescent="0.25">
      <c r="A54">
        <v>2074</v>
      </c>
      <c r="B54">
        <v>27095470.18988337</v>
      </c>
    </row>
    <row r="55" spans="1:2" x14ac:dyDescent="0.25">
      <c r="A55">
        <v>2075</v>
      </c>
      <c r="B55">
        <v>27487319.959224898</v>
      </c>
    </row>
    <row r="56" spans="1:2" x14ac:dyDescent="0.25">
      <c r="A56">
        <v>2076</v>
      </c>
      <c r="B56">
        <v>27943327.909396365</v>
      </c>
    </row>
    <row r="57" spans="1:2" x14ac:dyDescent="0.25">
      <c r="A57">
        <v>2077</v>
      </c>
      <c r="B57">
        <v>28069094.740485616</v>
      </c>
    </row>
    <row r="58" spans="1:2" x14ac:dyDescent="0.25">
      <c r="A58">
        <v>2078</v>
      </c>
      <c r="B58">
        <v>29276917.984136429</v>
      </c>
    </row>
    <row r="59" spans="1:2" x14ac:dyDescent="0.25">
      <c r="A59">
        <v>2079</v>
      </c>
      <c r="B59">
        <v>29977460.058125798</v>
      </c>
    </row>
    <row r="60" spans="1:2" x14ac:dyDescent="0.25">
      <c r="A60">
        <v>2080</v>
      </c>
      <c r="B60">
        <v>30525311.835164167</v>
      </c>
    </row>
    <row r="61" spans="1:2" x14ac:dyDescent="0.25">
      <c r="A61">
        <v>2081</v>
      </c>
      <c r="B61">
        <v>30916487.121993724</v>
      </c>
    </row>
    <row r="62" spans="1:2" x14ac:dyDescent="0.25">
      <c r="A62">
        <v>2082</v>
      </c>
      <c r="B62">
        <v>31497144.295123421</v>
      </c>
    </row>
    <row r="63" spans="1:2" x14ac:dyDescent="0.25">
      <c r="A63">
        <v>2083</v>
      </c>
      <c r="B63">
        <v>31708839.997401267</v>
      </c>
    </row>
    <row r="64" spans="1:2" x14ac:dyDescent="0.25">
      <c r="A64">
        <v>2084</v>
      </c>
      <c r="B64">
        <v>31701878.17686623</v>
      </c>
    </row>
    <row r="65" spans="1:2" x14ac:dyDescent="0.25">
      <c r="A65">
        <v>2085</v>
      </c>
      <c r="B65">
        <v>31782759.427132566</v>
      </c>
    </row>
    <row r="66" spans="1:2" x14ac:dyDescent="0.25">
      <c r="A66">
        <v>2086</v>
      </c>
      <c r="B66">
        <v>31247592.948904641</v>
      </c>
    </row>
    <row r="67" spans="1:2" x14ac:dyDescent="0.25">
      <c r="A67">
        <v>2087</v>
      </c>
      <c r="B67">
        <v>31639442.718246013</v>
      </c>
    </row>
    <row r="68" spans="1:2" x14ac:dyDescent="0.25">
      <c r="A68">
        <v>2088</v>
      </c>
      <c r="B68">
        <v>32095450.668417484</v>
      </c>
    </row>
    <row r="69" spans="1:2" x14ac:dyDescent="0.25">
      <c r="A69">
        <v>2089</v>
      </c>
      <c r="B69">
        <v>32221217.499506798</v>
      </c>
    </row>
    <row r="70" spans="1:2" x14ac:dyDescent="0.25">
      <c r="A70">
        <v>2090</v>
      </c>
      <c r="B70">
        <v>33429040.743157435</v>
      </c>
    </row>
    <row r="71" spans="1:2" x14ac:dyDescent="0.25">
      <c r="A71">
        <v>2091</v>
      </c>
      <c r="B71">
        <v>34129582.8171468</v>
      </c>
    </row>
    <row r="72" spans="1:2" x14ac:dyDescent="0.25">
      <c r="A72">
        <v>2092</v>
      </c>
      <c r="B72">
        <v>34677434.594185188</v>
      </c>
    </row>
    <row r="73" spans="1:2" x14ac:dyDescent="0.25">
      <c r="A73">
        <v>2093</v>
      </c>
      <c r="B73">
        <v>35068609.881014757</v>
      </c>
    </row>
    <row r="74" spans="1:2" x14ac:dyDescent="0.25">
      <c r="A74">
        <v>2094</v>
      </c>
      <c r="B74">
        <v>35649267.054144442</v>
      </c>
    </row>
    <row r="75" spans="1:2" x14ac:dyDescent="0.25">
      <c r="A75">
        <v>2095</v>
      </c>
      <c r="B75">
        <v>35860962.756422281</v>
      </c>
    </row>
    <row r="76" spans="1:2" x14ac:dyDescent="0.25">
      <c r="A76">
        <v>2096</v>
      </c>
      <c r="B76">
        <v>35854000.935887247</v>
      </c>
    </row>
    <row r="77" spans="1:2" x14ac:dyDescent="0.25">
      <c r="A77">
        <v>2097</v>
      </c>
      <c r="B77">
        <v>35934882.186153583</v>
      </c>
    </row>
    <row r="78" spans="1:2" x14ac:dyDescent="0.25">
      <c r="A78">
        <v>2098</v>
      </c>
      <c r="B78">
        <v>35399715.707925662</v>
      </c>
    </row>
    <row r="79" spans="1:2" x14ac:dyDescent="0.25">
      <c r="A79">
        <v>2099</v>
      </c>
      <c r="B79">
        <v>35791565.477267034</v>
      </c>
    </row>
    <row r="80" spans="1:2" x14ac:dyDescent="0.25">
      <c r="A80">
        <v>2100</v>
      </c>
      <c r="B80">
        <v>36247573.427438505</v>
      </c>
    </row>
    <row r="81" spans="1:2" x14ac:dyDescent="0.25">
      <c r="A81">
        <v>2101</v>
      </c>
      <c r="B81">
        <v>36373340.258527815</v>
      </c>
    </row>
    <row r="82" spans="1:2" x14ac:dyDescent="0.25">
      <c r="A82">
        <v>2102</v>
      </c>
      <c r="B82">
        <v>37581163.502178453</v>
      </c>
    </row>
    <row r="83" spans="1:2" x14ac:dyDescent="0.25">
      <c r="A83">
        <v>2103</v>
      </c>
      <c r="B83">
        <v>38281705.576167814</v>
      </c>
    </row>
    <row r="84" spans="1:2" x14ac:dyDescent="0.25">
      <c r="A84">
        <v>2104</v>
      </c>
      <c r="B84">
        <v>38829557.35320621</v>
      </c>
    </row>
    <row r="85" spans="1:2" x14ac:dyDescent="0.25">
      <c r="A85">
        <v>2105</v>
      </c>
      <c r="B85">
        <v>39220732.640035778</v>
      </c>
    </row>
    <row r="86" spans="1:2" x14ac:dyDescent="0.25">
      <c r="A86">
        <v>2106</v>
      </c>
      <c r="B86">
        <v>39801389.813165464</v>
      </c>
    </row>
    <row r="87" spans="1:2" x14ac:dyDescent="0.25">
      <c r="A87">
        <v>2107</v>
      </c>
      <c r="B87">
        <v>40013085.515443303</v>
      </c>
    </row>
    <row r="88" spans="1:2" x14ac:dyDescent="0.25">
      <c r="A88">
        <v>2108</v>
      </c>
      <c r="B88">
        <v>40006123.694908269</v>
      </c>
    </row>
    <row r="89" spans="1:2" x14ac:dyDescent="0.25">
      <c r="A89">
        <v>2109</v>
      </c>
      <c r="B89">
        <v>40087004.945174612</v>
      </c>
    </row>
    <row r="90" spans="1:2" x14ac:dyDescent="0.25">
      <c r="A90">
        <v>2110</v>
      </c>
      <c r="B90">
        <v>39551838.466946691</v>
      </c>
    </row>
    <row r="91" spans="1:2" x14ac:dyDescent="0.25">
      <c r="A91">
        <v>2111</v>
      </c>
      <c r="B91">
        <v>39943688.236288063</v>
      </c>
    </row>
    <row r="92" spans="1:2" x14ac:dyDescent="0.25">
      <c r="A92">
        <v>2112</v>
      </c>
      <c r="B92">
        <v>40399696.186459534</v>
      </c>
    </row>
    <row r="93" spans="1:2" x14ac:dyDescent="0.25">
      <c r="A93">
        <v>2113</v>
      </c>
      <c r="B93">
        <v>40525463.017548852</v>
      </c>
    </row>
    <row r="94" spans="1:2" x14ac:dyDescent="0.25">
      <c r="A94">
        <v>2114</v>
      </c>
      <c r="B94">
        <v>41733286.261199489</v>
      </c>
    </row>
    <row r="95" spans="1:2" x14ac:dyDescent="0.25">
      <c r="A95">
        <v>2115</v>
      </c>
      <c r="B95">
        <v>42433828.335188851</v>
      </c>
    </row>
    <row r="96" spans="1:2" x14ac:dyDescent="0.25">
      <c r="A96">
        <v>2116</v>
      </c>
      <c r="B96">
        <v>42981680.112227246</v>
      </c>
    </row>
    <row r="97" spans="1:2" x14ac:dyDescent="0.25">
      <c r="A97">
        <v>2117</v>
      </c>
      <c r="B97">
        <v>43372855.399056815</v>
      </c>
    </row>
    <row r="98" spans="1:2" x14ac:dyDescent="0.25">
      <c r="A98">
        <v>2118</v>
      </c>
      <c r="B98">
        <v>43953512.5721865</v>
      </c>
    </row>
    <row r="99" spans="1:2" x14ac:dyDescent="0.25">
      <c r="A99">
        <v>2119</v>
      </c>
      <c r="B99">
        <v>44165208.274464339</v>
      </c>
    </row>
    <row r="100" spans="1:2" x14ac:dyDescent="0.25">
      <c r="A100">
        <v>2120</v>
      </c>
      <c r="B100">
        <v>44158246.453929305</v>
      </c>
    </row>
    <row r="101" spans="1:2" x14ac:dyDescent="0.25">
      <c r="A101">
        <v>2121</v>
      </c>
      <c r="B101">
        <v>44239127.704195648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ADE7-10F1-4AA4-AD10-190801FD6C13}">
  <sheetPr>
    <tabColor theme="5" tint="0.79998168889431442"/>
  </sheetPr>
  <dimension ref="A1:AG101"/>
  <sheetViews>
    <sheetView workbookViewId="0"/>
  </sheetViews>
  <sheetFormatPr defaultRowHeight="15" x14ac:dyDescent="0.25"/>
  <cols>
    <col min="1" max="4" width="12" bestFit="1" customWidth="1"/>
    <col min="5" max="5" width="26.140625" bestFit="1" customWidth="1"/>
    <col min="6" max="6" width="16.85546875" bestFit="1" customWidth="1"/>
    <col min="7" max="8" width="13.140625" bestFit="1" customWidth="1"/>
    <col min="9" max="9" width="12" bestFit="1" customWidth="1"/>
    <col min="10" max="10" width="14.85546875" bestFit="1" customWidth="1"/>
    <col min="11" max="11" width="15.5703125" bestFit="1" customWidth="1"/>
    <col min="12" max="12" width="17.7109375" bestFit="1" customWidth="1"/>
    <col min="13" max="13" width="16.28515625" bestFit="1" customWidth="1"/>
    <col min="14" max="14" width="16.140625" bestFit="1" customWidth="1"/>
    <col min="15" max="15" width="12.42578125" bestFit="1" customWidth="1"/>
    <col min="16" max="16" width="26.42578125" bestFit="1" customWidth="1"/>
    <col min="17" max="17" width="14" bestFit="1" customWidth="1"/>
    <col min="18" max="18" width="26.7109375" bestFit="1" customWidth="1"/>
    <col min="19" max="19" width="12" bestFit="1" customWidth="1"/>
    <col min="20" max="20" width="15.7109375" bestFit="1" customWidth="1"/>
    <col min="21" max="21" width="14.85546875" bestFit="1" customWidth="1"/>
    <col min="22" max="22" width="17.28515625" bestFit="1" customWidth="1"/>
    <col min="23" max="23" width="12.85546875" bestFit="1" customWidth="1"/>
    <col min="24" max="24" width="12" bestFit="1" customWidth="1"/>
    <col min="25" max="25" width="19.140625" bestFit="1" customWidth="1"/>
    <col min="26" max="26" width="15" bestFit="1" customWidth="1"/>
    <col min="27" max="28" width="12" bestFit="1" customWidth="1"/>
    <col min="29" max="29" width="18.42578125" bestFit="1" customWidth="1"/>
    <col min="30" max="33" width="12" bestFit="1" customWidth="1"/>
  </cols>
  <sheetData>
    <row r="1" spans="1:33" x14ac:dyDescent="0.25">
      <c r="A1" t="s">
        <v>12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22</v>
      </c>
      <c r="H1" t="s">
        <v>24</v>
      </c>
      <c r="I1" t="s">
        <v>25</v>
      </c>
      <c r="J1" t="s">
        <v>26</v>
      </c>
      <c r="K1" t="s">
        <v>28</v>
      </c>
      <c r="L1" t="s">
        <v>29</v>
      </c>
      <c r="M1" t="s">
        <v>30</v>
      </c>
      <c r="N1" t="s">
        <v>31</v>
      </c>
      <c r="O1" t="s">
        <v>33</v>
      </c>
      <c r="P1" t="s">
        <v>34</v>
      </c>
      <c r="Q1" t="s">
        <v>35</v>
      </c>
      <c r="R1" t="s">
        <v>36</v>
      </c>
      <c r="S1" t="s">
        <v>38</v>
      </c>
      <c r="T1" t="s">
        <v>39</v>
      </c>
      <c r="U1" t="s">
        <v>41</v>
      </c>
      <c r="V1" t="s">
        <v>42</v>
      </c>
      <c r="W1" t="s">
        <v>43</v>
      </c>
      <c r="X1" t="s">
        <v>45</v>
      </c>
      <c r="Y1" t="s">
        <v>46</v>
      </c>
      <c r="Z1" t="s">
        <v>47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>
        <v>3.240080458279003E-2</v>
      </c>
      <c r="B2">
        <v>7.6860176866270197E-2</v>
      </c>
      <c r="C2">
        <v>0.30484101438083361</v>
      </c>
      <c r="D2">
        <v>4.8356149473792924E-3</v>
      </c>
      <c r="E2">
        <v>0.11495319578780212</v>
      </c>
      <c r="F2">
        <v>2.4856324977936814E-2</v>
      </c>
      <c r="G2">
        <v>2.8339674358793803E-5</v>
      </c>
      <c r="H2">
        <v>3.2467171283707646E-3</v>
      </c>
      <c r="I2">
        <v>0.10204759050046799</v>
      </c>
      <c r="J2">
        <v>2.9140685838789194E-2</v>
      </c>
      <c r="K2">
        <v>7.3626986901063089E-3</v>
      </c>
      <c r="L2">
        <v>6.0526669300058379E-2</v>
      </c>
      <c r="M2">
        <v>1.5918796391116562E-2</v>
      </c>
      <c r="N2">
        <v>2.4074027426576106E-2</v>
      </c>
      <c r="O2">
        <v>5.5916277966579664E-2</v>
      </c>
      <c r="P2">
        <v>2.8300381763243783E-3</v>
      </c>
      <c r="Q2">
        <v>5.1505360039617726E-2</v>
      </c>
      <c r="R2">
        <v>1.1278219164557549E-2</v>
      </c>
      <c r="S2">
        <v>1.4814893658711463E-6</v>
      </c>
      <c r="T2">
        <v>2.3139669885214681E-4</v>
      </c>
      <c r="U2">
        <v>0</v>
      </c>
      <c r="V2">
        <v>2.0835386178186415E-3</v>
      </c>
      <c r="W2">
        <v>1.4471897049070336E-3</v>
      </c>
      <c r="X2">
        <v>6.4139758288133411E-2</v>
      </c>
      <c r="Y2">
        <v>0</v>
      </c>
      <c r="Z2">
        <v>8.3395540179213325E-4</v>
      </c>
      <c r="AA2">
        <v>1.5053222456886683E-3</v>
      </c>
      <c r="AB2">
        <v>2.7580571332688881E-3</v>
      </c>
      <c r="AC2">
        <v>7.1491541416966546E-4</v>
      </c>
      <c r="AD2">
        <v>9.9473295542028923E-4</v>
      </c>
      <c r="AE2">
        <v>1.7161995889375448E-3</v>
      </c>
      <c r="AF2">
        <v>7.6199561847582547E-4</v>
      </c>
      <c r="AG2">
        <v>1.8890500323428064E-4</v>
      </c>
    </row>
    <row r="3" spans="1:33" x14ac:dyDescent="0.25">
      <c r="A3">
        <v>3.2859256392166303E-2</v>
      </c>
      <c r="B3">
        <v>5.1287804023930544E-2</v>
      </c>
      <c r="C3">
        <v>0.32520307762753486</v>
      </c>
      <c r="D3">
        <v>5.9635164133227132E-3</v>
      </c>
      <c r="E3">
        <v>0.1160624870132774</v>
      </c>
      <c r="F3">
        <v>2.6966285912591804E-2</v>
      </c>
      <c r="G3">
        <v>2.8879332706000841E-5</v>
      </c>
      <c r="H3">
        <v>3.3907674559547937E-3</v>
      </c>
      <c r="I3">
        <v>0.10508794117609063</v>
      </c>
      <c r="J3">
        <v>3.025195883560107E-2</v>
      </c>
      <c r="K3">
        <v>7.2096807733662257E-3</v>
      </c>
      <c r="L3">
        <v>5.8980761189465249E-2</v>
      </c>
      <c r="M3">
        <v>2.2277341654241646E-2</v>
      </c>
      <c r="N3">
        <v>2.5118770434063586E-2</v>
      </c>
      <c r="O3">
        <v>5.4494981945958136E-2</v>
      </c>
      <c r="P3">
        <v>2.2884292851106432E-3</v>
      </c>
      <c r="Q3">
        <v>5.0217691956780997E-2</v>
      </c>
      <c r="R3">
        <v>1.1164423128860861E-2</v>
      </c>
      <c r="S3">
        <v>1.4581161390190346E-6</v>
      </c>
      <c r="T3">
        <v>2.3061436055590962E-4</v>
      </c>
      <c r="U3">
        <v>0</v>
      </c>
      <c r="V3">
        <v>2.0370044242783453E-3</v>
      </c>
      <c r="W3">
        <v>1.4577652843680252E-3</v>
      </c>
      <c r="X3">
        <v>5.778754653526616E-2</v>
      </c>
      <c r="Y3">
        <v>0</v>
      </c>
      <c r="Z3">
        <v>8.2299183739349582E-4</v>
      </c>
      <c r="AA3">
        <v>1.466396253489036E-3</v>
      </c>
      <c r="AB3">
        <v>2.7729566466805195E-3</v>
      </c>
      <c r="AC3">
        <v>6.9752720964042642E-4</v>
      </c>
      <c r="AD3">
        <v>1.024638180545713E-3</v>
      </c>
      <c r="AE3">
        <v>1.8715137764598519E-3</v>
      </c>
      <c r="AF3">
        <v>7.8733286417898452E-4</v>
      </c>
      <c r="AG3">
        <v>1.88199959981086E-4</v>
      </c>
    </row>
    <row r="4" spans="1:33" x14ac:dyDescent="0.25">
      <c r="A4">
        <v>3.3303498023703013E-2</v>
      </c>
      <c r="B4">
        <v>5.5531223037703151E-2</v>
      </c>
      <c r="C4">
        <v>0.31805088335606713</v>
      </c>
      <c r="D4">
        <v>5.5375709375382011E-3</v>
      </c>
      <c r="E4">
        <v>0.11324936986206879</v>
      </c>
      <c r="F4">
        <v>2.6588328347318377E-2</v>
      </c>
      <c r="G4">
        <v>2.8332488972468892E-5</v>
      </c>
      <c r="H4">
        <v>3.4643913635969636E-3</v>
      </c>
      <c r="I4">
        <v>0.10042325561214989</v>
      </c>
      <c r="J4">
        <v>2.8449018752975005E-2</v>
      </c>
      <c r="K4">
        <v>7.3193223941672757E-3</v>
      </c>
      <c r="L4">
        <v>6.4981834523960447E-2</v>
      </c>
      <c r="M4">
        <v>1.4939854255134563E-2</v>
      </c>
      <c r="N4">
        <v>2.4935832262809685E-2</v>
      </c>
      <c r="O4">
        <v>5.7434096518486757E-2</v>
      </c>
      <c r="P4">
        <v>2.9410012340913626E-3</v>
      </c>
      <c r="Q4">
        <v>5.0895399432192845E-2</v>
      </c>
      <c r="R4">
        <v>1.1692951999130771E-2</v>
      </c>
      <c r="S4">
        <v>1.5433682078351871E-6</v>
      </c>
      <c r="T4">
        <v>2.3732793914421168E-4</v>
      </c>
      <c r="U4">
        <v>0</v>
      </c>
      <c r="V4">
        <v>2.2348303721442826E-3</v>
      </c>
      <c r="W4">
        <v>1.4848381028940733E-3</v>
      </c>
      <c r="X4">
        <v>6.6450650426069818E-2</v>
      </c>
      <c r="Y4">
        <v>0</v>
      </c>
      <c r="Z4">
        <v>8.696307715602375E-4</v>
      </c>
      <c r="AA4">
        <v>1.5659489841878605E-3</v>
      </c>
      <c r="AB4">
        <v>2.9087695935384695E-3</v>
      </c>
      <c r="AC4">
        <v>7.1995360583606291E-4</v>
      </c>
      <c r="AD4">
        <v>9.8155763622203868E-4</v>
      </c>
      <c r="AE4">
        <v>1.733808476409038E-3</v>
      </c>
      <c r="AF4">
        <v>8.4497775547500505E-4</v>
      </c>
      <c r="AG4">
        <v>1.9999856624442267E-4</v>
      </c>
    </row>
    <row r="5" spans="1:33" x14ac:dyDescent="0.25">
      <c r="A5">
        <v>3.4157838553223872E-2</v>
      </c>
      <c r="B5">
        <v>5.6769085622434941E-2</v>
      </c>
      <c r="C5">
        <v>0.30532947023040186</v>
      </c>
      <c r="D5">
        <v>5.8166436524806232E-3</v>
      </c>
      <c r="E5">
        <v>0.11120114247190908</v>
      </c>
      <c r="F5">
        <v>2.5697401608836882E-2</v>
      </c>
      <c r="G5">
        <v>2.6907912649263463E-5</v>
      </c>
      <c r="H5">
        <v>3.3794087336198549E-3</v>
      </c>
      <c r="I5">
        <v>0.10182817779266898</v>
      </c>
      <c r="J5">
        <v>3.0602839413304869E-2</v>
      </c>
      <c r="K5">
        <v>7.3027806706501925E-3</v>
      </c>
      <c r="L5">
        <v>7.0959703458174983E-2</v>
      </c>
      <c r="M5">
        <v>2.3315298933516044E-2</v>
      </c>
      <c r="N5">
        <v>2.5529365475625548E-2</v>
      </c>
      <c r="O5">
        <v>5.8504614943021019E-2</v>
      </c>
      <c r="P5">
        <v>2.126811383982706E-3</v>
      </c>
      <c r="Q5">
        <v>5.0974523205358696E-2</v>
      </c>
      <c r="R5">
        <v>1.0620440011425787E-2</v>
      </c>
      <c r="S5">
        <v>1.4774120886353408E-6</v>
      </c>
      <c r="T5">
        <v>2.5342218299204605E-4</v>
      </c>
      <c r="U5">
        <v>0</v>
      </c>
      <c r="V5">
        <v>2.1418926103348333E-3</v>
      </c>
      <c r="W5">
        <v>1.4254796575426192E-3</v>
      </c>
      <c r="X5">
        <v>6.2229332496234836E-2</v>
      </c>
      <c r="Y5">
        <v>0</v>
      </c>
      <c r="Z5">
        <v>8.7776580605980286E-4</v>
      </c>
      <c r="AA5">
        <v>1.5498237488637732E-3</v>
      </c>
      <c r="AB5">
        <v>2.8647241367803244E-3</v>
      </c>
      <c r="AC5">
        <v>7.0251957014931911E-4</v>
      </c>
      <c r="AD5">
        <v>9.8595048941470731E-4</v>
      </c>
      <c r="AE5">
        <v>1.7579093045914141E-3</v>
      </c>
      <c r="AF5">
        <v>8.7589596768563281E-4</v>
      </c>
      <c r="AG5">
        <v>1.9135254397690589E-4</v>
      </c>
    </row>
    <row r="6" spans="1:33" x14ac:dyDescent="0.25">
      <c r="A6">
        <v>3.4402838056770309E-2</v>
      </c>
      <c r="B6">
        <v>5.0022521973466204E-2</v>
      </c>
      <c r="C6">
        <v>0.32312516282735354</v>
      </c>
      <c r="D6">
        <v>5.2517548372987694E-3</v>
      </c>
      <c r="E6">
        <v>0.11320118242926332</v>
      </c>
      <c r="F6">
        <v>2.5962055658531109E-2</v>
      </c>
      <c r="G6">
        <v>2.8455283719760089E-5</v>
      </c>
      <c r="H6">
        <v>3.3143786424329755E-3</v>
      </c>
      <c r="I6">
        <v>0.10360348398860791</v>
      </c>
      <c r="J6">
        <v>3.0418719728205978E-2</v>
      </c>
      <c r="K6">
        <v>7.2628598737564821E-3</v>
      </c>
      <c r="L6">
        <v>6.7820675314490222E-2</v>
      </c>
      <c r="M6">
        <v>1.4783097739055926E-2</v>
      </c>
      <c r="N6">
        <v>2.3727689049026425E-2</v>
      </c>
      <c r="O6">
        <v>5.7290892981121631E-2</v>
      </c>
      <c r="P6">
        <v>3.053359616315698E-3</v>
      </c>
      <c r="Q6">
        <v>5.1146248547226124E-2</v>
      </c>
      <c r="R6">
        <v>1.1093515785924105E-2</v>
      </c>
      <c r="S6">
        <v>1.4615319838217759E-6</v>
      </c>
      <c r="T6">
        <v>2.4300367335815254E-4</v>
      </c>
      <c r="U6">
        <v>0</v>
      </c>
      <c r="V6">
        <v>2.1033191390112563E-3</v>
      </c>
      <c r="W6">
        <v>1.4390810206026175E-3</v>
      </c>
      <c r="X6">
        <v>6.0823152937825122E-2</v>
      </c>
      <c r="Y6">
        <v>0</v>
      </c>
      <c r="Z6">
        <v>8.3948817533447101E-4</v>
      </c>
      <c r="AA6">
        <v>1.5069939588139589E-3</v>
      </c>
      <c r="AB6">
        <v>2.9101145604432028E-3</v>
      </c>
      <c r="AC6">
        <v>7.3284872951826733E-4</v>
      </c>
      <c r="AD6">
        <v>9.9906615996487149E-4</v>
      </c>
      <c r="AE6">
        <v>1.8055990327699445E-3</v>
      </c>
      <c r="AF6">
        <v>9.0127284125711275E-4</v>
      </c>
      <c r="AG6">
        <v>1.8570590655065156E-4</v>
      </c>
    </row>
    <row r="7" spans="1:33" x14ac:dyDescent="0.25">
      <c r="A7">
        <v>3.2975811564514956E-2</v>
      </c>
      <c r="B7">
        <v>5.0422286194505138E-2</v>
      </c>
      <c r="C7">
        <v>0.32509884538768302</v>
      </c>
      <c r="D7">
        <v>5.9966467485561784E-3</v>
      </c>
      <c r="E7">
        <v>0.11611863403864389</v>
      </c>
      <c r="F7">
        <v>2.3915656392478602E-2</v>
      </c>
      <c r="G7">
        <v>2.7008315208034471E-5</v>
      </c>
      <c r="H7">
        <v>3.1773969599413897E-3</v>
      </c>
      <c r="I7">
        <v>9.9455021994221696E-2</v>
      </c>
      <c r="J7">
        <v>2.9758231566793206E-2</v>
      </c>
      <c r="K7">
        <v>7.2269031753724533E-3</v>
      </c>
      <c r="L7">
        <v>6.6618489309880402E-2</v>
      </c>
      <c r="M7">
        <v>2.2181551409111405E-2</v>
      </c>
      <c r="N7">
        <v>2.4645870865223872E-2</v>
      </c>
      <c r="O7">
        <v>5.5234473403406641E-2</v>
      </c>
      <c r="P7">
        <v>2.2393651998476268E-3</v>
      </c>
      <c r="Q7">
        <v>4.9604475367024843E-2</v>
      </c>
      <c r="R7">
        <v>1.132277119712157E-2</v>
      </c>
      <c r="S7">
        <v>1.5263835761001312E-6</v>
      </c>
      <c r="T7">
        <v>2.3571502171094015E-4</v>
      </c>
      <c r="U7">
        <v>0</v>
      </c>
      <c r="V7">
        <v>2.1184455374442875E-3</v>
      </c>
      <c r="W7">
        <v>1.4282644261244246E-3</v>
      </c>
      <c r="X7">
        <v>6.0482299181319941E-2</v>
      </c>
      <c r="Y7">
        <v>0</v>
      </c>
      <c r="Z7">
        <v>8.0575202677602288E-4</v>
      </c>
      <c r="AA7">
        <v>1.4574487303312459E-3</v>
      </c>
      <c r="AB7">
        <v>2.7459820003437052E-3</v>
      </c>
      <c r="AC7">
        <v>6.9707017182633663E-4</v>
      </c>
      <c r="AD7">
        <v>9.8103343817898688E-4</v>
      </c>
      <c r="AE7">
        <v>1.8769632651681367E-3</v>
      </c>
      <c r="AF7">
        <v>9.6931160376174507E-4</v>
      </c>
      <c r="AG7">
        <v>1.8074912390302327E-4</v>
      </c>
    </row>
    <row r="8" spans="1:33" x14ac:dyDescent="0.25">
      <c r="A8">
        <v>3.4707979813600756E-2</v>
      </c>
      <c r="B8">
        <v>6.1543199548598167E-2</v>
      </c>
      <c r="C8">
        <v>0.30940450022786375</v>
      </c>
      <c r="D8">
        <v>5.3638115728822638E-3</v>
      </c>
      <c r="E8">
        <v>0.11251186913248476</v>
      </c>
      <c r="F8">
        <v>2.5722305959784322E-2</v>
      </c>
      <c r="G8">
        <v>2.7820306197428667E-5</v>
      </c>
      <c r="H8">
        <v>3.5086022954624657E-3</v>
      </c>
      <c r="I8">
        <v>0.10204940690351183</v>
      </c>
      <c r="J8">
        <v>2.9318414879288067E-2</v>
      </c>
      <c r="K8">
        <v>7.1189669070670656E-3</v>
      </c>
      <c r="L8">
        <v>6.9495729146866594E-2</v>
      </c>
      <c r="M8">
        <v>1.5417493318663274E-2</v>
      </c>
      <c r="N8">
        <v>2.444133067093163E-2</v>
      </c>
      <c r="O8">
        <v>5.7896290999848533E-2</v>
      </c>
      <c r="P8">
        <v>3.1051581025433703E-3</v>
      </c>
      <c r="Q8">
        <v>5.0216445429633293E-2</v>
      </c>
      <c r="R8">
        <v>1.1113570252524654E-2</v>
      </c>
      <c r="S8">
        <v>1.5718198628346055E-6</v>
      </c>
      <c r="T8">
        <v>2.4947949671758659E-4</v>
      </c>
      <c r="U8">
        <v>0</v>
      </c>
      <c r="V8">
        <v>2.1738858277943903E-3</v>
      </c>
      <c r="W8">
        <v>1.5081022844641312E-3</v>
      </c>
      <c r="X8">
        <v>6.2760482236586035E-2</v>
      </c>
      <c r="Y8">
        <v>0</v>
      </c>
      <c r="Z8">
        <v>8.5931961133723213E-4</v>
      </c>
      <c r="AA8">
        <v>1.5833941754166518E-3</v>
      </c>
      <c r="AB8">
        <v>3.0958074049977232E-3</v>
      </c>
      <c r="AC8">
        <v>7.0053484838742579E-4</v>
      </c>
      <c r="AD8">
        <v>1.0127120075531372E-3</v>
      </c>
      <c r="AE8">
        <v>1.8765866926143411E-3</v>
      </c>
      <c r="AF8">
        <v>1.0211595065352248E-3</v>
      </c>
      <c r="AG8">
        <v>1.9406861998107479E-4</v>
      </c>
    </row>
    <row r="9" spans="1:33" x14ac:dyDescent="0.25">
      <c r="A9">
        <v>3.3319403086102116E-2</v>
      </c>
      <c r="B9">
        <v>4.7468935971091565E-2</v>
      </c>
      <c r="C9">
        <v>0.3129228851947814</v>
      </c>
      <c r="D9">
        <v>5.994813095200717E-3</v>
      </c>
      <c r="E9">
        <v>0.11561862331854016</v>
      </c>
      <c r="F9">
        <v>2.6234751292373761E-2</v>
      </c>
      <c r="G9">
        <v>2.772951608099675E-5</v>
      </c>
      <c r="H9">
        <v>3.4039041548562356E-3</v>
      </c>
      <c r="I9">
        <v>0.10233266182007129</v>
      </c>
      <c r="J9">
        <v>2.9710973491737905E-2</v>
      </c>
      <c r="K9">
        <v>7.0209716644957492E-3</v>
      </c>
      <c r="L9">
        <v>6.9492086284867832E-2</v>
      </c>
      <c r="M9">
        <v>2.4369459314789857E-2</v>
      </c>
      <c r="N9">
        <v>2.5116058492683155E-2</v>
      </c>
      <c r="O9">
        <v>5.3448764463554871E-2</v>
      </c>
      <c r="P9">
        <v>2.158011504078653E-3</v>
      </c>
      <c r="Q9">
        <v>5.1226036148065576E-2</v>
      </c>
      <c r="R9">
        <v>1.1218697912489544E-2</v>
      </c>
      <c r="S9">
        <v>1.5769360161780202E-6</v>
      </c>
      <c r="T9">
        <v>2.3159032909691619E-4</v>
      </c>
      <c r="U9">
        <v>0</v>
      </c>
      <c r="V9">
        <v>2.1849864131278317E-3</v>
      </c>
      <c r="W9">
        <v>1.4193219631424023E-3</v>
      </c>
      <c r="X9">
        <v>6.4995542335149953E-2</v>
      </c>
      <c r="Y9">
        <v>0</v>
      </c>
      <c r="Z9">
        <v>8.2829954668374049E-4</v>
      </c>
      <c r="AA9">
        <v>1.5462593670092764E-3</v>
      </c>
      <c r="AB9">
        <v>2.8263935267118351E-3</v>
      </c>
      <c r="AC9">
        <v>7.3972794243641572E-4</v>
      </c>
      <c r="AD9">
        <v>1.0185981271880447E-3</v>
      </c>
      <c r="AE9">
        <v>1.8743918295420188E-3</v>
      </c>
      <c r="AF9">
        <v>1.0642730224603716E-3</v>
      </c>
      <c r="AG9">
        <v>1.8427193557359902E-4</v>
      </c>
    </row>
    <row r="10" spans="1:33" x14ac:dyDescent="0.25">
      <c r="A10">
        <v>3.3906119103598586E-2</v>
      </c>
      <c r="B10">
        <v>5.4496172317753673E-2</v>
      </c>
      <c r="C10">
        <v>0.31556728489525648</v>
      </c>
      <c r="D10">
        <v>5.5968931547726638E-3</v>
      </c>
      <c r="E10">
        <v>0.12039234758582824</v>
      </c>
      <c r="F10">
        <v>2.6518600519964498E-2</v>
      </c>
      <c r="G10">
        <v>2.7154074786467598E-5</v>
      </c>
      <c r="H10">
        <v>3.4049513771157751E-3</v>
      </c>
      <c r="I10">
        <v>0.10129298486264209</v>
      </c>
      <c r="J10">
        <v>2.8424500475973041E-2</v>
      </c>
      <c r="K10">
        <v>7.1937487751392607E-3</v>
      </c>
      <c r="L10">
        <v>6.9717194776401495E-2</v>
      </c>
      <c r="M10">
        <v>1.418711249859885E-2</v>
      </c>
      <c r="N10">
        <v>2.3423615240351209E-2</v>
      </c>
      <c r="O10">
        <v>5.5127028081676181E-2</v>
      </c>
      <c r="P10">
        <v>2.9402609164448173E-3</v>
      </c>
      <c r="Q10">
        <v>4.8868050429852698E-2</v>
      </c>
      <c r="R10">
        <v>1.1755844208876256E-2</v>
      </c>
      <c r="S10">
        <v>1.4908949798422083E-6</v>
      </c>
      <c r="T10">
        <v>2.4035378424887735E-4</v>
      </c>
      <c r="U10">
        <v>0</v>
      </c>
      <c r="V10">
        <v>2.1592038899323346E-3</v>
      </c>
      <c r="W10">
        <v>1.4669478999263287E-3</v>
      </c>
      <c r="X10">
        <v>6.3378466099992398E-2</v>
      </c>
      <c r="Y10">
        <v>0</v>
      </c>
      <c r="Z10">
        <v>8.1691165233346971E-4</v>
      </c>
      <c r="AA10">
        <v>1.472654839332048E-3</v>
      </c>
      <c r="AB10">
        <v>2.8092697710875672E-3</v>
      </c>
      <c r="AC10">
        <v>7.252354887997231E-4</v>
      </c>
      <c r="AD10">
        <v>9.9794551795956876E-4</v>
      </c>
      <c r="AE10">
        <v>1.8218348580608694E-3</v>
      </c>
      <c r="AF10">
        <v>1.0672550058570254E-3</v>
      </c>
      <c r="AG10">
        <v>2.0256700245769674E-4</v>
      </c>
    </row>
    <row r="11" spans="1:33" x14ac:dyDescent="0.25">
      <c r="A11">
        <v>3.4478081891164011E-2</v>
      </c>
      <c r="B11">
        <v>6.0817933128122212E-2</v>
      </c>
      <c r="C11">
        <v>0.30597874592524299</v>
      </c>
      <c r="D11">
        <v>6.0571831746637954E-3</v>
      </c>
      <c r="E11">
        <v>0.11355218279579145</v>
      </c>
      <c r="F11">
        <v>2.5185706095768139E-2</v>
      </c>
      <c r="G11">
        <v>2.7655541522927E-5</v>
      </c>
      <c r="H11">
        <v>3.2045521215757228E-3</v>
      </c>
      <c r="I11">
        <v>0.10213992938449962</v>
      </c>
      <c r="J11">
        <v>2.9214707084258856E-2</v>
      </c>
      <c r="K11">
        <v>7.2908296009927282E-3</v>
      </c>
      <c r="L11">
        <v>6.8319702036546373E-2</v>
      </c>
      <c r="M11">
        <v>2.2162802613915102E-2</v>
      </c>
      <c r="N11">
        <v>2.5246346095154953E-2</v>
      </c>
      <c r="O11">
        <v>5.4613924298380467E-2</v>
      </c>
      <c r="P11">
        <v>2.2543336317041082E-3</v>
      </c>
      <c r="Q11">
        <v>5.1237417204838258E-2</v>
      </c>
      <c r="R11">
        <v>1.2100448804823499E-2</v>
      </c>
      <c r="S11">
        <v>1.5028555771415171E-6</v>
      </c>
      <c r="T11">
        <v>2.4270065890724148E-4</v>
      </c>
      <c r="U11">
        <v>0</v>
      </c>
      <c r="V11">
        <v>2.244391856722872E-3</v>
      </c>
      <c r="W11">
        <v>1.4707290155555966E-3</v>
      </c>
      <c r="X11">
        <v>6.2076061697625001E-2</v>
      </c>
      <c r="Y11">
        <v>0</v>
      </c>
      <c r="Z11">
        <v>8.880095804486665E-4</v>
      </c>
      <c r="AA11">
        <v>1.4625432846030004E-3</v>
      </c>
      <c r="AB11">
        <v>2.8308027299764689E-3</v>
      </c>
      <c r="AC11">
        <v>7.5492198399866942E-4</v>
      </c>
      <c r="AD11">
        <v>1.0072623816663961E-3</v>
      </c>
      <c r="AE11">
        <v>1.7736828964180738E-3</v>
      </c>
      <c r="AF11">
        <v>1.1824225256549428E-3</v>
      </c>
      <c r="AG11">
        <v>1.824871038808536E-4</v>
      </c>
    </row>
    <row r="12" spans="1:33" x14ac:dyDescent="0.25">
      <c r="A12">
        <v>3.5647421663157201E-2</v>
      </c>
      <c r="B12">
        <v>5.1731314260653465E-2</v>
      </c>
      <c r="C12">
        <v>0.3174575416521434</v>
      </c>
      <c r="D12">
        <v>5.7260811205147926E-3</v>
      </c>
      <c r="E12">
        <v>0.1138727719880076</v>
      </c>
      <c r="F12">
        <v>2.6551343269188281E-2</v>
      </c>
      <c r="G12">
        <v>2.98635640729678E-5</v>
      </c>
      <c r="H12">
        <v>3.2420007402316486E-3</v>
      </c>
      <c r="I12">
        <v>0.10027899178132364</v>
      </c>
      <c r="J12">
        <v>2.9168158514005872E-2</v>
      </c>
      <c r="K12">
        <v>7.3062630766107615E-3</v>
      </c>
      <c r="L12">
        <v>6.8587276378409529E-2</v>
      </c>
      <c r="M12">
        <v>1.3874566302579796E-2</v>
      </c>
      <c r="N12">
        <v>2.5747877532971909E-2</v>
      </c>
      <c r="O12">
        <v>5.4527937855444124E-2</v>
      </c>
      <c r="P12">
        <v>2.8694200619138774E-3</v>
      </c>
      <c r="Q12">
        <v>5.3232015830481844E-2</v>
      </c>
      <c r="R12">
        <v>1.1906327029757987E-2</v>
      </c>
      <c r="S12">
        <v>1.5820455892538727E-6</v>
      </c>
      <c r="T12">
        <v>2.4854518276971161E-4</v>
      </c>
      <c r="U12">
        <v>0</v>
      </c>
      <c r="V12">
        <v>2.172814503406588E-3</v>
      </c>
      <c r="W12">
        <v>1.425397713481105E-3</v>
      </c>
      <c r="X12">
        <v>6.3931149023227371E-2</v>
      </c>
      <c r="Y12">
        <v>0</v>
      </c>
      <c r="Z12">
        <v>8.5837060332247532E-4</v>
      </c>
      <c r="AA12">
        <v>1.6082914588717494E-3</v>
      </c>
      <c r="AB12">
        <v>3.1044205552953692E-3</v>
      </c>
      <c r="AC12">
        <v>6.9540167842484669E-4</v>
      </c>
      <c r="AD12">
        <v>9.9296398611001843E-4</v>
      </c>
      <c r="AE12">
        <v>1.8057781608105004E-3</v>
      </c>
      <c r="AF12">
        <v>1.2083838427958658E-3</v>
      </c>
      <c r="AG12">
        <v>1.8972862442642071E-4</v>
      </c>
    </row>
    <row r="13" spans="1:33" x14ac:dyDescent="0.25">
      <c r="A13">
        <v>3.3990420828717172E-2</v>
      </c>
      <c r="B13">
        <v>5.4043550499901359E-2</v>
      </c>
      <c r="C13">
        <v>0.31054166077464873</v>
      </c>
      <c r="D13">
        <v>5.8907143471648611E-3</v>
      </c>
      <c r="E13">
        <v>0.11657124172058062</v>
      </c>
      <c r="F13">
        <v>2.6110591248875131E-2</v>
      </c>
      <c r="G13">
        <v>2.7829833144564793E-5</v>
      </c>
      <c r="H13">
        <v>3.3093916893488029E-3</v>
      </c>
      <c r="I13">
        <v>0.10207440016848288</v>
      </c>
      <c r="J13">
        <v>3.0510266470915648E-2</v>
      </c>
      <c r="K13">
        <v>6.823785531607879E-3</v>
      </c>
      <c r="L13">
        <v>6.8073745276240702E-2</v>
      </c>
      <c r="M13">
        <v>2.25363157055508E-2</v>
      </c>
      <c r="N13">
        <v>2.612065024040703E-2</v>
      </c>
      <c r="O13">
        <v>5.3972765398736529E-2</v>
      </c>
      <c r="P13">
        <v>2.10148969897708E-3</v>
      </c>
      <c r="Q13">
        <v>4.7737722672553121E-2</v>
      </c>
      <c r="R13">
        <v>1.160226179269251E-2</v>
      </c>
      <c r="S13">
        <v>1.4671322898442962E-6</v>
      </c>
      <c r="T13">
        <v>2.389617223652031E-4</v>
      </c>
      <c r="U13">
        <v>0</v>
      </c>
      <c r="V13">
        <v>2.0657218537778995E-3</v>
      </c>
      <c r="W13">
        <v>1.4272206901383019E-3</v>
      </c>
      <c r="X13">
        <v>6.4246348386962429E-2</v>
      </c>
      <c r="Y13">
        <v>0</v>
      </c>
      <c r="Z13">
        <v>8.128896255113644E-4</v>
      </c>
      <c r="AA13">
        <v>1.5324459417582357E-3</v>
      </c>
      <c r="AB13">
        <v>2.7980509174773734E-3</v>
      </c>
      <c r="AC13">
        <v>7.2023518034411383E-4</v>
      </c>
      <c r="AD13">
        <v>9.583857227649273E-4</v>
      </c>
      <c r="AE13">
        <v>1.7672418409101257E-3</v>
      </c>
      <c r="AF13">
        <v>1.2022749399951971E-3</v>
      </c>
      <c r="AG13">
        <v>1.8995214715947716E-4</v>
      </c>
    </row>
    <row r="14" spans="1:33" x14ac:dyDescent="0.25">
      <c r="A14">
        <v>3.4161995520130869E-2</v>
      </c>
      <c r="B14">
        <v>5.9803801546625172E-2</v>
      </c>
      <c r="C14">
        <v>0.32398763976192924</v>
      </c>
      <c r="D14">
        <v>5.1862547737264019E-3</v>
      </c>
      <c r="E14">
        <v>0.11158828799751208</v>
      </c>
      <c r="F14">
        <v>2.5798836447714316E-2</v>
      </c>
      <c r="G14">
        <v>2.5957725352050422E-5</v>
      </c>
      <c r="H14">
        <v>3.4562352633416013E-3</v>
      </c>
      <c r="I14">
        <v>0.10281498252363591</v>
      </c>
      <c r="J14">
        <v>2.9705728266626992E-2</v>
      </c>
      <c r="K14">
        <v>6.8572382979794058E-3</v>
      </c>
      <c r="L14">
        <v>6.4648463223270294E-2</v>
      </c>
      <c r="M14">
        <v>1.3918473306200959E-2</v>
      </c>
      <c r="N14">
        <v>2.4456722286158309E-2</v>
      </c>
      <c r="O14">
        <v>5.3870732033885711E-2</v>
      </c>
      <c r="P14">
        <v>2.7650342736231948E-3</v>
      </c>
      <c r="Q14">
        <v>4.8184806148116099E-2</v>
      </c>
      <c r="R14">
        <v>1.0858345486794077E-2</v>
      </c>
      <c r="S14">
        <v>1.4777257512019089E-6</v>
      </c>
      <c r="T14">
        <v>2.3602927763255295E-4</v>
      </c>
      <c r="U14">
        <v>0</v>
      </c>
      <c r="V14">
        <v>2.1743321092589883E-3</v>
      </c>
      <c r="W14">
        <v>1.4148877434386224E-3</v>
      </c>
      <c r="X14">
        <v>6.410701600618407E-2</v>
      </c>
      <c r="Y14">
        <v>0</v>
      </c>
      <c r="Z14">
        <v>8.027273091018931E-4</v>
      </c>
      <c r="AA14">
        <v>1.5414795470338508E-3</v>
      </c>
      <c r="AB14">
        <v>2.6386492234503683E-3</v>
      </c>
      <c r="AC14">
        <v>7.280537420948864E-4</v>
      </c>
      <c r="AD14">
        <v>9.7600503160761188E-4</v>
      </c>
      <c r="AE14">
        <v>1.8518743092697091E-3</v>
      </c>
      <c r="AF14">
        <v>1.2508898098676521E-3</v>
      </c>
      <c r="AG14">
        <v>1.8704328268591999E-4</v>
      </c>
    </row>
    <row r="15" spans="1:33" x14ac:dyDescent="0.25">
      <c r="A15">
        <v>3.5239111076541908E-2</v>
      </c>
      <c r="B15">
        <v>5.1213818152004896E-2</v>
      </c>
      <c r="C15">
        <v>0.31505735839044779</v>
      </c>
      <c r="D15">
        <v>5.8621801368162248E-3</v>
      </c>
      <c r="E15">
        <v>0.11625879923583081</v>
      </c>
      <c r="F15">
        <v>2.6083777250124514E-2</v>
      </c>
      <c r="G15">
        <v>2.6776981319131853E-5</v>
      </c>
      <c r="H15">
        <v>3.2776143786143134E-3</v>
      </c>
      <c r="I15">
        <v>0.10170283733743507</v>
      </c>
      <c r="J15">
        <v>2.8527876957589508E-2</v>
      </c>
      <c r="K15">
        <v>6.7230153126208699E-3</v>
      </c>
      <c r="L15">
        <v>6.8494724365880499E-2</v>
      </c>
      <c r="M15">
        <v>2.1719111598679831E-2</v>
      </c>
      <c r="N15">
        <v>2.4710464880007717E-2</v>
      </c>
      <c r="O15">
        <v>5.5407345136520098E-2</v>
      </c>
      <c r="P15">
        <v>2.2108627804237183E-3</v>
      </c>
      <c r="Q15">
        <v>5.0170632226687453E-2</v>
      </c>
      <c r="R15">
        <v>1.1047205205288362E-2</v>
      </c>
      <c r="S15">
        <v>1.5493630265754946E-6</v>
      </c>
      <c r="T15">
        <v>2.2802502514492317E-4</v>
      </c>
      <c r="U15">
        <v>0</v>
      </c>
      <c r="V15">
        <v>2.1011635769603333E-3</v>
      </c>
      <c r="W15">
        <v>1.4521393625929854E-3</v>
      </c>
      <c r="X15">
        <v>6.2448710064426045E-2</v>
      </c>
      <c r="Y15">
        <v>0</v>
      </c>
      <c r="Z15">
        <v>8.3058193905846168E-4</v>
      </c>
      <c r="AA15">
        <v>1.5144063590982828E-3</v>
      </c>
      <c r="AB15">
        <v>2.7994991893941254E-3</v>
      </c>
      <c r="AC15">
        <v>6.77832605679545E-4</v>
      </c>
      <c r="AD15">
        <v>9.7233937879508245E-4</v>
      </c>
      <c r="AE15">
        <v>1.7356359272105697E-3</v>
      </c>
      <c r="AF15">
        <v>1.3128639247068788E-3</v>
      </c>
      <c r="AG15">
        <v>1.9174188107335874E-4</v>
      </c>
    </row>
    <row r="16" spans="1:33" x14ac:dyDescent="0.25">
      <c r="A16">
        <v>3.4024725027820175E-2</v>
      </c>
      <c r="B16">
        <v>5.6089380528500543E-2</v>
      </c>
      <c r="C16">
        <v>0.31970228086247471</v>
      </c>
      <c r="D16">
        <v>5.3853374447741607E-3</v>
      </c>
      <c r="E16">
        <v>0.12209851593308077</v>
      </c>
      <c r="F16">
        <v>2.5972034470894557E-2</v>
      </c>
      <c r="G16">
        <v>2.8064786600578904E-5</v>
      </c>
      <c r="H16">
        <v>3.1704145637354198E-3</v>
      </c>
      <c r="I16">
        <v>9.9746647281854742E-2</v>
      </c>
      <c r="J16">
        <v>2.9158995791860522E-2</v>
      </c>
      <c r="K16">
        <v>6.8207023320511371E-3</v>
      </c>
      <c r="L16">
        <v>6.8510351567393032E-2</v>
      </c>
      <c r="M16">
        <v>1.4021608514450086E-2</v>
      </c>
      <c r="N16">
        <v>2.4729247821588734E-2</v>
      </c>
      <c r="O16">
        <v>5.1928992764641621E-2</v>
      </c>
      <c r="P16">
        <v>2.8711919900274376E-3</v>
      </c>
      <c r="Q16">
        <v>4.9713726877288845E-2</v>
      </c>
      <c r="R16">
        <v>1.1107028997937219E-2</v>
      </c>
      <c r="S16">
        <v>1.5111729640035107E-6</v>
      </c>
      <c r="T16">
        <v>2.3650906393309499E-4</v>
      </c>
      <c r="U16">
        <v>0</v>
      </c>
      <c r="V16">
        <v>2.2389207414554566E-3</v>
      </c>
      <c r="W16">
        <v>1.4522915628115034E-3</v>
      </c>
      <c r="X16">
        <v>6.0600650817005303E-2</v>
      </c>
      <c r="Y16">
        <v>0</v>
      </c>
      <c r="Z16">
        <v>8.0403321415620482E-4</v>
      </c>
      <c r="AA16">
        <v>1.527051652317733E-3</v>
      </c>
      <c r="AB16">
        <v>2.8067081078199715E-3</v>
      </c>
      <c r="AC16">
        <v>6.833942543407088E-4</v>
      </c>
      <c r="AD16">
        <v>1.0553041080264198E-3</v>
      </c>
      <c r="AE16">
        <v>1.9295516166201781E-3</v>
      </c>
      <c r="AF16">
        <v>1.3908211149697275E-3</v>
      </c>
      <c r="AG16">
        <v>1.940050166054014E-4</v>
      </c>
    </row>
    <row r="17" spans="1:33" x14ac:dyDescent="0.25">
      <c r="A17">
        <v>3.2368835285642251E-2</v>
      </c>
      <c r="B17">
        <v>5.753016086118995E-2</v>
      </c>
      <c r="C17">
        <v>0.30831682390379861</v>
      </c>
      <c r="D17">
        <v>5.7301416254824369E-3</v>
      </c>
      <c r="E17">
        <v>0.1125035617030116</v>
      </c>
      <c r="F17">
        <v>2.5078990527567162E-2</v>
      </c>
      <c r="G17">
        <v>2.8240662881060282E-5</v>
      </c>
      <c r="H17">
        <v>3.341111749311653E-3</v>
      </c>
      <c r="I17">
        <v>0.10218329680378775</v>
      </c>
      <c r="J17">
        <v>2.8587426565024148E-2</v>
      </c>
      <c r="K17">
        <v>7.1121108036996099E-3</v>
      </c>
      <c r="L17">
        <v>7.1134770442806763E-2</v>
      </c>
      <c r="M17">
        <v>2.2789630341293741E-2</v>
      </c>
      <c r="N17">
        <v>2.3587923817524212E-2</v>
      </c>
      <c r="O17">
        <v>5.4431862346704531E-2</v>
      </c>
      <c r="P17">
        <v>2.135941540984817E-3</v>
      </c>
      <c r="Q17">
        <v>5.211792187126333E-2</v>
      </c>
      <c r="R17">
        <v>1.0876899944069516E-2</v>
      </c>
      <c r="S17">
        <v>1.444346001695212E-6</v>
      </c>
      <c r="T17">
        <v>2.2936769678213149E-4</v>
      </c>
      <c r="U17">
        <v>0</v>
      </c>
      <c r="V17">
        <v>2.1783836247607521E-3</v>
      </c>
      <c r="W17">
        <v>1.4464143679488728E-3</v>
      </c>
      <c r="X17">
        <v>6.608655627254971E-2</v>
      </c>
      <c r="Y17">
        <v>0</v>
      </c>
      <c r="Z17">
        <v>8.4038623499957301E-4</v>
      </c>
      <c r="AA17">
        <v>1.513528120519496E-3</v>
      </c>
      <c r="AB17">
        <v>2.7957136076321083E-3</v>
      </c>
      <c r="AC17">
        <v>7.1581646815196292E-4</v>
      </c>
      <c r="AD17">
        <v>9.5762171081436459E-4</v>
      </c>
      <c r="AE17">
        <v>1.7655130573393089E-3</v>
      </c>
      <c r="AF17">
        <v>1.4272872242465213E-3</v>
      </c>
      <c r="AG17">
        <v>1.8631647221038907E-4</v>
      </c>
    </row>
    <row r="18" spans="1:33" x14ac:dyDescent="0.25">
      <c r="A18">
        <v>3.3629245590105536E-2</v>
      </c>
      <c r="B18">
        <v>5.0544106044773988E-2</v>
      </c>
      <c r="C18">
        <v>0.31707724293277645</v>
      </c>
      <c r="D18">
        <v>5.5380443207704881E-3</v>
      </c>
      <c r="E18">
        <v>0.11716378152751854</v>
      </c>
      <c r="F18">
        <v>2.6423077850147803E-2</v>
      </c>
      <c r="G18">
        <v>2.9166694798720323E-5</v>
      </c>
      <c r="H18">
        <v>3.4573461515805632E-3</v>
      </c>
      <c r="I18">
        <v>0.10339979932534557</v>
      </c>
      <c r="J18">
        <v>2.9120798878614129E-2</v>
      </c>
      <c r="K18">
        <v>7.3549387301534049E-3</v>
      </c>
      <c r="L18">
        <v>6.9885703926033049E-2</v>
      </c>
      <c r="M18">
        <v>1.4228645810810445E-2</v>
      </c>
      <c r="N18">
        <v>2.4248485164302176E-2</v>
      </c>
      <c r="O18">
        <v>5.5844357708360992E-2</v>
      </c>
      <c r="P18">
        <v>3.0618204736700188E-3</v>
      </c>
      <c r="Q18">
        <v>4.9940478419925299E-2</v>
      </c>
      <c r="R18">
        <v>1.1468339844765633E-2</v>
      </c>
      <c r="S18">
        <v>1.5639802369183113E-6</v>
      </c>
      <c r="T18">
        <v>2.3353838030601144E-4</v>
      </c>
      <c r="U18">
        <v>0</v>
      </c>
      <c r="V18">
        <v>2.3305994005072971E-3</v>
      </c>
      <c r="W18">
        <v>1.4541002489778098E-3</v>
      </c>
      <c r="X18">
        <v>6.2989096763104269E-2</v>
      </c>
      <c r="Y18">
        <v>0</v>
      </c>
      <c r="Z18">
        <v>8.8586388823655654E-4</v>
      </c>
      <c r="AA18">
        <v>1.5573336555315155E-3</v>
      </c>
      <c r="AB18">
        <v>2.8613160229582625E-3</v>
      </c>
      <c r="AC18">
        <v>7.3205447732660586E-4</v>
      </c>
      <c r="AD18">
        <v>1.0310421414162641E-3</v>
      </c>
      <c r="AE18">
        <v>1.7960969233513538E-3</v>
      </c>
      <c r="AF18">
        <v>1.5124214305068963E-3</v>
      </c>
      <c r="AG18">
        <v>1.9959329308719836E-4</v>
      </c>
    </row>
    <row r="19" spans="1:33" x14ac:dyDescent="0.25">
      <c r="A19">
        <v>3.3545096497479131E-2</v>
      </c>
      <c r="B19">
        <v>5.6051274534229437E-2</v>
      </c>
      <c r="C19">
        <v>0.31809677481988796</v>
      </c>
      <c r="D19">
        <v>5.7610771684919538E-3</v>
      </c>
      <c r="E19">
        <v>0.11613551958921826</v>
      </c>
      <c r="F19">
        <v>2.7179829803170252E-2</v>
      </c>
      <c r="G19">
        <v>2.8079170603896438E-5</v>
      </c>
      <c r="H19">
        <v>3.1388313454275211E-3</v>
      </c>
      <c r="I19">
        <v>9.9935084556807663E-2</v>
      </c>
      <c r="J19">
        <v>2.9717661955618493E-2</v>
      </c>
      <c r="K19">
        <v>7.1226671388077414E-3</v>
      </c>
      <c r="L19">
        <v>6.938042438254137E-2</v>
      </c>
      <c r="M19">
        <v>2.2852931499701433E-2</v>
      </c>
      <c r="N19">
        <v>2.4177010594026129E-2</v>
      </c>
      <c r="O19">
        <v>5.306821760610405E-2</v>
      </c>
      <c r="P19">
        <v>2.2385923777449666E-3</v>
      </c>
      <c r="Q19">
        <v>4.9172858409515879E-2</v>
      </c>
      <c r="R19">
        <v>1.0999250263388941E-2</v>
      </c>
      <c r="S19">
        <v>1.4470267894658077E-6</v>
      </c>
      <c r="T19">
        <v>2.261650359771708E-4</v>
      </c>
      <c r="U19">
        <v>0</v>
      </c>
      <c r="V19">
        <v>2.0878589148335853E-3</v>
      </c>
      <c r="W19">
        <v>1.3768242923002975E-3</v>
      </c>
      <c r="X19">
        <v>5.7524681302326373E-2</v>
      </c>
      <c r="Y19">
        <v>0</v>
      </c>
      <c r="Z19">
        <v>8.2239830974196451E-4</v>
      </c>
      <c r="AA19">
        <v>1.4825931961935221E-3</v>
      </c>
      <c r="AB19">
        <v>2.8389350854804672E-3</v>
      </c>
      <c r="AC19">
        <v>7.3548677369018368E-4</v>
      </c>
      <c r="AD19">
        <v>1.0016107433834707E-3</v>
      </c>
      <c r="AE19">
        <v>1.7073042371406233E-3</v>
      </c>
      <c r="AF19">
        <v>1.4072844391100465E-3</v>
      </c>
      <c r="AG19">
        <v>1.8622893026781762E-4</v>
      </c>
    </row>
    <row r="20" spans="1:33" x14ac:dyDescent="0.25">
      <c r="A20">
        <v>3.4676349157863343E-2</v>
      </c>
      <c r="B20">
        <v>6.1873171530616534E-2</v>
      </c>
      <c r="C20">
        <v>0.32125897563120892</v>
      </c>
      <c r="D20">
        <v>5.4381386184389376E-3</v>
      </c>
      <c r="E20">
        <v>0.11241688072559895</v>
      </c>
      <c r="F20">
        <v>2.7107873648352068E-2</v>
      </c>
      <c r="G20">
        <v>2.9004581826349851E-5</v>
      </c>
      <c r="H20">
        <v>3.1853657890195597E-3</v>
      </c>
      <c r="I20">
        <v>9.82143026310483E-2</v>
      </c>
      <c r="J20">
        <v>3.053830811871526E-2</v>
      </c>
      <c r="K20">
        <v>6.8060225781308437E-3</v>
      </c>
      <c r="L20">
        <v>6.8211725181027277E-2</v>
      </c>
      <c r="M20">
        <v>1.40104555239235E-2</v>
      </c>
      <c r="N20">
        <v>2.4500807860491702E-2</v>
      </c>
      <c r="O20">
        <v>5.1269559151357433E-2</v>
      </c>
      <c r="P20">
        <v>2.8574858384795886E-3</v>
      </c>
      <c r="Q20">
        <v>5.1100173760242527E-2</v>
      </c>
      <c r="R20">
        <v>1.0629275311099168E-2</v>
      </c>
      <c r="S20">
        <v>1.4362319240829894E-6</v>
      </c>
      <c r="T20">
        <v>2.4054565321086194E-4</v>
      </c>
      <c r="U20">
        <v>0</v>
      </c>
      <c r="V20">
        <v>2.0716709361379704E-3</v>
      </c>
      <c r="W20">
        <v>1.4415772271646661E-3</v>
      </c>
      <c r="X20">
        <v>6.1836834210010384E-2</v>
      </c>
      <c r="Y20">
        <v>0</v>
      </c>
      <c r="Z20">
        <v>8.1177615589959385E-4</v>
      </c>
      <c r="AA20">
        <v>1.4822101506670358E-3</v>
      </c>
      <c r="AB20">
        <v>2.7714946337135428E-3</v>
      </c>
      <c r="AC20">
        <v>6.8775658758816278E-4</v>
      </c>
      <c r="AD20">
        <v>9.8404045368942743E-4</v>
      </c>
      <c r="AE20">
        <v>1.8271442147257681E-3</v>
      </c>
      <c r="AF20">
        <v>1.5282897895727411E-3</v>
      </c>
      <c r="AG20">
        <v>1.9134811825548677E-4</v>
      </c>
    </row>
    <row r="21" spans="1:33" x14ac:dyDescent="0.25">
      <c r="A21">
        <v>3.4358648433233566E-2</v>
      </c>
      <c r="B21">
        <v>5.2220218398656974E-2</v>
      </c>
      <c r="C21">
        <v>0.3169207421214742</v>
      </c>
      <c r="D21">
        <v>5.9044887204217416E-3</v>
      </c>
      <c r="E21">
        <v>0.11238256012060537</v>
      </c>
      <c r="F21">
        <v>2.5373101499539932E-2</v>
      </c>
      <c r="G21">
        <v>2.7566986512059474E-5</v>
      </c>
      <c r="H21">
        <v>3.3444955702564005E-3</v>
      </c>
      <c r="I21">
        <v>0.10337267575372303</v>
      </c>
      <c r="J21">
        <v>2.866326891883561E-2</v>
      </c>
      <c r="K21">
        <v>7.1991020709209113E-3</v>
      </c>
      <c r="L21">
        <v>6.8562450720542636E-2</v>
      </c>
      <c r="M21">
        <v>2.3249064555633171E-2</v>
      </c>
      <c r="N21">
        <v>2.3654315650302325E-2</v>
      </c>
      <c r="O21">
        <v>5.4396282081171358E-2</v>
      </c>
      <c r="P21">
        <v>2.2190358513554287E-3</v>
      </c>
      <c r="Q21">
        <v>4.9640722477442868E-2</v>
      </c>
      <c r="R21">
        <v>1.1445561234957985E-2</v>
      </c>
      <c r="S21">
        <v>1.4953172181224726E-6</v>
      </c>
      <c r="T21">
        <v>2.3490945633593003E-4</v>
      </c>
      <c r="U21">
        <v>0</v>
      </c>
      <c r="V21">
        <v>2.1668455826995966E-3</v>
      </c>
      <c r="W21">
        <v>1.5160547691313701E-3</v>
      </c>
      <c r="X21">
        <v>6.2569688299213208E-2</v>
      </c>
      <c r="Y21">
        <v>0</v>
      </c>
      <c r="Z21">
        <v>8.3666774686323557E-4</v>
      </c>
      <c r="AA21">
        <v>1.5458476922623721E-3</v>
      </c>
      <c r="AB21">
        <v>2.8065194864664309E-3</v>
      </c>
      <c r="AC21">
        <v>7.2439902997688569E-4</v>
      </c>
      <c r="AD21">
        <v>9.8143479543354216E-4</v>
      </c>
      <c r="AE21">
        <v>1.8691712739976208E-3</v>
      </c>
      <c r="AF21">
        <v>1.6117517184146943E-3</v>
      </c>
      <c r="AG21">
        <v>2.0091366640157286E-4</v>
      </c>
    </row>
    <row r="22" spans="1:33" x14ac:dyDescent="0.25">
      <c r="A22">
        <v>3.3720699329945626E-2</v>
      </c>
      <c r="B22">
        <v>5.446025260848867E-2</v>
      </c>
      <c r="C22">
        <v>0.32322642352129682</v>
      </c>
      <c r="D22">
        <v>5.2178411143462911E-3</v>
      </c>
      <c r="E22">
        <v>0.11305878482637531</v>
      </c>
      <c r="F22">
        <v>2.7193527186397521E-2</v>
      </c>
      <c r="G22">
        <v>2.8694277460652507E-5</v>
      </c>
      <c r="H22">
        <v>3.3848737834805184E-3</v>
      </c>
      <c r="I22">
        <v>0.10368201794771066</v>
      </c>
      <c r="J22">
        <v>2.8835484245541464E-2</v>
      </c>
      <c r="K22">
        <v>7.1461662485999763E-3</v>
      </c>
      <c r="L22">
        <v>6.5600698182330566E-2</v>
      </c>
      <c r="M22">
        <v>1.4264198419479047E-2</v>
      </c>
      <c r="N22">
        <v>2.5458393145202495E-2</v>
      </c>
      <c r="O22">
        <v>5.1026282063962196E-2</v>
      </c>
      <c r="P22">
        <v>3.0897644378555631E-3</v>
      </c>
      <c r="Q22">
        <v>5.0403796729683099E-2</v>
      </c>
      <c r="R22">
        <v>1.1269607357525071E-2</v>
      </c>
      <c r="S22">
        <v>1.5108742454050245E-6</v>
      </c>
      <c r="T22">
        <v>2.302493503859724E-4</v>
      </c>
      <c r="U22">
        <v>0</v>
      </c>
      <c r="V22">
        <v>2.0899708530664422E-3</v>
      </c>
      <c r="W22">
        <v>1.3917615143564366E-3</v>
      </c>
      <c r="X22">
        <v>6.4687306392617008E-2</v>
      </c>
      <c r="Y22">
        <v>0</v>
      </c>
      <c r="Z22">
        <v>8.1416830721521994E-4</v>
      </c>
      <c r="AA22">
        <v>1.5634498355866146E-3</v>
      </c>
      <c r="AB22">
        <v>2.9073973462050168E-3</v>
      </c>
      <c r="AC22">
        <v>7.2364838892125948E-4</v>
      </c>
      <c r="AD22">
        <v>9.9587741030437603E-4</v>
      </c>
      <c r="AE22">
        <v>1.7562717883984123E-3</v>
      </c>
      <c r="AF22">
        <v>1.5737392469376708E-3</v>
      </c>
      <c r="AG22">
        <v>1.9714326607858567E-4</v>
      </c>
    </row>
    <row r="23" spans="1:33" x14ac:dyDescent="0.25">
      <c r="A23">
        <v>3.4648945033112541E-2</v>
      </c>
      <c r="B23">
        <v>5.7613283776093697E-2</v>
      </c>
      <c r="C23">
        <v>0.31819254834006261</v>
      </c>
      <c r="D23">
        <v>6.1377681007221928E-3</v>
      </c>
      <c r="E23">
        <v>0.11501379110626822</v>
      </c>
      <c r="F23">
        <v>2.553201965607662E-2</v>
      </c>
      <c r="G23">
        <v>2.6695093435055955E-5</v>
      </c>
      <c r="H23">
        <v>3.2518745056019185E-3</v>
      </c>
      <c r="I23">
        <v>9.6864253211920701E-2</v>
      </c>
      <c r="J23">
        <v>2.9212022301480792E-2</v>
      </c>
      <c r="K23">
        <v>7.3750300828526443E-3</v>
      </c>
      <c r="L23">
        <v>6.8100659535880695E-2</v>
      </c>
      <c r="M23">
        <v>2.2255358360007173E-2</v>
      </c>
      <c r="N23">
        <v>2.4259086154025972E-2</v>
      </c>
      <c r="O23">
        <v>4.9146199854849811E-2</v>
      </c>
      <c r="P23">
        <v>2.1059467518582372E-3</v>
      </c>
      <c r="Q23">
        <v>5.0327170825623962E-2</v>
      </c>
      <c r="R23">
        <v>1.096285341491098E-2</v>
      </c>
      <c r="S23">
        <v>1.4772881160281972E-6</v>
      </c>
      <c r="T23">
        <v>2.3103330458132119E-4</v>
      </c>
      <c r="U23">
        <v>0</v>
      </c>
      <c r="V23">
        <v>2.1976374821613531E-3</v>
      </c>
      <c r="W23">
        <v>1.4125918821344685E-3</v>
      </c>
      <c r="X23">
        <v>6.4582837484511185E-2</v>
      </c>
      <c r="Y23">
        <v>0</v>
      </c>
      <c r="Z23">
        <v>8.1702708806744245E-4</v>
      </c>
      <c r="AA23">
        <v>1.5146577198047074E-3</v>
      </c>
      <c r="AB23">
        <v>2.8254539602716763E-3</v>
      </c>
      <c r="AC23">
        <v>7.3465916742548431E-4</v>
      </c>
      <c r="AD23">
        <v>9.8904867337874834E-4</v>
      </c>
      <c r="AE23">
        <v>1.7471355717507118E-3</v>
      </c>
      <c r="AF23">
        <v>1.7344084963783113E-3</v>
      </c>
      <c r="AG23">
        <v>1.8652577663475113E-4</v>
      </c>
    </row>
    <row r="24" spans="1:33" x14ac:dyDescent="0.25">
      <c r="A24">
        <v>3.3674125096874646E-2</v>
      </c>
      <c r="B24">
        <v>5.158053145466629E-2</v>
      </c>
      <c r="C24">
        <v>0.32539982575118043</v>
      </c>
      <c r="D24">
        <v>5.2928022698011893E-3</v>
      </c>
      <c r="E24">
        <v>0.11279386558859947</v>
      </c>
      <c r="F24">
        <v>2.6616262560028456E-2</v>
      </c>
      <c r="G24">
        <v>2.7971089908546581E-5</v>
      </c>
      <c r="H24">
        <v>3.5487596459147933E-3</v>
      </c>
      <c r="I24">
        <v>0.1020134187715894</v>
      </c>
      <c r="J24">
        <v>2.9996287228650179E-2</v>
      </c>
      <c r="K24">
        <v>7.6450164935140952E-3</v>
      </c>
      <c r="L24">
        <v>6.858764544826651E-2</v>
      </c>
      <c r="M24">
        <v>1.4286557018507931E-2</v>
      </c>
      <c r="N24">
        <v>2.5086512809099716E-2</v>
      </c>
      <c r="O24">
        <v>5.264426624341699E-2</v>
      </c>
      <c r="P24">
        <v>3.0665549254244953E-3</v>
      </c>
      <c r="Q24">
        <v>5.0193959076471714E-2</v>
      </c>
      <c r="R24">
        <v>1.1118498159647851E-2</v>
      </c>
      <c r="S24">
        <v>1.5340629038112647E-6</v>
      </c>
      <c r="T24">
        <v>2.4216610335429275E-4</v>
      </c>
      <c r="U24">
        <v>0</v>
      </c>
      <c r="V24">
        <v>2.1755680924011637E-3</v>
      </c>
      <c r="W24">
        <v>1.4411013579467662E-3</v>
      </c>
      <c r="X24">
        <v>6.1831178366445805E-2</v>
      </c>
      <c r="Y24">
        <v>0</v>
      </c>
      <c r="Z24">
        <v>8.1270339495202639E-4</v>
      </c>
      <c r="AA24">
        <v>1.6286467269694873E-3</v>
      </c>
      <c r="AB24">
        <v>2.7332099771367967E-3</v>
      </c>
      <c r="AC24">
        <v>7.2048347234740029E-4</v>
      </c>
      <c r="AD24">
        <v>1.0424788291980677E-3</v>
      </c>
      <c r="AE24">
        <v>1.9040654469868945E-3</v>
      </c>
      <c r="AF24">
        <v>1.6973681794108734E-3</v>
      </c>
      <c r="AG24">
        <v>1.9663635838379715E-4</v>
      </c>
    </row>
    <row r="25" spans="1:33" x14ac:dyDescent="0.25">
      <c r="A25">
        <v>3.4088608689830296E-2</v>
      </c>
      <c r="B25">
        <v>5.4486990832964391E-2</v>
      </c>
      <c r="C25">
        <v>0.31552627549442647</v>
      </c>
      <c r="D25">
        <v>5.7924244149636555E-3</v>
      </c>
      <c r="E25">
        <v>0.11436118489715667</v>
      </c>
      <c r="F25">
        <v>2.4772186764439069E-2</v>
      </c>
      <c r="G25">
        <v>2.7677429360049209E-5</v>
      </c>
      <c r="H25">
        <v>3.3596862508479671E-3</v>
      </c>
      <c r="I25">
        <v>9.8301526484897914E-2</v>
      </c>
      <c r="J25">
        <v>2.9425796383280984E-2</v>
      </c>
      <c r="K25">
        <v>7.2454900825454629E-3</v>
      </c>
      <c r="L25">
        <v>6.9620562404028932E-2</v>
      </c>
      <c r="M25">
        <v>2.2312629177596393E-2</v>
      </c>
      <c r="N25">
        <v>2.4520156833002418E-2</v>
      </c>
      <c r="O25">
        <v>5.2008271836072852E-2</v>
      </c>
      <c r="P25">
        <v>2.2187839157531176E-3</v>
      </c>
      <c r="Q25">
        <v>5.2191404366412814E-2</v>
      </c>
      <c r="R25">
        <v>1.1539894483918503E-2</v>
      </c>
      <c r="S25">
        <v>1.5112533703772351E-6</v>
      </c>
      <c r="T25">
        <v>2.3166151691847721E-4</v>
      </c>
      <c r="U25">
        <v>0</v>
      </c>
      <c r="V25">
        <v>2.0857323729384569E-3</v>
      </c>
      <c r="W25">
        <v>1.4888533243207435E-3</v>
      </c>
      <c r="X25">
        <v>6.3724970588197358E-2</v>
      </c>
      <c r="Y25">
        <v>0</v>
      </c>
      <c r="Z25">
        <v>8.5694427596325724E-4</v>
      </c>
      <c r="AA25">
        <v>1.5766573732866039E-3</v>
      </c>
      <c r="AB25">
        <v>2.8378640072382476E-3</v>
      </c>
      <c r="AC25">
        <v>7.2335472842960087E-4</v>
      </c>
      <c r="AD25">
        <v>9.2235737277375181E-4</v>
      </c>
      <c r="AE25">
        <v>1.7608764002579227E-3</v>
      </c>
      <c r="AF25">
        <v>1.7954227149805054E-3</v>
      </c>
      <c r="AG25">
        <v>1.9424332982665278E-4</v>
      </c>
    </row>
    <row r="26" spans="1:33" x14ac:dyDescent="0.25">
      <c r="A26">
        <v>3.5428800044769747E-2</v>
      </c>
      <c r="B26">
        <v>5.8381685003462531E-2</v>
      </c>
      <c r="C26">
        <v>0.32925642617469431</v>
      </c>
      <c r="D26">
        <v>5.344933059065307E-3</v>
      </c>
      <c r="E26">
        <v>0.11195783909504492</v>
      </c>
      <c r="F26">
        <v>2.5624421811630882E-2</v>
      </c>
      <c r="G26">
        <v>2.7793526096198611E-5</v>
      </c>
      <c r="H26">
        <v>3.172200050974309E-3</v>
      </c>
      <c r="I26">
        <v>9.7893480133603564E-2</v>
      </c>
      <c r="J26">
        <v>3.0191729906350703E-2</v>
      </c>
      <c r="K26">
        <v>7.3243822641007941E-3</v>
      </c>
      <c r="L26">
        <v>6.9253177267602745E-2</v>
      </c>
      <c r="M26">
        <v>1.4407428453051955E-2</v>
      </c>
      <c r="N26">
        <v>2.2751598447171433E-2</v>
      </c>
      <c r="O26">
        <v>4.8245660261858489E-2</v>
      </c>
      <c r="P26">
        <v>2.9545880013590667E-3</v>
      </c>
      <c r="Q26">
        <v>5.0217656161656278E-2</v>
      </c>
      <c r="R26">
        <v>1.1312266824724334E-2</v>
      </c>
      <c r="S26">
        <v>1.4947294469829904E-6</v>
      </c>
      <c r="T26">
        <v>2.3976198191360894E-4</v>
      </c>
      <c r="U26">
        <v>0</v>
      </c>
      <c r="V26">
        <v>2.1375844893159876E-3</v>
      </c>
      <c r="W26">
        <v>1.3763170537938762E-3</v>
      </c>
      <c r="X26">
        <v>6.1870632786646992E-2</v>
      </c>
      <c r="Y26">
        <v>0</v>
      </c>
      <c r="Z26">
        <v>8.2510959369194834E-4</v>
      </c>
      <c r="AA26">
        <v>1.5507164997768865E-3</v>
      </c>
      <c r="AB26">
        <v>2.8488141990094052E-3</v>
      </c>
      <c r="AC26">
        <v>6.7720979461477612E-4</v>
      </c>
      <c r="AD26">
        <v>9.9516196716800307E-4</v>
      </c>
      <c r="AE26">
        <v>1.7756657210806057E-3</v>
      </c>
      <c r="AF26">
        <v>1.7676545665978251E-3</v>
      </c>
      <c r="AG26">
        <v>1.8781012972554872E-4</v>
      </c>
    </row>
    <row r="27" spans="1:33" x14ac:dyDescent="0.25">
      <c r="A27">
        <v>3.4418082387373171E-2</v>
      </c>
      <c r="B27">
        <v>5.4063948934717693E-2</v>
      </c>
      <c r="C27">
        <v>0.29085860754089182</v>
      </c>
      <c r="D27">
        <v>6.0984584716437373E-3</v>
      </c>
      <c r="E27">
        <v>0.11791005370698632</v>
      </c>
      <c r="F27">
        <v>2.7149941001007094E-2</v>
      </c>
      <c r="G27">
        <v>2.7730694373966421E-5</v>
      </c>
      <c r="H27">
        <v>3.4137492049824865E-3</v>
      </c>
      <c r="I27">
        <v>0.10540854150831977</v>
      </c>
      <c r="J27">
        <v>2.9948058115143585E-2</v>
      </c>
      <c r="K27">
        <v>7.3467656162447791E-3</v>
      </c>
      <c r="L27">
        <v>7.4174081270783274E-2</v>
      </c>
      <c r="M27">
        <v>2.1627532907895534E-2</v>
      </c>
      <c r="N27">
        <v>2.5137949358252358E-2</v>
      </c>
      <c r="O27">
        <v>5.2019676023260554E-2</v>
      </c>
      <c r="P27">
        <v>2.3171785173246038E-3</v>
      </c>
      <c r="Q27">
        <v>5.4319722368254608E-2</v>
      </c>
      <c r="R27">
        <v>1.1700666834452601E-2</v>
      </c>
      <c r="S27">
        <v>1.63303672617659E-6</v>
      </c>
      <c r="T27">
        <v>2.3963438267982979E-4</v>
      </c>
      <c r="U27">
        <v>0</v>
      </c>
      <c r="V27">
        <v>2.3119230589172361E-3</v>
      </c>
      <c r="W27">
        <v>1.4834567351045902E-3</v>
      </c>
      <c r="X27">
        <v>6.6921835678755912E-2</v>
      </c>
      <c r="Y27">
        <v>0</v>
      </c>
      <c r="Z27">
        <v>8.2282618347610911E-4</v>
      </c>
      <c r="AA27">
        <v>1.5665570562570061E-3</v>
      </c>
      <c r="AB27">
        <v>3.0409035111091122E-3</v>
      </c>
      <c r="AC27">
        <v>7.1728023061317736E-4</v>
      </c>
      <c r="AD27">
        <v>9.7984991478070808E-4</v>
      </c>
      <c r="AE27">
        <v>1.926477308757595E-3</v>
      </c>
      <c r="AF27">
        <v>1.8430050393638934E-3</v>
      </c>
      <c r="AG27">
        <v>2.0387340155065406E-4</v>
      </c>
    </row>
    <row r="28" spans="1:33" x14ac:dyDescent="0.25">
      <c r="A28">
        <v>3.399375750815415E-2</v>
      </c>
      <c r="B28">
        <v>5.6745479338481314E-2</v>
      </c>
      <c r="C28">
        <v>0.32401617215770212</v>
      </c>
      <c r="D28">
        <v>5.6149451165725742E-3</v>
      </c>
      <c r="E28">
        <v>0.10949555119499571</v>
      </c>
      <c r="F28">
        <v>2.6175918724720949E-2</v>
      </c>
      <c r="G28">
        <v>2.7196355984154865E-5</v>
      </c>
      <c r="H28">
        <v>3.2804251027919598E-3</v>
      </c>
      <c r="I28">
        <v>0.10502543708444587</v>
      </c>
      <c r="J28">
        <v>3.0010642964377724E-2</v>
      </c>
      <c r="K28">
        <v>7.1902120365501757E-3</v>
      </c>
      <c r="L28">
        <v>6.8903448360056921E-2</v>
      </c>
      <c r="M28">
        <v>1.3983597177965535E-2</v>
      </c>
      <c r="N28">
        <v>2.3943750562952212E-2</v>
      </c>
      <c r="O28">
        <v>4.8187431738785556E-2</v>
      </c>
      <c r="P28">
        <v>3.1202171999858055E-3</v>
      </c>
      <c r="Q28">
        <v>5.1226944534025008E-2</v>
      </c>
      <c r="R28">
        <v>1.1125102483396727E-2</v>
      </c>
      <c r="S28">
        <v>1.4511679038010652E-6</v>
      </c>
      <c r="T28">
        <v>2.4524846206996746E-4</v>
      </c>
      <c r="U28">
        <v>0</v>
      </c>
      <c r="V28">
        <v>2.0575340186721708E-3</v>
      </c>
      <c r="W28">
        <v>1.4457911050632846E-3</v>
      </c>
      <c r="X28">
        <v>6.3249903486951101E-2</v>
      </c>
      <c r="Y28">
        <v>0</v>
      </c>
      <c r="Z28">
        <v>8.4764683969155118E-4</v>
      </c>
      <c r="AA28">
        <v>1.5928835303285725E-3</v>
      </c>
      <c r="AB28">
        <v>2.8724386359670747E-3</v>
      </c>
      <c r="AC28">
        <v>7.3317329689701885E-4</v>
      </c>
      <c r="AD28">
        <v>1.0210744176110203E-3</v>
      </c>
      <c r="AE28">
        <v>1.7492250085332341E-3</v>
      </c>
      <c r="AF28">
        <v>1.9204248439785043E-3</v>
      </c>
      <c r="AG28">
        <v>1.9697554438800479E-4</v>
      </c>
    </row>
    <row r="29" spans="1:33" x14ac:dyDescent="0.25">
      <c r="A29">
        <v>3.4176115942340199E-2</v>
      </c>
      <c r="B29">
        <v>5.8530820489056841E-2</v>
      </c>
      <c r="C29">
        <v>0.32301875412715714</v>
      </c>
      <c r="D29">
        <v>5.8279640100945508E-3</v>
      </c>
      <c r="E29">
        <v>0.11009327076464509</v>
      </c>
      <c r="F29">
        <v>2.644709381878229E-2</v>
      </c>
      <c r="G29">
        <v>2.8199152989195238E-5</v>
      </c>
      <c r="H29">
        <v>3.4190632558543381E-3</v>
      </c>
      <c r="I29">
        <v>0.10029795760457219</v>
      </c>
      <c r="J29">
        <v>3.073119519615811E-2</v>
      </c>
      <c r="K29">
        <v>7.130595334020811E-3</v>
      </c>
      <c r="L29">
        <v>6.8369435432797873E-2</v>
      </c>
      <c r="M29">
        <v>2.2721375613735224E-2</v>
      </c>
      <c r="N29">
        <v>2.3857737995652599E-2</v>
      </c>
      <c r="O29">
        <v>4.994901040350555E-2</v>
      </c>
      <c r="P29">
        <v>2.2762022808233951E-3</v>
      </c>
      <c r="Q29">
        <v>4.6695229832400084E-2</v>
      </c>
      <c r="R29">
        <v>1.1329764089654387E-2</v>
      </c>
      <c r="S29">
        <v>1.5560999982396169E-6</v>
      </c>
      <c r="T29">
        <v>2.3900954094436633E-4</v>
      </c>
      <c r="U29">
        <v>0</v>
      </c>
      <c r="V29">
        <v>2.2339850147519054E-3</v>
      </c>
      <c r="W29">
        <v>1.4113114530103104E-3</v>
      </c>
      <c r="X29">
        <v>6.069265907362436E-2</v>
      </c>
      <c r="Y29">
        <v>0</v>
      </c>
      <c r="Z29">
        <v>7.9686881900008211E-4</v>
      </c>
      <c r="AA29">
        <v>1.5194212183144962E-3</v>
      </c>
      <c r="AB29">
        <v>2.7385304704117671E-3</v>
      </c>
      <c r="AC29">
        <v>6.9063554935605998E-4</v>
      </c>
      <c r="AD29">
        <v>9.3523072441100699E-4</v>
      </c>
      <c r="AE29">
        <v>1.7720212003425383E-3</v>
      </c>
      <c r="AF29">
        <v>1.8854819869335946E-3</v>
      </c>
      <c r="AG29">
        <v>1.8350350466145472E-4</v>
      </c>
    </row>
    <row r="30" spans="1:33" x14ac:dyDescent="0.25">
      <c r="A30">
        <v>3.6863325206033436E-2</v>
      </c>
      <c r="B30">
        <v>5.184204244509056E-2</v>
      </c>
      <c r="C30">
        <v>0.31485862814688664</v>
      </c>
      <c r="D30">
        <v>5.3965061566293143E-3</v>
      </c>
      <c r="E30">
        <v>0.1176647928754626</v>
      </c>
      <c r="F30">
        <v>2.6211247745557126E-2</v>
      </c>
      <c r="G30">
        <v>2.8218703091254948E-5</v>
      </c>
      <c r="H30">
        <v>3.3395237338772624E-3</v>
      </c>
      <c r="I30">
        <v>0.10012429704302779</v>
      </c>
      <c r="J30">
        <v>2.8939970814188674E-2</v>
      </c>
      <c r="K30">
        <v>7.2830851773855584E-3</v>
      </c>
      <c r="L30">
        <v>6.6725500145919991E-2</v>
      </c>
      <c r="M30">
        <v>1.4149204548648257E-2</v>
      </c>
      <c r="N30">
        <v>2.4860967181979419E-2</v>
      </c>
      <c r="O30">
        <v>5.3330952449562249E-2</v>
      </c>
      <c r="P30">
        <v>2.8381051879629309E-3</v>
      </c>
      <c r="Q30">
        <v>5.2289318364503082E-2</v>
      </c>
      <c r="R30">
        <v>1.1809690437475075E-2</v>
      </c>
      <c r="S30">
        <v>1.5215599027592111E-6</v>
      </c>
      <c r="T30">
        <v>2.3448694196144738E-4</v>
      </c>
      <c r="U30">
        <v>0</v>
      </c>
      <c r="V30">
        <v>2.2335669241034411E-3</v>
      </c>
      <c r="W30">
        <v>1.4790649466542133E-3</v>
      </c>
      <c r="X30">
        <v>6.654296675529299E-2</v>
      </c>
      <c r="Y30">
        <v>0</v>
      </c>
      <c r="Z30">
        <v>8.2170536042994007E-4</v>
      </c>
      <c r="AA30">
        <v>1.5644807880530029E-3</v>
      </c>
      <c r="AB30">
        <v>2.8926920527591331E-3</v>
      </c>
      <c r="AC30">
        <v>7.3966477802550991E-4</v>
      </c>
      <c r="AD30">
        <v>9.6908690972478907E-4</v>
      </c>
      <c r="AE30">
        <v>1.7653184345985376E-3</v>
      </c>
      <c r="AF30">
        <v>2.0025716833710848E-3</v>
      </c>
      <c r="AG30">
        <v>1.9749650184208869E-4</v>
      </c>
    </row>
    <row r="31" spans="1:33" x14ac:dyDescent="0.25">
      <c r="A31">
        <v>3.4298272781522539E-2</v>
      </c>
      <c r="B31">
        <v>5.8710178187028478E-2</v>
      </c>
      <c r="C31">
        <v>0.31498690971629772</v>
      </c>
      <c r="D31">
        <v>5.8580330095399959E-3</v>
      </c>
      <c r="E31">
        <v>0.11364198785686594</v>
      </c>
      <c r="F31">
        <v>2.528676490662039E-2</v>
      </c>
      <c r="G31">
        <v>2.8547357551075715E-5</v>
      </c>
      <c r="H31">
        <v>3.3525903533897588E-3</v>
      </c>
      <c r="I31">
        <v>9.9046285790328065E-2</v>
      </c>
      <c r="J31">
        <v>3.0178210766415928E-2</v>
      </c>
      <c r="K31">
        <v>7.4764991314161047E-3</v>
      </c>
      <c r="L31">
        <v>7.0967474459021559E-2</v>
      </c>
      <c r="M31">
        <v>2.309642930188097E-2</v>
      </c>
      <c r="N31">
        <v>2.4595367867081837E-2</v>
      </c>
      <c r="O31">
        <v>4.7279689738007356E-2</v>
      </c>
      <c r="P31">
        <v>2.2317244173217258E-3</v>
      </c>
      <c r="Q31">
        <v>4.9485606322961777E-2</v>
      </c>
      <c r="R31">
        <v>1.1120197432888525E-2</v>
      </c>
      <c r="S31">
        <v>1.472988013688412E-6</v>
      </c>
      <c r="T31">
        <v>2.2357893936156056E-4</v>
      </c>
      <c r="U31">
        <v>0</v>
      </c>
      <c r="V31">
        <v>2.2175215806778188E-3</v>
      </c>
      <c r="W31">
        <v>1.4580493832094879E-3</v>
      </c>
      <c r="X31">
        <v>6.3558641189477044E-2</v>
      </c>
      <c r="Y31">
        <v>0</v>
      </c>
      <c r="Z31">
        <v>7.8184101753109845E-4</v>
      </c>
      <c r="AA31">
        <v>1.6212879041928904E-3</v>
      </c>
      <c r="AB31">
        <v>2.700341693294501E-3</v>
      </c>
      <c r="AC31">
        <v>7.1877036479206524E-4</v>
      </c>
      <c r="AD31">
        <v>9.7884924720010539E-4</v>
      </c>
      <c r="AE31">
        <v>1.8600674754948251E-3</v>
      </c>
      <c r="AF31">
        <v>2.0567411039768987E-3</v>
      </c>
      <c r="AG31">
        <v>1.8206771663830786E-4</v>
      </c>
    </row>
    <row r="32" spans="1:33" x14ac:dyDescent="0.25">
      <c r="A32">
        <v>3.4021411474622898E-2</v>
      </c>
      <c r="B32">
        <v>5.6876079797498709E-2</v>
      </c>
      <c r="C32">
        <v>0.32086379138913612</v>
      </c>
      <c r="D32">
        <v>5.3846597552348703E-3</v>
      </c>
      <c r="E32">
        <v>0.11374125998720003</v>
      </c>
      <c r="F32">
        <v>2.6216052328759818E-2</v>
      </c>
      <c r="G32">
        <v>2.9840011935560998E-5</v>
      </c>
      <c r="H32">
        <v>3.3493193066716016E-3</v>
      </c>
      <c r="I32">
        <v>9.8791878827341126E-2</v>
      </c>
      <c r="J32">
        <v>2.8686933465688961E-2</v>
      </c>
      <c r="K32">
        <v>7.2234009329119131E-3</v>
      </c>
      <c r="L32">
        <v>7.2395597022370653E-2</v>
      </c>
      <c r="M32">
        <v>1.5246412279377687E-2</v>
      </c>
      <c r="N32">
        <v>2.563111735328797E-2</v>
      </c>
      <c r="O32">
        <v>4.6654945177649468E-2</v>
      </c>
      <c r="P32">
        <v>3.0519579971318494E-3</v>
      </c>
      <c r="Q32">
        <v>4.9166538206935249E-2</v>
      </c>
      <c r="R32">
        <v>1.1771501055902878E-2</v>
      </c>
      <c r="S32">
        <v>1.5404555291127376E-6</v>
      </c>
      <c r="T32">
        <v>2.4679007067988321E-4</v>
      </c>
      <c r="U32">
        <v>0</v>
      </c>
      <c r="V32">
        <v>2.0859120734620746E-3</v>
      </c>
      <c r="W32">
        <v>1.4749645051814664E-3</v>
      </c>
      <c r="X32">
        <v>6.5936697778881212E-2</v>
      </c>
      <c r="Y32">
        <v>0</v>
      </c>
      <c r="Z32">
        <v>8.5601062905726107E-4</v>
      </c>
      <c r="AA32">
        <v>1.5828483585907415E-3</v>
      </c>
      <c r="AB32">
        <v>2.8591743985355357E-3</v>
      </c>
      <c r="AC32">
        <v>6.9666412010389335E-4</v>
      </c>
      <c r="AD32">
        <v>1.050919724561335E-3</v>
      </c>
      <c r="AE32">
        <v>1.8052989854855795E-3</v>
      </c>
      <c r="AF32">
        <v>2.1012857890704856E-3</v>
      </c>
      <c r="AG32">
        <v>1.9919674120408442E-4</v>
      </c>
    </row>
    <row r="33" spans="1:33" x14ac:dyDescent="0.25">
      <c r="A33">
        <v>3.5571157495816998E-2</v>
      </c>
      <c r="B33">
        <v>4.9106617605055594E-2</v>
      </c>
      <c r="C33">
        <v>0.32348886634977009</v>
      </c>
      <c r="D33">
        <v>5.9167325136028903E-3</v>
      </c>
      <c r="E33">
        <v>0.11469858069096991</v>
      </c>
      <c r="F33">
        <v>2.6049189079589974E-2</v>
      </c>
      <c r="G33">
        <v>2.8751805463338157E-5</v>
      </c>
      <c r="H33">
        <v>3.1918569928331164E-3</v>
      </c>
      <c r="I33">
        <v>0.10159176059738249</v>
      </c>
      <c r="J33">
        <v>2.9928700381255044E-2</v>
      </c>
      <c r="K33">
        <v>7.3894792020399577E-3</v>
      </c>
      <c r="L33">
        <v>6.5412141011506289E-2</v>
      </c>
      <c r="M33">
        <v>2.2397136661318311E-2</v>
      </c>
      <c r="N33">
        <v>2.367414956886316E-2</v>
      </c>
      <c r="O33">
        <v>4.9431896486960857E-2</v>
      </c>
      <c r="P33">
        <v>2.2927723984311091E-3</v>
      </c>
      <c r="Q33">
        <v>5.1842236299905718E-2</v>
      </c>
      <c r="R33">
        <v>1.0837069680826324E-2</v>
      </c>
      <c r="S33">
        <v>1.5122466035052478E-6</v>
      </c>
      <c r="T33">
        <v>2.3331847111110284E-4</v>
      </c>
      <c r="U33">
        <v>0</v>
      </c>
      <c r="V33">
        <v>2.1148349550379106E-3</v>
      </c>
      <c r="W33">
        <v>1.4473677327828465E-3</v>
      </c>
      <c r="X33">
        <v>6.2361096031380937E-2</v>
      </c>
      <c r="Y33">
        <v>0</v>
      </c>
      <c r="Z33">
        <v>8.3542091237125387E-4</v>
      </c>
      <c r="AA33">
        <v>1.4011585477080729E-3</v>
      </c>
      <c r="AB33">
        <v>2.8625344857319541E-3</v>
      </c>
      <c r="AC33">
        <v>7.152693289025759E-4</v>
      </c>
      <c r="AD33">
        <v>1.0235851391891923E-3</v>
      </c>
      <c r="AE33">
        <v>1.7625130660598896E-3</v>
      </c>
      <c r="AF33">
        <v>2.1989767418713123E-3</v>
      </c>
      <c r="AG33">
        <v>1.9331751965825697E-4</v>
      </c>
    </row>
    <row r="34" spans="1:33" x14ac:dyDescent="0.25">
      <c r="A34">
        <v>3.4720266234022537E-2</v>
      </c>
      <c r="B34">
        <v>5.7435073519415396E-2</v>
      </c>
      <c r="C34">
        <v>0.31868097285415969</v>
      </c>
      <c r="D34">
        <v>5.5977307990082671E-3</v>
      </c>
      <c r="E34">
        <v>0.11086653429908185</v>
      </c>
      <c r="F34">
        <v>2.67700572552237E-2</v>
      </c>
      <c r="G34">
        <v>2.7671510933415425E-5</v>
      </c>
      <c r="H34">
        <v>3.2328221712531711E-3</v>
      </c>
      <c r="I34">
        <v>0.10476414387311024</v>
      </c>
      <c r="J34">
        <v>2.918805193374667E-2</v>
      </c>
      <c r="K34">
        <v>7.2147426740991885E-3</v>
      </c>
      <c r="L34">
        <v>6.9155828181491227E-2</v>
      </c>
      <c r="M34">
        <v>1.5040922116085801E-2</v>
      </c>
      <c r="N34">
        <v>2.3816770152248538E-2</v>
      </c>
      <c r="O34">
        <v>4.8191405931645649E-2</v>
      </c>
      <c r="P34">
        <v>2.9359336259792215E-3</v>
      </c>
      <c r="Q34">
        <v>5.1222693151594195E-2</v>
      </c>
      <c r="R34">
        <v>1.1311278181234449E-2</v>
      </c>
      <c r="S34">
        <v>1.5514713755252777E-6</v>
      </c>
      <c r="T34">
        <v>2.3397498891465258E-4</v>
      </c>
      <c r="U34">
        <v>0</v>
      </c>
      <c r="V34">
        <v>2.2080239645173669E-3</v>
      </c>
      <c r="W34">
        <v>1.4494814768131231E-3</v>
      </c>
      <c r="X34">
        <v>6.4586367057283059E-2</v>
      </c>
      <c r="Y34">
        <v>0</v>
      </c>
      <c r="Z34">
        <v>8.2872843553110503E-4</v>
      </c>
      <c r="AA34">
        <v>1.5832193052630161E-3</v>
      </c>
      <c r="AB34">
        <v>2.8681248676966109E-3</v>
      </c>
      <c r="AC34">
        <v>7.0899444817661443E-4</v>
      </c>
      <c r="AD34">
        <v>1.0349686119950283E-3</v>
      </c>
      <c r="AE34">
        <v>1.8746771668398197E-3</v>
      </c>
      <c r="AF34">
        <v>2.2647231408121048E-3</v>
      </c>
      <c r="AG34">
        <v>1.842666004487293E-4</v>
      </c>
    </row>
    <row r="35" spans="1:33" x14ac:dyDescent="0.25">
      <c r="A35">
        <v>3.4821364585738472E-2</v>
      </c>
      <c r="B35">
        <v>5.8501496634537437E-2</v>
      </c>
      <c r="C35">
        <v>0.31398920717824547</v>
      </c>
      <c r="D35">
        <v>5.692285961527108E-3</v>
      </c>
      <c r="E35">
        <v>0.11819839631164833</v>
      </c>
      <c r="F35">
        <v>2.5882392157375655E-2</v>
      </c>
      <c r="G35">
        <v>2.8248282389728512E-5</v>
      </c>
      <c r="H35">
        <v>3.3429770360231285E-3</v>
      </c>
      <c r="I35">
        <v>9.9764800255854241E-2</v>
      </c>
      <c r="J35">
        <v>2.8357053992317666E-2</v>
      </c>
      <c r="K35">
        <v>6.9265957756939152E-3</v>
      </c>
      <c r="L35">
        <v>6.4885154174795109E-2</v>
      </c>
      <c r="M35">
        <v>2.2911251653019601E-2</v>
      </c>
      <c r="N35">
        <v>2.3954371258100016E-2</v>
      </c>
      <c r="O35">
        <v>4.873826357220104E-2</v>
      </c>
      <c r="P35">
        <v>2.1623575841751546E-3</v>
      </c>
      <c r="Q35">
        <v>5.2749057949387355E-2</v>
      </c>
      <c r="R35">
        <v>1.1175193706452268E-2</v>
      </c>
      <c r="S35">
        <v>1.5450428519072319E-6</v>
      </c>
      <c r="T35">
        <v>2.340397660366989E-4</v>
      </c>
      <c r="U35">
        <v>0</v>
      </c>
      <c r="V35">
        <v>2.0989584157465836E-3</v>
      </c>
      <c r="W35">
        <v>1.4117689253280313E-3</v>
      </c>
      <c r="X35">
        <v>6.3094800815132274E-2</v>
      </c>
      <c r="Y35">
        <v>0</v>
      </c>
      <c r="Z35">
        <v>8.0892166539906429E-4</v>
      </c>
      <c r="AA35">
        <v>1.5484310786274924E-3</v>
      </c>
      <c r="AB35">
        <v>2.7084593206788137E-3</v>
      </c>
      <c r="AC35">
        <v>7.0620157102832212E-4</v>
      </c>
      <c r="AD35">
        <v>9.6146048751638092E-4</v>
      </c>
      <c r="AE35">
        <v>1.846599160188701E-3</v>
      </c>
      <c r="AF35">
        <v>2.3114908005868206E-3</v>
      </c>
      <c r="AG35">
        <v>1.8685488139713277E-4</v>
      </c>
    </row>
    <row r="36" spans="1:33" x14ac:dyDescent="0.25">
      <c r="A36">
        <v>3.427365822233143E-2</v>
      </c>
      <c r="B36">
        <v>5.3650062006247924E-2</v>
      </c>
      <c r="C36">
        <v>0.31798242518097153</v>
      </c>
      <c r="D36">
        <v>5.7583737162580561E-3</v>
      </c>
      <c r="E36">
        <v>0.11494925546986089</v>
      </c>
      <c r="F36">
        <v>2.7508199050273689E-2</v>
      </c>
      <c r="G36">
        <v>2.7163385124579275E-5</v>
      </c>
      <c r="H36">
        <v>3.4101558379064801E-3</v>
      </c>
      <c r="I36">
        <v>0.10596838220201579</v>
      </c>
      <c r="J36">
        <v>2.8254562739425036E-2</v>
      </c>
      <c r="K36">
        <v>7.2467482866202569E-3</v>
      </c>
      <c r="L36">
        <v>7.2050354292483895E-2</v>
      </c>
      <c r="M36">
        <v>1.4593843616516456E-2</v>
      </c>
      <c r="N36">
        <v>2.4593479590532177E-2</v>
      </c>
      <c r="O36">
        <v>4.8639093606103273E-2</v>
      </c>
      <c r="P36">
        <v>3.0755000428416691E-3</v>
      </c>
      <c r="Q36">
        <v>4.9417418399833629E-2</v>
      </c>
      <c r="R36">
        <v>1.1155074607204189E-2</v>
      </c>
      <c r="S36">
        <v>1.574499018579765E-6</v>
      </c>
      <c r="T36">
        <v>2.3506066817429835E-4</v>
      </c>
      <c r="U36">
        <v>0</v>
      </c>
      <c r="V36">
        <v>2.1758376374418895E-3</v>
      </c>
      <c r="W36">
        <v>1.4295242411119791E-3</v>
      </c>
      <c r="X36">
        <v>6.2392828625473434E-2</v>
      </c>
      <c r="Y36">
        <v>0</v>
      </c>
      <c r="Z36">
        <v>8.6035042953090115E-4</v>
      </c>
      <c r="AA36">
        <v>1.4118523972857378E-3</v>
      </c>
      <c r="AB36">
        <v>2.9011420390661138E-3</v>
      </c>
      <c r="AC36">
        <v>7.2019501677682144E-4</v>
      </c>
      <c r="AD36">
        <v>1.0432291215919415E-3</v>
      </c>
      <c r="AE36">
        <v>1.8177357167053739E-3</v>
      </c>
      <c r="AF36">
        <v>2.2672302786203267E-3</v>
      </c>
      <c r="AG36">
        <v>1.8968907665153483E-4</v>
      </c>
    </row>
    <row r="37" spans="1:33" x14ac:dyDescent="0.25">
      <c r="A37">
        <v>3.4376656575235982E-2</v>
      </c>
      <c r="B37">
        <v>5.5740091419682489E-2</v>
      </c>
      <c r="C37">
        <v>0.32017729353425772</v>
      </c>
      <c r="D37">
        <v>5.8680609194252708E-3</v>
      </c>
      <c r="E37">
        <v>0.11512613092235523</v>
      </c>
      <c r="F37">
        <v>2.637095632776295E-2</v>
      </c>
      <c r="G37">
        <v>2.8097166794239904E-5</v>
      </c>
      <c r="H37">
        <v>3.4011637615172282E-3</v>
      </c>
      <c r="I37">
        <v>0.10000444712376856</v>
      </c>
      <c r="J37">
        <v>3.0260268609267633E-2</v>
      </c>
      <c r="K37">
        <v>7.6306433857741985E-3</v>
      </c>
      <c r="L37">
        <v>6.5292237529487221E-2</v>
      </c>
      <c r="M37">
        <v>2.2847344293247258E-2</v>
      </c>
      <c r="N37">
        <v>2.4034860539123189E-2</v>
      </c>
      <c r="O37">
        <v>4.761500690556162E-2</v>
      </c>
      <c r="P37">
        <v>2.1554852807332695E-3</v>
      </c>
      <c r="Q37">
        <v>5.1506068557472286E-2</v>
      </c>
      <c r="R37">
        <v>1.1567923376121244E-2</v>
      </c>
      <c r="S37">
        <v>1.5021663216397376E-6</v>
      </c>
      <c r="T37">
        <v>2.474997384257474E-4</v>
      </c>
      <c r="U37">
        <v>0</v>
      </c>
      <c r="V37">
        <v>2.1467406139190877E-3</v>
      </c>
      <c r="W37">
        <v>1.3429399942827083E-3</v>
      </c>
      <c r="X37">
        <v>6.0901720530059593E-2</v>
      </c>
      <c r="Y37">
        <v>0</v>
      </c>
      <c r="Z37">
        <v>8.8973854313218392E-4</v>
      </c>
      <c r="AA37">
        <v>1.5193733381938029E-3</v>
      </c>
      <c r="AB37">
        <v>2.8518199735108282E-3</v>
      </c>
      <c r="AC37">
        <v>7.5815729666416369E-4</v>
      </c>
      <c r="AD37">
        <v>9.5441676240225529E-4</v>
      </c>
      <c r="AE37">
        <v>1.9244868624109987E-3</v>
      </c>
      <c r="AF37">
        <v>2.2678263365561121E-3</v>
      </c>
      <c r="AG37">
        <v>1.9104161653315797E-4</v>
      </c>
    </row>
    <row r="38" spans="1:33" x14ac:dyDescent="0.25">
      <c r="A38">
        <v>3.4515572327315808E-2</v>
      </c>
      <c r="B38">
        <v>6.1410103413497605E-2</v>
      </c>
      <c r="C38">
        <v>0.32736622998460724</v>
      </c>
      <c r="D38">
        <v>5.4718396689760682E-3</v>
      </c>
      <c r="E38">
        <v>0.11567649377938788</v>
      </c>
      <c r="F38">
        <v>2.53948993710723E-2</v>
      </c>
      <c r="G38">
        <v>2.6691423941949948E-5</v>
      </c>
      <c r="H38">
        <v>3.3426115389877261E-3</v>
      </c>
      <c r="I38">
        <v>0.10069634054091862</v>
      </c>
      <c r="J38">
        <v>2.9781181325772229E-2</v>
      </c>
      <c r="K38">
        <v>7.1141056030122555E-3</v>
      </c>
      <c r="L38">
        <v>6.3706071368376929E-2</v>
      </c>
      <c r="M38">
        <v>1.3699802224536612E-2</v>
      </c>
      <c r="N38">
        <v>2.3878372516561767E-2</v>
      </c>
      <c r="O38">
        <v>4.7614566889098375E-2</v>
      </c>
      <c r="P38">
        <v>2.8882553434861013E-3</v>
      </c>
      <c r="Q38">
        <v>5.029944783216498E-2</v>
      </c>
      <c r="R38">
        <v>1.0802448907566592E-2</v>
      </c>
      <c r="S38">
        <v>1.5158141647152097E-6</v>
      </c>
      <c r="T38">
        <v>2.3124061487183808E-4</v>
      </c>
      <c r="U38">
        <v>0</v>
      </c>
      <c r="V38">
        <v>2.1130444942245767E-3</v>
      </c>
      <c r="W38">
        <v>1.4534236790762105E-3</v>
      </c>
      <c r="X38">
        <v>6.1329937145040606E-2</v>
      </c>
      <c r="Y38">
        <v>0</v>
      </c>
      <c r="Z38">
        <v>8.4462619749577908E-4</v>
      </c>
      <c r="AA38">
        <v>1.5040473058697569E-3</v>
      </c>
      <c r="AB38">
        <v>2.7880061943827755E-3</v>
      </c>
      <c r="AC38">
        <v>6.8019793118288363E-4</v>
      </c>
      <c r="AD38">
        <v>9.7693831423235791E-4</v>
      </c>
      <c r="AE38">
        <v>1.7870583831917229E-3</v>
      </c>
      <c r="AF38">
        <v>2.4053699697192321E-3</v>
      </c>
      <c r="AG38">
        <v>1.9955989726645325E-4</v>
      </c>
    </row>
    <row r="39" spans="1:33" x14ac:dyDescent="0.25">
      <c r="A39">
        <v>3.5981122714001619E-2</v>
      </c>
      <c r="B39">
        <v>5.2166494051682132E-2</v>
      </c>
      <c r="C39">
        <v>0.31375767709600672</v>
      </c>
      <c r="D39">
        <v>5.8124849480459817E-3</v>
      </c>
      <c r="E39">
        <v>0.11916394899078771</v>
      </c>
      <c r="F39">
        <v>2.6238543900798574E-2</v>
      </c>
      <c r="G39">
        <v>2.7210745486502508E-5</v>
      </c>
      <c r="H39">
        <v>3.4547416366546456E-3</v>
      </c>
      <c r="I39">
        <v>0.10230133979648698</v>
      </c>
      <c r="J39">
        <v>3.1004678819863855E-2</v>
      </c>
      <c r="K39">
        <v>7.2119735055803883E-3</v>
      </c>
      <c r="L39">
        <v>6.7544422901729698E-2</v>
      </c>
      <c r="M39">
        <v>2.3208435355703903E-2</v>
      </c>
      <c r="N39">
        <v>2.5737861882961784E-2</v>
      </c>
      <c r="O39">
        <v>4.7756580972332908E-2</v>
      </c>
      <c r="P39">
        <v>2.2006122522218977E-3</v>
      </c>
      <c r="Q39">
        <v>4.889706102033109E-2</v>
      </c>
      <c r="R39">
        <v>1.1839740748702155E-2</v>
      </c>
      <c r="S39">
        <v>1.4946062559520906E-6</v>
      </c>
      <c r="T39">
        <v>2.3182635981133196E-4</v>
      </c>
      <c r="U39">
        <v>0</v>
      </c>
      <c r="V39">
        <v>2.1539790746302394E-3</v>
      </c>
      <c r="W39">
        <v>1.4822124340462834E-3</v>
      </c>
      <c r="X39">
        <v>6.058575975194426E-2</v>
      </c>
      <c r="Y39">
        <v>0</v>
      </c>
      <c r="Z39">
        <v>8.4633814681909147E-4</v>
      </c>
      <c r="AA39">
        <v>1.6145830125486493E-3</v>
      </c>
      <c r="AB39">
        <v>2.7352006454002763E-3</v>
      </c>
      <c r="AC39">
        <v>7.0254427948231136E-4</v>
      </c>
      <c r="AD39">
        <v>9.5650685560622311E-4</v>
      </c>
      <c r="AE39">
        <v>1.7717897750919454E-3</v>
      </c>
      <c r="AF39">
        <v>2.4160391097340244E-3</v>
      </c>
      <c r="AG39">
        <v>1.9679460925084921E-4</v>
      </c>
    </row>
    <row r="40" spans="1:33" x14ac:dyDescent="0.25">
      <c r="A40">
        <v>3.4118839063889413E-2</v>
      </c>
      <c r="B40">
        <v>5.895078993032072E-2</v>
      </c>
      <c r="C40">
        <v>0.31724324916657137</v>
      </c>
      <c r="D40">
        <v>5.7443119119655059E-3</v>
      </c>
      <c r="E40">
        <v>0.11858294121319596</v>
      </c>
      <c r="F40">
        <v>2.6504204695909139E-2</v>
      </c>
      <c r="G40">
        <v>2.8915455462804374E-5</v>
      </c>
      <c r="H40">
        <v>3.5762743794039769E-3</v>
      </c>
      <c r="I40">
        <v>9.712038577934709E-2</v>
      </c>
      <c r="J40">
        <v>3.0539615378326838E-2</v>
      </c>
      <c r="K40">
        <v>7.1669161613256939E-3</v>
      </c>
      <c r="L40">
        <v>6.8856149292070304E-2</v>
      </c>
      <c r="M40">
        <v>1.4416644488814289E-2</v>
      </c>
      <c r="N40">
        <v>2.447898188529616E-2</v>
      </c>
      <c r="O40">
        <v>4.8363379571614171E-2</v>
      </c>
      <c r="P40">
        <v>3.1281314968219505E-3</v>
      </c>
      <c r="Q40">
        <v>4.9782584333150533E-2</v>
      </c>
      <c r="R40">
        <v>1.1636158553178892E-2</v>
      </c>
      <c r="S40">
        <v>1.5240722950429845E-6</v>
      </c>
      <c r="T40">
        <v>2.3477814472906529E-4</v>
      </c>
      <c r="U40">
        <v>0</v>
      </c>
      <c r="V40">
        <v>2.120559250240777E-3</v>
      </c>
      <c r="W40">
        <v>1.464787975135983E-3</v>
      </c>
      <c r="X40">
        <v>6.4730340951529686E-2</v>
      </c>
      <c r="Y40">
        <v>0</v>
      </c>
      <c r="Z40">
        <v>8.6498801939566858E-4</v>
      </c>
      <c r="AA40">
        <v>1.503984865193806E-3</v>
      </c>
      <c r="AB40">
        <v>2.7642912106511036E-3</v>
      </c>
      <c r="AC40">
        <v>7.1033505667162571E-4</v>
      </c>
      <c r="AD40">
        <v>9.924637767691881E-4</v>
      </c>
      <c r="AE40">
        <v>1.7312215121987125E-3</v>
      </c>
      <c r="AF40">
        <v>2.4434991963458714E-3</v>
      </c>
      <c r="AG40">
        <v>1.9875321217860707E-4</v>
      </c>
    </row>
    <row r="41" spans="1:33" x14ac:dyDescent="0.25">
      <c r="A41">
        <v>3.4038859145998114E-2</v>
      </c>
      <c r="B41">
        <v>5.9677588754588985E-2</v>
      </c>
      <c r="C41">
        <v>0.31159639398912953</v>
      </c>
      <c r="D41">
        <v>5.9017733915147979E-3</v>
      </c>
      <c r="E41">
        <v>0.11833026236299964</v>
      </c>
      <c r="F41">
        <v>2.6317933626896765E-2</v>
      </c>
      <c r="G41">
        <v>2.7542498973632135E-5</v>
      </c>
      <c r="H41">
        <v>3.3674718351502536E-3</v>
      </c>
      <c r="I41">
        <v>0.10245496072855043</v>
      </c>
      <c r="J41">
        <v>2.8393244489632319E-2</v>
      </c>
      <c r="K41">
        <v>7.0468663587591046E-3</v>
      </c>
      <c r="L41">
        <v>6.9005408442655888E-2</v>
      </c>
      <c r="M41">
        <v>2.2810149826923688E-2</v>
      </c>
      <c r="N41">
        <v>2.4014966302550282E-2</v>
      </c>
      <c r="O41">
        <v>4.5832322708365458E-2</v>
      </c>
      <c r="P41">
        <v>2.2181626069044014E-3</v>
      </c>
      <c r="Q41">
        <v>4.9998345551864845E-2</v>
      </c>
      <c r="R41">
        <v>1.0879802779001687E-2</v>
      </c>
      <c r="S41">
        <v>1.4690764923744905E-6</v>
      </c>
      <c r="T41">
        <v>2.3806397895709996E-4</v>
      </c>
      <c r="U41">
        <v>0</v>
      </c>
      <c r="V41">
        <v>2.0882718610970375E-3</v>
      </c>
      <c r="W41">
        <v>1.4731640943995558E-3</v>
      </c>
      <c r="X41">
        <v>6.3044836989337202E-2</v>
      </c>
      <c r="Y41">
        <v>0</v>
      </c>
      <c r="Z41">
        <v>8.5934642664236226E-4</v>
      </c>
      <c r="AA41">
        <v>1.5554248202777742E-3</v>
      </c>
      <c r="AB41">
        <v>2.8651131781045193E-3</v>
      </c>
      <c r="AC41">
        <v>7.0065663003861071E-4</v>
      </c>
      <c r="AD41">
        <v>9.6611883702407198E-4</v>
      </c>
      <c r="AE41">
        <v>1.734825305253331E-3</v>
      </c>
      <c r="AF41">
        <v>2.3619967263449801E-3</v>
      </c>
      <c r="AG41">
        <v>1.986566755712149E-4</v>
      </c>
    </row>
    <row r="42" spans="1:33" x14ac:dyDescent="0.25">
      <c r="A42">
        <v>3.3428658774332549E-2</v>
      </c>
      <c r="B42">
        <v>5.2507318885438872E-2</v>
      </c>
      <c r="C42">
        <v>0.31582866364585022</v>
      </c>
      <c r="D42">
        <v>5.8704640726205707E-3</v>
      </c>
      <c r="E42">
        <v>0.11816953754778144</v>
      </c>
      <c r="F42">
        <v>2.6421758579307616E-2</v>
      </c>
      <c r="G42">
        <v>3.0200826401205248E-5</v>
      </c>
      <c r="H42">
        <v>3.4244487881888506E-3</v>
      </c>
      <c r="I42">
        <v>0.10565750985148772</v>
      </c>
      <c r="J42">
        <v>3.0369698362601293E-2</v>
      </c>
      <c r="K42">
        <v>7.6045999328405237E-3</v>
      </c>
      <c r="L42">
        <v>6.6949221842625098E-2</v>
      </c>
      <c r="M42">
        <v>1.5030223424612703E-2</v>
      </c>
      <c r="N42">
        <v>2.5081442905992849E-2</v>
      </c>
      <c r="O42">
        <v>4.6984554796428074E-2</v>
      </c>
      <c r="P42">
        <v>3.0439218821981555E-3</v>
      </c>
      <c r="Q42">
        <v>5.0712427591601536E-2</v>
      </c>
      <c r="R42">
        <v>1.1654322180225303E-2</v>
      </c>
      <c r="S42">
        <v>1.6347317225677629E-6</v>
      </c>
      <c r="T42">
        <v>2.5291935176316216E-4</v>
      </c>
      <c r="U42">
        <v>0</v>
      </c>
      <c r="V42">
        <v>2.2219029485075386E-3</v>
      </c>
      <c r="W42">
        <v>1.5307709676009283E-3</v>
      </c>
      <c r="X42">
        <v>6.5328423702133667E-2</v>
      </c>
      <c r="Y42">
        <v>0</v>
      </c>
      <c r="Z42">
        <v>8.4639806254969692E-4</v>
      </c>
      <c r="AA42">
        <v>1.634370417986822E-3</v>
      </c>
      <c r="AB42">
        <v>2.8037648092983864E-3</v>
      </c>
      <c r="AC42">
        <v>7.6468719707140369E-4</v>
      </c>
      <c r="AD42">
        <v>1.0398903038116034E-3</v>
      </c>
      <c r="AE42">
        <v>1.9896500549152762E-3</v>
      </c>
      <c r="AF42">
        <v>2.6137045697774532E-3</v>
      </c>
      <c r="AG42">
        <v>2.0290899232708632E-4</v>
      </c>
    </row>
    <row r="43" spans="1:33" x14ac:dyDescent="0.25">
      <c r="A43">
        <v>3.4333394170122218E-2</v>
      </c>
      <c r="B43">
        <v>5.900532491297307E-2</v>
      </c>
      <c r="C43">
        <v>0.31835042230914995</v>
      </c>
      <c r="D43">
        <v>6.1846861604673235E-3</v>
      </c>
      <c r="E43">
        <v>0.11428354935520176</v>
      </c>
      <c r="F43">
        <v>2.5949653422681015E-2</v>
      </c>
      <c r="G43">
        <v>2.8699316590519728E-5</v>
      </c>
      <c r="H43">
        <v>3.2154805378171564E-3</v>
      </c>
      <c r="I43">
        <v>9.9163585273992855E-2</v>
      </c>
      <c r="J43">
        <v>2.9817579681487155E-2</v>
      </c>
      <c r="K43">
        <v>7.5226546942400085E-3</v>
      </c>
      <c r="L43">
        <v>6.5562468546181488E-2</v>
      </c>
      <c r="M43">
        <v>2.3342789712149651E-2</v>
      </c>
      <c r="N43">
        <v>2.3593166231707444E-2</v>
      </c>
      <c r="O43">
        <v>4.5652849637740786E-2</v>
      </c>
      <c r="P43">
        <v>2.2891176158853282E-3</v>
      </c>
      <c r="Q43">
        <v>5.1258619086897654E-2</v>
      </c>
      <c r="R43">
        <v>1.1075258368839021E-2</v>
      </c>
      <c r="S43">
        <v>1.5469059992827426E-6</v>
      </c>
      <c r="T43">
        <v>2.3619121943832845E-4</v>
      </c>
      <c r="U43">
        <v>0</v>
      </c>
      <c r="V43">
        <v>2.103609839299617E-3</v>
      </c>
      <c r="W43">
        <v>1.3234277229035728E-3</v>
      </c>
      <c r="X43">
        <v>6.3950204269132643E-2</v>
      </c>
      <c r="Y43">
        <v>0</v>
      </c>
      <c r="Z43">
        <v>8.4264573967055933E-4</v>
      </c>
      <c r="AA43">
        <v>1.5182462678728322E-3</v>
      </c>
      <c r="AB43">
        <v>2.9283064317618813E-3</v>
      </c>
      <c r="AC43">
        <v>7.1895787974870476E-4</v>
      </c>
      <c r="AD43">
        <v>1.0171394619170446E-3</v>
      </c>
      <c r="AE43">
        <v>1.8484105953354586E-3</v>
      </c>
      <c r="AF43">
        <v>2.6911849358434966E-3</v>
      </c>
      <c r="AG43">
        <v>1.908296969521163E-4</v>
      </c>
    </row>
    <row r="44" spans="1:33" x14ac:dyDescent="0.25">
      <c r="A44">
        <v>3.4187122773216248E-2</v>
      </c>
      <c r="B44">
        <v>6.218601554100172E-2</v>
      </c>
      <c r="C44">
        <v>0.32251453736432634</v>
      </c>
      <c r="D44">
        <v>5.4124084293306479E-3</v>
      </c>
      <c r="E44">
        <v>0.11345465912325782</v>
      </c>
      <c r="F44">
        <v>2.5577582143222592E-2</v>
      </c>
      <c r="G44">
        <v>2.854998349958588E-5</v>
      </c>
      <c r="H44">
        <v>3.1172727458997494E-3</v>
      </c>
      <c r="I44">
        <v>9.9924949257734666E-2</v>
      </c>
      <c r="J44">
        <v>2.9265369417215074E-2</v>
      </c>
      <c r="K44">
        <v>7.158363518733989E-3</v>
      </c>
      <c r="L44">
        <v>7.0353018212203189E-2</v>
      </c>
      <c r="M44">
        <v>1.4115197921272844E-2</v>
      </c>
      <c r="N44">
        <v>2.5399452996094384E-2</v>
      </c>
      <c r="O44">
        <v>4.5020893197792719E-2</v>
      </c>
      <c r="P44">
        <v>2.9313701436453105E-3</v>
      </c>
      <c r="Q44">
        <v>5.1920405669345443E-2</v>
      </c>
      <c r="R44">
        <v>1.1325012159145692E-2</v>
      </c>
      <c r="S44">
        <v>1.4099849689996835E-6</v>
      </c>
      <c r="T44">
        <v>2.3913019014143856E-4</v>
      </c>
      <c r="U44">
        <v>0</v>
      </c>
      <c r="V44">
        <v>2.2028175243868106E-3</v>
      </c>
      <c r="W44">
        <v>1.5018156743894727E-3</v>
      </c>
      <c r="X44">
        <v>6.0701132555437243E-2</v>
      </c>
      <c r="Y44">
        <v>0</v>
      </c>
      <c r="Z44">
        <v>8.2328706126057508E-4</v>
      </c>
      <c r="AA44">
        <v>1.5602463430567366E-3</v>
      </c>
      <c r="AB44">
        <v>2.8693423490315025E-3</v>
      </c>
      <c r="AC44">
        <v>7.3835574232259359E-4</v>
      </c>
      <c r="AD44">
        <v>9.4341215261147069E-4</v>
      </c>
      <c r="AE44">
        <v>1.7338745642868688E-3</v>
      </c>
      <c r="AF44">
        <v>2.6036737845328188E-3</v>
      </c>
      <c r="AG44">
        <v>1.8932147663553765E-4</v>
      </c>
    </row>
    <row r="45" spans="1:33" x14ac:dyDescent="0.25">
      <c r="A45">
        <v>3.3062721357508262E-2</v>
      </c>
      <c r="B45">
        <v>5.2840577922895447E-2</v>
      </c>
      <c r="C45">
        <v>0.3136330521518193</v>
      </c>
      <c r="D45">
        <v>5.7888898252341356E-3</v>
      </c>
      <c r="E45">
        <v>0.11911755440794718</v>
      </c>
      <c r="F45">
        <v>2.5857228184452102E-2</v>
      </c>
      <c r="G45">
        <v>2.8010757915038111E-5</v>
      </c>
      <c r="H45">
        <v>3.2999144089877887E-3</v>
      </c>
      <c r="I45">
        <v>0.10663856505628547</v>
      </c>
      <c r="J45">
        <v>2.9411230468464902E-2</v>
      </c>
      <c r="K45">
        <v>7.6787634625499609E-3</v>
      </c>
      <c r="L45">
        <v>6.8033665155853018E-2</v>
      </c>
      <c r="M45">
        <v>2.2235715688221108E-2</v>
      </c>
      <c r="N45">
        <v>2.5497030778816463E-2</v>
      </c>
      <c r="O45">
        <v>4.284158465565447E-2</v>
      </c>
      <c r="P45">
        <v>2.2304869758072218E-3</v>
      </c>
      <c r="Q45">
        <v>5.2790615030871881E-2</v>
      </c>
      <c r="R45">
        <v>1.1688255639875404E-2</v>
      </c>
      <c r="S45">
        <v>1.5025215673693748E-6</v>
      </c>
      <c r="T45">
        <v>2.2817257298868499E-4</v>
      </c>
      <c r="U45">
        <v>0</v>
      </c>
      <c r="V45">
        <v>2.1163755685471614E-3</v>
      </c>
      <c r="W45">
        <v>1.4899117109341165E-3</v>
      </c>
      <c r="X45">
        <v>6.1795071442114435E-2</v>
      </c>
      <c r="Y45">
        <v>0</v>
      </c>
      <c r="Z45">
        <v>8.4230577000653879E-4</v>
      </c>
      <c r="AA45">
        <v>1.54723933375925E-3</v>
      </c>
      <c r="AB45">
        <v>2.8270251549122817E-3</v>
      </c>
      <c r="AC45">
        <v>7.1389928312884973E-4</v>
      </c>
      <c r="AD45">
        <v>9.8663480653222329E-4</v>
      </c>
      <c r="AE45">
        <v>1.817915914194924E-3</v>
      </c>
      <c r="AF45">
        <v>2.7624739605035063E-3</v>
      </c>
      <c r="AG45">
        <v>1.9761003165145121E-4</v>
      </c>
    </row>
    <row r="46" spans="1:33" x14ac:dyDescent="0.25">
      <c r="A46">
        <v>3.4772331331390752E-2</v>
      </c>
      <c r="B46">
        <v>5.4488156815458474E-2</v>
      </c>
      <c r="C46">
        <v>0.32011831639785943</v>
      </c>
      <c r="D46">
        <v>5.6011270375973107E-3</v>
      </c>
      <c r="E46">
        <v>0.12406897224456763</v>
      </c>
      <c r="F46">
        <v>2.6037521418141328E-2</v>
      </c>
      <c r="G46">
        <v>2.9323975180057935E-5</v>
      </c>
      <c r="H46">
        <v>3.3829125781407446E-3</v>
      </c>
      <c r="I46">
        <v>9.5891237421191877E-2</v>
      </c>
      <c r="J46">
        <v>3.014549864350289E-2</v>
      </c>
      <c r="K46">
        <v>7.4351099358226144E-3</v>
      </c>
      <c r="L46">
        <v>6.9876356869024464E-2</v>
      </c>
      <c r="M46">
        <v>1.4312139889066234E-2</v>
      </c>
      <c r="N46">
        <v>2.4232013739505665E-2</v>
      </c>
      <c r="O46">
        <v>4.6448649852431349E-2</v>
      </c>
      <c r="P46">
        <v>3.0507890081228244E-3</v>
      </c>
      <c r="Q46">
        <v>5.0833768191157515E-2</v>
      </c>
      <c r="R46">
        <v>1.1163110745684728E-2</v>
      </c>
      <c r="S46">
        <v>1.5056953801005598E-6</v>
      </c>
      <c r="T46">
        <v>2.4357028204834673E-4</v>
      </c>
      <c r="U46">
        <v>0</v>
      </c>
      <c r="V46">
        <v>2.2470219883511948E-3</v>
      </c>
      <c r="W46">
        <v>1.57108208297349E-3</v>
      </c>
      <c r="X46">
        <v>6.2011618902353384E-2</v>
      </c>
      <c r="Y46">
        <v>0</v>
      </c>
      <c r="Z46">
        <v>8.2632453212593362E-4</v>
      </c>
      <c r="AA46">
        <v>1.5105431740667218E-3</v>
      </c>
      <c r="AB46">
        <v>3.0672684191608954E-3</v>
      </c>
      <c r="AC46">
        <v>7.3227471461551183E-4</v>
      </c>
      <c r="AD46">
        <v>1.0172533919441092E-3</v>
      </c>
      <c r="AE46">
        <v>1.8987150049347323E-3</v>
      </c>
      <c r="AF46">
        <v>2.7846005521953514E-3</v>
      </c>
      <c r="AG46">
        <v>2.0088516600428639E-4</v>
      </c>
    </row>
    <row r="47" spans="1:33" x14ac:dyDescent="0.25">
      <c r="A47">
        <v>3.3149254661953238E-2</v>
      </c>
      <c r="B47">
        <v>6.2617700042334412E-2</v>
      </c>
      <c r="C47">
        <v>0.31047365616372113</v>
      </c>
      <c r="D47">
        <v>6.0808738434783198E-3</v>
      </c>
      <c r="E47">
        <v>0.11238880450151423</v>
      </c>
      <c r="F47">
        <v>2.6388940729672662E-2</v>
      </c>
      <c r="G47">
        <v>2.7454516819862939E-5</v>
      </c>
      <c r="H47">
        <v>3.2524655035953811E-3</v>
      </c>
      <c r="I47">
        <v>0.1037083494907878</v>
      </c>
      <c r="J47">
        <v>3.0591002301958058E-2</v>
      </c>
      <c r="K47">
        <v>7.2943119761757855E-3</v>
      </c>
      <c r="L47">
        <v>6.8991305202462841E-2</v>
      </c>
      <c r="M47">
        <v>2.2674219510704623E-2</v>
      </c>
      <c r="N47">
        <v>2.4233929294817044E-2</v>
      </c>
      <c r="O47">
        <v>4.3603390328221275E-2</v>
      </c>
      <c r="P47">
        <v>2.2098572742042535E-3</v>
      </c>
      <c r="Q47">
        <v>5.1376178108987397E-2</v>
      </c>
      <c r="R47">
        <v>1.1083420048067004E-2</v>
      </c>
      <c r="S47">
        <v>1.5024336509375728E-6</v>
      </c>
      <c r="T47">
        <v>2.382251629926512E-4</v>
      </c>
      <c r="U47">
        <v>0</v>
      </c>
      <c r="V47">
        <v>2.1487932231509109E-3</v>
      </c>
      <c r="W47">
        <v>1.3914862283662089E-3</v>
      </c>
      <c r="X47">
        <v>6.4407106897460639E-2</v>
      </c>
      <c r="Y47">
        <v>0</v>
      </c>
      <c r="Z47">
        <v>8.5842843491184867E-4</v>
      </c>
      <c r="AA47">
        <v>1.5116168913281468E-3</v>
      </c>
      <c r="AB47">
        <v>2.8142028393442725E-3</v>
      </c>
      <c r="AC47">
        <v>7.1756582438869596E-4</v>
      </c>
      <c r="AD47">
        <v>9.807208198138941E-4</v>
      </c>
      <c r="AE47">
        <v>1.8236918982575425E-3</v>
      </c>
      <c r="AF47">
        <v>2.7753339221757161E-3</v>
      </c>
      <c r="AG47">
        <v>1.8621192468313064E-4</v>
      </c>
    </row>
    <row r="48" spans="1:33" x14ac:dyDescent="0.25">
      <c r="A48">
        <v>3.5162624869650209E-2</v>
      </c>
      <c r="B48">
        <v>5.2368405351460992E-2</v>
      </c>
      <c r="C48">
        <v>0.314177878479247</v>
      </c>
      <c r="D48">
        <v>5.8193015733065158E-3</v>
      </c>
      <c r="E48">
        <v>0.11573060413326745</v>
      </c>
      <c r="F48">
        <v>2.7412300555067239E-2</v>
      </c>
      <c r="G48">
        <v>2.9324257510263807E-5</v>
      </c>
      <c r="H48">
        <v>3.4167596851451903E-3</v>
      </c>
      <c r="I48">
        <v>9.989019639922532E-2</v>
      </c>
      <c r="J48">
        <v>3.1375158110226842E-2</v>
      </c>
      <c r="K48">
        <v>7.4012746057496425E-3</v>
      </c>
      <c r="L48">
        <v>7.0776831468526355E-2</v>
      </c>
      <c r="M48">
        <v>1.5414665037586794E-2</v>
      </c>
      <c r="N48">
        <v>2.4778433987141937E-2</v>
      </c>
      <c r="O48">
        <v>4.8029189800999121E-2</v>
      </c>
      <c r="P48">
        <v>3.1663887147810781E-3</v>
      </c>
      <c r="Q48">
        <v>5.2577347977415041E-2</v>
      </c>
      <c r="R48">
        <v>1.1573529393406523E-2</v>
      </c>
      <c r="S48">
        <v>1.525845459027632E-6</v>
      </c>
      <c r="T48">
        <v>2.4379150961927287E-4</v>
      </c>
      <c r="U48">
        <v>0</v>
      </c>
      <c r="V48">
        <v>2.0969735785016379E-3</v>
      </c>
      <c r="W48">
        <v>1.5213176489605111E-3</v>
      </c>
      <c r="X48">
        <v>6.4881310354540658E-2</v>
      </c>
      <c r="Y48">
        <v>0</v>
      </c>
      <c r="Z48">
        <v>8.6200074458573283E-4</v>
      </c>
      <c r="AA48">
        <v>1.5238670955975697E-3</v>
      </c>
      <c r="AB48">
        <v>3.0056228719937826E-3</v>
      </c>
      <c r="AC48">
        <v>7.1962162220671534E-4</v>
      </c>
      <c r="AD48">
        <v>1.0376502794213268E-3</v>
      </c>
      <c r="AE48">
        <v>1.809935413504326E-3</v>
      </c>
      <c r="AF48">
        <v>3.0071216277036718E-3</v>
      </c>
      <c r="AG48">
        <v>1.8904700819216385E-4</v>
      </c>
    </row>
    <row r="49" spans="1:33" x14ac:dyDescent="0.25">
      <c r="A49">
        <v>3.430782065280194E-2</v>
      </c>
      <c r="B49">
        <v>5.6946401255702751E-2</v>
      </c>
      <c r="C49">
        <v>0.31015229156866952</v>
      </c>
      <c r="D49">
        <v>5.9443774877284018E-3</v>
      </c>
      <c r="E49">
        <v>0.11620675987169331</v>
      </c>
      <c r="F49">
        <v>2.6584029664487741E-2</v>
      </c>
      <c r="G49">
        <v>2.7472480242146439E-5</v>
      </c>
      <c r="H49">
        <v>3.2922661414001913E-3</v>
      </c>
      <c r="I49">
        <v>0.10265554061180598</v>
      </c>
      <c r="J49">
        <v>3.0083240670949109E-2</v>
      </c>
      <c r="K49">
        <v>6.9301260957183907E-3</v>
      </c>
      <c r="L49">
        <v>6.9610257456064514E-2</v>
      </c>
      <c r="M49">
        <v>2.3138929945369129E-2</v>
      </c>
      <c r="N49">
        <v>2.5727193124360285E-2</v>
      </c>
      <c r="O49">
        <v>4.3320652767589514E-2</v>
      </c>
      <c r="P49">
        <v>2.2241660813822595E-3</v>
      </c>
      <c r="Q49">
        <v>5.1560350763229935E-2</v>
      </c>
      <c r="R49">
        <v>1.1744206736893149E-2</v>
      </c>
      <c r="S49">
        <v>1.5179976306039521E-6</v>
      </c>
      <c r="T49">
        <v>2.3656496918687977E-4</v>
      </c>
      <c r="U49">
        <v>0</v>
      </c>
      <c r="V49">
        <v>2.1240038668049101E-3</v>
      </c>
      <c r="W49">
        <v>1.4330849898746558E-3</v>
      </c>
      <c r="X49">
        <v>6.4067955229529877E-2</v>
      </c>
      <c r="Y49">
        <v>0</v>
      </c>
      <c r="Z49">
        <v>8.3546002541691423E-4</v>
      </c>
      <c r="AA49">
        <v>1.5893189542510329E-3</v>
      </c>
      <c r="AB49">
        <v>2.753887016357219E-3</v>
      </c>
      <c r="AC49">
        <v>7.0691890803349915E-4</v>
      </c>
      <c r="AD49">
        <v>1.0337589175419524E-3</v>
      </c>
      <c r="AE49">
        <v>1.6872074871416088E-3</v>
      </c>
      <c r="AF49">
        <v>2.8766369016851663E-3</v>
      </c>
      <c r="AG49">
        <v>1.9760136045740513E-4</v>
      </c>
    </row>
    <row r="50" spans="1:33" x14ac:dyDescent="0.25">
      <c r="A50">
        <v>3.3975485023638952E-2</v>
      </c>
      <c r="B50">
        <v>6.119307496575134E-2</v>
      </c>
      <c r="C50">
        <v>0.31455895284099133</v>
      </c>
      <c r="D50">
        <v>5.5695086201588105E-3</v>
      </c>
      <c r="E50">
        <v>0.11179319875788236</v>
      </c>
      <c r="F50">
        <v>2.6580063523301473E-2</v>
      </c>
      <c r="G50">
        <v>2.9594515532520405E-5</v>
      </c>
      <c r="H50">
        <v>3.3096664472967996E-3</v>
      </c>
      <c r="I50">
        <v>0.10362637319018302</v>
      </c>
      <c r="J50">
        <v>3.1666260096292559E-2</v>
      </c>
      <c r="K50">
        <v>7.082670849347163E-3</v>
      </c>
      <c r="L50">
        <v>6.9053431428693607E-2</v>
      </c>
      <c r="M50">
        <v>1.4830730649185274E-2</v>
      </c>
      <c r="N50">
        <v>2.4639183410179712E-2</v>
      </c>
      <c r="O50">
        <v>4.5120402648463648E-2</v>
      </c>
      <c r="P50">
        <v>2.8752227249161729E-3</v>
      </c>
      <c r="Q50">
        <v>5.0605694516932802E-2</v>
      </c>
      <c r="R50">
        <v>1.1110967558553776E-2</v>
      </c>
      <c r="S50">
        <v>1.5672096789628043E-6</v>
      </c>
      <c r="T50">
        <v>2.2703741519607262E-4</v>
      </c>
      <c r="U50">
        <v>0</v>
      </c>
      <c r="V50">
        <v>2.2131241677584516E-3</v>
      </c>
      <c r="W50">
        <v>1.3848921180115729E-3</v>
      </c>
      <c r="X50">
        <v>6.6648761221778E-2</v>
      </c>
      <c r="Y50">
        <v>0</v>
      </c>
      <c r="Z50">
        <v>8.5973484623193578E-4</v>
      </c>
      <c r="AA50">
        <v>1.4948888461103931E-3</v>
      </c>
      <c r="AB50">
        <v>2.8931798311339152E-3</v>
      </c>
      <c r="AC50">
        <v>6.8976624870278446E-4</v>
      </c>
      <c r="AD50">
        <v>1.04335609996137E-3</v>
      </c>
      <c r="AE50">
        <v>1.8202455860922811E-3</v>
      </c>
      <c r="AF50">
        <v>2.9108257269215348E-3</v>
      </c>
      <c r="AG50">
        <v>1.9213891512158434E-4</v>
      </c>
    </row>
    <row r="51" spans="1:33" x14ac:dyDescent="0.25">
      <c r="A51">
        <v>3.4935733270874542E-2</v>
      </c>
      <c r="B51">
        <v>5.0435882365995215E-2</v>
      </c>
      <c r="C51">
        <v>0.31831781443602419</v>
      </c>
      <c r="D51">
        <v>5.8440384334630746E-3</v>
      </c>
      <c r="E51">
        <v>0.11186366052362345</v>
      </c>
      <c r="F51">
        <v>2.6167402869306314E-2</v>
      </c>
      <c r="G51">
        <v>2.8454904391005938E-5</v>
      </c>
      <c r="H51">
        <v>3.2639939562885819E-3</v>
      </c>
      <c r="I51">
        <v>0.10457305415868064</v>
      </c>
      <c r="J51">
        <v>2.988932716020477E-2</v>
      </c>
      <c r="K51">
        <v>6.9245183939842872E-3</v>
      </c>
      <c r="L51">
        <v>7.1648380787327437E-2</v>
      </c>
      <c r="M51">
        <v>2.3974836763624743E-2</v>
      </c>
      <c r="N51">
        <v>2.5630199801534762E-2</v>
      </c>
      <c r="O51">
        <v>4.3477915251867186E-2</v>
      </c>
      <c r="P51">
        <v>2.1114509650466528E-3</v>
      </c>
      <c r="Q51">
        <v>4.9943186658531556E-2</v>
      </c>
      <c r="R51">
        <v>1.1654087619256589E-2</v>
      </c>
      <c r="S51">
        <v>1.5588001631214801E-6</v>
      </c>
      <c r="T51">
        <v>2.40085831514241E-4</v>
      </c>
      <c r="U51">
        <v>0</v>
      </c>
      <c r="V51">
        <v>2.1490006302889221E-3</v>
      </c>
      <c r="W51">
        <v>1.4844428676416513E-3</v>
      </c>
      <c r="X51">
        <v>6.3329703599101242E-2</v>
      </c>
      <c r="Y51">
        <v>0</v>
      </c>
      <c r="Z51">
        <v>8.6076031319101828E-4</v>
      </c>
      <c r="AA51">
        <v>1.6135513255085684E-3</v>
      </c>
      <c r="AB51">
        <v>2.972979473082333E-3</v>
      </c>
      <c r="AC51">
        <v>7.0319087111004512E-4</v>
      </c>
      <c r="AD51">
        <v>9.5275882547955781E-4</v>
      </c>
      <c r="AE51">
        <v>1.8114554437326418E-3</v>
      </c>
      <c r="AF51">
        <v>3.0219549338922741E-3</v>
      </c>
      <c r="AG51">
        <v>1.7461876526949578E-4</v>
      </c>
    </row>
    <row r="52" spans="1:33" x14ac:dyDescent="0.25">
      <c r="A52">
        <v>3.2442455612663103E-2</v>
      </c>
      <c r="B52">
        <v>5.5457199507947877E-2</v>
      </c>
      <c r="C52">
        <v>0.32502611056189867</v>
      </c>
      <c r="D52">
        <v>5.2051409124014621E-3</v>
      </c>
      <c r="E52">
        <v>0.11644999118070211</v>
      </c>
      <c r="F52">
        <v>2.6217262460638248E-2</v>
      </c>
      <c r="G52">
        <v>2.7825241031791957E-5</v>
      </c>
      <c r="H52">
        <v>3.3572029082202812E-3</v>
      </c>
      <c r="I52">
        <v>0.10203163098277575</v>
      </c>
      <c r="J52">
        <v>3.1221342847710592E-2</v>
      </c>
      <c r="K52">
        <v>7.4267063947795987E-3</v>
      </c>
      <c r="L52">
        <v>6.7539264765494281E-2</v>
      </c>
      <c r="M52">
        <v>1.5050474146330976E-2</v>
      </c>
      <c r="N52">
        <v>2.5427916093362538E-2</v>
      </c>
      <c r="O52">
        <v>4.3567238537820747E-2</v>
      </c>
      <c r="P52">
        <v>2.9386884065159455E-3</v>
      </c>
      <c r="Q52">
        <v>4.9970881221056015E-2</v>
      </c>
      <c r="R52">
        <v>1.0674469223680452E-2</v>
      </c>
      <c r="S52">
        <v>1.5508284647510162E-6</v>
      </c>
      <c r="T52">
        <v>2.4160952935707553E-4</v>
      </c>
      <c r="U52">
        <v>0</v>
      </c>
      <c r="V52">
        <v>2.0984177718556579E-3</v>
      </c>
      <c r="W52">
        <v>1.3913173934297729E-3</v>
      </c>
      <c r="X52">
        <v>6.4377034620435147E-2</v>
      </c>
      <c r="Y52">
        <v>0</v>
      </c>
      <c r="Z52">
        <v>8.4088207712929713E-4</v>
      </c>
      <c r="AA52">
        <v>1.5764835797215263E-3</v>
      </c>
      <c r="AB52">
        <v>2.7818207719238677E-3</v>
      </c>
      <c r="AC52">
        <v>7.1803420271761927E-4</v>
      </c>
      <c r="AD52">
        <v>1.0029631154621524E-3</v>
      </c>
      <c r="AE52">
        <v>1.8141193862482924E-3</v>
      </c>
      <c r="AF52">
        <v>2.9346710858888349E-3</v>
      </c>
      <c r="AG52">
        <v>1.8929463233557207E-4</v>
      </c>
    </row>
    <row r="53" spans="1:33" x14ac:dyDescent="0.25">
      <c r="A53">
        <v>3.2700699719807241E-2</v>
      </c>
      <c r="B53">
        <v>5.907788558567946E-2</v>
      </c>
      <c r="C53">
        <v>0.32173743708364327</v>
      </c>
      <c r="D53">
        <v>6.0292560448627448E-3</v>
      </c>
      <c r="E53">
        <v>0.11438533434258034</v>
      </c>
      <c r="F53">
        <v>2.6721600341384166E-2</v>
      </c>
      <c r="G53">
        <v>2.7799759140892532E-5</v>
      </c>
      <c r="H53">
        <v>3.2366411316701931E-3</v>
      </c>
      <c r="I53">
        <v>0.10114900386967866</v>
      </c>
      <c r="J53">
        <v>2.8477207676996137E-2</v>
      </c>
      <c r="K53">
        <v>7.2158275193850204E-3</v>
      </c>
      <c r="L53">
        <v>7.0456880353580942E-2</v>
      </c>
      <c r="M53">
        <v>2.2459055123135941E-2</v>
      </c>
      <c r="N53">
        <v>2.3208084302837172E-2</v>
      </c>
      <c r="O53">
        <v>4.4246852985655102E-2</v>
      </c>
      <c r="P53">
        <v>2.1259815667743951E-3</v>
      </c>
      <c r="Q53">
        <v>5.017563261728146E-2</v>
      </c>
      <c r="R53">
        <v>1.1376960618465772E-2</v>
      </c>
      <c r="S53">
        <v>1.4201233171001078E-6</v>
      </c>
      <c r="T53">
        <v>2.3383048992780289E-4</v>
      </c>
      <c r="U53">
        <v>0</v>
      </c>
      <c r="V53">
        <v>1.9749739280649232E-3</v>
      </c>
      <c r="W53">
        <v>1.4623407543275211E-3</v>
      </c>
      <c r="X53">
        <v>5.9643668030701015E-2</v>
      </c>
      <c r="Y53">
        <v>0</v>
      </c>
      <c r="Z53">
        <v>8.7943147673595276E-4</v>
      </c>
      <c r="AA53">
        <v>1.5448158517739653E-3</v>
      </c>
      <c r="AB53">
        <v>2.8719291425298335E-3</v>
      </c>
      <c r="AC53">
        <v>7.2139797934449269E-4</v>
      </c>
      <c r="AD53">
        <v>9.8134341082334558E-4</v>
      </c>
      <c r="AE53">
        <v>1.7399651277945785E-3</v>
      </c>
      <c r="AF53">
        <v>2.9552564792257826E-3</v>
      </c>
      <c r="AG53">
        <v>1.8148656287469609E-4</v>
      </c>
    </row>
    <row r="54" spans="1:33" x14ac:dyDescent="0.25">
      <c r="A54">
        <v>3.4137935639139694E-2</v>
      </c>
      <c r="B54">
        <v>5.2778705732700187E-2</v>
      </c>
      <c r="C54">
        <v>0.32059464417860173</v>
      </c>
      <c r="D54">
        <v>5.3886961732462742E-3</v>
      </c>
      <c r="E54">
        <v>0.11550823972660655</v>
      </c>
      <c r="F54">
        <v>2.7608417078352366E-2</v>
      </c>
      <c r="G54">
        <v>2.8320058590574741E-5</v>
      </c>
      <c r="H54">
        <v>3.4128521567216383E-3</v>
      </c>
      <c r="I54">
        <v>0.10324182641039381</v>
      </c>
      <c r="J54">
        <v>2.8960310773792287E-2</v>
      </c>
      <c r="K54">
        <v>7.278155024396063E-3</v>
      </c>
      <c r="L54">
        <v>7.0516789829542015E-2</v>
      </c>
      <c r="M54">
        <v>1.5275268958414325E-2</v>
      </c>
      <c r="N54">
        <v>2.5259320209742607E-2</v>
      </c>
      <c r="O54">
        <v>4.3113146214423526E-2</v>
      </c>
      <c r="P54">
        <v>2.9908933983702635E-3</v>
      </c>
      <c r="Q54">
        <v>5.241754259504685E-2</v>
      </c>
      <c r="R54">
        <v>1.1942899330294646E-2</v>
      </c>
      <c r="S54">
        <v>1.5513474779417491E-6</v>
      </c>
      <c r="T54">
        <v>2.3343418888067293E-4</v>
      </c>
      <c r="U54">
        <v>0</v>
      </c>
      <c r="V54">
        <v>2.1959022746670985E-3</v>
      </c>
      <c r="W54">
        <v>1.5124548529170888E-3</v>
      </c>
      <c r="X54">
        <v>6.3527717445331769E-2</v>
      </c>
      <c r="Y54">
        <v>0</v>
      </c>
      <c r="Z54">
        <v>8.0413503300836599E-4</v>
      </c>
      <c r="AA54">
        <v>1.5967691996472907E-3</v>
      </c>
      <c r="AB54">
        <v>2.7810539422460775E-3</v>
      </c>
      <c r="AC54">
        <v>7.0384960368905446E-4</v>
      </c>
      <c r="AD54">
        <v>1.0104297642882132E-3</v>
      </c>
      <c r="AE54">
        <v>1.7793031108807025E-3</v>
      </c>
      <c r="AF54">
        <v>3.2065476291459152E-3</v>
      </c>
      <c r="AG54">
        <v>1.9288811944445761E-4</v>
      </c>
    </row>
    <row r="55" spans="1:33" x14ac:dyDescent="0.25">
      <c r="A55">
        <v>3.3898808477617864E-2</v>
      </c>
      <c r="B55">
        <v>5.7796894723491428E-2</v>
      </c>
      <c r="C55">
        <v>0.31355473035672515</v>
      </c>
      <c r="D55">
        <v>5.6356061655470392E-3</v>
      </c>
      <c r="E55">
        <v>0.11736753736439955</v>
      </c>
      <c r="F55">
        <v>2.738857431096724E-2</v>
      </c>
      <c r="G55">
        <v>2.7912753770763996E-5</v>
      </c>
      <c r="H55">
        <v>3.1890578810159832E-3</v>
      </c>
      <c r="I55">
        <v>0.10280659692552689</v>
      </c>
      <c r="J55">
        <v>3.1077945630506747E-2</v>
      </c>
      <c r="K55">
        <v>7.2497517446839998E-3</v>
      </c>
      <c r="L55">
        <v>6.760891569302821E-2</v>
      </c>
      <c r="M55">
        <v>2.3885690879513123E-2</v>
      </c>
      <c r="N55">
        <v>2.4141108921323377E-2</v>
      </c>
      <c r="O55">
        <v>4.2118527513721055E-2</v>
      </c>
      <c r="P55">
        <v>2.1619062434384837E-3</v>
      </c>
      <c r="Q55">
        <v>5.0421545701908543E-2</v>
      </c>
      <c r="R55">
        <v>1.1720541406571788E-2</v>
      </c>
      <c r="S55">
        <v>1.5344819245726412E-6</v>
      </c>
      <c r="T55">
        <v>2.2368966373535024E-4</v>
      </c>
      <c r="U55">
        <v>0</v>
      </c>
      <c r="V55">
        <v>2.0680133709270738E-3</v>
      </c>
      <c r="W55">
        <v>1.4664501081220959E-3</v>
      </c>
      <c r="X55">
        <v>6.2061215905754433E-2</v>
      </c>
      <c r="Y55">
        <v>0</v>
      </c>
      <c r="Z55">
        <v>8.4317359256070234E-4</v>
      </c>
      <c r="AA55">
        <v>1.5099520834750881E-3</v>
      </c>
      <c r="AB55">
        <v>2.9534796390769552E-3</v>
      </c>
      <c r="AC55">
        <v>7.1229331920835844E-4</v>
      </c>
      <c r="AD55">
        <v>9.6585363778424742E-4</v>
      </c>
      <c r="AE55">
        <v>1.8700767134852757E-3</v>
      </c>
      <c r="AF55">
        <v>3.0763352985509178E-3</v>
      </c>
      <c r="AG55">
        <v>1.9627949163784594E-4</v>
      </c>
    </row>
    <row r="56" spans="1:33" x14ac:dyDescent="0.25">
      <c r="A56">
        <v>3.5226843789403335E-2</v>
      </c>
      <c r="B56">
        <v>6.1380657610013385E-2</v>
      </c>
      <c r="C56">
        <v>0.31598576935871198</v>
      </c>
      <c r="D56">
        <v>5.4517963781486878E-3</v>
      </c>
      <c r="E56">
        <v>0.1176781149567713</v>
      </c>
      <c r="F56">
        <v>2.5602849425212005E-2</v>
      </c>
      <c r="G56">
        <v>2.7977572516749541E-5</v>
      </c>
      <c r="H56">
        <v>3.1860426961205532E-3</v>
      </c>
      <c r="I56">
        <v>9.8586404187604615E-2</v>
      </c>
      <c r="J56">
        <v>3.1144932006044783E-2</v>
      </c>
      <c r="K56">
        <v>7.7348056207294045E-3</v>
      </c>
      <c r="L56">
        <v>7.0858669601059188E-2</v>
      </c>
      <c r="M56">
        <v>1.5058525557050093E-2</v>
      </c>
      <c r="N56">
        <v>2.4599108115657336E-2</v>
      </c>
      <c r="O56">
        <v>4.2313194273388768E-2</v>
      </c>
      <c r="P56">
        <v>3.0210959394662133E-3</v>
      </c>
      <c r="Q56">
        <v>5.0376542742889122E-2</v>
      </c>
      <c r="R56">
        <v>1.1873605278641673E-2</v>
      </c>
      <c r="S56">
        <v>1.4706954580202623E-6</v>
      </c>
      <c r="T56">
        <v>2.4401877209679636E-4</v>
      </c>
      <c r="U56">
        <v>0</v>
      </c>
      <c r="V56">
        <v>2.2941388799442219E-3</v>
      </c>
      <c r="W56">
        <v>1.4517574817170726E-3</v>
      </c>
      <c r="X56">
        <v>6.3889917044348737E-2</v>
      </c>
      <c r="Y56">
        <v>0</v>
      </c>
      <c r="Z56">
        <v>8.3769169626680571E-4</v>
      </c>
      <c r="AA56">
        <v>1.5266105776898275E-3</v>
      </c>
      <c r="AB56">
        <v>2.7642635482866373E-3</v>
      </c>
      <c r="AC56">
        <v>7.1236314025877815E-4</v>
      </c>
      <c r="AD56">
        <v>1.067557190872002E-3</v>
      </c>
      <c r="AE56">
        <v>1.7817806426513993E-3</v>
      </c>
      <c r="AF56">
        <v>3.1321040489039409E-3</v>
      </c>
      <c r="AG56">
        <v>1.893911720765675E-4</v>
      </c>
    </row>
    <row r="57" spans="1:33" x14ac:dyDescent="0.25">
      <c r="A57">
        <v>3.3005922719583462E-2</v>
      </c>
      <c r="B57">
        <v>5.2185929749836608E-2</v>
      </c>
      <c r="C57">
        <v>0.32023694812490938</v>
      </c>
      <c r="D57">
        <v>5.804903200468654E-3</v>
      </c>
      <c r="E57">
        <v>0.11646021858659196</v>
      </c>
      <c r="F57">
        <v>2.6573238742388046E-2</v>
      </c>
      <c r="G57">
        <v>2.8269641781432797E-5</v>
      </c>
      <c r="H57">
        <v>3.2501965812745523E-3</v>
      </c>
      <c r="I57">
        <v>0.10105327527369955</v>
      </c>
      <c r="J57">
        <v>3.0112194071544311E-2</v>
      </c>
      <c r="K57">
        <v>7.3034955799605719E-3</v>
      </c>
      <c r="L57">
        <v>6.9245404428181209E-2</v>
      </c>
      <c r="M57">
        <v>2.2222330853024812E-2</v>
      </c>
      <c r="N57">
        <v>2.5921039922306904E-2</v>
      </c>
      <c r="O57">
        <v>4.2255794779641226E-2</v>
      </c>
      <c r="P57">
        <v>2.1603580102308641E-3</v>
      </c>
      <c r="Q57">
        <v>5.2503309087211937E-2</v>
      </c>
      <c r="R57">
        <v>1.1155077834153782E-2</v>
      </c>
      <c r="S57">
        <v>1.5214981565708427E-6</v>
      </c>
      <c r="T57">
        <v>2.2495182147610901E-4</v>
      </c>
      <c r="U57">
        <v>0</v>
      </c>
      <c r="V57">
        <v>2.1261153143502525E-3</v>
      </c>
      <c r="W57">
        <v>1.5131073402956433E-3</v>
      </c>
      <c r="X57">
        <v>6.2456296350648199E-2</v>
      </c>
      <c r="Y57">
        <v>0</v>
      </c>
      <c r="Z57">
        <v>8.2952006576955141E-4</v>
      </c>
      <c r="AA57">
        <v>1.591609255590206E-3</v>
      </c>
      <c r="AB57">
        <v>2.7927081066056406E-3</v>
      </c>
      <c r="AC57">
        <v>7.2442058535012409E-4</v>
      </c>
      <c r="AD57">
        <v>9.3384934843295897E-4</v>
      </c>
      <c r="AE57">
        <v>1.8351460135444867E-3</v>
      </c>
      <c r="AF57">
        <v>3.3092780429659374E-3</v>
      </c>
      <c r="AG57">
        <v>1.8356907002517713E-4</v>
      </c>
    </row>
    <row r="58" spans="1:33" x14ac:dyDescent="0.25">
      <c r="A58">
        <v>3.6723908340134018E-2</v>
      </c>
      <c r="B58">
        <v>5.98250170438046E-2</v>
      </c>
      <c r="C58">
        <v>0.31518483846782086</v>
      </c>
      <c r="D58">
        <v>5.6345576872611968E-3</v>
      </c>
      <c r="E58">
        <v>0.11821260542066388</v>
      </c>
      <c r="F58">
        <v>2.530138362053011E-2</v>
      </c>
      <c r="G58">
        <v>2.7457416945939043E-5</v>
      </c>
      <c r="H58">
        <v>3.4351350432171011E-3</v>
      </c>
      <c r="I58">
        <v>9.8618481969409158E-2</v>
      </c>
      <c r="J58">
        <v>2.9237915226108333E-2</v>
      </c>
      <c r="K58">
        <v>7.5998022555033755E-3</v>
      </c>
      <c r="L58">
        <v>7.4004106352934723E-2</v>
      </c>
      <c r="M58">
        <v>1.4655087031125252E-2</v>
      </c>
      <c r="N58">
        <v>2.4219059140258303E-2</v>
      </c>
      <c r="O58">
        <v>4.1224145451524426E-2</v>
      </c>
      <c r="P58">
        <v>3.045831324209805E-3</v>
      </c>
      <c r="Q58">
        <v>5.1979042072741045E-2</v>
      </c>
      <c r="R58">
        <v>1.1488589422939033E-2</v>
      </c>
      <c r="S58">
        <v>1.4857257439540123E-6</v>
      </c>
      <c r="T58">
        <v>2.3077513128745515E-4</v>
      </c>
      <c r="U58">
        <v>0</v>
      </c>
      <c r="V58">
        <v>2.1749430740951063E-3</v>
      </c>
      <c r="W58">
        <v>1.5024051092877024E-3</v>
      </c>
      <c r="X58">
        <v>6.3286369045888483E-2</v>
      </c>
      <c r="Y58">
        <v>0</v>
      </c>
      <c r="Z58">
        <v>8.7886306565586694E-4</v>
      </c>
      <c r="AA58">
        <v>1.5766624187215149E-3</v>
      </c>
      <c r="AB58">
        <v>2.9062347839688258E-3</v>
      </c>
      <c r="AC58">
        <v>7.0725737868919955E-4</v>
      </c>
      <c r="AD58">
        <v>1.0044321266540789E-3</v>
      </c>
      <c r="AE58">
        <v>1.8328227595864849E-3</v>
      </c>
      <c r="AF58">
        <v>3.2885886447153456E-3</v>
      </c>
      <c r="AG58">
        <v>1.9219744857461581E-4</v>
      </c>
    </row>
    <row r="59" spans="1:33" x14ac:dyDescent="0.25">
      <c r="A59">
        <v>3.5192457206267222E-2</v>
      </c>
      <c r="B59">
        <v>5.9953993802735576E-2</v>
      </c>
      <c r="C59">
        <v>0.31718964055557064</v>
      </c>
      <c r="D59">
        <v>5.8008078326612905E-3</v>
      </c>
      <c r="E59">
        <v>0.11268797853405883</v>
      </c>
      <c r="F59">
        <v>2.4508952939904564E-2</v>
      </c>
      <c r="G59">
        <v>2.7599311145214426E-5</v>
      </c>
      <c r="H59">
        <v>3.4120258236649487E-3</v>
      </c>
      <c r="I59">
        <v>0.10340613386643766</v>
      </c>
      <c r="J59">
        <v>2.9568281391753205E-2</v>
      </c>
      <c r="K59">
        <v>6.8383460047933206E-3</v>
      </c>
      <c r="L59">
        <v>6.970593896539648E-2</v>
      </c>
      <c r="M59">
        <v>2.3817639452685151E-2</v>
      </c>
      <c r="N59">
        <v>2.40285133805846E-2</v>
      </c>
      <c r="O59">
        <v>4.2587852797808981E-2</v>
      </c>
      <c r="P59">
        <v>2.1339379763485643E-3</v>
      </c>
      <c r="Q59">
        <v>5.0055784737579836E-2</v>
      </c>
      <c r="R59">
        <v>1.1541618888345229E-2</v>
      </c>
      <c r="S59">
        <v>1.4823405373434697E-6</v>
      </c>
      <c r="T59">
        <v>2.2515352978317308E-4</v>
      </c>
      <c r="U59">
        <v>0</v>
      </c>
      <c r="V59">
        <v>2.1469203529571133E-3</v>
      </c>
      <c r="W59">
        <v>1.3757279551990307E-3</v>
      </c>
      <c r="X59">
        <v>6.1849612715820665E-2</v>
      </c>
      <c r="Y59">
        <v>0</v>
      </c>
      <c r="Z59">
        <v>8.1331561792094792E-4</v>
      </c>
      <c r="AA59">
        <v>1.4778069554242663E-3</v>
      </c>
      <c r="AB59">
        <v>2.7311824143165112E-3</v>
      </c>
      <c r="AC59">
        <v>7.2230787651675278E-4</v>
      </c>
      <c r="AD59">
        <v>9.4953519294137582E-4</v>
      </c>
      <c r="AE59">
        <v>1.7916392337950396E-3</v>
      </c>
      <c r="AF59">
        <v>3.2708791077183056E-3</v>
      </c>
      <c r="AG59">
        <v>1.8693323932825458E-4</v>
      </c>
    </row>
    <row r="60" spans="1:33" x14ac:dyDescent="0.25">
      <c r="A60">
        <v>3.3677277102501978E-2</v>
      </c>
      <c r="B60">
        <v>5.2767745969323217E-2</v>
      </c>
      <c r="C60">
        <v>0.31629559808963881</v>
      </c>
      <c r="D60">
        <v>5.393899014442852E-3</v>
      </c>
      <c r="E60">
        <v>0.11660412106341628</v>
      </c>
      <c r="F60">
        <v>2.6762557729791938E-2</v>
      </c>
      <c r="G60">
        <v>2.8731788951019183E-5</v>
      </c>
      <c r="H60">
        <v>3.3259142701391377E-3</v>
      </c>
      <c r="I60">
        <v>0.10715467788299081</v>
      </c>
      <c r="J60">
        <v>3.1127858135974993E-2</v>
      </c>
      <c r="K60">
        <v>7.4744168640046181E-3</v>
      </c>
      <c r="L60">
        <v>7.169261619689074E-2</v>
      </c>
      <c r="M60">
        <v>1.492093669302812E-2</v>
      </c>
      <c r="N60">
        <v>2.5837022138267253E-2</v>
      </c>
      <c r="O60">
        <v>4.3468321312940691E-2</v>
      </c>
      <c r="P60">
        <v>3.0385595783809366E-3</v>
      </c>
      <c r="Q60">
        <v>4.7489349942123282E-2</v>
      </c>
      <c r="R60">
        <v>1.1175699599441655E-2</v>
      </c>
      <c r="S60">
        <v>1.5157211965977606E-6</v>
      </c>
      <c r="T60">
        <v>2.4587648918690964E-4</v>
      </c>
      <c r="U60">
        <v>0</v>
      </c>
      <c r="V60">
        <v>2.2671831278668806E-3</v>
      </c>
      <c r="W60">
        <v>1.4730620096398619E-3</v>
      </c>
      <c r="X60">
        <v>6.5488477460338174E-2</v>
      </c>
      <c r="Y60">
        <v>0</v>
      </c>
      <c r="Z60">
        <v>8.5874829911624978E-4</v>
      </c>
      <c r="AA60">
        <v>1.4880144790673355E-3</v>
      </c>
      <c r="AB60">
        <v>2.7085429068837079E-3</v>
      </c>
      <c r="AC60">
        <v>7.4557617795831363E-4</v>
      </c>
      <c r="AD60">
        <v>1.0010578543098632E-3</v>
      </c>
      <c r="AE60">
        <v>1.8762669315806938E-3</v>
      </c>
      <c r="AF60">
        <v>3.4039990010530465E-3</v>
      </c>
      <c r="AG60">
        <v>2.0637616955421415E-4</v>
      </c>
    </row>
    <row r="61" spans="1:33" x14ac:dyDescent="0.25">
      <c r="A61">
        <v>3.2983096185670309E-2</v>
      </c>
      <c r="B61">
        <v>5.7683911210377976E-2</v>
      </c>
      <c r="C61">
        <v>0.30801250788503015</v>
      </c>
      <c r="D61">
        <v>5.8676043736520028E-3</v>
      </c>
      <c r="E61">
        <v>0.12186955615360398</v>
      </c>
      <c r="F61">
        <v>2.7369826425966293E-2</v>
      </c>
      <c r="G61">
        <v>2.7907763031290017E-5</v>
      </c>
      <c r="H61">
        <v>3.3559547080887807E-3</v>
      </c>
      <c r="I61">
        <v>0.10276545775750057</v>
      </c>
      <c r="J61">
        <v>2.9497995471194974E-2</v>
      </c>
      <c r="K61">
        <v>7.618231604865312E-3</v>
      </c>
      <c r="L61">
        <v>6.9549992090609108E-2</v>
      </c>
      <c r="M61">
        <v>2.3960690893363504E-2</v>
      </c>
      <c r="N61">
        <v>2.4435734479052004E-2</v>
      </c>
      <c r="O61">
        <v>4.1873990770631878E-2</v>
      </c>
      <c r="P61">
        <v>2.215805308946515E-3</v>
      </c>
      <c r="Q61">
        <v>4.9252101768326895E-2</v>
      </c>
      <c r="R61">
        <v>1.1490259276118853E-2</v>
      </c>
      <c r="S61">
        <v>1.6041658677917124E-6</v>
      </c>
      <c r="T61">
        <v>2.2518386243207522E-4</v>
      </c>
      <c r="U61">
        <v>0</v>
      </c>
      <c r="V61">
        <v>2.0473219527630277E-3</v>
      </c>
      <c r="W61">
        <v>1.4971187235853015E-3</v>
      </c>
      <c r="X61">
        <v>6.3821084333084102E-2</v>
      </c>
      <c r="Y61">
        <v>0</v>
      </c>
      <c r="Z61">
        <v>8.4412142530776121E-4</v>
      </c>
      <c r="AA61">
        <v>1.5828596049819726E-3</v>
      </c>
      <c r="AB61">
        <v>2.7643136706676534E-3</v>
      </c>
      <c r="AC61">
        <v>7.2433182143968715E-4</v>
      </c>
      <c r="AD61">
        <v>1.0038154509499555E-3</v>
      </c>
      <c r="AE61">
        <v>1.8498370036228039E-3</v>
      </c>
      <c r="AF61">
        <v>3.6106977239690565E-3</v>
      </c>
      <c r="AG61">
        <v>1.9708613529850825E-4</v>
      </c>
    </row>
    <row r="62" spans="1:33" x14ac:dyDescent="0.25">
      <c r="A62">
        <v>3.5225301484468639E-2</v>
      </c>
      <c r="B62">
        <v>6.1728244070546834E-2</v>
      </c>
      <c r="C62">
        <v>0.31697343032133979</v>
      </c>
      <c r="D62">
        <v>5.8353831777358204E-3</v>
      </c>
      <c r="E62">
        <v>0.11492799625444927</v>
      </c>
      <c r="F62">
        <v>2.6232658642261361E-2</v>
      </c>
      <c r="G62">
        <v>2.8206385543271408E-5</v>
      </c>
      <c r="H62">
        <v>3.2574066289068177E-3</v>
      </c>
      <c r="I62">
        <v>0.1017974258807799</v>
      </c>
      <c r="J62">
        <v>2.9420404032530021E-2</v>
      </c>
      <c r="K62">
        <v>7.3225007008359214E-3</v>
      </c>
      <c r="L62">
        <v>7.3873242214100604E-2</v>
      </c>
      <c r="M62">
        <v>1.4249123444528198E-2</v>
      </c>
      <c r="N62">
        <v>2.5270627544542578E-2</v>
      </c>
      <c r="O62">
        <v>4.1347755251999088E-2</v>
      </c>
      <c r="P62">
        <v>2.9703606950309915E-3</v>
      </c>
      <c r="Q62">
        <v>4.9835989335378646E-2</v>
      </c>
      <c r="R62">
        <v>1.0594814005253224E-2</v>
      </c>
      <c r="S62">
        <v>1.54417189224609E-6</v>
      </c>
      <c r="T62">
        <v>2.522608237605316E-4</v>
      </c>
      <c r="U62">
        <v>0</v>
      </c>
      <c r="V62">
        <v>2.1477229453642456E-3</v>
      </c>
      <c r="W62">
        <v>1.449183830476791E-3</v>
      </c>
      <c r="X62">
        <v>6.2722519180972131E-2</v>
      </c>
      <c r="Y62">
        <v>0</v>
      </c>
      <c r="Z62">
        <v>8.2830955932895951E-4</v>
      </c>
      <c r="AA62">
        <v>1.5650789179890259E-3</v>
      </c>
      <c r="AB62">
        <v>2.886985266012978E-3</v>
      </c>
      <c r="AC62">
        <v>6.9940041081646166E-4</v>
      </c>
      <c r="AD62">
        <v>9.9834723499322487E-4</v>
      </c>
      <c r="AE62">
        <v>1.833871611328684E-3</v>
      </c>
      <c r="AF62">
        <v>3.5347649590028872E-3</v>
      </c>
      <c r="AG62">
        <v>1.8914101783083423E-4</v>
      </c>
    </row>
    <row r="63" spans="1:33" x14ac:dyDescent="0.25">
      <c r="A63">
        <v>3.5896081826063998E-2</v>
      </c>
      <c r="B63">
        <v>5.4750372010073566E-2</v>
      </c>
      <c r="C63">
        <v>0.3184968371422332</v>
      </c>
      <c r="D63">
        <v>6.080315867761467E-3</v>
      </c>
      <c r="E63">
        <v>0.11991715038636619</v>
      </c>
      <c r="F63">
        <v>2.6472111224932253E-2</v>
      </c>
      <c r="G63">
        <v>2.9243308934746357E-5</v>
      </c>
      <c r="H63">
        <v>3.3505060657323389E-3</v>
      </c>
      <c r="I63">
        <v>9.9120094833727135E-2</v>
      </c>
      <c r="J63">
        <v>3.1300479287647801E-2</v>
      </c>
      <c r="K63">
        <v>6.824639282278078E-3</v>
      </c>
      <c r="L63">
        <v>6.6455923895523017E-2</v>
      </c>
      <c r="M63">
        <v>2.307092551278998E-2</v>
      </c>
      <c r="N63">
        <v>2.4954735070418208E-2</v>
      </c>
      <c r="O63">
        <v>3.9338213756857213E-2</v>
      </c>
      <c r="P63">
        <v>2.2156968257369273E-3</v>
      </c>
      <c r="Q63">
        <v>4.8342724803447236E-2</v>
      </c>
      <c r="R63">
        <v>1.1780607842285535E-2</v>
      </c>
      <c r="S63">
        <v>1.561483302703874E-6</v>
      </c>
      <c r="T63">
        <v>2.3352706054469182E-4</v>
      </c>
      <c r="U63">
        <v>0</v>
      </c>
      <c r="V63">
        <v>2.1596888156275333E-3</v>
      </c>
      <c r="W63">
        <v>1.5470458898839833E-3</v>
      </c>
      <c r="X63">
        <v>6.4957252342337429E-2</v>
      </c>
      <c r="Y63">
        <v>0</v>
      </c>
      <c r="Z63">
        <v>8.4149202221130398E-4</v>
      </c>
      <c r="AA63">
        <v>1.5768585948428909E-3</v>
      </c>
      <c r="AB63">
        <v>2.8063030808263925E-3</v>
      </c>
      <c r="AC63">
        <v>7.5424827373344922E-4</v>
      </c>
      <c r="AD63">
        <v>1.020073077503671E-3</v>
      </c>
      <c r="AE63">
        <v>1.9102348873201306E-3</v>
      </c>
      <c r="AF63">
        <v>3.588403014893494E-3</v>
      </c>
      <c r="AG63">
        <v>2.0665251416344493E-4</v>
      </c>
    </row>
    <row r="64" spans="1:33" x14ac:dyDescent="0.25">
      <c r="A64">
        <v>3.5514586236522039E-2</v>
      </c>
      <c r="B64">
        <v>5.7142958567847423E-2</v>
      </c>
      <c r="C64">
        <v>0.31992406746015606</v>
      </c>
      <c r="D64">
        <v>5.5218370126437523E-3</v>
      </c>
      <c r="E64">
        <v>0.11538091953121324</v>
      </c>
      <c r="F64">
        <v>2.7525962725997683E-2</v>
      </c>
      <c r="G64">
        <v>2.9079919748670184E-5</v>
      </c>
      <c r="H64">
        <v>3.2901613811787238E-3</v>
      </c>
      <c r="I64">
        <v>9.9146098230845844E-2</v>
      </c>
      <c r="J64">
        <v>3.0524649171524452E-2</v>
      </c>
      <c r="K64">
        <v>7.2862559003157813E-3</v>
      </c>
      <c r="L64">
        <v>6.931528513303499E-2</v>
      </c>
      <c r="M64">
        <v>1.4926690422930055E-2</v>
      </c>
      <c r="N64">
        <v>2.5864002386890184E-2</v>
      </c>
      <c r="O64">
        <v>4.0247859765549142E-2</v>
      </c>
      <c r="P64">
        <v>3.1097397374834379E-3</v>
      </c>
      <c r="Q64">
        <v>5.1322258568894524E-2</v>
      </c>
      <c r="R64">
        <v>1.2162078731148579E-2</v>
      </c>
      <c r="S64">
        <v>1.579347318178181E-6</v>
      </c>
      <c r="T64">
        <v>2.4305523711578802E-4</v>
      </c>
      <c r="U64">
        <v>0</v>
      </c>
      <c r="V64">
        <v>2.1900679448212034E-3</v>
      </c>
      <c r="W64">
        <v>1.4656835919410953E-3</v>
      </c>
      <c r="X64">
        <v>6.4926940708914152E-2</v>
      </c>
      <c r="Y64">
        <v>0</v>
      </c>
      <c r="Z64">
        <v>8.3938046181337381E-4</v>
      </c>
      <c r="AA64">
        <v>1.5725183186781502E-3</v>
      </c>
      <c r="AB64">
        <v>2.9134487806858982E-3</v>
      </c>
      <c r="AC64">
        <v>7.6057725475787324E-4</v>
      </c>
      <c r="AD64">
        <v>1.0264699472639349E-3</v>
      </c>
      <c r="AE64">
        <v>1.8548170742780821E-3</v>
      </c>
      <c r="AF64">
        <v>3.7755267537018492E-3</v>
      </c>
      <c r="AG64">
        <v>1.9544369478604855E-4</v>
      </c>
    </row>
    <row r="65" spans="1:33" x14ac:dyDescent="0.25">
      <c r="A65">
        <v>3.3968673308557441E-2</v>
      </c>
      <c r="B65">
        <v>5.9289365931403722E-2</v>
      </c>
      <c r="C65">
        <v>0.31881807341978147</v>
      </c>
      <c r="D65">
        <v>5.8801229709303645E-3</v>
      </c>
      <c r="E65">
        <v>0.11907847245469899</v>
      </c>
      <c r="F65">
        <v>2.5554008234823383E-2</v>
      </c>
      <c r="G65">
        <v>2.7628029225907031E-5</v>
      </c>
      <c r="H65">
        <v>3.2079915249871565E-3</v>
      </c>
      <c r="I65">
        <v>0.1008714099477763</v>
      </c>
      <c r="J65">
        <v>2.8376898086777787E-2</v>
      </c>
      <c r="K65">
        <v>7.1035372179902275E-3</v>
      </c>
      <c r="L65">
        <v>7.094537994332567E-2</v>
      </c>
      <c r="M65">
        <v>2.2765978262626118E-2</v>
      </c>
      <c r="N65">
        <v>2.4312188018819899E-2</v>
      </c>
      <c r="O65">
        <v>3.7317583767093258E-2</v>
      </c>
      <c r="P65">
        <v>2.1423112354736749E-3</v>
      </c>
      <c r="Q65">
        <v>4.9666699442314256E-2</v>
      </c>
      <c r="R65">
        <v>1.1148379410020065E-2</v>
      </c>
      <c r="S65">
        <v>1.4809724036068841E-6</v>
      </c>
      <c r="T65">
        <v>2.315684364902763E-4</v>
      </c>
      <c r="U65">
        <v>0</v>
      </c>
      <c r="V65">
        <v>2.1601815558022395E-3</v>
      </c>
      <c r="W65">
        <v>1.3644867973284611E-3</v>
      </c>
      <c r="X65">
        <v>6.3318591497758828E-2</v>
      </c>
      <c r="Y65">
        <v>0</v>
      </c>
      <c r="Z65">
        <v>8.4349565482216566E-4</v>
      </c>
      <c r="AA65">
        <v>1.4887679723840522E-3</v>
      </c>
      <c r="AB65">
        <v>2.8086199884383794E-3</v>
      </c>
      <c r="AC65">
        <v>6.887841869479439E-4</v>
      </c>
      <c r="AD65">
        <v>9.6899036906905448E-4</v>
      </c>
      <c r="AE65">
        <v>1.765354649394817E-3</v>
      </c>
      <c r="AF65">
        <v>3.7054273177941641E-3</v>
      </c>
      <c r="AG65">
        <v>1.7954939474035844E-4</v>
      </c>
    </row>
    <row r="66" spans="1:33" x14ac:dyDescent="0.25">
      <c r="A66">
        <v>3.4789866250194479E-2</v>
      </c>
      <c r="B66">
        <v>5.3337184504291146E-2</v>
      </c>
      <c r="C66">
        <v>0.32616302388797386</v>
      </c>
      <c r="D66">
        <v>5.4763480939369674E-3</v>
      </c>
      <c r="E66">
        <v>0.11746555597623314</v>
      </c>
      <c r="F66">
        <v>2.6738749859473658E-2</v>
      </c>
      <c r="G66">
        <v>2.821754564467795E-5</v>
      </c>
      <c r="H66">
        <v>3.2511340975144415E-3</v>
      </c>
      <c r="I66">
        <v>9.8810544579280901E-2</v>
      </c>
      <c r="J66">
        <v>2.9524465488107131E-2</v>
      </c>
      <c r="K66">
        <v>7.3481895035540212E-3</v>
      </c>
      <c r="L66">
        <v>7.0918263684617358E-2</v>
      </c>
      <c r="M66">
        <v>1.4683355784289712E-2</v>
      </c>
      <c r="N66">
        <v>2.4708323551782478E-2</v>
      </c>
      <c r="O66">
        <v>3.8219351312759151E-2</v>
      </c>
      <c r="P66">
        <v>2.9956639771852741E-3</v>
      </c>
      <c r="Q66">
        <v>5.3420350524745766E-2</v>
      </c>
      <c r="R66">
        <v>1.107832840920631E-2</v>
      </c>
      <c r="S66">
        <v>1.5550974200571486E-6</v>
      </c>
      <c r="T66">
        <v>2.4815682112159891E-4</v>
      </c>
      <c r="U66">
        <v>0</v>
      </c>
      <c r="V66">
        <v>2.1613085444147696E-3</v>
      </c>
      <c r="W66">
        <v>1.4953117709743731E-3</v>
      </c>
      <c r="X66">
        <v>6.4415402235449615E-2</v>
      </c>
      <c r="Y66">
        <v>0</v>
      </c>
      <c r="Z66">
        <v>8.6702942288068594E-4</v>
      </c>
      <c r="AA66">
        <v>1.575629522857851E-3</v>
      </c>
      <c r="AB66">
        <v>2.788748636155088E-3</v>
      </c>
      <c r="AC66">
        <v>7.1928163145848001E-4</v>
      </c>
      <c r="AD66">
        <v>1.0415057248165992E-3</v>
      </c>
      <c r="AE66">
        <v>1.8156639289402814E-3</v>
      </c>
      <c r="AF66">
        <v>3.7157442880090099E-3</v>
      </c>
      <c r="AG66">
        <v>1.9774534471107998E-4</v>
      </c>
    </row>
    <row r="67" spans="1:33" x14ac:dyDescent="0.25">
      <c r="A67">
        <v>3.3892881506962222E-2</v>
      </c>
      <c r="B67">
        <v>5.6820028535774621E-2</v>
      </c>
      <c r="C67">
        <v>0.31760087479551297</v>
      </c>
      <c r="D67">
        <v>6.0736693656537645E-3</v>
      </c>
      <c r="E67">
        <v>0.12116688302584581</v>
      </c>
      <c r="F67">
        <v>2.5416936131637872E-2</v>
      </c>
      <c r="G67">
        <v>2.8731362075706229E-5</v>
      </c>
      <c r="H67">
        <v>3.2776120846760275E-3</v>
      </c>
      <c r="I67">
        <v>0.10746107332457984</v>
      </c>
      <c r="J67">
        <v>2.9885676353720879E-2</v>
      </c>
      <c r="K67">
        <v>6.8755025913480993E-3</v>
      </c>
      <c r="L67">
        <v>6.7064368629440305E-2</v>
      </c>
      <c r="M67">
        <v>2.1997807689264414E-2</v>
      </c>
      <c r="N67">
        <v>2.3241049033776107E-2</v>
      </c>
      <c r="O67">
        <v>3.8452466623797213E-2</v>
      </c>
      <c r="P67">
        <v>2.1304598444173359E-3</v>
      </c>
      <c r="Q67">
        <v>4.9890430374027947E-2</v>
      </c>
      <c r="R67">
        <v>1.087506854760064E-2</v>
      </c>
      <c r="S67">
        <v>1.4965032723283521E-6</v>
      </c>
      <c r="T67">
        <v>2.2862392999925771E-4</v>
      </c>
      <c r="U67">
        <v>0</v>
      </c>
      <c r="V67">
        <v>1.998926138977614E-3</v>
      </c>
      <c r="W67">
        <v>1.4205337548368786E-3</v>
      </c>
      <c r="X67">
        <v>6.1813323854505615E-2</v>
      </c>
      <c r="Y67">
        <v>0</v>
      </c>
      <c r="Z67">
        <v>8.2051971635165944E-4</v>
      </c>
      <c r="AA67">
        <v>1.6347678573774833E-3</v>
      </c>
      <c r="AB67">
        <v>2.8311712550611471E-3</v>
      </c>
      <c r="AC67">
        <v>6.7839064823358678E-4</v>
      </c>
      <c r="AD67">
        <v>9.9198365963073252E-4</v>
      </c>
      <c r="AE67">
        <v>1.8874906579926837E-3</v>
      </c>
      <c r="AF67">
        <v>3.3505593380628051E-3</v>
      </c>
      <c r="AG67">
        <v>1.9069286558637147E-4</v>
      </c>
    </row>
    <row r="68" spans="1:33" x14ac:dyDescent="0.25">
      <c r="A68">
        <v>3.4119988818927263E-2</v>
      </c>
      <c r="B68">
        <v>5.9870132426097358E-2</v>
      </c>
      <c r="C68">
        <v>0.32453890727951096</v>
      </c>
      <c r="D68">
        <v>5.6827987915173024E-3</v>
      </c>
      <c r="E68">
        <v>0.11731205892431723</v>
      </c>
      <c r="F68">
        <v>2.5646449108286281E-2</v>
      </c>
      <c r="G68">
        <v>2.7558494235070702E-5</v>
      </c>
      <c r="H68">
        <v>3.1788999625751691E-3</v>
      </c>
      <c r="I68">
        <v>9.9549590355174272E-2</v>
      </c>
      <c r="J68">
        <v>2.9939208495345232E-2</v>
      </c>
      <c r="K68">
        <v>7.1187969387248255E-3</v>
      </c>
      <c r="L68">
        <v>7.1106282295524625E-2</v>
      </c>
      <c r="M68">
        <v>1.4337512542828629E-2</v>
      </c>
      <c r="N68">
        <v>2.5130868326229096E-2</v>
      </c>
      <c r="O68">
        <v>3.7670598725881813E-2</v>
      </c>
      <c r="P68">
        <v>2.9061734569479133E-3</v>
      </c>
      <c r="Q68">
        <v>5.2850505613689522E-2</v>
      </c>
      <c r="R68">
        <v>1.1654440722162989E-2</v>
      </c>
      <c r="S68">
        <v>1.4800138584260384E-6</v>
      </c>
      <c r="T68">
        <v>2.3848916196991614E-4</v>
      </c>
      <c r="U68">
        <v>0</v>
      </c>
      <c r="V68">
        <v>2.1727054496083723E-3</v>
      </c>
      <c r="W68">
        <v>1.4475302548866266E-3</v>
      </c>
      <c r="X68">
        <v>6.0888715870799422E-2</v>
      </c>
      <c r="Y68">
        <v>0</v>
      </c>
      <c r="Z68">
        <v>8.3454775457770516E-4</v>
      </c>
      <c r="AA68">
        <v>1.5422211898916899E-3</v>
      </c>
      <c r="AB68">
        <v>2.7901773326269755E-3</v>
      </c>
      <c r="AC68">
        <v>7.3053439176178102E-4</v>
      </c>
      <c r="AD68">
        <v>9.8708626865469189E-4</v>
      </c>
      <c r="AE68">
        <v>1.770342901645489E-3</v>
      </c>
      <c r="AF68">
        <v>3.7744809859978517E-3</v>
      </c>
      <c r="AG68">
        <v>1.8091714574529805E-4</v>
      </c>
    </row>
    <row r="69" spans="1:33" x14ac:dyDescent="0.25">
      <c r="A69">
        <v>3.5485261914299258E-2</v>
      </c>
      <c r="B69">
        <v>5.1702943382147155E-2</v>
      </c>
      <c r="C69">
        <v>0.31430822626140814</v>
      </c>
      <c r="D69">
        <v>5.9318174187328746E-3</v>
      </c>
      <c r="E69">
        <v>0.11628324074545335</v>
      </c>
      <c r="F69">
        <v>2.7186918981976883E-2</v>
      </c>
      <c r="G69">
        <v>2.8472556835894015E-5</v>
      </c>
      <c r="H69">
        <v>3.23465670537242E-3</v>
      </c>
      <c r="I69">
        <v>9.9662882387152318E-2</v>
      </c>
      <c r="J69">
        <v>3.131988496171946E-2</v>
      </c>
      <c r="K69">
        <v>7.3121110996233465E-3</v>
      </c>
      <c r="L69">
        <v>7.2530808721237378E-2</v>
      </c>
      <c r="M69">
        <v>2.3928847100411085E-2</v>
      </c>
      <c r="N69">
        <v>2.374243097687976E-2</v>
      </c>
      <c r="O69">
        <v>3.9279915248053333E-2</v>
      </c>
      <c r="P69">
        <v>2.2723485010275467E-3</v>
      </c>
      <c r="Q69">
        <v>5.1796613823655094E-2</v>
      </c>
      <c r="R69">
        <v>1.1150168474185885E-2</v>
      </c>
      <c r="S69">
        <v>1.5536974635890274E-6</v>
      </c>
      <c r="T69">
        <v>2.3655782021487847E-4</v>
      </c>
      <c r="U69">
        <v>0</v>
      </c>
      <c r="V69">
        <v>2.1625904206920973E-3</v>
      </c>
      <c r="W69">
        <v>1.4251968752344655E-3</v>
      </c>
      <c r="X69">
        <v>6.6296709463661424E-2</v>
      </c>
      <c r="Y69">
        <v>0</v>
      </c>
      <c r="Z69">
        <v>8.4496722527731066E-4</v>
      </c>
      <c r="AA69">
        <v>1.5612556898651172E-3</v>
      </c>
      <c r="AB69">
        <v>2.7646620033378445E-3</v>
      </c>
      <c r="AC69">
        <v>7.2172422736284728E-4</v>
      </c>
      <c r="AD69">
        <v>1.0274927052850785E-3</v>
      </c>
      <c r="AE69">
        <v>1.8046072869386341E-3</v>
      </c>
      <c r="AF69">
        <v>3.8021087490321581E-3</v>
      </c>
      <c r="AG69">
        <v>1.9302457546339886E-4</v>
      </c>
    </row>
    <row r="70" spans="1:33" x14ac:dyDescent="0.25">
      <c r="A70">
        <v>3.5949298317153044E-2</v>
      </c>
      <c r="B70">
        <v>5.9219636350222774E-2</v>
      </c>
      <c r="C70">
        <v>0.31605470059532387</v>
      </c>
      <c r="D70">
        <v>5.5386217212177674E-3</v>
      </c>
      <c r="E70">
        <v>0.11480140108917321</v>
      </c>
      <c r="F70">
        <v>2.672120843930062E-2</v>
      </c>
      <c r="G70">
        <v>2.9157106352199639E-5</v>
      </c>
      <c r="H70">
        <v>3.3898530277045444E-3</v>
      </c>
      <c r="I70">
        <v>0.10127078135701538</v>
      </c>
      <c r="J70">
        <v>2.9733861182462372E-2</v>
      </c>
      <c r="K70">
        <v>7.5807579540672337E-3</v>
      </c>
      <c r="L70">
        <v>6.9069972505681337E-2</v>
      </c>
      <c r="M70">
        <v>1.4349987846223131E-2</v>
      </c>
      <c r="N70">
        <v>2.5626363428469065E-2</v>
      </c>
      <c r="O70">
        <v>3.7817356106778534E-2</v>
      </c>
      <c r="P70">
        <v>2.9453063269867029E-3</v>
      </c>
      <c r="Q70">
        <v>5.5002272721513971E-2</v>
      </c>
      <c r="R70">
        <v>1.1560276228568754E-2</v>
      </c>
      <c r="S70">
        <v>1.5585702838439772E-6</v>
      </c>
      <c r="T70">
        <v>2.4625383651947244E-4</v>
      </c>
      <c r="U70">
        <v>0</v>
      </c>
      <c r="V70">
        <v>2.1576492927813801E-3</v>
      </c>
      <c r="W70">
        <v>1.4713936576001908E-3</v>
      </c>
      <c r="X70">
        <v>6.6167880507462418E-2</v>
      </c>
      <c r="Y70">
        <v>0</v>
      </c>
      <c r="Z70">
        <v>8.879375021871882E-4</v>
      </c>
      <c r="AA70">
        <v>1.5653626536349502E-3</v>
      </c>
      <c r="AB70">
        <v>2.9859176816184017E-3</v>
      </c>
      <c r="AC70">
        <v>7.1807378292938371E-4</v>
      </c>
      <c r="AD70">
        <v>1.0015682242773794E-3</v>
      </c>
      <c r="AE70">
        <v>1.9377626166478172E-3</v>
      </c>
      <c r="AF70">
        <v>4.0036352224754905E-3</v>
      </c>
      <c r="AG70">
        <v>1.9419414736734919E-4</v>
      </c>
    </row>
    <row r="71" spans="1:33" x14ac:dyDescent="0.25">
      <c r="A71">
        <v>3.4450628169020954E-2</v>
      </c>
      <c r="B71">
        <v>6.0642894247310529E-2</v>
      </c>
      <c r="C71">
        <v>0.31840982416310282</v>
      </c>
      <c r="D71">
        <v>5.7381034631136208E-3</v>
      </c>
      <c r="E71">
        <v>0.11717023169606849</v>
      </c>
      <c r="F71">
        <v>2.5132134523564779E-2</v>
      </c>
      <c r="G71">
        <v>2.7470441225830123E-5</v>
      </c>
      <c r="H71">
        <v>3.3962350494365543E-3</v>
      </c>
      <c r="I71">
        <v>9.7795621039608704E-2</v>
      </c>
      <c r="J71">
        <v>2.9399538360380423E-2</v>
      </c>
      <c r="K71">
        <v>7.0737366211682199E-3</v>
      </c>
      <c r="L71">
        <v>6.6763371880969841E-2</v>
      </c>
      <c r="M71">
        <v>2.3970937591276931E-2</v>
      </c>
      <c r="N71">
        <v>2.4638818658286713E-2</v>
      </c>
      <c r="O71">
        <v>3.7216081792754513E-2</v>
      </c>
      <c r="P71">
        <v>2.2870910866326405E-3</v>
      </c>
      <c r="Q71">
        <v>5.1443415253173093E-2</v>
      </c>
      <c r="R71">
        <v>1.173172812117537E-2</v>
      </c>
      <c r="S71">
        <v>1.5644009779300219E-6</v>
      </c>
      <c r="T71">
        <v>2.2879346632677543E-4</v>
      </c>
      <c r="U71">
        <v>0</v>
      </c>
      <c r="V71">
        <v>2.2180461651479244E-3</v>
      </c>
      <c r="W71">
        <v>1.4518032483990279E-3</v>
      </c>
      <c r="X71">
        <v>6.5922931842001681E-2</v>
      </c>
      <c r="Y71">
        <v>0</v>
      </c>
      <c r="Z71">
        <v>8.102656768905382E-4</v>
      </c>
      <c r="AA71">
        <v>1.6239822215434992E-3</v>
      </c>
      <c r="AB71">
        <v>2.8660576386597167E-3</v>
      </c>
      <c r="AC71">
        <v>7.5968213764604151E-4</v>
      </c>
      <c r="AD71">
        <v>1.0199844533267219E-3</v>
      </c>
      <c r="AE71">
        <v>1.7745261700572988E-3</v>
      </c>
      <c r="AF71">
        <v>3.83153755780138E-3</v>
      </c>
      <c r="AG71">
        <v>2.0296286295144592E-4</v>
      </c>
    </row>
    <row r="72" spans="1:33" x14ac:dyDescent="0.25">
      <c r="A72">
        <v>3.2768485541968664E-2</v>
      </c>
      <c r="B72">
        <v>5.1963789331243945E-2</v>
      </c>
      <c r="C72">
        <v>0.32185834679113551</v>
      </c>
      <c r="D72">
        <v>5.516360930152191E-3</v>
      </c>
      <c r="E72">
        <v>0.12272444890318163</v>
      </c>
      <c r="F72">
        <v>2.5214350512638314E-2</v>
      </c>
      <c r="G72">
        <v>2.8661859450981563E-5</v>
      </c>
      <c r="H72">
        <v>3.1282303633115103E-3</v>
      </c>
      <c r="I72">
        <v>0.1034883417502873</v>
      </c>
      <c r="J72">
        <v>2.9367299343460433E-2</v>
      </c>
      <c r="K72">
        <v>7.1801427517726628E-3</v>
      </c>
      <c r="L72">
        <v>6.9536874873276963E-2</v>
      </c>
      <c r="M72">
        <v>1.4988979040419511E-2</v>
      </c>
      <c r="N72">
        <v>2.4745670499433332E-2</v>
      </c>
      <c r="O72">
        <v>3.8529479435259931E-2</v>
      </c>
      <c r="P72">
        <v>3.1032532412279623E-3</v>
      </c>
      <c r="Q72">
        <v>5.2694120024456635E-2</v>
      </c>
      <c r="R72">
        <v>1.1220238836189006E-2</v>
      </c>
      <c r="S72">
        <v>1.5506949995337911E-6</v>
      </c>
      <c r="T72">
        <v>2.3246586698970977E-4</v>
      </c>
      <c r="U72">
        <v>0</v>
      </c>
      <c r="V72">
        <v>2.0759852303293635E-3</v>
      </c>
      <c r="W72">
        <v>1.4602660632269202E-3</v>
      </c>
      <c r="X72">
        <v>6.5274142186787731E-2</v>
      </c>
      <c r="Y72">
        <v>0</v>
      </c>
      <c r="Z72">
        <v>8.5730201017091207E-4</v>
      </c>
      <c r="AA72">
        <v>1.5038926831297706E-3</v>
      </c>
      <c r="AB72">
        <v>2.8393012758273503E-3</v>
      </c>
      <c r="AC72">
        <v>7.1719968254756194E-4</v>
      </c>
      <c r="AD72">
        <v>1.0136558303708641E-3</v>
      </c>
      <c r="AE72">
        <v>1.8944420562899788E-3</v>
      </c>
      <c r="AF72">
        <v>3.8762472473350637E-3</v>
      </c>
      <c r="AG72">
        <v>1.9647514312887341E-4</v>
      </c>
    </row>
    <row r="73" spans="1:33" x14ac:dyDescent="0.25">
      <c r="A73">
        <v>3.2863421244853329E-2</v>
      </c>
      <c r="B73">
        <v>5.6200649119389948E-2</v>
      </c>
      <c r="C73">
        <v>0.32362637728902049</v>
      </c>
      <c r="D73">
        <v>6.0368407236069321E-3</v>
      </c>
      <c r="E73">
        <v>0.1183079763099112</v>
      </c>
      <c r="F73">
        <v>2.6106345819925499E-2</v>
      </c>
      <c r="G73">
        <v>2.7864692190734187E-5</v>
      </c>
      <c r="H73">
        <v>3.5643571372394132E-3</v>
      </c>
      <c r="I73">
        <v>0.10185734497646166</v>
      </c>
      <c r="J73">
        <v>3.0965729610554604E-2</v>
      </c>
      <c r="K73">
        <v>7.2061840602911141E-3</v>
      </c>
      <c r="L73">
        <v>6.5462183302581772E-2</v>
      </c>
      <c r="M73">
        <v>2.3535351439939321E-2</v>
      </c>
      <c r="N73">
        <v>2.600939933322808E-2</v>
      </c>
      <c r="O73">
        <v>3.5437306644702002E-2</v>
      </c>
      <c r="P73">
        <v>2.1366095013107557E-3</v>
      </c>
      <c r="Q73">
        <v>4.956393125049427E-2</v>
      </c>
      <c r="R73">
        <v>1.0891977781276147E-2</v>
      </c>
      <c r="S73">
        <v>1.5071048851422261E-6</v>
      </c>
      <c r="T73">
        <v>2.4080860800922092E-4</v>
      </c>
      <c r="U73">
        <v>0</v>
      </c>
      <c r="V73">
        <v>2.0461325662913289E-3</v>
      </c>
      <c r="W73">
        <v>1.4489197850066061E-3</v>
      </c>
      <c r="X73">
        <v>6.346817959247994E-2</v>
      </c>
      <c r="Y73">
        <v>0</v>
      </c>
      <c r="Z73">
        <v>8.4672471067515965E-4</v>
      </c>
      <c r="AA73">
        <v>1.5624005537342889E-3</v>
      </c>
      <c r="AB73">
        <v>2.772864484705389E-3</v>
      </c>
      <c r="AC73">
        <v>7.1642542787339928E-4</v>
      </c>
      <c r="AD73">
        <v>9.8947699971481937E-4</v>
      </c>
      <c r="AE73">
        <v>1.8057519343776622E-3</v>
      </c>
      <c r="AF73">
        <v>4.1069037435091035E-3</v>
      </c>
      <c r="AG73">
        <v>1.9405425176071488E-4</v>
      </c>
    </row>
    <row r="74" spans="1:33" x14ac:dyDescent="0.25">
      <c r="A74">
        <v>3.5910441287978642E-2</v>
      </c>
      <c r="B74">
        <v>5.9774479819542994E-2</v>
      </c>
      <c r="C74">
        <v>0.31168839518058417</v>
      </c>
      <c r="D74">
        <v>5.6624431759108801E-3</v>
      </c>
      <c r="E74">
        <v>0.12115740761638152</v>
      </c>
      <c r="F74">
        <v>2.7397213544675818E-2</v>
      </c>
      <c r="G74">
        <v>3.0314023362649327E-5</v>
      </c>
      <c r="H74">
        <v>3.552424770733312E-3</v>
      </c>
      <c r="I74">
        <v>0.10062982276931427</v>
      </c>
      <c r="J74">
        <v>3.0116308407389689E-2</v>
      </c>
      <c r="K74">
        <v>7.6345083044911466E-3</v>
      </c>
      <c r="L74">
        <v>7.0243309180749017E-2</v>
      </c>
      <c r="M74">
        <v>1.5704723958035613E-2</v>
      </c>
      <c r="N74">
        <v>2.5190977506381322E-2</v>
      </c>
      <c r="O74">
        <v>3.7420630951027677E-2</v>
      </c>
      <c r="P74">
        <v>3.0557151674009677E-3</v>
      </c>
      <c r="Q74">
        <v>5.2669738596147805E-2</v>
      </c>
      <c r="R74">
        <v>1.0963534783058823E-2</v>
      </c>
      <c r="S74">
        <v>1.4835656922811208E-6</v>
      </c>
      <c r="T74">
        <v>2.3635206353248215E-4</v>
      </c>
      <c r="U74">
        <v>0</v>
      </c>
      <c r="V74">
        <v>2.253670216937453E-3</v>
      </c>
      <c r="W74">
        <v>1.4266809152764888E-3</v>
      </c>
      <c r="X74">
        <v>6.4052056251664949E-2</v>
      </c>
      <c r="Y74">
        <v>0</v>
      </c>
      <c r="Z74">
        <v>8.409540907873879E-4</v>
      </c>
      <c r="AA74">
        <v>1.5982036637217465E-3</v>
      </c>
      <c r="AB74">
        <v>2.9444412617525575E-3</v>
      </c>
      <c r="AC74">
        <v>7.483751509296296E-4</v>
      </c>
      <c r="AD74">
        <v>1.0358747711539976E-3</v>
      </c>
      <c r="AE74">
        <v>1.861962003450213E-3</v>
      </c>
      <c r="AF74">
        <v>3.997032053662964E-3</v>
      </c>
      <c r="AG74">
        <v>2.0052494827154863E-4</v>
      </c>
    </row>
    <row r="75" spans="1:33" x14ac:dyDescent="0.25">
      <c r="A75">
        <v>3.4256755204362534E-2</v>
      </c>
      <c r="B75">
        <v>5.0948366251881191E-2</v>
      </c>
      <c r="C75">
        <v>0.3273789809359543</v>
      </c>
      <c r="D75">
        <v>5.8305201816520689E-3</v>
      </c>
      <c r="E75">
        <v>0.11359066010698561</v>
      </c>
      <c r="F75">
        <v>2.6511629856298333E-2</v>
      </c>
      <c r="G75">
        <v>2.7987132232578746E-5</v>
      </c>
      <c r="H75">
        <v>3.339255586603983E-3</v>
      </c>
      <c r="I75">
        <v>0.10908592551523631</v>
      </c>
      <c r="J75">
        <v>2.9353662778161024E-2</v>
      </c>
      <c r="K75">
        <v>7.0290451777940176E-3</v>
      </c>
      <c r="L75">
        <v>6.8238344553235492E-2</v>
      </c>
      <c r="M75">
        <v>2.3023425214756657E-2</v>
      </c>
      <c r="N75">
        <v>2.5661755973180798E-2</v>
      </c>
      <c r="O75">
        <v>3.4113025468568182E-2</v>
      </c>
      <c r="P75">
        <v>2.1443507531566678E-3</v>
      </c>
      <c r="Q75">
        <v>4.9012851499263932E-2</v>
      </c>
      <c r="R75">
        <v>1.1276486996076683E-2</v>
      </c>
      <c r="S75">
        <v>1.4868741584935646E-6</v>
      </c>
      <c r="T75">
        <v>2.4085344977876514E-4</v>
      </c>
      <c r="U75">
        <v>0</v>
      </c>
      <c r="V75">
        <v>2.1630249085010989E-3</v>
      </c>
      <c r="W75">
        <v>1.5898318977998652E-3</v>
      </c>
      <c r="X75">
        <v>6.2100625537339256E-2</v>
      </c>
      <c r="Y75">
        <v>0</v>
      </c>
      <c r="Z75">
        <v>8.4209310919141668E-4</v>
      </c>
      <c r="AA75">
        <v>1.5865214212657374E-3</v>
      </c>
      <c r="AB75">
        <v>2.8233238174861616E-3</v>
      </c>
      <c r="AC75">
        <v>6.9051734283368004E-4</v>
      </c>
      <c r="AD75">
        <v>1.0334388719363799E-3</v>
      </c>
      <c r="AE75">
        <v>1.8630457231305258E-3</v>
      </c>
      <c r="AF75">
        <v>4.0500252671963827E-3</v>
      </c>
      <c r="AG75">
        <v>1.9218259398194067E-4</v>
      </c>
    </row>
    <row r="76" spans="1:33" x14ac:dyDescent="0.25">
      <c r="A76">
        <v>3.7264080137759628E-2</v>
      </c>
      <c r="B76">
        <v>5.8961591032811435E-2</v>
      </c>
      <c r="C76">
        <v>0.32317916421682563</v>
      </c>
      <c r="D76">
        <v>5.3952753585123055E-3</v>
      </c>
      <c r="E76">
        <v>0.11839138668918087</v>
      </c>
      <c r="F76">
        <v>2.7654809143941417E-2</v>
      </c>
      <c r="G76">
        <v>2.7665232345768107E-5</v>
      </c>
      <c r="H76">
        <v>3.303809816124948E-3</v>
      </c>
      <c r="I76">
        <v>0.10132490835613207</v>
      </c>
      <c r="J76">
        <v>2.9864128360278994E-2</v>
      </c>
      <c r="K76">
        <v>6.8478768437987281E-3</v>
      </c>
      <c r="L76">
        <v>6.6860209453919128E-2</v>
      </c>
      <c r="M76">
        <v>1.4260309678933346E-2</v>
      </c>
      <c r="N76">
        <v>2.438166500350283E-2</v>
      </c>
      <c r="O76">
        <v>3.6166623378255408E-2</v>
      </c>
      <c r="P76">
        <v>2.9779109689764406E-3</v>
      </c>
      <c r="Q76">
        <v>5.1916557024116169E-2</v>
      </c>
      <c r="R76">
        <v>1.1408402026805861E-2</v>
      </c>
      <c r="S76">
        <v>1.5522246558958897E-6</v>
      </c>
      <c r="T76">
        <v>2.3965053534853411E-4</v>
      </c>
      <c r="U76">
        <v>0</v>
      </c>
      <c r="V76">
        <v>2.2298580481117064E-3</v>
      </c>
      <c r="W76">
        <v>1.4179743591450215E-3</v>
      </c>
      <c r="X76">
        <v>6.2453775070492927E-2</v>
      </c>
      <c r="Y76">
        <v>0</v>
      </c>
      <c r="Z76">
        <v>8.1472153409176617E-4</v>
      </c>
      <c r="AA76">
        <v>1.5163441011489516E-3</v>
      </c>
      <c r="AB76">
        <v>2.9146020385354106E-3</v>
      </c>
      <c r="AC76">
        <v>7.2989427886204546E-4</v>
      </c>
      <c r="AD76">
        <v>1.0575106814674571E-3</v>
      </c>
      <c r="AE76">
        <v>1.8673157477081639E-3</v>
      </c>
      <c r="AF76">
        <v>4.3861294858236364E-3</v>
      </c>
      <c r="AG76">
        <v>1.8429917238769742E-4</v>
      </c>
    </row>
    <row r="77" spans="1:33" x14ac:dyDescent="0.25">
      <c r="A77">
        <v>3.5000078372783308E-2</v>
      </c>
      <c r="B77">
        <v>5.7263746332697894E-2</v>
      </c>
      <c r="C77">
        <v>0.32283876337436679</v>
      </c>
      <c r="D77">
        <v>5.5601778865849777E-3</v>
      </c>
      <c r="E77">
        <v>0.11644143044440469</v>
      </c>
      <c r="F77">
        <v>2.5665316793240654E-2</v>
      </c>
      <c r="G77">
        <v>2.6099455639007148E-5</v>
      </c>
      <c r="H77">
        <v>3.1723374859020845E-3</v>
      </c>
      <c r="I77">
        <v>0.10115685859130764</v>
      </c>
      <c r="J77">
        <v>3.0007504284611856E-2</v>
      </c>
      <c r="K77">
        <v>7.2122876794056424E-3</v>
      </c>
      <c r="L77">
        <v>7.0805402329385703E-2</v>
      </c>
      <c r="M77">
        <v>2.3292554763077716E-2</v>
      </c>
      <c r="N77">
        <v>2.3320845744281279E-2</v>
      </c>
      <c r="O77">
        <v>3.5317796648325198E-2</v>
      </c>
      <c r="P77">
        <v>2.1632184847892658E-3</v>
      </c>
      <c r="Q77">
        <v>5.1343351271513619E-2</v>
      </c>
      <c r="R77">
        <v>1.0763125533465069E-2</v>
      </c>
      <c r="S77">
        <v>1.5249598672325123E-6</v>
      </c>
      <c r="T77">
        <v>2.2432697278585562E-4</v>
      </c>
      <c r="U77">
        <v>0</v>
      </c>
      <c r="V77">
        <v>2.0471266646367226E-3</v>
      </c>
      <c r="W77">
        <v>1.404721023937239E-3</v>
      </c>
      <c r="X77">
        <v>6.216588598786324E-2</v>
      </c>
      <c r="Y77">
        <v>0</v>
      </c>
      <c r="Z77">
        <v>8.3846295318067057E-4</v>
      </c>
      <c r="AA77">
        <v>1.5482459061681032E-3</v>
      </c>
      <c r="AB77">
        <v>2.7154398168956224E-3</v>
      </c>
      <c r="AC77">
        <v>7.0968312421257253E-4</v>
      </c>
      <c r="AD77">
        <v>9.8545004582211273E-4</v>
      </c>
      <c r="AE77">
        <v>1.7594487849027017E-3</v>
      </c>
      <c r="AF77">
        <v>4.058769530067995E-3</v>
      </c>
      <c r="AG77">
        <v>1.9001875387747184E-4</v>
      </c>
    </row>
    <row r="78" spans="1:33" x14ac:dyDescent="0.25">
      <c r="A78">
        <v>3.490249320843173E-2</v>
      </c>
      <c r="B78">
        <v>5.3333957301180207E-2</v>
      </c>
      <c r="C78">
        <v>0.32068258648973519</v>
      </c>
      <c r="D78">
        <v>5.7937905969799282E-3</v>
      </c>
      <c r="E78">
        <v>0.1248824486011513</v>
      </c>
      <c r="F78">
        <v>2.7373309156553571E-2</v>
      </c>
      <c r="G78">
        <v>2.8983392948721122E-5</v>
      </c>
      <c r="H78">
        <v>3.4056158965704085E-3</v>
      </c>
      <c r="I78">
        <v>9.6734630072628724E-2</v>
      </c>
      <c r="J78">
        <v>3.1377797400473632E-2</v>
      </c>
      <c r="K78">
        <v>7.563325008847193E-3</v>
      </c>
      <c r="L78">
        <v>6.9269755285744486E-2</v>
      </c>
      <c r="M78">
        <v>1.4824452187969302E-2</v>
      </c>
      <c r="N78">
        <v>2.487115081286663E-2</v>
      </c>
      <c r="O78">
        <v>3.6430810192567283E-2</v>
      </c>
      <c r="P78">
        <v>3.1815965423312694E-3</v>
      </c>
      <c r="Q78">
        <v>5.209921376929439E-2</v>
      </c>
      <c r="R78">
        <v>1.2320125980318557E-2</v>
      </c>
      <c r="S78">
        <v>1.5343717420940934E-6</v>
      </c>
      <c r="T78">
        <v>2.4530898831212188E-4</v>
      </c>
      <c r="U78">
        <v>0</v>
      </c>
      <c r="V78">
        <v>2.2800235666506439E-3</v>
      </c>
      <c r="W78">
        <v>1.4905061026628246E-3</v>
      </c>
      <c r="X78">
        <v>6.3058357935369416E-2</v>
      </c>
      <c r="Y78">
        <v>0</v>
      </c>
      <c r="Z78">
        <v>8.8370560114165158E-4</v>
      </c>
      <c r="AA78">
        <v>1.6069427437525145E-3</v>
      </c>
      <c r="AB78">
        <v>2.9999694895993601E-3</v>
      </c>
      <c r="AC78">
        <v>7.496806339037489E-4</v>
      </c>
      <c r="AD78">
        <v>1.032251800597278E-3</v>
      </c>
      <c r="AE78">
        <v>1.8958738391647583E-3</v>
      </c>
      <c r="AF78">
        <v>4.4807499326742833E-3</v>
      </c>
      <c r="AG78">
        <v>1.9905309783681366E-4</v>
      </c>
    </row>
    <row r="79" spans="1:33" x14ac:dyDescent="0.25">
      <c r="A79">
        <v>3.5136545851896475E-2</v>
      </c>
      <c r="B79">
        <v>5.9492144620753411E-2</v>
      </c>
      <c r="C79">
        <v>0.32433330760711288</v>
      </c>
      <c r="D79">
        <v>5.6252756665286724E-3</v>
      </c>
      <c r="E79">
        <v>0.11601277426856253</v>
      </c>
      <c r="F79">
        <v>2.5779307490543579E-2</v>
      </c>
      <c r="G79">
        <v>2.6953995423539753E-5</v>
      </c>
      <c r="H79">
        <v>3.3025196562731377E-3</v>
      </c>
      <c r="I79">
        <v>9.7971808662619356E-2</v>
      </c>
      <c r="J79">
        <v>2.7969293836005125E-2</v>
      </c>
      <c r="K79">
        <v>7.1368764006385574E-3</v>
      </c>
      <c r="L79">
        <v>6.9192881301248815E-2</v>
      </c>
      <c r="M79">
        <v>2.1763754881927787E-2</v>
      </c>
      <c r="N79">
        <v>2.4367316205798885E-2</v>
      </c>
      <c r="O79">
        <v>3.6049726441257111E-2</v>
      </c>
      <c r="P79">
        <v>2.1715407155501712E-3</v>
      </c>
      <c r="Q79">
        <v>5.121704526024886E-2</v>
      </c>
      <c r="R79">
        <v>1.1750950612334278E-2</v>
      </c>
      <c r="S79">
        <v>1.5166324435242529E-6</v>
      </c>
      <c r="T79">
        <v>2.3992689962501075E-4</v>
      </c>
      <c r="U79">
        <v>0</v>
      </c>
      <c r="V79">
        <v>2.1950276933399081E-3</v>
      </c>
      <c r="W79">
        <v>1.4156627008264763E-3</v>
      </c>
      <c r="X79">
        <v>6.3586707732810444E-2</v>
      </c>
      <c r="Y79">
        <v>0</v>
      </c>
      <c r="Z79">
        <v>8.1892231090387299E-4</v>
      </c>
      <c r="AA79">
        <v>1.6889901335247278E-3</v>
      </c>
      <c r="AB79">
        <v>2.830459481155951E-3</v>
      </c>
      <c r="AC79">
        <v>7.0763661463887993E-4</v>
      </c>
      <c r="AD79">
        <v>9.9827392854096009E-4</v>
      </c>
      <c r="AE79">
        <v>1.8179821633715612E-3</v>
      </c>
      <c r="AF79">
        <v>4.2013794368905549E-3</v>
      </c>
      <c r="AG79">
        <v>1.9749079720485411E-4</v>
      </c>
    </row>
    <row r="80" spans="1:33" x14ac:dyDescent="0.25">
      <c r="A80">
        <v>3.5383060246565692E-2</v>
      </c>
      <c r="B80">
        <v>6.1090969020069344E-2</v>
      </c>
      <c r="C80">
        <v>0.32431505580121328</v>
      </c>
      <c r="D80">
        <v>5.6246978556320449E-3</v>
      </c>
      <c r="E80">
        <v>0.11194894961239227</v>
      </c>
      <c r="F80">
        <v>2.7081690918526413E-2</v>
      </c>
      <c r="G80">
        <v>2.7750814582610061E-5</v>
      </c>
      <c r="H80">
        <v>3.3547867052433791E-3</v>
      </c>
      <c r="I80">
        <v>0.10310789855626949</v>
      </c>
      <c r="J80">
        <v>3.1590467531545943E-2</v>
      </c>
      <c r="K80">
        <v>7.4811508220695147E-3</v>
      </c>
      <c r="L80">
        <v>6.7866832802763732E-2</v>
      </c>
      <c r="M80">
        <v>1.5077392115207809E-2</v>
      </c>
      <c r="N80">
        <v>2.4694478800100454E-2</v>
      </c>
      <c r="O80">
        <v>3.6969464450856172E-2</v>
      </c>
      <c r="P80">
        <v>3.0384245602097831E-3</v>
      </c>
      <c r="Q80">
        <v>5.2207831410643252E-2</v>
      </c>
      <c r="R80">
        <v>1.0861766377881126E-2</v>
      </c>
      <c r="S80">
        <v>1.5160388340401996E-6</v>
      </c>
      <c r="T80">
        <v>2.3428841346386105E-4</v>
      </c>
      <c r="U80">
        <v>0</v>
      </c>
      <c r="V80">
        <v>2.1037142934710335E-3</v>
      </c>
      <c r="W80">
        <v>1.4546902225020006E-3</v>
      </c>
      <c r="X80">
        <v>6.0991395053127971E-2</v>
      </c>
      <c r="Y80">
        <v>0</v>
      </c>
      <c r="Z80">
        <v>8.4122078390175465E-4</v>
      </c>
      <c r="AA80">
        <v>1.5909908050693482E-3</v>
      </c>
      <c r="AB80">
        <v>2.761725765524204E-3</v>
      </c>
      <c r="AC80">
        <v>7.0457004335421698E-4</v>
      </c>
      <c r="AD80">
        <v>1.0306149187984375E-3</v>
      </c>
      <c r="AE80">
        <v>1.8177864240700894E-3</v>
      </c>
      <c r="AF80">
        <v>4.56001721187696E-3</v>
      </c>
      <c r="AG80">
        <v>1.8480162423381374E-4</v>
      </c>
    </row>
    <row r="81" spans="1:33" x14ac:dyDescent="0.25">
      <c r="A81">
        <v>3.4856472511767184E-2</v>
      </c>
      <c r="B81">
        <v>5.1793637950828267E-2</v>
      </c>
      <c r="C81">
        <v>0.32656748921534984</v>
      </c>
      <c r="D81">
        <v>5.9839115938603053E-3</v>
      </c>
      <c r="E81">
        <v>0.11365548352467605</v>
      </c>
      <c r="F81">
        <v>2.6938754148499888E-2</v>
      </c>
      <c r="G81">
        <v>2.7260086406843892E-5</v>
      </c>
      <c r="H81">
        <v>3.3243106843381868E-3</v>
      </c>
      <c r="I81">
        <v>0.10241759469351223</v>
      </c>
      <c r="J81">
        <v>2.9842439297309759E-2</v>
      </c>
      <c r="K81">
        <v>7.5229863937884053E-3</v>
      </c>
      <c r="L81">
        <v>6.7671078201403487E-2</v>
      </c>
      <c r="M81">
        <v>2.3416795711354473E-2</v>
      </c>
      <c r="N81">
        <v>2.5467840115452896E-2</v>
      </c>
      <c r="O81">
        <v>3.5627642116220749E-2</v>
      </c>
      <c r="P81">
        <v>2.2088217487220528E-3</v>
      </c>
      <c r="Q81">
        <v>5.081263026262943E-2</v>
      </c>
      <c r="R81">
        <v>1.1556773830587537E-2</v>
      </c>
      <c r="S81">
        <v>1.4903886021519807E-6</v>
      </c>
      <c r="T81">
        <v>2.4130899392981066E-4</v>
      </c>
      <c r="U81">
        <v>0</v>
      </c>
      <c r="V81">
        <v>2.0479189386323872E-3</v>
      </c>
      <c r="W81">
        <v>1.5378988682875575E-3</v>
      </c>
      <c r="X81">
        <v>6.2956339671132441E-2</v>
      </c>
      <c r="Y81">
        <v>0</v>
      </c>
      <c r="Z81">
        <v>8.4327449352301421E-4</v>
      </c>
      <c r="AA81">
        <v>1.5959913097151628E-3</v>
      </c>
      <c r="AB81">
        <v>2.841675871831172E-3</v>
      </c>
      <c r="AC81">
        <v>7.3740096653584846E-4</v>
      </c>
      <c r="AD81">
        <v>9.8874115510451518E-4</v>
      </c>
      <c r="AE81">
        <v>1.8213202866886539E-3</v>
      </c>
      <c r="AF81">
        <v>4.4949023286953438E-3</v>
      </c>
      <c r="AG81">
        <v>1.9981464061434901E-4</v>
      </c>
    </row>
    <row r="82" spans="1:33" x14ac:dyDescent="0.25">
      <c r="A82">
        <v>3.4652382646728846E-2</v>
      </c>
      <c r="B82">
        <v>6.0566576998248384E-2</v>
      </c>
      <c r="C82">
        <v>0.31416971078205569</v>
      </c>
      <c r="D82">
        <v>5.5342100019586367E-3</v>
      </c>
      <c r="E82">
        <v>0.11898300585893713</v>
      </c>
      <c r="F82">
        <v>2.5272405883587278E-2</v>
      </c>
      <c r="G82">
        <v>2.9735747285775682E-5</v>
      </c>
      <c r="H82">
        <v>3.5591502059979709E-3</v>
      </c>
      <c r="I82">
        <v>0.10869607263870584</v>
      </c>
      <c r="J82">
        <v>2.9867253807406402E-2</v>
      </c>
      <c r="K82">
        <v>7.7684920909097564E-3</v>
      </c>
      <c r="L82">
        <v>6.7663892272237625E-2</v>
      </c>
      <c r="M82">
        <v>1.4971655556714874E-2</v>
      </c>
      <c r="N82">
        <v>2.550719302442752E-2</v>
      </c>
      <c r="O82">
        <v>3.4579469228821318E-2</v>
      </c>
      <c r="P82">
        <v>3.0340362941886617E-3</v>
      </c>
      <c r="Q82">
        <v>5.1968749196578366E-2</v>
      </c>
      <c r="R82">
        <v>1.1562719508131447E-2</v>
      </c>
      <c r="S82">
        <v>1.4898892546463788E-6</v>
      </c>
      <c r="T82">
        <v>2.3862052638869342E-4</v>
      </c>
      <c r="U82">
        <v>0</v>
      </c>
      <c r="V82">
        <v>2.1440655792295334E-3</v>
      </c>
      <c r="W82">
        <v>1.4897690136629769E-3</v>
      </c>
      <c r="X82">
        <v>6.3969766245831325E-2</v>
      </c>
      <c r="Y82">
        <v>0</v>
      </c>
      <c r="Z82">
        <v>8.7787138575756804E-4</v>
      </c>
      <c r="AA82">
        <v>1.4613072156065853E-3</v>
      </c>
      <c r="AB82">
        <v>2.9229596307169606E-3</v>
      </c>
      <c r="AC82">
        <v>7.2455678112247021E-4</v>
      </c>
      <c r="AD82">
        <v>1.0572927188344321E-3</v>
      </c>
      <c r="AE82">
        <v>1.9837363394917549E-3</v>
      </c>
      <c r="AF82">
        <v>4.5410421844171416E-3</v>
      </c>
      <c r="AG82">
        <v>2.0081074676426744E-4</v>
      </c>
    </row>
    <row r="83" spans="1:33" x14ac:dyDescent="0.25">
      <c r="A83">
        <v>3.4245986177811882E-2</v>
      </c>
      <c r="B83">
        <v>5.9662157100911391E-2</v>
      </c>
      <c r="C83">
        <v>0.31808453294792977</v>
      </c>
      <c r="D83">
        <v>6.108221311200957E-3</v>
      </c>
      <c r="E83">
        <v>0.11621359801108765</v>
      </c>
      <c r="F83">
        <v>2.5941248238053823E-2</v>
      </c>
      <c r="G83">
        <v>2.7734419315832808E-5</v>
      </c>
      <c r="H83">
        <v>3.4109444262774595E-3</v>
      </c>
      <c r="I83">
        <v>0.10141001556455358</v>
      </c>
      <c r="J83">
        <v>2.9793855922840812E-2</v>
      </c>
      <c r="K83">
        <v>7.3206510351831768E-3</v>
      </c>
      <c r="L83">
        <v>6.6360895036173165E-2</v>
      </c>
      <c r="M83">
        <v>2.427216052653693E-2</v>
      </c>
      <c r="N83">
        <v>2.4529289832688195E-2</v>
      </c>
      <c r="O83">
        <v>3.6315302344873304E-2</v>
      </c>
      <c r="P83">
        <v>2.2582641848206851E-3</v>
      </c>
      <c r="Q83">
        <v>5.1208252968925165E-2</v>
      </c>
      <c r="R83">
        <v>1.1607270698902987E-2</v>
      </c>
      <c r="S83">
        <v>1.5898439572539806E-6</v>
      </c>
      <c r="T83">
        <v>2.3690408303580782E-4</v>
      </c>
      <c r="U83">
        <v>0</v>
      </c>
      <c r="V83">
        <v>2.166357840000183E-3</v>
      </c>
      <c r="W83">
        <v>1.473886414133026E-3</v>
      </c>
      <c r="X83">
        <v>6.3698303980978505E-2</v>
      </c>
      <c r="Y83">
        <v>0</v>
      </c>
      <c r="Z83">
        <v>8.8523469800800951E-4</v>
      </c>
      <c r="AA83">
        <v>1.5530297990816908E-3</v>
      </c>
      <c r="AB83">
        <v>2.9688608669225023E-3</v>
      </c>
      <c r="AC83">
        <v>7.5835301982549543E-4</v>
      </c>
      <c r="AD83">
        <v>1.0404400784014376E-3</v>
      </c>
      <c r="AE83">
        <v>1.7928450565105239E-3</v>
      </c>
      <c r="AF83">
        <v>4.4635359504169442E-3</v>
      </c>
      <c r="AG83">
        <v>1.9027762064207108E-4</v>
      </c>
    </row>
    <row r="84" spans="1:33" x14ac:dyDescent="0.25">
      <c r="A84">
        <v>3.4325907161545162E-2</v>
      </c>
      <c r="B84">
        <v>5.3495731472009513E-2</v>
      </c>
      <c r="C84">
        <v>0.32238171386295705</v>
      </c>
      <c r="D84">
        <v>5.5821477227703167E-3</v>
      </c>
      <c r="E84">
        <v>0.1209096488650156</v>
      </c>
      <c r="F84">
        <v>2.6023741759779739E-2</v>
      </c>
      <c r="G84">
        <v>2.8665471005399563E-5</v>
      </c>
      <c r="H84">
        <v>3.4183290875216396E-3</v>
      </c>
      <c r="I84">
        <v>0.10234228092637548</v>
      </c>
      <c r="J84">
        <v>3.1305939969803999E-2</v>
      </c>
      <c r="K84">
        <v>7.7593985059229648E-3</v>
      </c>
      <c r="L84">
        <v>6.8462718836713621E-2</v>
      </c>
      <c r="M84">
        <v>1.4698810658976864E-2</v>
      </c>
      <c r="N84">
        <v>2.5032016547445871E-2</v>
      </c>
      <c r="O84">
        <v>3.5326800190925746E-2</v>
      </c>
      <c r="P84">
        <v>3.0748201670233125E-3</v>
      </c>
      <c r="Q84">
        <v>5.1779034858556887E-2</v>
      </c>
      <c r="R84">
        <v>1.1776597205481897E-2</v>
      </c>
      <c r="S84">
        <v>1.5605666831653687E-6</v>
      </c>
      <c r="T84">
        <v>2.3706955076604352E-4</v>
      </c>
      <c r="U84">
        <v>0</v>
      </c>
      <c r="V84">
        <v>2.3009556005037495E-3</v>
      </c>
      <c r="W84">
        <v>1.5239887712606617E-3</v>
      </c>
      <c r="X84">
        <v>6.4301028013468292E-2</v>
      </c>
      <c r="Y84">
        <v>0</v>
      </c>
      <c r="Z84">
        <v>8.7076616045505726E-4</v>
      </c>
      <c r="AA84">
        <v>1.5057423407511298E-3</v>
      </c>
      <c r="AB84">
        <v>2.8664341686507949E-3</v>
      </c>
      <c r="AC84">
        <v>7.66251324678703E-4</v>
      </c>
      <c r="AD84">
        <v>1.0044239605722074E-3</v>
      </c>
      <c r="AE84">
        <v>1.885345721304171E-3</v>
      </c>
      <c r="AF84">
        <v>4.8182301281067931E-3</v>
      </c>
      <c r="AG84">
        <v>1.9390042296816876E-4</v>
      </c>
    </row>
    <row r="85" spans="1:33" x14ac:dyDescent="0.25">
      <c r="A85">
        <v>3.4483022849220689E-2</v>
      </c>
      <c r="B85">
        <v>5.6822511707072705E-2</v>
      </c>
      <c r="C85">
        <v>0.31761905191119866</v>
      </c>
      <c r="D85">
        <v>5.7353366414270839E-3</v>
      </c>
      <c r="E85">
        <v>0.11890626093449504</v>
      </c>
      <c r="F85">
        <v>2.5824114852691166E-2</v>
      </c>
      <c r="G85">
        <v>2.8315376188582397E-5</v>
      </c>
      <c r="H85">
        <v>3.4438794183916264E-3</v>
      </c>
      <c r="I85">
        <v>0.10227187396707953</v>
      </c>
      <c r="J85">
        <v>2.9796684978701055E-2</v>
      </c>
      <c r="K85">
        <v>7.2568842675692427E-3</v>
      </c>
      <c r="L85">
        <v>7.2103064796577826E-2</v>
      </c>
      <c r="M85">
        <v>2.1539752720141497E-2</v>
      </c>
      <c r="N85">
        <v>2.4913526681602738E-2</v>
      </c>
      <c r="O85">
        <v>3.377060354377532E-2</v>
      </c>
      <c r="P85">
        <v>2.1975151887122634E-3</v>
      </c>
      <c r="Q85">
        <v>4.9468672783609134E-2</v>
      </c>
      <c r="R85">
        <v>1.1016931556989091E-2</v>
      </c>
      <c r="S85">
        <v>1.5002129157001003E-6</v>
      </c>
      <c r="T85">
        <v>2.3270887134707065E-4</v>
      </c>
      <c r="U85">
        <v>0</v>
      </c>
      <c r="V85">
        <v>2.2552034839673075E-3</v>
      </c>
      <c r="W85">
        <v>1.4457663442484184E-3</v>
      </c>
      <c r="X85">
        <v>6.5599538540502308E-2</v>
      </c>
      <c r="Y85">
        <v>0</v>
      </c>
      <c r="Z85">
        <v>8.2190696920632789E-4</v>
      </c>
      <c r="AA85">
        <v>1.4617755260421135E-3</v>
      </c>
      <c r="AB85">
        <v>2.6642968298035601E-3</v>
      </c>
      <c r="AC85">
        <v>7.1789395370188975E-4</v>
      </c>
      <c r="AD85">
        <v>1.0115859432454912E-3</v>
      </c>
      <c r="AE85">
        <v>1.7852993306106243E-3</v>
      </c>
      <c r="AF85">
        <v>4.6173781941388371E-3</v>
      </c>
      <c r="AG85">
        <v>1.8714162482731358E-4</v>
      </c>
    </row>
    <row r="86" spans="1:33" x14ac:dyDescent="0.25">
      <c r="A86">
        <v>3.4736154323172695E-2</v>
      </c>
      <c r="B86">
        <v>6.1578470230952385E-2</v>
      </c>
      <c r="C86">
        <v>0.32387510404809022</v>
      </c>
      <c r="D86">
        <v>5.4059386597982437E-3</v>
      </c>
      <c r="E86">
        <v>0.1147592080319134</v>
      </c>
      <c r="F86">
        <v>2.5623933769462853E-2</v>
      </c>
      <c r="G86">
        <v>2.7167852892292306E-5</v>
      </c>
      <c r="H86">
        <v>3.3414373976309569E-3</v>
      </c>
      <c r="I86">
        <v>0.10246727576045904</v>
      </c>
      <c r="J86">
        <v>3.0923220161261752E-2</v>
      </c>
      <c r="K86">
        <v>7.3096962985113546E-3</v>
      </c>
      <c r="L86">
        <v>6.9751359206484745E-2</v>
      </c>
      <c r="M86">
        <v>1.4739270832038492E-2</v>
      </c>
      <c r="N86">
        <v>2.4755106646836642E-2</v>
      </c>
      <c r="O86">
        <v>3.313536250001755E-2</v>
      </c>
      <c r="P86">
        <v>2.8920308820909609E-3</v>
      </c>
      <c r="Q86">
        <v>5.026976102644231E-2</v>
      </c>
      <c r="R86">
        <v>1.1246587001613611E-2</v>
      </c>
      <c r="S86">
        <v>1.5625734004725063E-6</v>
      </c>
      <c r="T86">
        <v>2.3304383447372796E-4</v>
      </c>
      <c r="U86">
        <v>0</v>
      </c>
      <c r="V86">
        <v>2.1212904807960667E-3</v>
      </c>
      <c r="W86">
        <v>1.4839002190145971E-3</v>
      </c>
      <c r="X86">
        <v>6.5516007752859026E-2</v>
      </c>
      <c r="Y86">
        <v>0</v>
      </c>
      <c r="Z86">
        <v>8.8734255291025453E-4</v>
      </c>
      <c r="AA86">
        <v>1.568749375912093E-3</v>
      </c>
      <c r="AB86">
        <v>2.9500113309831356E-3</v>
      </c>
      <c r="AC86">
        <v>6.9292627010465941E-4</v>
      </c>
      <c r="AD86">
        <v>1.0027362131610641E-3</v>
      </c>
      <c r="AE86">
        <v>1.81029663863261E-3</v>
      </c>
      <c r="AF86">
        <v>4.6891911402239536E-3</v>
      </c>
      <c r="AG86">
        <v>2.058569878587388E-4</v>
      </c>
    </row>
    <row r="87" spans="1:33" x14ac:dyDescent="0.25">
      <c r="A87">
        <v>3.5357347833487478E-2</v>
      </c>
      <c r="B87">
        <v>5.3452001106834256E-2</v>
      </c>
      <c r="C87">
        <v>0.31315987916177895</v>
      </c>
      <c r="D87">
        <v>5.9402886569370206E-3</v>
      </c>
      <c r="E87">
        <v>0.11998378225013058</v>
      </c>
      <c r="F87">
        <v>2.6264642547280989E-2</v>
      </c>
      <c r="G87">
        <v>2.7548428274250012E-5</v>
      </c>
      <c r="H87">
        <v>3.3631378888918208E-3</v>
      </c>
      <c r="I87">
        <v>0.10547215383361735</v>
      </c>
      <c r="J87">
        <v>3.1719813252243156E-2</v>
      </c>
      <c r="K87">
        <v>7.3020611094136234E-3</v>
      </c>
      <c r="L87">
        <v>6.9410038105247485E-2</v>
      </c>
      <c r="M87">
        <v>2.3104187736431647E-2</v>
      </c>
      <c r="N87">
        <v>2.4424161941582614E-2</v>
      </c>
      <c r="O87">
        <v>3.3563579213500276E-2</v>
      </c>
      <c r="P87">
        <v>2.2362083829720113E-3</v>
      </c>
      <c r="Q87">
        <v>5.0993838189646867E-2</v>
      </c>
      <c r="R87">
        <v>1.1889922499416393E-2</v>
      </c>
      <c r="S87">
        <v>1.5621275562251304E-6</v>
      </c>
      <c r="T87">
        <v>2.5050658500597634E-4</v>
      </c>
      <c r="U87">
        <v>0</v>
      </c>
      <c r="V87">
        <v>2.2376333519548912E-3</v>
      </c>
      <c r="W87">
        <v>1.4670052549656857E-3</v>
      </c>
      <c r="X87">
        <v>6.4494995739801317E-2</v>
      </c>
      <c r="Y87">
        <v>0</v>
      </c>
      <c r="Z87">
        <v>8.3804213942043472E-4</v>
      </c>
      <c r="AA87">
        <v>1.5145977697492861E-3</v>
      </c>
      <c r="AB87">
        <v>2.8413213630730421E-3</v>
      </c>
      <c r="AC87">
        <v>7.5223184929733994E-4</v>
      </c>
      <c r="AD87">
        <v>1.0304101740985382E-3</v>
      </c>
      <c r="AE87">
        <v>1.93135777726612E-3</v>
      </c>
      <c r="AF87">
        <v>4.7787061814463299E-3</v>
      </c>
      <c r="AG87">
        <v>1.9703754867808252E-4</v>
      </c>
    </row>
    <row r="88" spans="1:33" x14ac:dyDescent="0.25">
      <c r="A88">
        <v>3.4750514406174736E-2</v>
      </c>
      <c r="B88">
        <v>5.802451190154765E-2</v>
      </c>
      <c r="C88">
        <v>0.32335766798474591</v>
      </c>
      <c r="D88">
        <v>5.4907312249996938E-3</v>
      </c>
      <c r="E88">
        <v>0.1138077403226664</v>
      </c>
      <c r="F88">
        <v>2.7432506909289896E-2</v>
      </c>
      <c r="G88">
        <v>2.9292230072087213E-5</v>
      </c>
      <c r="H88">
        <v>3.3710761126245358E-3</v>
      </c>
      <c r="I88">
        <v>0.10565365881147555</v>
      </c>
      <c r="J88">
        <v>3.0174781321317162E-2</v>
      </c>
      <c r="K88">
        <v>7.4930856588756797E-3</v>
      </c>
      <c r="L88">
        <v>6.9287021124107021E-2</v>
      </c>
      <c r="M88">
        <v>1.4541663621382598E-2</v>
      </c>
      <c r="N88">
        <v>2.4692273008781317E-2</v>
      </c>
      <c r="O88">
        <v>3.3964966419674551E-2</v>
      </c>
      <c r="P88">
        <v>3.1373389241135747E-3</v>
      </c>
      <c r="Q88">
        <v>5.1881345992005064E-2</v>
      </c>
      <c r="R88">
        <v>1.1299099757450401E-2</v>
      </c>
      <c r="S88">
        <v>1.5438691712251247E-6</v>
      </c>
      <c r="T88">
        <v>2.3507098611073206E-4</v>
      </c>
      <c r="U88">
        <v>0</v>
      </c>
      <c r="V88">
        <v>2.1828257832081674E-3</v>
      </c>
      <c r="W88">
        <v>1.5427770556797667E-3</v>
      </c>
      <c r="X88">
        <v>6.3571571180396788E-2</v>
      </c>
      <c r="Y88">
        <v>0</v>
      </c>
      <c r="Z88">
        <v>8.1010531964975532E-4</v>
      </c>
      <c r="AA88">
        <v>1.5042573391056998E-3</v>
      </c>
      <c r="AB88">
        <v>3.0133053691193115E-3</v>
      </c>
      <c r="AC88">
        <v>7.4112533600144154E-4</v>
      </c>
      <c r="AD88">
        <v>9.5555903551480586E-4</v>
      </c>
      <c r="AE88">
        <v>1.9643306189907682E-3</v>
      </c>
      <c r="AF88">
        <v>4.8995572326887794E-3</v>
      </c>
      <c r="AG88">
        <v>1.8869514305900191E-4</v>
      </c>
    </row>
    <row r="89" spans="1:33" x14ac:dyDescent="0.25">
      <c r="A89">
        <v>3.4623496495007754E-2</v>
      </c>
      <c r="B89">
        <v>6.0413592004048701E-2</v>
      </c>
      <c r="C89">
        <v>0.32257921544775375</v>
      </c>
      <c r="D89">
        <v>5.8736945537551117E-3</v>
      </c>
      <c r="E89">
        <v>0.11630225022334535</v>
      </c>
      <c r="F89">
        <v>2.6178299449630949E-2</v>
      </c>
      <c r="G89">
        <v>2.6522267514901847E-5</v>
      </c>
      <c r="H89">
        <v>3.391561787755171E-3</v>
      </c>
      <c r="I89">
        <v>0.10033370652788251</v>
      </c>
      <c r="J89">
        <v>2.9701310343654877E-2</v>
      </c>
      <c r="K89">
        <v>7.2064553229624941E-3</v>
      </c>
      <c r="L89">
        <v>6.9259191886425861E-2</v>
      </c>
      <c r="M89">
        <v>2.2841362748001724E-2</v>
      </c>
      <c r="N89">
        <v>2.472395846034689E-2</v>
      </c>
      <c r="O89">
        <v>3.1486680482499974E-2</v>
      </c>
      <c r="P89">
        <v>2.2071281329329295E-3</v>
      </c>
      <c r="Q89">
        <v>5.1792495313744302E-2</v>
      </c>
      <c r="R89">
        <v>1.11785262883004E-2</v>
      </c>
      <c r="S89">
        <v>1.4582994846806868E-6</v>
      </c>
      <c r="T89">
        <v>2.5652312962715995E-4</v>
      </c>
      <c r="U89">
        <v>0</v>
      </c>
      <c r="V89">
        <v>2.134233764568165E-3</v>
      </c>
      <c r="W89">
        <v>1.5017027302553657E-3</v>
      </c>
      <c r="X89">
        <v>6.203302912204639E-2</v>
      </c>
      <c r="Y89">
        <v>0</v>
      </c>
      <c r="Z89">
        <v>8.550774481600762E-4</v>
      </c>
      <c r="AA89">
        <v>1.5677142616334545E-3</v>
      </c>
      <c r="AB89">
        <v>2.8409061245523418E-3</v>
      </c>
      <c r="AC89">
        <v>7.240937975841053E-4</v>
      </c>
      <c r="AD89">
        <v>1.0028753952801325E-3</v>
      </c>
      <c r="AE89">
        <v>1.8329090649883172E-3</v>
      </c>
      <c r="AF89">
        <v>4.9454213199705546E-3</v>
      </c>
      <c r="AG89">
        <v>1.846078062856076E-4</v>
      </c>
    </row>
    <row r="90" spans="1:33" x14ac:dyDescent="0.25">
      <c r="A90">
        <v>3.4173602350981901E-2</v>
      </c>
      <c r="B90">
        <v>5.2875684127877173E-2</v>
      </c>
      <c r="C90">
        <v>0.32798482492049169</v>
      </c>
      <c r="D90">
        <v>5.5944730885379452E-3</v>
      </c>
      <c r="E90">
        <v>0.12125576766973209</v>
      </c>
      <c r="F90">
        <v>2.7259633882656474E-2</v>
      </c>
      <c r="G90">
        <v>2.8169279942399561E-5</v>
      </c>
      <c r="H90">
        <v>3.3916953314324801E-3</v>
      </c>
      <c r="I90">
        <v>9.9764972626814122E-2</v>
      </c>
      <c r="J90">
        <v>2.826811765307239E-2</v>
      </c>
      <c r="K90">
        <v>7.3013535013726734E-3</v>
      </c>
      <c r="L90">
        <v>6.8579224969764041E-2</v>
      </c>
      <c r="M90">
        <v>1.4886441861285545E-2</v>
      </c>
      <c r="N90">
        <v>2.6037556490486568E-2</v>
      </c>
      <c r="O90">
        <v>3.1915628818596928E-2</v>
      </c>
      <c r="P90">
        <v>2.9788898269782361E-3</v>
      </c>
      <c r="Q90">
        <v>5.1558725161738171E-2</v>
      </c>
      <c r="R90">
        <v>1.1649051359730506E-2</v>
      </c>
      <c r="S90">
        <v>1.5064621328970392E-6</v>
      </c>
      <c r="T90">
        <v>2.3581584376424378E-4</v>
      </c>
      <c r="U90">
        <v>0</v>
      </c>
      <c r="V90">
        <v>2.2640110432807607E-3</v>
      </c>
      <c r="W90">
        <v>1.4394721812707183E-3</v>
      </c>
      <c r="X90">
        <v>6.6554256954611507E-2</v>
      </c>
      <c r="Y90">
        <v>0</v>
      </c>
      <c r="Z90">
        <v>8.5158734711949082E-4</v>
      </c>
      <c r="AA90">
        <v>1.5523151010796482E-3</v>
      </c>
      <c r="AB90">
        <v>3.1078269618570208E-3</v>
      </c>
      <c r="AC90">
        <v>7.2701638303368738E-4</v>
      </c>
      <c r="AD90">
        <v>1.0141339096855905E-3</v>
      </c>
      <c r="AE90">
        <v>1.8220748989397765E-3</v>
      </c>
      <c r="AF90">
        <v>4.7376042912564914E-3</v>
      </c>
      <c r="AG90">
        <v>1.885657004767422E-4</v>
      </c>
    </row>
    <row r="91" spans="1:33" x14ac:dyDescent="0.25">
      <c r="A91">
        <v>3.5558844590944612E-2</v>
      </c>
      <c r="B91">
        <v>5.621941238390734E-2</v>
      </c>
      <c r="C91">
        <v>0.3199505335238827</v>
      </c>
      <c r="D91">
        <v>6.0213611303292294E-3</v>
      </c>
      <c r="E91">
        <v>0.11602118112092828</v>
      </c>
      <c r="F91">
        <v>2.6502882020669544E-2</v>
      </c>
      <c r="G91">
        <v>2.7701332080554137E-5</v>
      </c>
      <c r="H91">
        <v>3.1956476102667233E-3</v>
      </c>
      <c r="I91">
        <v>0.10536246173376071</v>
      </c>
      <c r="J91">
        <v>2.9407510744731809E-2</v>
      </c>
      <c r="K91">
        <v>7.4587750916848411E-3</v>
      </c>
      <c r="L91">
        <v>6.7761197313867788E-2</v>
      </c>
      <c r="M91">
        <v>2.3228405141878569E-2</v>
      </c>
      <c r="N91">
        <v>2.4963000440099147E-2</v>
      </c>
      <c r="O91">
        <v>2.9940762854644469E-2</v>
      </c>
      <c r="P91">
        <v>2.1671399386569532E-3</v>
      </c>
      <c r="Q91">
        <v>5.2189961836460748E-2</v>
      </c>
      <c r="R91">
        <v>1.1508941529217121E-2</v>
      </c>
      <c r="S91">
        <v>1.5195154940617541E-6</v>
      </c>
      <c r="T91">
        <v>2.4086058585975027E-4</v>
      </c>
      <c r="U91">
        <v>0</v>
      </c>
      <c r="V91">
        <v>2.2045786708507959E-3</v>
      </c>
      <c r="W91">
        <v>1.4249554388229679E-3</v>
      </c>
      <c r="X91">
        <v>6.4766244462127726E-2</v>
      </c>
      <c r="Y91">
        <v>0</v>
      </c>
      <c r="Z91">
        <v>8.6595698905261918E-4</v>
      </c>
      <c r="AA91">
        <v>1.5077338317310766E-3</v>
      </c>
      <c r="AB91">
        <v>2.8897975663960264E-3</v>
      </c>
      <c r="AC91">
        <v>7.4126965717618925E-4</v>
      </c>
      <c r="AD91">
        <v>9.6457749628670638E-4</v>
      </c>
      <c r="AE91">
        <v>1.7748407292624759E-3</v>
      </c>
      <c r="AF91">
        <v>4.9420343667215269E-3</v>
      </c>
      <c r="AG91">
        <v>1.8991035220687641E-4</v>
      </c>
    </row>
    <row r="92" spans="1:33" x14ac:dyDescent="0.25">
      <c r="A92">
        <v>3.7214760474515746E-2</v>
      </c>
      <c r="B92">
        <v>6.4587415695162867E-2</v>
      </c>
      <c r="C92">
        <v>0.30416925748377643</v>
      </c>
      <c r="D92">
        <v>5.5697603243597699E-3</v>
      </c>
      <c r="E92">
        <v>0.11823891169456942</v>
      </c>
      <c r="F92">
        <v>2.5504418732537712E-2</v>
      </c>
      <c r="G92">
        <v>2.9089600012786433E-5</v>
      </c>
      <c r="H92">
        <v>3.4259684071502143E-3</v>
      </c>
      <c r="I92">
        <v>0.10591826283064976</v>
      </c>
      <c r="J92">
        <v>3.0030089550235537E-2</v>
      </c>
      <c r="K92">
        <v>7.250269409812527E-3</v>
      </c>
      <c r="L92">
        <v>7.0205062258426473E-2</v>
      </c>
      <c r="M92">
        <v>1.4925333264164708E-2</v>
      </c>
      <c r="N92">
        <v>2.4677363154040587E-2</v>
      </c>
      <c r="O92">
        <v>3.336225577866124E-2</v>
      </c>
      <c r="P92">
        <v>2.9786950238248149E-3</v>
      </c>
      <c r="Q92">
        <v>5.5505319037644572E-2</v>
      </c>
      <c r="R92">
        <v>1.1582439018375659E-2</v>
      </c>
      <c r="S92">
        <v>1.5473203887788231E-6</v>
      </c>
      <c r="T92">
        <v>2.5398104101281691E-4</v>
      </c>
      <c r="U92">
        <v>0</v>
      </c>
      <c r="V92">
        <v>2.2370749743075543E-3</v>
      </c>
      <c r="W92">
        <v>1.5355668291164453E-3</v>
      </c>
      <c r="X92">
        <v>6.6459096527063458E-2</v>
      </c>
      <c r="Y92">
        <v>0</v>
      </c>
      <c r="Z92">
        <v>8.5276851498876567E-4</v>
      </c>
      <c r="AA92">
        <v>1.6986466482544426E-3</v>
      </c>
      <c r="AB92">
        <v>2.9547292515895523E-3</v>
      </c>
      <c r="AC92">
        <v>7.373602737847574E-4</v>
      </c>
      <c r="AD92">
        <v>1.0424220474162123E-3</v>
      </c>
      <c r="AE92">
        <v>1.8496248241051481E-3</v>
      </c>
      <c r="AF92">
        <v>5.0111940886479129E-3</v>
      </c>
      <c r="AG92">
        <v>1.9131592140338722E-4</v>
      </c>
    </row>
    <row r="93" spans="1:33" x14ac:dyDescent="0.25">
      <c r="A93">
        <v>3.4110113537836884E-2</v>
      </c>
      <c r="B93">
        <v>5.4733413595197754E-2</v>
      </c>
      <c r="C93">
        <v>0.30884310963151151</v>
      </c>
      <c r="D93">
        <v>6.0376373609707917E-3</v>
      </c>
      <c r="E93">
        <v>0.11613332825561505</v>
      </c>
      <c r="F93">
        <v>2.8282599592388304E-2</v>
      </c>
      <c r="G93">
        <v>2.9125555126193426E-5</v>
      </c>
      <c r="H93">
        <v>3.6055261127432032E-3</v>
      </c>
      <c r="I93">
        <v>0.10554890280474238</v>
      </c>
      <c r="J93">
        <v>3.1861483916699226E-2</v>
      </c>
      <c r="K93">
        <v>7.484694390471577E-3</v>
      </c>
      <c r="L93">
        <v>7.1827593482670551E-2</v>
      </c>
      <c r="M93">
        <v>2.4191484235077158E-2</v>
      </c>
      <c r="N93">
        <v>2.5153338576281648E-2</v>
      </c>
      <c r="O93">
        <v>3.3432238143141411E-2</v>
      </c>
      <c r="P93">
        <v>2.2321985805490844E-3</v>
      </c>
      <c r="Q93">
        <v>5.2741246866270707E-2</v>
      </c>
      <c r="R93">
        <v>1.2011182381577938E-2</v>
      </c>
      <c r="S93">
        <v>1.6147586817048215E-6</v>
      </c>
      <c r="T93">
        <v>2.4962386996486705E-4</v>
      </c>
      <c r="U93">
        <v>0</v>
      </c>
      <c r="V93">
        <v>2.1589573984945819E-3</v>
      </c>
      <c r="W93">
        <v>1.5066807060939006E-3</v>
      </c>
      <c r="X93">
        <v>6.361730197503096E-2</v>
      </c>
      <c r="Y93">
        <v>0</v>
      </c>
      <c r="Z93">
        <v>9.078408002061131E-4</v>
      </c>
      <c r="AA93">
        <v>1.5250864625999034E-3</v>
      </c>
      <c r="AB93">
        <v>3.0551888114585019E-3</v>
      </c>
      <c r="AC93">
        <v>7.5136932724088076E-4</v>
      </c>
      <c r="AD93">
        <v>9.9814983823937292E-4</v>
      </c>
      <c r="AE93">
        <v>1.8103311255591482E-3</v>
      </c>
      <c r="AF93">
        <v>4.9610175260034984E-3</v>
      </c>
      <c r="AG93">
        <v>1.9762038155534089E-4</v>
      </c>
    </row>
    <row r="94" spans="1:33" x14ac:dyDescent="0.25">
      <c r="A94">
        <v>3.430496941862049E-2</v>
      </c>
      <c r="B94">
        <v>5.615179884713372E-2</v>
      </c>
      <c r="C94">
        <v>0.32678574813142031</v>
      </c>
      <c r="D94">
        <v>5.5684279010228483E-3</v>
      </c>
      <c r="E94">
        <v>0.11756095005671442</v>
      </c>
      <c r="F94">
        <v>2.635403227249164E-2</v>
      </c>
      <c r="G94">
        <v>2.8763797768170347E-5</v>
      </c>
      <c r="H94">
        <v>3.3565039144760923E-3</v>
      </c>
      <c r="I94">
        <v>0.10118576931116673</v>
      </c>
      <c r="J94">
        <v>3.1155071083908976E-2</v>
      </c>
      <c r="K94">
        <v>7.3481692187623831E-3</v>
      </c>
      <c r="L94">
        <v>7.0774332363107595E-2</v>
      </c>
      <c r="M94">
        <v>1.5581506693122464E-2</v>
      </c>
      <c r="N94">
        <v>2.5178811760988563E-2</v>
      </c>
      <c r="O94">
        <v>3.0777753645491041E-2</v>
      </c>
      <c r="P94">
        <v>2.9838464277843224E-3</v>
      </c>
      <c r="Q94">
        <v>5.1001313119045211E-2</v>
      </c>
      <c r="R94">
        <v>1.1915350015721414E-2</v>
      </c>
      <c r="S94">
        <v>1.5630564238770852E-6</v>
      </c>
      <c r="T94">
        <v>2.4267509716245156E-4</v>
      </c>
      <c r="U94">
        <v>0</v>
      </c>
      <c r="V94">
        <v>2.2336972244569263E-3</v>
      </c>
      <c r="W94">
        <v>1.4559284553856051E-3</v>
      </c>
      <c r="X94">
        <v>6.3864561662176342E-2</v>
      </c>
      <c r="Y94">
        <v>0</v>
      </c>
      <c r="Z94">
        <v>8.9086132651266733E-4</v>
      </c>
      <c r="AA94">
        <v>1.5110046186880997E-3</v>
      </c>
      <c r="AB94">
        <v>2.8323477842056312E-3</v>
      </c>
      <c r="AC94">
        <v>7.3832112785200102E-4</v>
      </c>
      <c r="AD94">
        <v>1.0516766232494584E-3</v>
      </c>
      <c r="AE94">
        <v>1.839951852774169E-3</v>
      </c>
      <c r="AF94">
        <v>5.1337758158775159E-3</v>
      </c>
      <c r="AG94">
        <v>1.9051737648870259E-4</v>
      </c>
    </row>
    <row r="95" spans="1:33" x14ac:dyDescent="0.25">
      <c r="A95">
        <v>3.5187247206560905E-2</v>
      </c>
      <c r="B95">
        <v>6.0218606614627385E-2</v>
      </c>
      <c r="C95">
        <v>0.31604373422749749</v>
      </c>
      <c r="D95">
        <v>6.0959677546111044E-3</v>
      </c>
      <c r="E95">
        <v>0.118565599172593</v>
      </c>
      <c r="F95">
        <v>2.6435948622995378E-2</v>
      </c>
      <c r="G95">
        <v>2.8625513634608574E-5</v>
      </c>
      <c r="H95">
        <v>3.40062289669236E-3</v>
      </c>
      <c r="I95">
        <v>0.10617580572037545</v>
      </c>
      <c r="J95">
        <v>2.9164139034419483E-2</v>
      </c>
      <c r="K95">
        <v>6.9378957926283027E-3</v>
      </c>
      <c r="L95">
        <v>6.5778190882140819E-2</v>
      </c>
      <c r="M95">
        <v>2.2470792316700974E-2</v>
      </c>
      <c r="N95">
        <v>2.5699704494360237E-2</v>
      </c>
      <c r="O95">
        <v>3.1116055323098635E-2</v>
      </c>
      <c r="P95">
        <v>2.2781225303440803E-3</v>
      </c>
      <c r="Q95">
        <v>5.0727380210365339E-2</v>
      </c>
      <c r="R95">
        <v>1.1482445711871542E-2</v>
      </c>
      <c r="S95">
        <v>1.5896571715405988E-6</v>
      </c>
      <c r="T95">
        <v>2.3739800784346887E-4</v>
      </c>
      <c r="U95">
        <v>0</v>
      </c>
      <c r="V95">
        <v>2.3018933812021937E-3</v>
      </c>
      <c r="W95">
        <v>1.4320462912549184E-3</v>
      </c>
      <c r="X95">
        <v>6.4053261775535414E-2</v>
      </c>
      <c r="Y95">
        <v>0</v>
      </c>
      <c r="Z95">
        <v>8.718730720917436E-4</v>
      </c>
      <c r="AA95">
        <v>1.602451982275706E-3</v>
      </c>
      <c r="AB95">
        <v>2.8629112756365753E-3</v>
      </c>
      <c r="AC95">
        <v>7.2674257975350372E-4</v>
      </c>
      <c r="AD95">
        <v>1.0300820246777671E-3</v>
      </c>
      <c r="AE95">
        <v>1.9506146192027336E-3</v>
      </c>
      <c r="AF95">
        <v>4.9337632963468107E-3</v>
      </c>
      <c r="AG95">
        <v>1.8848801149060467E-4</v>
      </c>
    </row>
    <row r="96" spans="1:33" x14ac:dyDescent="0.25">
      <c r="A96">
        <v>3.5988001646899206E-2</v>
      </c>
      <c r="B96">
        <v>5.2631811744407057E-2</v>
      </c>
      <c r="C96">
        <v>0.32674939743406917</v>
      </c>
      <c r="D96">
        <v>5.7097741133488719E-3</v>
      </c>
      <c r="E96">
        <v>0.11227821368633951</v>
      </c>
      <c r="F96">
        <v>2.7216279666478368E-2</v>
      </c>
      <c r="G96">
        <v>2.8445568336603077E-5</v>
      </c>
      <c r="H96">
        <v>3.4329157155125927E-3</v>
      </c>
      <c r="I96">
        <v>0.10606669202093709</v>
      </c>
      <c r="J96">
        <v>3.047170765566001E-2</v>
      </c>
      <c r="K96">
        <v>7.4893946184862734E-3</v>
      </c>
      <c r="L96">
        <v>7.160210315270045E-2</v>
      </c>
      <c r="M96">
        <v>1.4716863797572761E-2</v>
      </c>
      <c r="N96">
        <v>2.4561907346444048E-2</v>
      </c>
      <c r="O96">
        <v>3.1573786648828102E-2</v>
      </c>
      <c r="P96">
        <v>3.0404106530882357E-3</v>
      </c>
      <c r="Q96">
        <v>5.1421915722911375E-2</v>
      </c>
      <c r="R96">
        <v>1.1997575283268794E-2</v>
      </c>
      <c r="S96">
        <v>1.6116330946499577E-6</v>
      </c>
      <c r="T96">
        <v>2.3979160282527922E-4</v>
      </c>
      <c r="U96">
        <v>0</v>
      </c>
      <c r="V96">
        <v>2.3112984304564806E-3</v>
      </c>
      <c r="W96">
        <v>1.4299362450428128E-3</v>
      </c>
      <c r="X96">
        <v>6.449745324343463E-2</v>
      </c>
      <c r="Y96">
        <v>0</v>
      </c>
      <c r="Z96">
        <v>8.5503764671077283E-4</v>
      </c>
      <c r="AA96">
        <v>1.6567100172481971E-3</v>
      </c>
      <c r="AB96">
        <v>2.8066891695240478E-3</v>
      </c>
      <c r="AC96">
        <v>7.277860056564469E-4</v>
      </c>
      <c r="AD96">
        <v>1.0433054036819947E-3</v>
      </c>
      <c r="AE96">
        <v>1.879773135933164E-3</v>
      </c>
      <c r="AF96">
        <v>5.3870184689648109E-3</v>
      </c>
      <c r="AG96">
        <v>1.8639252213814759E-4</v>
      </c>
    </row>
    <row r="97" spans="1:33" x14ac:dyDescent="0.25">
      <c r="A97">
        <v>3.5188732198621002E-2</v>
      </c>
      <c r="B97">
        <v>5.4547758747585127E-2</v>
      </c>
      <c r="C97">
        <v>0.32657902797033239</v>
      </c>
      <c r="D97">
        <v>5.9250596441861418E-3</v>
      </c>
      <c r="E97">
        <v>0.11474326939456388</v>
      </c>
      <c r="F97">
        <v>2.6760567446156711E-2</v>
      </c>
      <c r="G97">
        <v>2.6982707042305668E-5</v>
      </c>
      <c r="H97">
        <v>2.9945628168218672E-3</v>
      </c>
      <c r="I97">
        <v>0.10479912494062146</v>
      </c>
      <c r="J97">
        <v>3.0030395568262931E-2</v>
      </c>
      <c r="K97">
        <v>7.5788650922886556E-3</v>
      </c>
      <c r="L97">
        <v>6.8771576457298547E-2</v>
      </c>
      <c r="M97">
        <v>2.2064741846631753E-2</v>
      </c>
      <c r="N97">
        <v>2.4521138573679963E-2</v>
      </c>
      <c r="O97">
        <v>3.0156775261813217E-2</v>
      </c>
      <c r="P97">
        <v>2.2116784457570961E-3</v>
      </c>
      <c r="Q97">
        <v>5.2169705443529599E-2</v>
      </c>
      <c r="R97">
        <v>1.1062658787190269E-2</v>
      </c>
      <c r="S97">
        <v>1.4379497926768647E-6</v>
      </c>
      <c r="T97">
        <v>2.248459377629726E-4</v>
      </c>
      <c r="U97">
        <v>0</v>
      </c>
      <c r="V97">
        <v>2.2082258472121293E-3</v>
      </c>
      <c r="W97">
        <v>1.5273696910946795E-3</v>
      </c>
      <c r="X97">
        <v>6.1783945497129268E-2</v>
      </c>
      <c r="Y97">
        <v>0</v>
      </c>
      <c r="Z97">
        <v>8.5181343168097123E-4</v>
      </c>
      <c r="AA97">
        <v>1.498985728428387E-3</v>
      </c>
      <c r="AB97">
        <v>2.9686168371295912E-3</v>
      </c>
      <c r="AC97">
        <v>7.0615512817990764E-4</v>
      </c>
      <c r="AD97">
        <v>1.0005172115223053E-3</v>
      </c>
      <c r="AE97">
        <v>1.6733424532513876E-3</v>
      </c>
      <c r="AF97">
        <v>5.2245474359179462E-3</v>
      </c>
      <c r="AG97">
        <v>1.9757550851471579E-4</v>
      </c>
    </row>
    <row r="98" spans="1:33" x14ac:dyDescent="0.25">
      <c r="A98">
        <v>3.5780261030142625E-2</v>
      </c>
      <c r="B98">
        <v>6.337314686390759E-2</v>
      </c>
      <c r="C98">
        <v>0.31477095194636823</v>
      </c>
      <c r="D98">
        <v>5.4263779147723547E-3</v>
      </c>
      <c r="E98">
        <v>0.12273148687376396</v>
      </c>
      <c r="F98">
        <v>2.6192243899371664E-2</v>
      </c>
      <c r="G98">
        <v>2.8769917086838153E-5</v>
      </c>
      <c r="H98">
        <v>3.3239611951220447E-3</v>
      </c>
      <c r="I98">
        <v>0.10268876770829653</v>
      </c>
      <c r="J98">
        <v>3.0347547522144878E-2</v>
      </c>
      <c r="K98">
        <v>7.3333729798770141E-3</v>
      </c>
      <c r="L98">
        <v>7.1797616737411279E-2</v>
      </c>
      <c r="M98">
        <v>1.4750553250880885E-2</v>
      </c>
      <c r="N98">
        <v>2.5108083602178314E-2</v>
      </c>
      <c r="O98">
        <v>2.9127911269081316E-2</v>
      </c>
      <c r="P98">
        <v>2.9957887152763122E-3</v>
      </c>
      <c r="Q98">
        <v>4.9326341424036822E-2</v>
      </c>
      <c r="R98">
        <v>1.157376716064909E-2</v>
      </c>
      <c r="S98">
        <v>1.531138370670786E-6</v>
      </c>
      <c r="T98">
        <v>2.5143154331731642E-4</v>
      </c>
      <c r="U98">
        <v>0</v>
      </c>
      <c r="V98">
        <v>2.244673440737885E-3</v>
      </c>
      <c r="W98">
        <v>1.4860731968354966E-3</v>
      </c>
      <c r="X98">
        <v>6.4863849226231854E-2</v>
      </c>
      <c r="Y98">
        <v>0</v>
      </c>
      <c r="Z98">
        <v>8.5063437562964324E-4</v>
      </c>
      <c r="AA98">
        <v>1.5393554775400067E-3</v>
      </c>
      <c r="AB98">
        <v>2.850884590262566E-3</v>
      </c>
      <c r="AC98">
        <v>7.2132274854804011E-4</v>
      </c>
      <c r="AD98">
        <v>1.0246308372183627E-3</v>
      </c>
      <c r="AE98">
        <v>1.8194803072075075E-3</v>
      </c>
      <c r="AF98">
        <v>5.4687209517510034E-3</v>
      </c>
      <c r="AG98">
        <v>2.0046215598206187E-4</v>
      </c>
    </row>
    <row r="99" spans="1:33" x14ac:dyDescent="0.25">
      <c r="A99">
        <v>3.5265479060484758E-2</v>
      </c>
      <c r="B99">
        <v>5.1693692366382875E-2</v>
      </c>
      <c r="C99">
        <v>0.33503558155284868</v>
      </c>
      <c r="D99">
        <v>5.9733590176084444E-3</v>
      </c>
      <c r="E99">
        <v>0.11326525491718049</v>
      </c>
      <c r="F99">
        <v>2.6774145694882498E-2</v>
      </c>
      <c r="G99">
        <v>2.6968603198730727E-5</v>
      </c>
      <c r="H99">
        <v>3.2541426602974446E-3</v>
      </c>
      <c r="I99">
        <v>0.10562269518915403</v>
      </c>
      <c r="J99">
        <v>2.8542914688399087E-2</v>
      </c>
      <c r="K99">
        <v>6.9767699265439178E-3</v>
      </c>
      <c r="L99">
        <v>7.1507910366291075E-2</v>
      </c>
      <c r="M99">
        <v>2.1869880760076156E-2</v>
      </c>
      <c r="N99">
        <v>2.5917948606160535E-2</v>
      </c>
      <c r="O99">
        <v>2.7989018391460271E-2</v>
      </c>
      <c r="P99">
        <v>2.1433793934724802E-3</v>
      </c>
      <c r="Q99">
        <v>4.9069656816585761E-2</v>
      </c>
      <c r="R99">
        <v>1.185020545630114E-2</v>
      </c>
      <c r="S99">
        <v>1.539614222701872E-6</v>
      </c>
      <c r="T99">
        <v>2.4029512748035599E-4</v>
      </c>
      <c r="U99">
        <v>0</v>
      </c>
      <c r="V99">
        <v>2.1133745634512851E-3</v>
      </c>
      <c r="W99">
        <v>1.4405653925142245E-3</v>
      </c>
      <c r="X99">
        <v>5.9543736696803594E-2</v>
      </c>
      <c r="Y99">
        <v>0</v>
      </c>
      <c r="Z99">
        <v>8.115814393848161E-4</v>
      </c>
      <c r="AA99">
        <v>1.5011450946978316E-3</v>
      </c>
      <c r="AB99">
        <v>2.8010839445685113E-3</v>
      </c>
      <c r="AC99">
        <v>7.2464738671055521E-4</v>
      </c>
      <c r="AD99">
        <v>9.794991413163603E-4</v>
      </c>
      <c r="AE99">
        <v>1.842009703479069E-3</v>
      </c>
      <c r="AF99">
        <v>5.0343535338963959E-3</v>
      </c>
      <c r="AG99">
        <v>1.871648941457795E-4</v>
      </c>
    </row>
    <row r="100" spans="1:33" x14ac:dyDescent="0.25">
      <c r="A100">
        <v>3.4757548790811166E-2</v>
      </c>
      <c r="B100">
        <v>5.5574509252741017E-2</v>
      </c>
      <c r="C100">
        <v>0.32849473588818018</v>
      </c>
      <c r="D100">
        <v>5.4552703668219174E-3</v>
      </c>
      <c r="E100">
        <v>0.11519444332842245</v>
      </c>
      <c r="F100">
        <v>2.702248461438703E-2</v>
      </c>
      <c r="G100">
        <v>2.9768760849175238E-5</v>
      </c>
      <c r="H100">
        <v>3.3309597362231355E-3</v>
      </c>
      <c r="I100">
        <v>0.10548616318891672</v>
      </c>
      <c r="J100">
        <v>3.0698635803796542E-2</v>
      </c>
      <c r="K100">
        <v>7.4958787220670599E-3</v>
      </c>
      <c r="L100">
        <v>6.7698668939043541E-2</v>
      </c>
      <c r="M100">
        <v>1.5276858711348004E-2</v>
      </c>
      <c r="N100">
        <v>2.5079432055192884E-2</v>
      </c>
      <c r="O100">
        <v>2.848408477072318E-2</v>
      </c>
      <c r="P100">
        <v>2.96111191841982E-3</v>
      </c>
      <c r="Q100">
        <v>5.1389361860075852E-2</v>
      </c>
      <c r="R100">
        <v>1.1275461603192436E-2</v>
      </c>
      <c r="S100">
        <v>1.5219306154642884E-6</v>
      </c>
      <c r="T100">
        <v>2.3782012994392197E-4</v>
      </c>
      <c r="U100">
        <v>0</v>
      </c>
      <c r="V100">
        <v>2.083588908587326E-3</v>
      </c>
      <c r="W100">
        <v>1.4307960485846368E-3</v>
      </c>
      <c r="X100">
        <v>6.5641920185168137E-2</v>
      </c>
      <c r="Y100">
        <v>0</v>
      </c>
      <c r="Z100">
        <v>8.7443719031890304E-4</v>
      </c>
      <c r="AA100">
        <v>1.5741812583869724E-3</v>
      </c>
      <c r="AB100">
        <v>3.0142885791964356E-3</v>
      </c>
      <c r="AC100">
        <v>7.3182551300093207E-4</v>
      </c>
      <c r="AD100">
        <v>9.970349349028608E-4</v>
      </c>
      <c r="AE100">
        <v>1.9767850227708009E-3</v>
      </c>
      <c r="AF100">
        <v>5.532637279744422E-3</v>
      </c>
      <c r="AG100">
        <v>1.9778470756736915E-4</v>
      </c>
    </row>
    <row r="101" spans="1:33" x14ac:dyDescent="0.25">
      <c r="A101">
        <v>3.6152592605886574E-2</v>
      </c>
      <c r="B101">
        <v>6.1943113076592719E-2</v>
      </c>
      <c r="C101">
        <v>0.32423155760445754</v>
      </c>
      <c r="D101">
        <v>5.9823748382583372E-3</v>
      </c>
      <c r="E101">
        <v>0.11202342633888419</v>
      </c>
      <c r="F101">
        <v>2.5809921087617649E-2</v>
      </c>
      <c r="G101">
        <v>2.7274033923014154E-5</v>
      </c>
      <c r="H101">
        <v>3.2555540015802571E-3</v>
      </c>
      <c r="I101">
        <v>0.10232180024561666</v>
      </c>
      <c r="J101">
        <v>3.0356675349021867E-2</v>
      </c>
      <c r="K101">
        <v>7.699984090968089E-3</v>
      </c>
      <c r="L101">
        <v>7.1086452100124375E-2</v>
      </c>
      <c r="M101">
        <v>2.2154722499041112E-2</v>
      </c>
      <c r="N101">
        <v>2.5325383354340335E-2</v>
      </c>
      <c r="O101">
        <v>2.7652789375268948E-2</v>
      </c>
      <c r="P101">
        <v>2.1434315271641282E-3</v>
      </c>
      <c r="Q101">
        <v>5.0473657643604633E-2</v>
      </c>
      <c r="R101">
        <v>1.1135054091331951E-2</v>
      </c>
      <c r="S101">
        <v>1.5068406637948027E-6</v>
      </c>
      <c r="T101">
        <v>2.3057130131483986E-4</v>
      </c>
      <c r="U101">
        <v>0</v>
      </c>
      <c r="V101">
        <v>2.0940349918974126E-3</v>
      </c>
      <c r="W101">
        <v>1.4895866491957813E-3</v>
      </c>
      <c r="X101">
        <v>6.2363641638249659E-2</v>
      </c>
      <c r="Y101">
        <v>0</v>
      </c>
      <c r="Z101">
        <v>8.3768613612370663E-4</v>
      </c>
      <c r="AA101">
        <v>1.5365774684944673E-3</v>
      </c>
      <c r="AB101">
        <v>2.8123170653458355E-3</v>
      </c>
      <c r="AC101">
        <v>7.1359207268395215E-4</v>
      </c>
      <c r="AD101">
        <v>1.0131398232182088E-3</v>
      </c>
      <c r="AE101">
        <v>1.8123216087286703E-3</v>
      </c>
      <c r="AF101">
        <v>5.1278963653547324E-3</v>
      </c>
      <c r="AG101">
        <v>1.913641750466407E-4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D850-9969-4E62-A5E8-EEB8CEBD4A34}">
  <sheetPr>
    <tabColor theme="5" tint="0.79998168889431442"/>
  </sheetPr>
  <dimension ref="A1:AG101"/>
  <sheetViews>
    <sheetView topLeftCell="X82" workbookViewId="0">
      <selection activeCell="X83" sqref="X83"/>
    </sheetView>
  </sheetViews>
  <sheetFormatPr defaultRowHeight="15" x14ac:dyDescent="0.25"/>
  <cols>
    <col min="1" max="4" width="12" bestFit="1" customWidth="1"/>
    <col min="5" max="5" width="26.140625" bestFit="1" customWidth="1"/>
    <col min="6" max="6" width="16.85546875" bestFit="1" customWidth="1"/>
    <col min="7" max="8" width="13.140625" bestFit="1" customWidth="1"/>
    <col min="9" max="9" width="12" bestFit="1" customWidth="1"/>
    <col min="10" max="10" width="14.85546875" bestFit="1" customWidth="1"/>
    <col min="11" max="11" width="15.5703125" bestFit="1" customWidth="1"/>
    <col min="12" max="12" width="17.7109375" bestFit="1" customWidth="1"/>
    <col min="13" max="13" width="16.28515625" bestFit="1" customWidth="1"/>
    <col min="14" max="14" width="16.140625" bestFit="1" customWidth="1"/>
    <col min="15" max="15" width="12.42578125" bestFit="1" customWidth="1"/>
    <col min="16" max="16" width="26.42578125" bestFit="1" customWidth="1"/>
    <col min="17" max="17" width="14" bestFit="1" customWidth="1"/>
    <col min="18" max="18" width="26.7109375" bestFit="1" customWidth="1"/>
    <col min="19" max="19" width="12" bestFit="1" customWidth="1"/>
    <col min="20" max="20" width="15.7109375" bestFit="1" customWidth="1"/>
    <col min="21" max="21" width="14.85546875" bestFit="1" customWidth="1"/>
    <col min="22" max="22" width="17.28515625" bestFit="1" customWidth="1"/>
    <col min="23" max="23" width="12.85546875" bestFit="1" customWidth="1"/>
    <col min="24" max="24" width="12" bestFit="1" customWidth="1"/>
    <col min="25" max="25" width="19.140625" bestFit="1" customWidth="1"/>
    <col min="26" max="26" width="15" bestFit="1" customWidth="1"/>
    <col min="27" max="28" width="12" bestFit="1" customWidth="1"/>
    <col min="29" max="29" width="18.42578125" bestFit="1" customWidth="1"/>
    <col min="30" max="33" width="12" bestFit="1" customWidth="1"/>
  </cols>
  <sheetData>
    <row r="1" spans="1:33" x14ac:dyDescent="0.25">
      <c r="A1" t="s">
        <v>12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22</v>
      </c>
      <c r="H1" t="s">
        <v>24</v>
      </c>
      <c r="I1" t="s">
        <v>25</v>
      </c>
      <c r="J1" t="s">
        <v>26</v>
      </c>
      <c r="K1" t="s">
        <v>28</v>
      </c>
      <c r="L1" t="s">
        <v>29</v>
      </c>
      <c r="M1" t="s">
        <v>30</v>
      </c>
      <c r="N1" t="s">
        <v>31</v>
      </c>
      <c r="O1" t="s">
        <v>33</v>
      </c>
      <c r="P1" t="s">
        <v>34</v>
      </c>
      <c r="Q1" t="s">
        <v>35</v>
      </c>
      <c r="R1" t="s">
        <v>36</v>
      </c>
      <c r="S1" t="s">
        <v>38</v>
      </c>
      <c r="T1" t="s">
        <v>39</v>
      </c>
      <c r="U1" t="s">
        <v>41</v>
      </c>
      <c r="V1" t="s">
        <v>42</v>
      </c>
      <c r="W1" t="s">
        <v>43</v>
      </c>
      <c r="X1" t="s">
        <v>45</v>
      </c>
      <c r="Y1" t="s">
        <v>46</v>
      </c>
      <c r="Z1" t="s">
        <v>47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25">
      <c r="A2">
        <v>3.3085632433669174E-2</v>
      </c>
      <c r="B2">
        <v>7.2006108460705737E-2</v>
      </c>
      <c r="C2">
        <v>0.32169956329950328</v>
      </c>
      <c r="D2">
        <v>5.2265397458331397E-3</v>
      </c>
      <c r="E2">
        <v>0.11097598979744869</v>
      </c>
      <c r="F2">
        <v>2.6287604177042366E-2</v>
      </c>
      <c r="G2">
        <v>2.7188953986411045E-5</v>
      </c>
      <c r="H2">
        <v>3.208799101805976E-3</v>
      </c>
      <c r="I2">
        <v>9.7441619716660599E-2</v>
      </c>
      <c r="J2">
        <v>2.9322044426685744E-2</v>
      </c>
      <c r="K2">
        <v>6.9815710160170035E-3</v>
      </c>
      <c r="L2">
        <v>5.9605196842649637E-2</v>
      </c>
      <c r="M2">
        <v>1.5428750379090824E-2</v>
      </c>
      <c r="N2">
        <v>2.6841102405296434E-2</v>
      </c>
      <c r="O2">
        <v>5.1485349079361968E-2</v>
      </c>
      <c r="P2">
        <v>2.4964387101206278E-3</v>
      </c>
      <c r="Q2">
        <v>4.9559753048993939E-2</v>
      </c>
      <c r="R2">
        <v>1.1079157439813211E-2</v>
      </c>
      <c r="S2">
        <v>1.6360975432325548E-6</v>
      </c>
      <c r="T2">
        <v>2.4122389611883375E-4</v>
      </c>
      <c r="U2">
        <v>0</v>
      </c>
      <c r="V2">
        <v>2.0266760046380719E-3</v>
      </c>
      <c r="W2">
        <v>1.5959379653905008E-3</v>
      </c>
      <c r="X2">
        <v>6.383084562198392E-2</v>
      </c>
      <c r="Y2">
        <v>0</v>
      </c>
      <c r="Z2">
        <v>8.4823519252018678E-4</v>
      </c>
      <c r="AA2">
        <v>1.5160575693954578E-3</v>
      </c>
      <c r="AB2">
        <v>2.7592817081902423E-3</v>
      </c>
      <c r="AC2">
        <v>6.668091483391079E-4</v>
      </c>
      <c r="AD2">
        <v>9.7207450779478405E-4</v>
      </c>
      <c r="AE2">
        <v>1.8378559548611281E-3</v>
      </c>
      <c r="AF2">
        <v>7.5767537514382418E-4</v>
      </c>
      <c r="AG2">
        <v>1.8728192339598947E-4</v>
      </c>
    </row>
    <row r="3" spans="1:33" x14ac:dyDescent="0.25">
      <c r="A3">
        <v>3.513988638841703E-2</v>
      </c>
      <c r="B3">
        <v>5.0642223357132719E-2</v>
      </c>
      <c r="C3">
        <v>0.31937903731909517</v>
      </c>
      <c r="D3">
        <v>5.1813204532692178E-3</v>
      </c>
      <c r="E3">
        <v>0.11446234904628151</v>
      </c>
      <c r="F3">
        <v>2.6201139866728285E-2</v>
      </c>
      <c r="G3">
        <v>2.8382332361499898E-5</v>
      </c>
      <c r="H3">
        <v>3.4662202539322124E-3</v>
      </c>
      <c r="I3">
        <v>0.10020493438124214</v>
      </c>
      <c r="J3">
        <v>3.00688764218262E-2</v>
      </c>
      <c r="K3">
        <v>7.366169266887523E-3</v>
      </c>
      <c r="L3">
        <v>6.265004404113915E-2</v>
      </c>
      <c r="M3">
        <v>2.3983783798870582E-2</v>
      </c>
      <c r="N3">
        <v>2.5227873583163467E-2</v>
      </c>
      <c r="O3">
        <v>5.6932008751072467E-2</v>
      </c>
      <c r="P3">
        <v>2.1952259233604964E-3</v>
      </c>
      <c r="Q3">
        <v>4.6938448923977347E-2</v>
      </c>
      <c r="R3">
        <v>1.1392711402532514E-2</v>
      </c>
      <c r="S3">
        <v>1.6029495427690425E-6</v>
      </c>
      <c r="T3">
        <v>2.4946490516712774E-4</v>
      </c>
      <c r="U3">
        <v>0</v>
      </c>
      <c r="V3">
        <v>2.0685335253644742E-3</v>
      </c>
      <c r="W3">
        <v>1.5984654696035896E-3</v>
      </c>
      <c r="X3">
        <v>6.4647989133543943E-2</v>
      </c>
      <c r="Y3">
        <v>0</v>
      </c>
      <c r="Z3">
        <v>8.4518067995398662E-4</v>
      </c>
      <c r="AA3">
        <v>1.6302810259468668E-3</v>
      </c>
      <c r="AB3">
        <v>2.8605086556091545E-3</v>
      </c>
      <c r="AC3">
        <v>7.0727858333373146E-4</v>
      </c>
      <c r="AD3">
        <v>1.0423488086975998E-3</v>
      </c>
      <c r="AE3">
        <v>1.8831151706404877E-3</v>
      </c>
      <c r="AF3">
        <v>8.1317602298687432E-4</v>
      </c>
      <c r="AG3">
        <v>1.9141955831991815E-4</v>
      </c>
    </row>
    <row r="4" spans="1:33" x14ac:dyDescent="0.25">
      <c r="A4">
        <v>3.3692839934539288E-2</v>
      </c>
      <c r="B4">
        <v>6.0851137187038329E-2</v>
      </c>
      <c r="C4">
        <v>0.31717159408189027</v>
      </c>
      <c r="D4">
        <v>5.4143570054299645E-3</v>
      </c>
      <c r="E4">
        <v>0.11456189954880473</v>
      </c>
      <c r="F4">
        <v>2.5902467711652732E-2</v>
      </c>
      <c r="G4">
        <v>2.804868010415232E-5</v>
      </c>
      <c r="H4">
        <v>3.3307829126489347E-3</v>
      </c>
      <c r="I4">
        <v>0.10198743156790448</v>
      </c>
      <c r="J4">
        <v>2.9831332861732906E-2</v>
      </c>
      <c r="K4">
        <v>7.0592724396818041E-3</v>
      </c>
      <c r="L4">
        <v>6.2454221631967358E-2</v>
      </c>
      <c r="M4">
        <v>1.4456902977115587E-2</v>
      </c>
      <c r="N4">
        <v>2.4748924442139403E-2</v>
      </c>
      <c r="O4">
        <v>5.6729330316763499E-2</v>
      </c>
      <c r="P4">
        <v>2.5375598757344038E-3</v>
      </c>
      <c r="Q4">
        <v>5.0736684602802534E-2</v>
      </c>
      <c r="R4">
        <v>1.1679018307782011E-2</v>
      </c>
      <c r="S4">
        <v>1.5807028383158593E-6</v>
      </c>
      <c r="T4">
        <v>2.4640538382945693E-4</v>
      </c>
      <c r="U4">
        <v>0</v>
      </c>
      <c r="V4">
        <v>2.0080886591905944E-3</v>
      </c>
      <c r="W4">
        <v>1.6387640653598102E-3</v>
      </c>
      <c r="X4">
        <v>6.3219045558516956E-2</v>
      </c>
      <c r="Y4">
        <v>0</v>
      </c>
      <c r="Z4">
        <v>8.5498897967189764E-4</v>
      </c>
      <c r="AA4">
        <v>1.5241800826595218E-3</v>
      </c>
      <c r="AB4">
        <v>2.7832176901133217E-3</v>
      </c>
      <c r="AC4">
        <v>7.1451158326491643E-4</v>
      </c>
      <c r="AD4">
        <v>9.7510183330986125E-4</v>
      </c>
      <c r="AE4">
        <v>1.8525289875647491E-3</v>
      </c>
      <c r="AF4">
        <v>8.305987464562861E-4</v>
      </c>
      <c r="AG4">
        <v>1.7718164149218036E-4</v>
      </c>
    </row>
    <row r="5" spans="1:33" x14ac:dyDescent="0.25">
      <c r="A5">
        <v>3.5700769717555481E-2</v>
      </c>
      <c r="B5">
        <v>5.2790841254690433E-2</v>
      </c>
      <c r="C5">
        <v>0.2970112751162296</v>
      </c>
      <c r="D5">
        <v>5.6791200013751085E-3</v>
      </c>
      <c r="E5">
        <v>0.11651776742366148</v>
      </c>
      <c r="F5">
        <v>2.5041976348405163E-2</v>
      </c>
      <c r="G5">
        <v>2.8585645203345613E-5</v>
      </c>
      <c r="H5">
        <v>3.4569902512891792E-3</v>
      </c>
      <c r="I5">
        <v>0.10515123905470342</v>
      </c>
      <c r="J5">
        <v>3.0673201220890459E-2</v>
      </c>
      <c r="K5">
        <v>7.3890910469189474E-3</v>
      </c>
      <c r="L5">
        <v>6.8558137395490937E-2</v>
      </c>
      <c r="M5">
        <v>2.2594320172178474E-2</v>
      </c>
      <c r="N5">
        <v>2.5548043367362185E-2</v>
      </c>
      <c r="O5">
        <v>5.8879262459470179E-2</v>
      </c>
      <c r="P5">
        <v>2.1564920998722631E-3</v>
      </c>
      <c r="Q5">
        <v>5.2330733699311405E-2</v>
      </c>
      <c r="R5">
        <v>1.2020515472420381E-2</v>
      </c>
      <c r="S5">
        <v>1.6758475096173405E-6</v>
      </c>
      <c r="T5">
        <v>2.4495817443366937E-4</v>
      </c>
      <c r="U5">
        <v>0</v>
      </c>
      <c r="V5">
        <v>2.255563245358928E-3</v>
      </c>
      <c r="W5">
        <v>1.6217210354613437E-3</v>
      </c>
      <c r="X5">
        <v>6.4277715668760879E-2</v>
      </c>
      <c r="Y5">
        <v>0</v>
      </c>
      <c r="Z5">
        <v>8.4717424762420209E-4</v>
      </c>
      <c r="AA5">
        <v>1.553840145285864E-3</v>
      </c>
      <c r="AB5">
        <v>2.9356697262393071E-3</v>
      </c>
      <c r="AC5">
        <v>7.4611177477318521E-4</v>
      </c>
      <c r="AD5">
        <v>1.03263725441439E-3</v>
      </c>
      <c r="AE5">
        <v>1.8837134796231782E-3</v>
      </c>
      <c r="AF5">
        <v>8.7185388824756189E-4</v>
      </c>
      <c r="AG5">
        <v>1.9900376523936423E-4</v>
      </c>
    </row>
    <row r="6" spans="1:33" x14ac:dyDescent="0.25">
      <c r="A6">
        <v>3.4916886121951006E-2</v>
      </c>
      <c r="B6">
        <v>6.1108876510101377E-2</v>
      </c>
      <c r="C6">
        <v>0.31959057522334866</v>
      </c>
      <c r="D6">
        <v>5.4846369492884007E-3</v>
      </c>
      <c r="E6">
        <v>0.11690063609440961</v>
      </c>
      <c r="F6">
        <v>2.5594823170938155E-2</v>
      </c>
      <c r="G6">
        <v>2.7359845111273619E-5</v>
      </c>
      <c r="H6">
        <v>3.2836882618754179E-3</v>
      </c>
      <c r="I6">
        <v>9.6189095665280763E-2</v>
      </c>
      <c r="J6">
        <v>3.0416197362978875E-2</v>
      </c>
      <c r="K6">
        <v>6.9949220327128261E-3</v>
      </c>
      <c r="L6">
        <v>6.7394445793456575E-2</v>
      </c>
      <c r="M6">
        <v>1.4475538653889073E-2</v>
      </c>
      <c r="N6">
        <v>2.4089885575021276E-2</v>
      </c>
      <c r="O6">
        <v>5.4252637112700376E-2</v>
      </c>
      <c r="P6">
        <v>2.5692991506068145E-3</v>
      </c>
      <c r="Q6">
        <v>5.063679258988666E-2</v>
      </c>
      <c r="R6">
        <v>1.135537586466198E-2</v>
      </c>
      <c r="S6">
        <v>1.5486629337785353E-6</v>
      </c>
      <c r="T6">
        <v>2.3015376326877184E-4</v>
      </c>
      <c r="U6">
        <v>0</v>
      </c>
      <c r="V6">
        <v>2.045224253936944E-3</v>
      </c>
      <c r="W6">
        <v>1.6216881039934127E-3</v>
      </c>
      <c r="X6">
        <v>6.0986946546271521E-2</v>
      </c>
      <c r="Y6">
        <v>0</v>
      </c>
      <c r="Z6">
        <v>8.502401795934877E-4</v>
      </c>
      <c r="AA6">
        <v>1.5750004621430387E-3</v>
      </c>
      <c r="AB6">
        <v>2.7730355715343256E-3</v>
      </c>
      <c r="AC6">
        <v>7.2935180075610188E-4</v>
      </c>
      <c r="AD6">
        <v>9.9129003842189645E-4</v>
      </c>
      <c r="AE6">
        <v>1.8193983233623973E-3</v>
      </c>
      <c r="AF6">
        <v>9.0537565019702094E-4</v>
      </c>
      <c r="AG6">
        <v>1.8907466536820068E-4</v>
      </c>
    </row>
    <row r="7" spans="1:33" x14ac:dyDescent="0.25">
      <c r="A7">
        <v>3.4181082356473838E-2</v>
      </c>
      <c r="B7">
        <v>5.2058776915672712E-2</v>
      </c>
      <c r="C7">
        <v>0.31368270601873366</v>
      </c>
      <c r="D7">
        <v>5.5346898760284318E-3</v>
      </c>
      <c r="E7">
        <v>0.11676860683658143</v>
      </c>
      <c r="F7">
        <v>2.5314906600445303E-2</v>
      </c>
      <c r="G7">
        <v>2.8656798482529084E-5</v>
      </c>
      <c r="H7">
        <v>3.2110458817278245E-3</v>
      </c>
      <c r="I7">
        <v>0.1018915931719566</v>
      </c>
      <c r="J7">
        <v>2.8700810893554116E-2</v>
      </c>
      <c r="K7">
        <v>7.097587272650991E-3</v>
      </c>
      <c r="L7">
        <v>6.7183607123062025E-2</v>
      </c>
      <c r="M7">
        <v>2.4033267854295177E-2</v>
      </c>
      <c r="N7">
        <v>2.4212396569082618E-2</v>
      </c>
      <c r="O7">
        <v>5.5198832939155111E-2</v>
      </c>
      <c r="P7">
        <v>2.2145328953301398E-3</v>
      </c>
      <c r="Q7">
        <v>4.9694276138766869E-2</v>
      </c>
      <c r="R7">
        <v>1.1575008351976682E-2</v>
      </c>
      <c r="S7">
        <v>1.564381683802833E-6</v>
      </c>
      <c r="T7">
        <v>2.3622144753388487E-4</v>
      </c>
      <c r="U7">
        <v>0</v>
      </c>
      <c r="V7">
        <v>2.1566184612524259E-3</v>
      </c>
      <c r="W7">
        <v>1.5167631714401064E-3</v>
      </c>
      <c r="X7">
        <v>6.3596862678794414E-2</v>
      </c>
      <c r="Y7">
        <v>0</v>
      </c>
      <c r="Z7">
        <v>8.2505154514340767E-4</v>
      </c>
      <c r="AA7">
        <v>1.5599940359876177E-3</v>
      </c>
      <c r="AB7">
        <v>2.8568236822526555E-3</v>
      </c>
      <c r="AC7">
        <v>7.056488131724955E-4</v>
      </c>
      <c r="AD7">
        <v>1.0082397448170017E-3</v>
      </c>
      <c r="AE7">
        <v>1.7945463139986744E-3</v>
      </c>
      <c r="AF7">
        <v>9.7586917170386551E-4</v>
      </c>
      <c r="AG7">
        <v>1.8341205824355634E-4</v>
      </c>
    </row>
    <row r="8" spans="1:33" x14ac:dyDescent="0.25">
      <c r="A8">
        <v>3.4364851588199213E-2</v>
      </c>
      <c r="B8">
        <v>5.8441474304054518E-2</v>
      </c>
      <c r="C8">
        <v>0.31063523490621164</v>
      </c>
      <c r="D8">
        <v>5.2637287319274775E-3</v>
      </c>
      <c r="E8">
        <v>0.11915638891411288</v>
      </c>
      <c r="F8">
        <v>2.6875290467809506E-2</v>
      </c>
      <c r="G8">
        <v>2.8277757873568383E-5</v>
      </c>
      <c r="H8">
        <v>3.1997836739457637E-3</v>
      </c>
      <c r="I8">
        <v>9.2411454404773496E-2</v>
      </c>
      <c r="J8">
        <v>3.1649539006283339E-2</v>
      </c>
      <c r="K8">
        <v>7.1105867340965634E-3</v>
      </c>
      <c r="L8">
        <v>6.889639592529101E-2</v>
      </c>
      <c r="M8">
        <v>1.4501371290825659E-2</v>
      </c>
      <c r="N8">
        <v>2.6515519229358818E-2</v>
      </c>
      <c r="O8">
        <v>5.766348879857279E-2</v>
      </c>
      <c r="P8">
        <v>2.8142097986458771E-3</v>
      </c>
      <c r="Q8">
        <v>5.0648072904104856E-2</v>
      </c>
      <c r="R8">
        <v>1.1054479459358212E-2</v>
      </c>
      <c r="S8">
        <v>1.5794861567849641E-6</v>
      </c>
      <c r="T8">
        <v>2.3393402085561805E-4</v>
      </c>
      <c r="U8">
        <v>0</v>
      </c>
      <c r="V8">
        <v>2.0671713581828328E-3</v>
      </c>
      <c r="W8">
        <v>1.6035999510811581E-3</v>
      </c>
      <c r="X8">
        <v>6.5022542920373308E-2</v>
      </c>
      <c r="Y8">
        <v>0</v>
      </c>
      <c r="Z8">
        <v>8.1877820887266313E-4</v>
      </c>
      <c r="AA8">
        <v>1.4370217413613008E-3</v>
      </c>
      <c r="AB8">
        <v>2.8783068080397833E-3</v>
      </c>
      <c r="AC8">
        <v>7.1594069743055719E-4</v>
      </c>
      <c r="AD8">
        <v>1.0002234828623503E-3</v>
      </c>
      <c r="AE8">
        <v>1.7984259857254912E-3</v>
      </c>
      <c r="AF8">
        <v>1.0035677827087796E-3</v>
      </c>
      <c r="AG8">
        <v>1.8875966090424988E-4</v>
      </c>
    </row>
    <row r="9" spans="1:33" x14ac:dyDescent="0.25">
      <c r="A9">
        <v>3.4577587999777615E-2</v>
      </c>
      <c r="B9">
        <v>5.0045172433700061E-2</v>
      </c>
      <c r="C9">
        <v>0.3121258188713939</v>
      </c>
      <c r="D9">
        <v>5.3346298948440613E-3</v>
      </c>
      <c r="E9">
        <v>0.11516892363746055</v>
      </c>
      <c r="F9">
        <v>2.5652676067802537E-2</v>
      </c>
      <c r="G9">
        <v>2.8027564639243552E-5</v>
      </c>
      <c r="H9">
        <v>3.4175385847690356E-3</v>
      </c>
      <c r="I9">
        <v>0.1036273722566696</v>
      </c>
      <c r="J9">
        <v>2.982299396162881E-2</v>
      </c>
      <c r="K9">
        <v>6.8202065991883045E-3</v>
      </c>
      <c r="L9">
        <v>6.67997834267723E-2</v>
      </c>
      <c r="M9">
        <v>2.3451721764391305E-2</v>
      </c>
      <c r="N9">
        <v>2.5440958989654809E-2</v>
      </c>
      <c r="O9">
        <v>5.7302535948375609E-2</v>
      </c>
      <c r="P9">
        <v>2.083046164122397E-3</v>
      </c>
      <c r="Q9">
        <v>4.9998864379944677E-2</v>
      </c>
      <c r="R9">
        <v>1.0823641948740562E-2</v>
      </c>
      <c r="S9">
        <v>1.5861202316092362E-6</v>
      </c>
      <c r="T9">
        <v>2.3782725770543796E-4</v>
      </c>
      <c r="U9">
        <v>0</v>
      </c>
      <c r="V9">
        <v>2.1483091851693414E-3</v>
      </c>
      <c r="W9">
        <v>1.537089255267878E-3</v>
      </c>
      <c r="X9">
        <v>6.3781515298398775E-2</v>
      </c>
      <c r="Y9">
        <v>0</v>
      </c>
      <c r="Z9">
        <v>8.3272542704988903E-4</v>
      </c>
      <c r="AA9">
        <v>1.4661831287478711E-3</v>
      </c>
      <c r="AB9">
        <v>2.7724854052017887E-3</v>
      </c>
      <c r="AC9">
        <v>7.0078571294872956E-4</v>
      </c>
      <c r="AD9">
        <v>1.0358332570819743E-3</v>
      </c>
      <c r="AE9">
        <v>1.7129911777150908E-3</v>
      </c>
      <c r="AF9">
        <v>1.0657256860749204E-3</v>
      </c>
      <c r="AG9">
        <v>1.8544259453124638E-4</v>
      </c>
    </row>
    <row r="10" spans="1:33" x14ac:dyDescent="0.25">
      <c r="A10">
        <v>3.4256796056485184E-2</v>
      </c>
      <c r="B10">
        <v>5.8974457513242685E-2</v>
      </c>
      <c r="C10">
        <v>0.32173853193183954</v>
      </c>
      <c r="D10">
        <v>5.6419758377773705E-3</v>
      </c>
      <c r="E10">
        <v>0.11110657648159979</v>
      </c>
      <c r="F10">
        <v>2.5773508322531828E-2</v>
      </c>
      <c r="G10">
        <v>2.7867183178524391E-5</v>
      </c>
      <c r="H10">
        <v>3.2079625060354132E-3</v>
      </c>
      <c r="I10">
        <v>0.10073449502297681</v>
      </c>
      <c r="J10">
        <v>2.9943609644244633E-2</v>
      </c>
      <c r="K10">
        <v>6.9449211582935291E-3</v>
      </c>
      <c r="L10">
        <v>6.6091535399658924E-2</v>
      </c>
      <c r="M10">
        <v>1.4609501268161563E-2</v>
      </c>
      <c r="N10">
        <v>2.523790438782595E-2</v>
      </c>
      <c r="O10">
        <v>5.6847966008823726E-2</v>
      </c>
      <c r="P10">
        <v>2.5957602344450245E-3</v>
      </c>
      <c r="Q10">
        <v>4.8971252457605099E-2</v>
      </c>
      <c r="R10">
        <v>1.1287573012953103E-2</v>
      </c>
      <c r="S10">
        <v>1.6106039358801353E-6</v>
      </c>
      <c r="T10">
        <v>2.2445926680938298E-4</v>
      </c>
      <c r="U10">
        <v>0</v>
      </c>
      <c r="V10">
        <v>2.0892399097800266E-3</v>
      </c>
      <c r="W10">
        <v>1.5718336005860871E-3</v>
      </c>
      <c r="X10">
        <v>6.2281372932578419E-2</v>
      </c>
      <c r="Y10">
        <v>0</v>
      </c>
      <c r="Z10">
        <v>8.4835814285526452E-4</v>
      </c>
      <c r="AA10">
        <v>1.5356862098283622E-3</v>
      </c>
      <c r="AB10">
        <v>2.7586575659362543E-3</v>
      </c>
      <c r="AC10">
        <v>6.7390046932539805E-4</v>
      </c>
      <c r="AD10">
        <v>9.4345406065510858E-4</v>
      </c>
      <c r="AE10">
        <v>1.797130890571697E-3</v>
      </c>
      <c r="AF10">
        <v>1.0956096984273719E-3</v>
      </c>
      <c r="AG10">
        <v>1.8649222103218554E-4</v>
      </c>
    </row>
    <row r="11" spans="1:33" x14ac:dyDescent="0.25">
      <c r="A11">
        <v>3.5526781566589186E-2</v>
      </c>
      <c r="B11">
        <v>5.0757151702606404E-2</v>
      </c>
      <c r="C11">
        <v>0.31188976791684941</v>
      </c>
      <c r="D11">
        <v>5.4641710393522778E-3</v>
      </c>
      <c r="E11">
        <v>0.11606670090770647</v>
      </c>
      <c r="F11">
        <v>2.5570600837900286E-2</v>
      </c>
      <c r="G11">
        <v>2.7036208878387877E-5</v>
      </c>
      <c r="H11">
        <v>3.4411619394280968E-3</v>
      </c>
      <c r="I11">
        <v>0.10192785133267414</v>
      </c>
      <c r="J11">
        <v>3.0063695376756881E-2</v>
      </c>
      <c r="K11">
        <v>7.3476613992362154E-3</v>
      </c>
      <c r="L11">
        <v>7.062789407874423E-2</v>
      </c>
      <c r="M11">
        <v>2.297557007318804E-2</v>
      </c>
      <c r="N11">
        <v>2.6392337778309443E-2</v>
      </c>
      <c r="O11">
        <v>5.2899306861104882E-2</v>
      </c>
      <c r="P11">
        <v>2.1623356343421695E-3</v>
      </c>
      <c r="Q11">
        <v>5.0771708265778592E-2</v>
      </c>
      <c r="R11">
        <v>1.095346829683644E-2</v>
      </c>
      <c r="S11">
        <v>1.6664835361852688E-6</v>
      </c>
      <c r="T11">
        <v>2.4910930956863935E-4</v>
      </c>
      <c r="U11">
        <v>0</v>
      </c>
      <c r="V11">
        <v>2.1588812719280574E-3</v>
      </c>
      <c r="W11">
        <v>1.5821014402259952E-3</v>
      </c>
      <c r="X11">
        <v>6.1006209010305262E-2</v>
      </c>
      <c r="Y11">
        <v>0</v>
      </c>
      <c r="Z11">
        <v>8.1182134272269431E-4</v>
      </c>
      <c r="AA11">
        <v>1.5911520278186816E-3</v>
      </c>
      <c r="AB11">
        <v>2.76855901563641E-3</v>
      </c>
      <c r="AC11">
        <v>7.2254490783609166E-4</v>
      </c>
      <c r="AD11">
        <v>1.019482116163341E-3</v>
      </c>
      <c r="AE11">
        <v>1.8885905946060381E-3</v>
      </c>
      <c r="AF11">
        <v>1.144722822659998E-3</v>
      </c>
      <c r="AG11">
        <v>1.8995844071098471E-4</v>
      </c>
    </row>
    <row r="12" spans="1:33" x14ac:dyDescent="0.25">
      <c r="A12">
        <v>3.5624793487082029E-2</v>
      </c>
      <c r="B12">
        <v>6.0543592609131093E-2</v>
      </c>
      <c r="C12">
        <v>0.30761955530721624</v>
      </c>
      <c r="D12">
        <v>5.4351864188784942E-3</v>
      </c>
      <c r="E12">
        <v>0.11457643189363731</v>
      </c>
      <c r="F12">
        <v>2.586938633018997E-2</v>
      </c>
      <c r="G12">
        <v>2.7411810661387636E-5</v>
      </c>
      <c r="H12">
        <v>3.2361002709923974E-3</v>
      </c>
      <c r="I12">
        <v>0.10513361037719232</v>
      </c>
      <c r="J12">
        <v>2.9275712776424944E-2</v>
      </c>
      <c r="K12">
        <v>7.0892585477321654E-3</v>
      </c>
      <c r="L12">
        <v>6.8491618594617651E-2</v>
      </c>
      <c r="M12">
        <v>1.4389998889089928E-2</v>
      </c>
      <c r="N12">
        <v>2.4076238085194181E-2</v>
      </c>
      <c r="O12">
        <v>5.7144952690019582E-2</v>
      </c>
      <c r="P12">
        <v>2.6518839026062912E-3</v>
      </c>
      <c r="Q12">
        <v>5.1453216629484072E-2</v>
      </c>
      <c r="R12">
        <v>1.0940327148428649E-2</v>
      </c>
      <c r="S12">
        <v>1.5724082884623374E-6</v>
      </c>
      <c r="T12">
        <v>2.2714808194909165E-4</v>
      </c>
      <c r="U12">
        <v>0</v>
      </c>
      <c r="V12">
        <v>2.1264269900724449E-3</v>
      </c>
      <c r="W12">
        <v>1.6030563485836744E-3</v>
      </c>
      <c r="X12">
        <v>6.2407617891457809E-2</v>
      </c>
      <c r="Y12">
        <v>0</v>
      </c>
      <c r="Z12">
        <v>8.5120154646383479E-4</v>
      </c>
      <c r="AA12">
        <v>1.497131600714697E-3</v>
      </c>
      <c r="AB12">
        <v>2.7786148420268068E-3</v>
      </c>
      <c r="AC12">
        <v>7.3799019264414879E-4</v>
      </c>
      <c r="AD12">
        <v>1.0018830518381911E-3</v>
      </c>
      <c r="AE12">
        <v>1.7136381892097271E-3</v>
      </c>
      <c r="AF12">
        <v>1.2823737396320443E-3</v>
      </c>
      <c r="AG12">
        <v>1.92069348540561E-4</v>
      </c>
    </row>
    <row r="13" spans="1:33" x14ac:dyDescent="0.25">
      <c r="A13">
        <v>3.538404505143123E-2</v>
      </c>
      <c r="B13">
        <v>5.1187651655075557E-2</v>
      </c>
      <c r="C13">
        <v>0.31708225239392562</v>
      </c>
      <c r="D13">
        <v>5.1428624355716879E-3</v>
      </c>
      <c r="E13">
        <v>0.11184605778424855</v>
      </c>
      <c r="F13">
        <v>2.5584747072712376E-2</v>
      </c>
      <c r="G13">
        <v>2.6400552444435556E-5</v>
      </c>
      <c r="H13">
        <v>3.3692798507347233E-3</v>
      </c>
      <c r="I13">
        <v>0.1027089011895133</v>
      </c>
      <c r="J13">
        <v>3.0330507651035208E-2</v>
      </c>
      <c r="K13">
        <v>6.9728007482236024E-3</v>
      </c>
      <c r="L13">
        <v>6.8708284240516435E-2</v>
      </c>
      <c r="M13">
        <v>2.3420880881498195E-2</v>
      </c>
      <c r="N13">
        <v>2.5140932038515158E-2</v>
      </c>
      <c r="O13">
        <v>5.3398053652030812E-2</v>
      </c>
      <c r="P13">
        <v>2.0421457018619626E-3</v>
      </c>
      <c r="Q13">
        <v>5.1118149519308834E-2</v>
      </c>
      <c r="R13">
        <v>1.1284023472652534E-2</v>
      </c>
      <c r="S13">
        <v>1.5796544217255443E-6</v>
      </c>
      <c r="T13">
        <v>2.291466370154678E-4</v>
      </c>
      <c r="U13">
        <v>0</v>
      </c>
      <c r="V13">
        <v>2.048203940543994E-3</v>
      </c>
      <c r="W13">
        <v>1.593507511681124E-3</v>
      </c>
      <c r="X13">
        <v>6.1360917672605882E-2</v>
      </c>
      <c r="Y13">
        <v>0</v>
      </c>
      <c r="Z13">
        <v>8.6250472575069418E-4</v>
      </c>
      <c r="AA13">
        <v>1.496567593532802E-3</v>
      </c>
      <c r="AB13">
        <v>2.8357496149805411E-3</v>
      </c>
      <c r="AC13">
        <v>6.8806469959229626E-4</v>
      </c>
      <c r="AD13">
        <v>9.5917016512047704E-4</v>
      </c>
      <c r="AE13">
        <v>1.8039535574266633E-3</v>
      </c>
      <c r="AF13">
        <v>1.185383784143103E-3</v>
      </c>
      <c r="AG13">
        <v>1.8727455188503691E-4</v>
      </c>
    </row>
    <row r="14" spans="1:33" x14ac:dyDescent="0.25">
      <c r="A14">
        <v>3.1674494522964135E-2</v>
      </c>
      <c r="B14">
        <v>6.1172818745825759E-2</v>
      </c>
      <c r="C14">
        <v>0.31839038493784466</v>
      </c>
      <c r="D14">
        <v>5.2645723494737428E-3</v>
      </c>
      <c r="E14">
        <v>0.11921672769337205</v>
      </c>
      <c r="F14">
        <v>2.7012038686044904E-2</v>
      </c>
      <c r="G14">
        <v>2.782570955765409E-5</v>
      </c>
      <c r="H14">
        <v>3.2261916317038262E-3</v>
      </c>
      <c r="I14">
        <v>9.8709637734791675E-2</v>
      </c>
      <c r="J14">
        <v>2.8220977970603502E-2</v>
      </c>
      <c r="K14">
        <v>7.3639415553822928E-3</v>
      </c>
      <c r="L14">
        <v>6.5829272118087881E-2</v>
      </c>
      <c r="M14">
        <v>1.404649026142164E-2</v>
      </c>
      <c r="N14">
        <v>2.6123911702429586E-2</v>
      </c>
      <c r="O14">
        <v>5.3641230470461182E-2</v>
      </c>
      <c r="P14">
        <v>2.5831086385641332E-3</v>
      </c>
      <c r="Q14">
        <v>5.0393509072443915E-2</v>
      </c>
      <c r="R14">
        <v>1.1001818378837441E-2</v>
      </c>
      <c r="S14">
        <v>1.5543727087045285E-6</v>
      </c>
      <c r="T14">
        <v>2.2414251990122931E-4</v>
      </c>
      <c r="U14">
        <v>0</v>
      </c>
      <c r="V14">
        <v>2.0738842423950856E-3</v>
      </c>
      <c r="W14">
        <v>1.5596382201218052E-3</v>
      </c>
      <c r="X14">
        <v>6.2213441064185145E-2</v>
      </c>
      <c r="Y14">
        <v>0</v>
      </c>
      <c r="Z14">
        <v>8.3489816303825156E-4</v>
      </c>
      <c r="AA14">
        <v>1.5246797847940036E-3</v>
      </c>
      <c r="AB14">
        <v>2.7319046691043907E-3</v>
      </c>
      <c r="AC14">
        <v>6.8376686235655263E-4</v>
      </c>
      <c r="AD14">
        <v>1.0363400098962587E-3</v>
      </c>
      <c r="AE14">
        <v>1.7537917759432144E-3</v>
      </c>
      <c r="AF14">
        <v>1.2685373563499365E-3</v>
      </c>
      <c r="AG14">
        <v>1.9446877939533486E-4</v>
      </c>
    </row>
    <row r="15" spans="1:33" x14ac:dyDescent="0.25">
      <c r="A15">
        <v>3.3316823172599722E-2</v>
      </c>
      <c r="B15">
        <v>5.2097606406602409E-2</v>
      </c>
      <c r="C15">
        <v>0.30922754994463392</v>
      </c>
      <c r="D15">
        <v>5.3310883076128903E-3</v>
      </c>
      <c r="E15">
        <v>0.12030632796454943</v>
      </c>
      <c r="F15">
        <v>2.5673334741353575E-2</v>
      </c>
      <c r="G15">
        <v>2.8678660797498567E-5</v>
      </c>
      <c r="H15">
        <v>3.229403071886008E-3</v>
      </c>
      <c r="I15">
        <v>0.10478887599535686</v>
      </c>
      <c r="J15">
        <v>2.9370819854013765E-2</v>
      </c>
      <c r="K15">
        <v>7.0178429031765759E-3</v>
      </c>
      <c r="L15">
        <v>6.7353177583359208E-2</v>
      </c>
      <c r="M15">
        <v>2.2972266962726782E-2</v>
      </c>
      <c r="N15">
        <v>2.525549809778355E-2</v>
      </c>
      <c r="O15">
        <v>5.3905940054937339E-2</v>
      </c>
      <c r="P15">
        <v>2.008559956738282E-3</v>
      </c>
      <c r="Q15">
        <v>5.0019483504810572E-2</v>
      </c>
      <c r="R15">
        <v>1.1551757484872031E-2</v>
      </c>
      <c r="S15">
        <v>1.5836117933026672E-6</v>
      </c>
      <c r="T15">
        <v>2.3432730721300855E-4</v>
      </c>
      <c r="U15">
        <v>0</v>
      </c>
      <c r="V15">
        <v>2.1033743825661253E-3</v>
      </c>
      <c r="W15">
        <v>1.4829059278906338E-3</v>
      </c>
      <c r="X15">
        <v>6.2416915535288969E-2</v>
      </c>
      <c r="Y15">
        <v>0</v>
      </c>
      <c r="Z15">
        <v>8.3763682024074121E-4</v>
      </c>
      <c r="AA15">
        <v>1.4851742791367646E-3</v>
      </c>
      <c r="AB15">
        <v>2.937123163254794E-3</v>
      </c>
      <c r="AC15">
        <v>7.1439459764752861E-4</v>
      </c>
      <c r="AD15">
        <v>1.0081657157575616E-3</v>
      </c>
      <c r="AE15">
        <v>1.825187263063257E-3</v>
      </c>
      <c r="AF15">
        <v>1.3027124776883556E-3</v>
      </c>
      <c r="AG15">
        <v>1.9546425064871664E-4</v>
      </c>
    </row>
    <row r="16" spans="1:33" x14ac:dyDescent="0.25">
      <c r="A16">
        <v>3.3962974702535481E-2</v>
      </c>
      <c r="B16">
        <v>5.8208647740812212E-2</v>
      </c>
      <c r="C16">
        <v>0.32805999079261672</v>
      </c>
      <c r="D16">
        <v>5.346418521281481E-3</v>
      </c>
      <c r="E16">
        <v>0.11579311323284799</v>
      </c>
      <c r="F16">
        <v>2.5750452401858699E-2</v>
      </c>
      <c r="G16">
        <v>2.7086820132404078E-5</v>
      </c>
      <c r="H16">
        <v>3.3060771269743938E-3</v>
      </c>
      <c r="I16">
        <v>9.5821952280094755E-2</v>
      </c>
      <c r="J16">
        <v>2.9766510474017911E-2</v>
      </c>
      <c r="K16">
        <v>7.4052624983706261E-3</v>
      </c>
      <c r="L16">
        <v>6.6539152019099157E-2</v>
      </c>
      <c r="M16">
        <v>1.3805534079565945E-2</v>
      </c>
      <c r="N16">
        <v>2.553360478163446E-2</v>
      </c>
      <c r="O16">
        <v>5.3567985914793011E-2</v>
      </c>
      <c r="P16">
        <v>2.7809053228444185E-3</v>
      </c>
      <c r="Q16">
        <v>5.0229555902268165E-2</v>
      </c>
      <c r="R16">
        <v>1.0833953324261758E-2</v>
      </c>
      <c r="S16">
        <v>1.5447518107662918E-6</v>
      </c>
      <c r="T16">
        <v>2.3360602442292096E-4</v>
      </c>
      <c r="U16">
        <v>0</v>
      </c>
      <c r="V16">
        <v>2.0973422253434799E-3</v>
      </c>
      <c r="W16">
        <v>1.6044777160254483E-3</v>
      </c>
      <c r="X16">
        <v>5.9193430242089756E-2</v>
      </c>
      <c r="Y16">
        <v>0</v>
      </c>
      <c r="Z16">
        <v>8.4404318962594304E-4</v>
      </c>
      <c r="AA16">
        <v>1.4064735233907995E-3</v>
      </c>
      <c r="AB16">
        <v>2.8072023192684896E-3</v>
      </c>
      <c r="AC16">
        <v>7.2917858860449222E-4</v>
      </c>
      <c r="AD16">
        <v>9.4642294671474104E-4</v>
      </c>
      <c r="AE16">
        <v>1.8174540127419557E-3</v>
      </c>
      <c r="AF16">
        <v>1.3965926518734286E-3</v>
      </c>
      <c r="AG16">
        <v>1.8305387207835316E-4</v>
      </c>
    </row>
    <row r="17" spans="1:33" x14ac:dyDescent="0.25">
      <c r="A17">
        <v>3.4317737827994944E-2</v>
      </c>
      <c r="B17">
        <v>5.3194045795246746E-2</v>
      </c>
      <c r="C17">
        <v>0.31575712948451345</v>
      </c>
      <c r="D17">
        <v>5.5415260446815629E-3</v>
      </c>
      <c r="E17">
        <v>0.11215268894774535</v>
      </c>
      <c r="F17">
        <v>2.6033545428853392E-2</v>
      </c>
      <c r="G17">
        <v>2.8557809157892756E-5</v>
      </c>
      <c r="H17">
        <v>3.2317073654160988E-3</v>
      </c>
      <c r="I17">
        <v>0.10068155505435109</v>
      </c>
      <c r="J17">
        <v>2.933850139262106E-2</v>
      </c>
      <c r="K17">
        <v>7.1148858302766656E-3</v>
      </c>
      <c r="L17">
        <v>7.0537934782603312E-2</v>
      </c>
      <c r="M17">
        <v>2.2496001262381288E-2</v>
      </c>
      <c r="N17">
        <v>2.6215840901420453E-2</v>
      </c>
      <c r="O17">
        <v>5.4552211686947648E-2</v>
      </c>
      <c r="P17">
        <v>2.1547932958862022E-3</v>
      </c>
      <c r="Q17">
        <v>5.0571978885242806E-2</v>
      </c>
      <c r="R17">
        <v>1.108930419777192E-2</v>
      </c>
      <c r="S17">
        <v>1.5697429255929137E-6</v>
      </c>
      <c r="T17">
        <v>2.3571213304598377E-4</v>
      </c>
      <c r="U17">
        <v>0</v>
      </c>
      <c r="V17">
        <v>2.2338669457056784E-3</v>
      </c>
      <c r="W17">
        <v>1.5827315157764177E-3</v>
      </c>
      <c r="X17">
        <v>6.0486585923245344E-2</v>
      </c>
      <c r="Y17">
        <v>0</v>
      </c>
      <c r="Z17">
        <v>8.4353273461596422E-4</v>
      </c>
      <c r="AA17">
        <v>1.5034970016525224E-3</v>
      </c>
      <c r="AB17">
        <v>2.8511482645786775E-3</v>
      </c>
      <c r="AC17">
        <v>7.156130583068636E-4</v>
      </c>
      <c r="AD17">
        <v>1.030500165719619E-3</v>
      </c>
      <c r="AE17">
        <v>1.9521590323620969E-3</v>
      </c>
      <c r="AF17">
        <v>1.3626949056417508E-3</v>
      </c>
      <c r="AG17">
        <v>1.9044258331178917E-4</v>
      </c>
    </row>
    <row r="18" spans="1:33" x14ac:dyDescent="0.25">
      <c r="A18">
        <v>3.352746253443549E-2</v>
      </c>
      <c r="B18">
        <v>5.8927339943449654E-2</v>
      </c>
      <c r="C18">
        <v>0.3159717536485635</v>
      </c>
      <c r="D18">
        <v>5.5038056759981165E-3</v>
      </c>
      <c r="E18">
        <v>0.1193667465714989</v>
      </c>
      <c r="F18">
        <v>2.6217033557331709E-2</v>
      </c>
      <c r="G18">
        <v>2.8178276801295037E-5</v>
      </c>
      <c r="H18">
        <v>3.3101844640980485E-3</v>
      </c>
      <c r="I18">
        <v>0.10180427187958142</v>
      </c>
      <c r="J18">
        <v>2.9931893887803544E-2</v>
      </c>
      <c r="K18">
        <v>7.4749647211780025E-3</v>
      </c>
      <c r="L18">
        <v>6.6334329791269159E-2</v>
      </c>
      <c r="M18">
        <v>1.4539067849015881E-2</v>
      </c>
      <c r="N18">
        <v>2.4309039634392463E-2</v>
      </c>
      <c r="O18">
        <v>5.2994868623427185E-2</v>
      </c>
      <c r="P18">
        <v>2.6834377412944745E-3</v>
      </c>
      <c r="Q18">
        <v>4.904076725069622E-2</v>
      </c>
      <c r="R18">
        <v>1.1539829468114033E-2</v>
      </c>
      <c r="S18">
        <v>1.6398811516147561E-6</v>
      </c>
      <c r="T18">
        <v>2.3927395688718353E-4</v>
      </c>
      <c r="U18">
        <v>0</v>
      </c>
      <c r="V18">
        <v>2.2159478349221351E-3</v>
      </c>
      <c r="W18">
        <v>1.6251585234945323E-3</v>
      </c>
      <c r="X18">
        <v>6.2006539412789066E-2</v>
      </c>
      <c r="Y18">
        <v>0</v>
      </c>
      <c r="Z18">
        <v>8.4790465157660129E-4</v>
      </c>
      <c r="AA18">
        <v>1.5729454578894992E-3</v>
      </c>
      <c r="AB18">
        <v>2.7240709028995801E-3</v>
      </c>
      <c r="AC18">
        <v>7.0443033014142063E-4</v>
      </c>
      <c r="AD18">
        <v>9.9640448986797301E-4</v>
      </c>
      <c r="AE18">
        <v>1.8324967080592582E-3</v>
      </c>
      <c r="AF18">
        <v>1.5333877623780496E-3</v>
      </c>
      <c r="AG18">
        <v>1.9482456899416362E-4</v>
      </c>
    </row>
    <row r="19" spans="1:33" x14ac:dyDescent="0.25">
      <c r="A19">
        <v>3.4585096750926532E-2</v>
      </c>
      <c r="B19">
        <v>5.4346763357534862E-2</v>
      </c>
      <c r="C19">
        <v>0.31947702295720498</v>
      </c>
      <c r="D19">
        <v>5.6543098544731656E-3</v>
      </c>
      <c r="E19">
        <v>0.11605263236978626</v>
      </c>
      <c r="F19">
        <v>2.5847045837768149E-2</v>
      </c>
      <c r="G19">
        <v>2.7441894705550838E-5</v>
      </c>
      <c r="H19">
        <v>3.2439893388396214E-3</v>
      </c>
      <c r="I19">
        <v>9.7623420097274247E-2</v>
      </c>
      <c r="J19">
        <v>2.9666455364951182E-2</v>
      </c>
      <c r="K19">
        <v>7.3641825450145391E-3</v>
      </c>
      <c r="L19">
        <v>6.7530078982190614E-2</v>
      </c>
      <c r="M19">
        <v>2.3537999650043641E-2</v>
      </c>
      <c r="N19">
        <v>2.5396903848618757E-2</v>
      </c>
      <c r="O19">
        <v>5.0414009966827752E-2</v>
      </c>
      <c r="P19">
        <v>2.0855559426066084E-3</v>
      </c>
      <c r="Q19">
        <v>4.8685387806436664E-2</v>
      </c>
      <c r="R19">
        <v>1.1104513062306249E-2</v>
      </c>
      <c r="S19">
        <v>1.5701509371790647E-6</v>
      </c>
      <c r="T19">
        <v>2.3128229791392543E-4</v>
      </c>
      <c r="U19">
        <v>0</v>
      </c>
      <c r="V19">
        <v>2.1266060632368538E-3</v>
      </c>
      <c r="W19">
        <v>1.5965497501085552E-3</v>
      </c>
      <c r="X19">
        <v>6.3014678365537424E-2</v>
      </c>
      <c r="Y19">
        <v>0</v>
      </c>
      <c r="Z19">
        <v>8.3184809278493766E-4</v>
      </c>
      <c r="AA19">
        <v>1.583125155055266E-3</v>
      </c>
      <c r="AB19">
        <v>2.8004130840619305E-3</v>
      </c>
      <c r="AC19">
        <v>7.24620943248588E-4</v>
      </c>
      <c r="AD19">
        <v>1.0298218712287126E-3</v>
      </c>
      <c r="AE19">
        <v>1.7488731953881217E-3</v>
      </c>
      <c r="AF19">
        <v>1.478306647858388E-3</v>
      </c>
      <c r="AG19">
        <v>1.8949475513085236E-4</v>
      </c>
    </row>
    <row r="20" spans="1:33" x14ac:dyDescent="0.25">
      <c r="A20">
        <v>3.4485141772187991E-2</v>
      </c>
      <c r="B20">
        <v>5.7683852229061479E-2</v>
      </c>
      <c r="C20">
        <v>0.32129809394252823</v>
      </c>
      <c r="D20">
        <v>5.5251504077506409E-3</v>
      </c>
      <c r="E20">
        <v>0.12072163883390886</v>
      </c>
      <c r="F20">
        <v>2.5651526944297509E-2</v>
      </c>
      <c r="G20">
        <v>2.8254918620638092E-5</v>
      </c>
      <c r="H20">
        <v>3.430327172822397E-3</v>
      </c>
      <c r="I20">
        <v>9.7297627002390377E-2</v>
      </c>
      <c r="J20">
        <v>3.0798432393184402E-2</v>
      </c>
      <c r="K20">
        <v>7.196899523792712E-3</v>
      </c>
      <c r="L20">
        <v>6.7485617663906497E-2</v>
      </c>
      <c r="M20">
        <v>1.4007142412220907E-2</v>
      </c>
      <c r="N20">
        <v>2.5757626279927014E-2</v>
      </c>
      <c r="O20">
        <v>5.2446401105690099E-2</v>
      </c>
      <c r="P20">
        <v>2.7074914403864376E-3</v>
      </c>
      <c r="Q20">
        <v>4.6702812041072357E-2</v>
      </c>
      <c r="R20">
        <v>1.1383934354950522E-2</v>
      </c>
      <c r="S20">
        <v>1.6514141551677803E-6</v>
      </c>
      <c r="T20">
        <v>2.2756220408286224E-4</v>
      </c>
      <c r="U20">
        <v>0</v>
      </c>
      <c r="V20">
        <v>2.0867029616159095E-3</v>
      </c>
      <c r="W20">
        <v>1.5702883820357409E-3</v>
      </c>
      <c r="X20">
        <v>6.1116353970568603E-2</v>
      </c>
      <c r="Y20">
        <v>0</v>
      </c>
      <c r="Z20">
        <v>8.6207906306092039E-4</v>
      </c>
      <c r="AA20">
        <v>1.5778996746082085E-3</v>
      </c>
      <c r="AB20">
        <v>2.6383993015433966E-3</v>
      </c>
      <c r="AC20">
        <v>6.8099931881047601E-4</v>
      </c>
      <c r="AD20">
        <v>1.012996273926313E-3</v>
      </c>
      <c r="AE20">
        <v>1.8690336938577915E-3</v>
      </c>
      <c r="AF20">
        <v>1.5445148501755759E-3</v>
      </c>
      <c r="AG20">
        <v>2.035484528599211E-4</v>
      </c>
    </row>
    <row r="21" spans="1:33" x14ac:dyDescent="0.25">
      <c r="A21">
        <v>3.4331947860804089E-2</v>
      </c>
      <c r="B21">
        <v>5.1881157705502133E-2</v>
      </c>
      <c r="C21">
        <v>0.32220910272575415</v>
      </c>
      <c r="D21">
        <v>5.4060862384897775E-3</v>
      </c>
      <c r="E21">
        <v>0.11261203150773563</v>
      </c>
      <c r="F21">
        <v>2.5399889344844724E-2</v>
      </c>
      <c r="G21">
        <v>2.7489601959659494E-5</v>
      </c>
      <c r="H21">
        <v>3.1896984684757282E-3</v>
      </c>
      <c r="I21">
        <v>9.6748467298426261E-2</v>
      </c>
      <c r="J21">
        <v>2.9093909841287492E-2</v>
      </c>
      <c r="K21">
        <v>7.2696333587864903E-3</v>
      </c>
      <c r="L21">
        <v>7.1824145062340472E-2</v>
      </c>
      <c r="M21">
        <v>2.3681787909291072E-2</v>
      </c>
      <c r="N21">
        <v>2.5519116567760666E-2</v>
      </c>
      <c r="O21">
        <v>5.1909802382754625E-2</v>
      </c>
      <c r="P21">
        <v>2.037531673185833E-3</v>
      </c>
      <c r="Q21">
        <v>4.8380641205045725E-2</v>
      </c>
      <c r="R21">
        <v>1.1609832920856242E-2</v>
      </c>
      <c r="S21">
        <v>1.582665200780751E-6</v>
      </c>
      <c r="T21">
        <v>2.4550375806476314E-4</v>
      </c>
      <c r="U21">
        <v>0</v>
      </c>
      <c r="V21">
        <v>2.0980360154074455E-3</v>
      </c>
      <c r="W21">
        <v>1.6202782240769291E-3</v>
      </c>
      <c r="X21">
        <v>6.2646540301272147E-2</v>
      </c>
      <c r="Y21">
        <v>0</v>
      </c>
      <c r="Z21">
        <v>8.4238266621098235E-4</v>
      </c>
      <c r="AA21">
        <v>1.5683743284620919E-3</v>
      </c>
      <c r="AB21">
        <v>2.6641489932437454E-3</v>
      </c>
      <c r="AC21">
        <v>7.2633499681560936E-4</v>
      </c>
      <c r="AD21">
        <v>9.8003535062390098E-4</v>
      </c>
      <c r="AE21">
        <v>1.718927448878711E-3</v>
      </c>
      <c r="AF21">
        <v>1.5570529544048609E-3</v>
      </c>
      <c r="AG21">
        <v>1.9853062403732771E-4</v>
      </c>
    </row>
    <row r="22" spans="1:33" x14ac:dyDescent="0.25">
      <c r="A22">
        <v>3.4828246453068729E-2</v>
      </c>
      <c r="B22">
        <v>6.1673242169376148E-2</v>
      </c>
      <c r="C22">
        <v>0.32577500051123143</v>
      </c>
      <c r="D22">
        <v>5.2480174310026648E-3</v>
      </c>
      <c r="E22">
        <v>0.11717406018092619</v>
      </c>
      <c r="F22">
        <v>2.4954557598829551E-2</v>
      </c>
      <c r="G22">
        <v>2.7944270928815548E-5</v>
      </c>
      <c r="H22">
        <v>3.1393473094950379E-3</v>
      </c>
      <c r="I22">
        <v>9.670305804847254E-2</v>
      </c>
      <c r="J22">
        <v>2.955376510602576E-2</v>
      </c>
      <c r="K22">
        <v>6.8276895992651666E-3</v>
      </c>
      <c r="L22">
        <v>6.5897197346099654E-2</v>
      </c>
      <c r="M22">
        <v>1.3399821211495605E-2</v>
      </c>
      <c r="N22">
        <v>2.5551228901567462E-2</v>
      </c>
      <c r="O22">
        <v>4.9830432570862213E-2</v>
      </c>
      <c r="P22">
        <v>2.5998547722702442E-3</v>
      </c>
      <c r="Q22">
        <v>4.9294973518043357E-2</v>
      </c>
      <c r="R22">
        <v>1.1183087729511794E-2</v>
      </c>
      <c r="S22">
        <v>1.5677417590614455E-6</v>
      </c>
      <c r="T22">
        <v>2.260087004161944E-4</v>
      </c>
      <c r="U22">
        <v>0</v>
      </c>
      <c r="V22">
        <v>2.069447048884585E-3</v>
      </c>
      <c r="W22">
        <v>1.5190211494296362E-3</v>
      </c>
      <c r="X22">
        <v>6.2108655471277779E-2</v>
      </c>
      <c r="Y22">
        <v>0</v>
      </c>
      <c r="Z22">
        <v>8.3161556631489685E-4</v>
      </c>
      <c r="AA22">
        <v>1.4927934223728306E-3</v>
      </c>
      <c r="AB22">
        <v>2.7945801511504186E-3</v>
      </c>
      <c r="AC22">
        <v>7.2437278930858153E-4</v>
      </c>
      <c r="AD22">
        <v>9.6884984612041172E-4</v>
      </c>
      <c r="AE22">
        <v>1.6973564917566494E-3</v>
      </c>
      <c r="AF22">
        <v>1.717535268751012E-3</v>
      </c>
      <c r="AG22">
        <v>1.8667162398574314E-4</v>
      </c>
    </row>
    <row r="23" spans="1:33" x14ac:dyDescent="0.25">
      <c r="A23">
        <v>3.4475439809095211E-2</v>
      </c>
      <c r="B23">
        <v>5.1602627049647E-2</v>
      </c>
      <c r="C23">
        <v>0.31349611786338705</v>
      </c>
      <c r="D23">
        <v>5.4817412848042341E-3</v>
      </c>
      <c r="E23">
        <v>0.11607776004616535</v>
      </c>
      <c r="F23">
        <v>2.6301617757165968E-2</v>
      </c>
      <c r="G23">
        <v>2.6659723928993161E-5</v>
      </c>
      <c r="H23">
        <v>3.2048487641144303E-3</v>
      </c>
      <c r="I23">
        <v>0.10173367796878503</v>
      </c>
      <c r="J23">
        <v>2.9969935593264271E-2</v>
      </c>
      <c r="K23">
        <v>7.165330339349082E-3</v>
      </c>
      <c r="L23">
        <v>6.7000985504732477E-2</v>
      </c>
      <c r="M23">
        <v>2.2838129361198896E-2</v>
      </c>
      <c r="N23">
        <v>2.4773867003160945E-2</v>
      </c>
      <c r="O23">
        <v>5.1352777839805866E-2</v>
      </c>
      <c r="P23">
        <v>2.122845799941694E-3</v>
      </c>
      <c r="Q23">
        <v>5.1729970751254142E-2</v>
      </c>
      <c r="R23">
        <v>1.1351251874839128E-2</v>
      </c>
      <c r="S23">
        <v>1.5805848126403549E-6</v>
      </c>
      <c r="T23">
        <v>2.2793063970819104E-4</v>
      </c>
      <c r="U23">
        <v>0</v>
      </c>
      <c r="V23">
        <v>2.1417538042363495E-3</v>
      </c>
      <c r="W23">
        <v>1.4836847775521005E-3</v>
      </c>
      <c r="X23">
        <v>6.4801831608973348E-2</v>
      </c>
      <c r="Y23">
        <v>0</v>
      </c>
      <c r="Z23">
        <v>8.066792600433519E-4</v>
      </c>
      <c r="AA23">
        <v>1.5472804838179068E-3</v>
      </c>
      <c r="AB23">
        <v>2.8523942045500582E-3</v>
      </c>
      <c r="AC23">
        <v>7.0214163080065779E-4</v>
      </c>
      <c r="AD23">
        <v>9.9553491919299577E-4</v>
      </c>
      <c r="AE23">
        <v>1.8475314726057975E-3</v>
      </c>
      <c r="AF23">
        <v>1.6928461443113782E-3</v>
      </c>
      <c r="AG23">
        <v>1.9322613475534136E-4</v>
      </c>
    </row>
    <row r="24" spans="1:33" x14ac:dyDescent="0.25">
      <c r="A24">
        <v>3.4617550342470618E-2</v>
      </c>
      <c r="B24">
        <v>6.2554302650375801E-2</v>
      </c>
      <c r="C24">
        <v>0.30780493957110089</v>
      </c>
      <c r="D24">
        <v>5.3181468387864753E-3</v>
      </c>
      <c r="E24">
        <v>0.11776634693393546</v>
      </c>
      <c r="F24">
        <v>2.5955290190754637E-2</v>
      </c>
      <c r="G24">
        <v>2.9550766031997085E-5</v>
      </c>
      <c r="H24">
        <v>3.2467299065045124E-3</v>
      </c>
      <c r="I24">
        <v>0.10207985860261427</v>
      </c>
      <c r="J24">
        <v>2.8833764836253408E-2</v>
      </c>
      <c r="K24">
        <v>7.390566687098951E-3</v>
      </c>
      <c r="L24">
        <v>6.8683818212234085E-2</v>
      </c>
      <c r="M24">
        <v>1.4712739818534142E-2</v>
      </c>
      <c r="N24">
        <v>2.6294790737766787E-2</v>
      </c>
      <c r="O24">
        <v>4.9570583382910087E-2</v>
      </c>
      <c r="P24">
        <v>2.7333824442838154E-3</v>
      </c>
      <c r="Q24">
        <v>5.1481405509818327E-2</v>
      </c>
      <c r="R24">
        <v>1.1396179221372702E-2</v>
      </c>
      <c r="S24">
        <v>1.5429970463495148E-6</v>
      </c>
      <c r="T24">
        <v>2.4104616348323687E-4</v>
      </c>
      <c r="U24">
        <v>0</v>
      </c>
      <c r="V24">
        <v>2.110758148978013E-3</v>
      </c>
      <c r="W24">
        <v>1.610467734069579E-3</v>
      </c>
      <c r="X24">
        <v>6.488863687858111E-2</v>
      </c>
      <c r="Y24">
        <v>0</v>
      </c>
      <c r="Z24">
        <v>8.0452207662569787E-4</v>
      </c>
      <c r="AA24">
        <v>1.5129896939510357E-3</v>
      </c>
      <c r="AB24">
        <v>2.8735381433323747E-3</v>
      </c>
      <c r="AC24">
        <v>7.345230902302683E-4</v>
      </c>
      <c r="AD24">
        <v>9.6918961228158065E-4</v>
      </c>
      <c r="AE24">
        <v>1.8876576713305077E-3</v>
      </c>
      <c r="AF24">
        <v>1.7015840201382677E-3</v>
      </c>
      <c r="AG24">
        <v>1.9359711710501093E-4</v>
      </c>
    </row>
    <row r="25" spans="1:33" x14ac:dyDescent="0.25">
      <c r="A25">
        <v>3.5616951978814058E-2</v>
      </c>
      <c r="B25">
        <v>5.0901711199068521E-2</v>
      </c>
      <c r="C25">
        <v>0.32139899029592217</v>
      </c>
      <c r="D25">
        <v>5.5440391053557768E-3</v>
      </c>
      <c r="E25">
        <v>0.11336668066673758</v>
      </c>
      <c r="F25">
        <v>2.6771475733929188E-2</v>
      </c>
      <c r="G25">
        <v>2.8608728528036222E-5</v>
      </c>
      <c r="H25">
        <v>3.3114736519443059E-3</v>
      </c>
      <c r="I25">
        <v>0.10175868698918639</v>
      </c>
      <c r="J25">
        <v>2.7991881561247624E-2</v>
      </c>
      <c r="K25">
        <v>7.4013349860987208E-3</v>
      </c>
      <c r="L25">
        <v>6.4436648439242517E-2</v>
      </c>
      <c r="M25">
        <v>2.2641577510265579E-2</v>
      </c>
      <c r="N25">
        <v>2.5681150620483692E-2</v>
      </c>
      <c r="O25">
        <v>5.4790805076287363E-2</v>
      </c>
      <c r="P25">
        <v>2.1370262452337879E-3</v>
      </c>
      <c r="Q25">
        <v>5.0002027651558444E-2</v>
      </c>
      <c r="R25">
        <v>1.1235110978394476E-2</v>
      </c>
      <c r="S25">
        <v>1.5284795950609189E-6</v>
      </c>
      <c r="T25">
        <v>2.3428145959496929E-4</v>
      </c>
      <c r="U25">
        <v>0</v>
      </c>
      <c r="V25">
        <v>2.2218921441061615E-3</v>
      </c>
      <c r="W25">
        <v>1.5818029887770496E-3</v>
      </c>
      <c r="X25">
        <v>6.0120300473042454E-2</v>
      </c>
      <c r="Y25">
        <v>0</v>
      </c>
      <c r="Z25">
        <v>8.3676419653437378E-4</v>
      </c>
      <c r="AA25">
        <v>1.5309542851798489E-3</v>
      </c>
      <c r="AB25">
        <v>2.8709144907782865E-3</v>
      </c>
      <c r="AC25">
        <v>7.1206259366868958E-4</v>
      </c>
      <c r="AD25">
        <v>1.0128274347581329E-3</v>
      </c>
      <c r="AE25">
        <v>1.8995933113934219E-3</v>
      </c>
      <c r="AF25">
        <v>1.7729076967830098E-3</v>
      </c>
      <c r="AG25">
        <v>1.8798902749036774E-4</v>
      </c>
    </row>
    <row r="26" spans="1:33" x14ac:dyDescent="0.25">
      <c r="A26">
        <v>3.5139056413242671E-2</v>
      </c>
      <c r="B26">
        <v>6.2063813872165648E-2</v>
      </c>
      <c r="C26">
        <v>0.30632684845936359</v>
      </c>
      <c r="D26">
        <v>5.3867973728127369E-3</v>
      </c>
      <c r="E26">
        <v>0.11685567715835778</v>
      </c>
      <c r="F26">
        <v>2.6265942341819143E-2</v>
      </c>
      <c r="G26">
        <v>2.8785410051367308E-5</v>
      </c>
      <c r="H26">
        <v>3.5332436849747489E-3</v>
      </c>
      <c r="I26">
        <v>0.10144112196092826</v>
      </c>
      <c r="J26">
        <v>2.9585578205836974E-2</v>
      </c>
      <c r="K26">
        <v>7.1680847628874467E-3</v>
      </c>
      <c r="L26">
        <v>6.9645624100345818E-2</v>
      </c>
      <c r="M26">
        <v>1.5269452371647497E-2</v>
      </c>
      <c r="N26">
        <v>2.646768502577013E-2</v>
      </c>
      <c r="O26">
        <v>5.1465635494432858E-2</v>
      </c>
      <c r="P26">
        <v>2.7879141948758579E-3</v>
      </c>
      <c r="Q26">
        <v>5.1061770540084844E-2</v>
      </c>
      <c r="R26">
        <v>1.1889881778607822E-2</v>
      </c>
      <c r="S26">
        <v>1.6126665333626308E-6</v>
      </c>
      <c r="T26">
        <v>2.3926693206350661E-4</v>
      </c>
      <c r="U26">
        <v>0</v>
      </c>
      <c r="V26">
        <v>2.1491349666937351E-3</v>
      </c>
      <c r="W26">
        <v>1.6900056069434569E-3</v>
      </c>
      <c r="X26">
        <v>6.2658775843462355E-2</v>
      </c>
      <c r="Y26">
        <v>0</v>
      </c>
      <c r="Z26">
        <v>8.6553976648969042E-4</v>
      </c>
      <c r="AA26">
        <v>1.5657552515646914E-3</v>
      </c>
      <c r="AB26">
        <v>2.8040923498946109E-3</v>
      </c>
      <c r="AC26">
        <v>7.8071733190795273E-4</v>
      </c>
      <c r="AD26">
        <v>1.0219629073503057E-3</v>
      </c>
      <c r="AE26">
        <v>1.8260425787782195E-3</v>
      </c>
      <c r="AF26">
        <v>1.8202350986432098E-3</v>
      </c>
      <c r="AG26">
        <v>1.9394555146987768E-4</v>
      </c>
    </row>
    <row r="27" spans="1:33" x14ac:dyDescent="0.25">
      <c r="A27">
        <v>3.4301201179242499E-2</v>
      </c>
      <c r="B27">
        <v>5.0824225281008301E-2</v>
      </c>
      <c r="C27">
        <v>0.31615035003862074</v>
      </c>
      <c r="D27">
        <v>5.3837969957517672E-3</v>
      </c>
      <c r="E27">
        <v>0.11630255496060531</v>
      </c>
      <c r="F27">
        <v>2.6370104551604243E-2</v>
      </c>
      <c r="G27">
        <v>2.7876102744939105E-5</v>
      </c>
      <c r="H27">
        <v>3.204469016129005E-3</v>
      </c>
      <c r="I27">
        <v>0.10591991331028171</v>
      </c>
      <c r="J27">
        <v>2.8482792463879025E-2</v>
      </c>
      <c r="K27">
        <v>7.2140708178711713E-3</v>
      </c>
      <c r="L27">
        <v>7.0757619953446246E-2</v>
      </c>
      <c r="M27">
        <v>2.2324173137676626E-2</v>
      </c>
      <c r="N27">
        <v>2.545755132500864E-2</v>
      </c>
      <c r="O27">
        <v>4.7891158747388286E-2</v>
      </c>
      <c r="P27">
        <v>2.1434833349635763E-3</v>
      </c>
      <c r="Q27">
        <v>4.9541730707975198E-2</v>
      </c>
      <c r="R27">
        <v>1.1425907967676998E-2</v>
      </c>
      <c r="S27">
        <v>1.604362917780437E-6</v>
      </c>
      <c r="T27">
        <v>2.3812707133720796E-4</v>
      </c>
      <c r="U27">
        <v>0</v>
      </c>
      <c r="V27">
        <v>2.1600483491380504E-3</v>
      </c>
      <c r="W27">
        <v>1.5629578134097103E-3</v>
      </c>
      <c r="X27">
        <v>6.1556920593566607E-2</v>
      </c>
      <c r="Y27">
        <v>0</v>
      </c>
      <c r="Z27">
        <v>8.4569763148230977E-4</v>
      </c>
      <c r="AA27">
        <v>1.5345462992242044E-3</v>
      </c>
      <c r="AB27">
        <v>2.7466519183489144E-3</v>
      </c>
      <c r="AC27">
        <v>7.1420056267203214E-4</v>
      </c>
      <c r="AD27">
        <v>9.9154742560099733E-4</v>
      </c>
      <c r="AE27">
        <v>1.8162979846727384E-3</v>
      </c>
      <c r="AF27">
        <v>1.916666706704883E-3</v>
      </c>
      <c r="AG27">
        <v>1.9175338905029853E-4</v>
      </c>
    </row>
    <row r="28" spans="1:33" x14ac:dyDescent="0.25">
      <c r="A28">
        <v>3.1314342154196532E-2</v>
      </c>
      <c r="B28">
        <v>5.5786173519787069E-2</v>
      </c>
      <c r="C28">
        <v>0.32628901568738672</v>
      </c>
      <c r="D28">
        <v>5.4710779907677087E-3</v>
      </c>
      <c r="E28">
        <v>0.11666736711043708</v>
      </c>
      <c r="F28">
        <v>2.7234618631462013E-2</v>
      </c>
      <c r="G28">
        <v>2.6607017395224781E-5</v>
      </c>
      <c r="H28">
        <v>3.2220342950532452E-3</v>
      </c>
      <c r="I28">
        <v>9.9498293212137712E-2</v>
      </c>
      <c r="J28">
        <v>2.9564480449077557E-2</v>
      </c>
      <c r="K28">
        <v>6.9771038831092204E-3</v>
      </c>
      <c r="L28">
        <v>6.6626138983956626E-2</v>
      </c>
      <c r="M28">
        <v>1.3836337395510365E-2</v>
      </c>
      <c r="N28">
        <v>2.5142668251731642E-2</v>
      </c>
      <c r="O28">
        <v>5.2510326167326232E-2</v>
      </c>
      <c r="P28">
        <v>2.5275382847939148E-3</v>
      </c>
      <c r="Q28">
        <v>5.0103087909044115E-2</v>
      </c>
      <c r="R28">
        <v>1.1086837595402925E-2</v>
      </c>
      <c r="S28">
        <v>1.5926280238697249E-6</v>
      </c>
      <c r="T28">
        <v>2.3430597011848571E-4</v>
      </c>
      <c r="U28">
        <v>0</v>
      </c>
      <c r="V28">
        <v>2.0958313363589401E-3</v>
      </c>
      <c r="W28">
        <v>1.5558794471096891E-3</v>
      </c>
      <c r="X28">
        <v>6.1612623838068779E-2</v>
      </c>
      <c r="Y28">
        <v>0</v>
      </c>
      <c r="Z28">
        <v>8.0555499637088748E-4</v>
      </c>
      <c r="AA28">
        <v>1.5507143825105793E-3</v>
      </c>
      <c r="AB28">
        <v>2.7648982595955339E-3</v>
      </c>
      <c r="AC28">
        <v>7.0971754806026699E-4</v>
      </c>
      <c r="AD28">
        <v>9.8991535042653399E-4</v>
      </c>
      <c r="AE28">
        <v>1.7076542619905526E-3</v>
      </c>
      <c r="AF28">
        <v>1.9027406983767386E-3</v>
      </c>
      <c r="AG28">
        <v>1.8452274441332637E-4</v>
      </c>
    </row>
    <row r="29" spans="1:33" x14ac:dyDescent="0.25">
      <c r="A29">
        <v>3.4318926127126372E-2</v>
      </c>
      <c r="B29">
        <v>4.9838882995578017E-2</v>
      </c>
      <c r="C29">
        <v>0.3161901211384352</v>
      </c>
      <c r="D29">
        <v>5.722522937771729E-3</v>
      </c>
      <c r="E29">
        <v>0.11734820218084316</v>
      </c>
      <c r="F29">
        <v>2.6214931757514652E-2</v>
      </c>
      <c r="G29">
        <v>2.7845236708706837E-5</v>
      </c>
      <c r="H29">
        <v>3.3657176272722036E-3</v>
      </c>
      <c r="I29">
        <v>9.8227187291214685E-2</v>
      </c>
      <c r="J29">
        <v>3.0762741289006731E-2</v>
      </c>
      <c r="K29">
        <v>7.2994050438716209E-3</v>
      </c>
      <c r="L29">
        <v>6.9248119114690532E-2</v>
      </c>
      <c r="M29">
        <v>2.4341651174921687E-2</v>
      </c>
      <c r="N29">
        <v>2.5955830771869168E-2</v>
      </c>
      <c r="O29">
        <v>5.0015815179495285E-2</v>
      </c>
      <c r="P29">
        <v>2.171981051684545E-3</v>
      </c>
      <c r="Q29">
        <v>5.280745360854653E-2</v>
      </c>
      <c r="R29">
        <v>1.2026848767146601E-2</v>
      </c>
      <c r="S29">
        <v>1.6173681900986471E-6</v>
      </c>
      <c r="T29">
        <v>2.2463368831984694E-4</v>
      </c>
      <c r="U29">
        <v>0</v>
      </c>
      <c r="V29">
        <v>2.1962022758476667E-3</v>
      </c>
      <c r="W29">
        <v>1.4767845615890752E-3</v>
      </c>
      <c r="X29">
        <v>5.9207935073319645E-2</v>
      </c>
      <c r="Y29">
        <v>0</v>
      </c>
      <c r="Z29">
        <v>8.5597911838655228E-4</v>
      </c>
      <c r="AA29">
        <v>1.570464722828135E-3</v>
      </c>
      <c r="AB29">
        <v>2.9659037453355869E-3</v>
      </c>
      <c r="AC29">
        <v>7.2779998177443747E-4</v>
      </c>
      <c r="AD29">
        <v>9.9019185982445845E-4</v>
      </c>
      <c r="AE29">
        <v>1.8268245605546117E-3</v>
      </c>
      <c r="AF29">
        <v>1.8837643478620662E-3</v>
      </c>
      <c r="AG29">
        <v>1.8771540247034498E-4</v>
      </c>
    </row>
    <row r="30" spans="1:33" x14ac:dyDescent="0.25">
      <c r="A30">
        <v>3.4812742395478435E-2</v>
      </c>
      <c r="B30">
        <v>6.088759624168931E-2</v>
      </c>
      <c r="C30">
        <v>0.31180689373338322</v>
      </c>
      <c r="D30">
        <v>5.4554211679442724E-3</v>
      </c>
      <c r="E30">
        <v>0.1141914718174389</v>
      </c>
      <c r="F30">
        <v>2.4891618350217876E-2</v>
      </c>
      <c r="G30">
        <v>2.8899016256090284E-5</v>
      </c>
      <c r="H30">
        <v>3.2843677369242073E-3</v>
      </c>
      <c r="I30">
        <v>0.10390096745190694</v>
      </c>
      <c r="J30">
        <v>2.9925990965148218E-2</v>
      </c>
      <c r="K30">
        <v>6.8007147338498102E-3</v>
      </c>
      <c r="L30">
        <v>6.7415850157863777E-2</v>
      </c>
      <c r="M30">
        <v>1.479383398289901E-2</v>
      </c>
      <c r="N30">
        <v>2.5428606596072312E-2</v>
      </c>
      <c r="O30">
        <v>5.1543110114682968E-2</v>
      </c>
      <c r="P30">
        <v>2.6874225681245397E-3</v>
      </c>
      <c r="Q30">
        <v>5.2399983829893776E-2</v>
      </c>
      <c r="R30">
        <v>1.0960855148938548E-2</v>
      </c>
      <c r="S30">
        <v>1.648276267055459E-6</v>
      </c>
      <c r="T30">
        <v>2.380563492728711E-4</v>
      </c>
      <c r="U30">
        <v>0</v>
      </c>
      <c r="V30">
        <v>2.0966595095424216E-3</v>
      </c>
      <c r="W30">
        <v>1.5861325239013805E-3</v>
      </c>
      <c r="X30">
        <v>6.3975795459435034E-2</v>
      </c>
      <c r="Y30">
        <v>0</v>
      </c>
      <c r="Z30">
        <v>8.3120768621721417E-4</v>
      </c>
      <c r="AA30">
        <v>1.4984469405929829E-3</v>
      </c>
      <c r="AB30">
        <v>2.8021582743113409E-3</v>
      </c>
      <c r="AC30">
        <v>7.3696784432368881E-4</v>
      </c>
      <c r="AD30">
        <v>1.0019873344286278E-3</v>
      </c>
      <c r="AE30">
        <v>1.7916866477766854E-3</v>
      </c>
      <c r="AF30">
        <v>2.0270953108306642E-3</v>
      </c>
      <c r="AG30">
        <v>1.9581183438788593E-4</v>
      </c>
    </row>
    <row r="31" spans="1:33" x14ac:dyDescent="0.25">
      <c r="A31">
        <v>3.2960695448961033E-2</v>
      </c>
      <c r="B31">
        <v>5.1166851360020367E-2</v>
      </c>
      <c r="C31">
        <v>0.32487303405780005</v>
      </c>
      <c r="D31">
        <v>5.4005635988583368E-3</v>
      </c>
      <c r="E31">
        <v>0.11597119301175954</v>
      </c>
      <c r="F31">
        <v>2.6043041409907718E-2</v>
      </c>
      <c r="G31">
        <v>2.8539828585662731E-5</v>
      </c>
      <c r="H31">
        <v>3.1457587989274761E-3</v>
      </c>
      <c r="I31">
        <v>9.9518277508250041E-2</v>
      </c>
      <c r="J31">
        <v>3.0437121661854021E-2</v>
      </c>
      <c r="K31">
        <v>7.606274041088561E-3</v>
      </c>
      <c r="L31">
        <v>6.5467551191684445E-2</v>
      </c>
      <c r="M31">
        <v>2.2358205954736147E-2</v>
      </c>
      <c r="N31">
        <v>2.6336361608749175E-2</v>
      </c>
      <c r="O31">
        <v>4.7128612396909228E-2</v>
      </c>
      <c r="P31">
        <v>2.0841756116001015E-3</v>
      </c>
      <c r="Q31">
        <v>5.0585473410856396E-2</v>
      </c>
      <c r="R31">
        <v>1.1612392376590886E-2</v>
      </c>
      <c r="S31">
        <v>1.5633231710066945E-6</v>
      </c>
      <c r="T31">
        <v>2.367071607899745E-4</v>
      </c>
      <c r="U31">
        <v>0</v>
      </c>
      <c r="V31">
        <v>2.184633073084829E-3</v>
      </c>
      <c r="W31">
        <v>1.5571512086529427E-3</v>
      </c>
      <c r="X31">
        <v>6.261437915344123E-2</v>
      </c>
      <c r="Y31">
        <v>0</v>
      </c>
      <c r="Z31">
        <v>8.2838094214310212E-4</v>
      </c>
      <c r="AA31">
        <v>1.5196867268805862E-3</v>
      </c>
      <c r="AB31">
        <v>2.64419634504023E-3</v>
      </c>
      <c r="AC31">
        <v>7.1297102932362671E-4</v>
      </c>
      <c r="AD31">
        <v>9.8608856558365736E-4</v>
      </c>
      <c r="AE31">
        <v>1.8069296860602285E-3</v>
      </c>
      <c r="AF31">
        <v>1.9908338589181467E-3</v>
      </c>
      <c r="AG31">
        <v>1.9235564977139339E-4</v>
      </c>
    </row>
    <row r="32" spans="1:33" x14ac:dyDescent="0.25">
      <c r="A32">
        <v>3.3962348270242519E-2</v>
      </c>
      <c r="B32">
        <v>5.8430933297951924E-2</v>
      </c>
      <c r="C32">
        <v>0.31626634878899967</v>
      </c>
      <c r="D32">
        <v>5.6856891548892315E-3</v>
      </c>
      <c r="E32">
        <v>0.11700634976453944</v>
      </c>
      <c r="F32">
        <v>2.7028081159742628E-2</v>
      </c>
      <c r="G32">
        <v>2.8616891367649388E-5</v>
      </c>
      <c r="H32">
        <v>3.2705282995452601E-3</v>
      </c>
      <c r="I32">
        <v>0.10324558029112643</v>
      </c>
      <c r="J32">
        <v>3.0452769001224182E-2</v>
      </c>
      <c r="K32">
        <v>6.8644906554339701E-3</v>
      </c>
      <c r="L32">
        <v>6.5657680896151233E-2</v>
      </c>
      <c r="M32">
        <v>1.3941795191152411E-2</v>
      </c>
      <c r="N32">
        <v>2.6167110748138316E-2</v>
      </c>
      <c r="O32">
        <v>4.692365586268981E-2</v>
      </c>
      <c r="P32">
        <v>2.6749350305462919E-3</v>
      </c>
      <c r="Q32">
        <v>5.2755156850343994E-2</v>
      </c>
      <c r="R32">
        <v>1.1095223560640372E-2</v>
      </c>
      <c r="S32">
        <v>1.5602812659945556E-6</v>
      </c>
      <c r="T32">
        <v>2.4503240150552821E-4</v>
      </c>
      <c r="U32">
        <v>0</v>
      </c>
      <c r="V32">
        <v>2.1204778155540925E-3</v>
      </c>
      <c r="W32">
        <v>1.6397213601792497E-3</v>
      </c>
      <c r="X32">
        <v>6.3548640031921094E-2</v>
      </c>
      <c r="Y32">
        <v>0</v>
      </c>
      <c r="Z32">
        <v>8.5213171134474624E-4</v>
      </c>
      <c r="AA32">
        <v>1.4437939960443981E-3</v>
      </c>
      <c r="AB32">
        <v>2.8906464179125099E-3</v>
      </c>
      <c r="AC32">
        <v>7.0924231630257106E-4</v>
      </c>
      <c r="AD32">
        <v>1.0155271796660867E-3</v>
      </c>
      <c r="AE32">
        <v>1.7732549030142191E-3</v>
      </c>
      <c r="AF32">
        <v>2.1111445610432211E-3</v>
      </c>
      <c r="AG32">
        <v>1.9153330952097065E-4</v>
      </c>
    </row>
    <row r="33" spans="1:33" x14ac:dyDescent="0.25">
      <c r="A33">
        <v>3.4149748425465677E-2</v>
      </c>
      <c r="B33">
        <v>5.2842463304022202E-2</v>
      </c>
      <c r="C33">
        <v>0.31746814215139646</v>
      </c>
      <c r="D33">
        <v>5.4896861881977583E-3</v>
      </c>
      <c r="E33">
        <v>0.11058637077373655</v>
      </c>
      <c r="F33">
        <v>2.6908774166856303E-2</v>
      </c>
      <c r="G33">
        <v>2.7603883348906754E-5</v>
      </c>
      <c r="H33">
        <v>3.3623241017152771E-3</v>
      </c>
      <c r="I33">
        <v>0.10132613223138995</v>
      </c>
      <c r="J33">
        <v>3.0419009976967972E-2</v>
      </c>
      <c r="K33">
        <v>7.072370546367503E-3</v>
      </c>
      <c r="L33">
        <v>6.7762679854048422E-2</v>
      </c>
      <c r="M33">
        <v>2.2405954559890862E-2</v>
      </c>
      <c r="N33">
        <v>2.471375155151536E-2</v>
      </c>
      <c r="O33">
        <v>5.0277444421937385E-2</v>
      </c>
      <c r="P33">
        <v>2.0642788591406585E-3</v>
      </c>
      <c r="Q33">
        <v>5.0960157199224448E-2</v>
      </c>
      <c r="R33">
        <v>1.1362054930788954E-2</v>
      </c>
      <c r="S33">
        <v>1.5316120632530756E-6</v>
      </c>
      <c r="T33">
        <v>2.3405269046821987E-4</v>
      </c>
      <c r="U33">
        <v>0</v>
      </c>
      <c r="V33">
        <v>2.130255115779257E-3</v>
      </c>
      <c r="W33">
        <v>1.555294509524659E-3</v>
      </c>
      <c r="X33">
        <v>6.5910951866288314E-2</v>
      </c>
      <c r="Y33">
        <v>0</v>
      </c>
      <c r="Z33">
        <v>8.4587174973049079E-4</v>
      </c>
      <c r="AA33">
        <v>1.4935403480606506E-3</v>
      </c>
      <c r="AB33">
        <v>2.8410552959649113E-3</v>
      </c>
      <c r="AC33">
        <v>7.2563757397942313E-4</v>
      </c>
      <c r="AD33">
        <v>1.0175418443495552E-3</v>
      </c>
      <c r="AE33">
        <v>1.7951976333688161E-3</v>
      </c>
      <c r="AF33">
        <v>2.0664820953813332E-3</v>
      </c>
      <c r="AG33">
        <v>1.8364053903046403E-4</v>
      </c>
    </row>
    <row r="34" spans="1:33" x14ac:dyDescent="0.25">
      <c r="A34">
        <v>3.3408225487544678E-2</v>
      </c>
      <c r="B34">
        <v>6.0576423311269424E-2</v>
      </c>
      <c r="C34">
        <v>0.30939285927865484</v>
      </c>
      <c r="D34">
        <v>5.4015522031158206E-3</v>
      </c>
      <c r="E34">
        <v>0.11686248097809311</v>
      </c>
      <c r="F34">
        <v>2.7096210972537373E-2</v>
      </c>
      <c r="G34">
        <v>2.8289564219514625E-5</v>
      </c>
      <c r="H34">
        <v>3.2168725968334554E-3</v>
      </c>
      <c r="I34">
        <v>0.10402490599107149</v>
      </c>
      <c r="J34">
        <v>3.058537321458249E-2</v>
      </c>
      <c r="K34">
        <v>7.3934844440918116E-3</v>
      </c>
      <c r="L34">
        <v>6.8872352222535266E-2</v>
      </c>
      <c r="M34">
        <v>1.4803215105405491E-2</v>
      </c>
      <c r="N34">
        <v>2.6310498052854785E-2</v>
      </c>
      <c r="O34">
        <v>4.6454157984452918E-2</v>
      </c>
      <c r="P34">
        <v>2.8141030979866211E-3</v>
      </c>
      <c r="Q34">
        <v>5.1859842855925362E-2</v>
      </c>
      <c r="R34">
        <v>1.1088294177589508E-2</v>
      </c>
      <c r="S34">
        <v>1.5590899249309128E-6</v>
      </c>
      <c r="T34">
        <v>2.3549888141939599E-4</v>
      </c>
      <c r="U34">
        <v>0</v>
      </c>
      <c r="V34">
        <v>2.2076865209608803E-3</v>
      </c>
      <c r="W34">
        <v>1.6003713894742334E-3</v>
      </c>
      <c r="X34">
        <v>6.447993337358042E-2</v>
      </c>
      <c r="Y34">
        <v>0</v>
      </c>
      <c r="Z34">
        <v>8.4830756299842595E-4</v>
      </c>
      <c r="AA34">
        <v>1.5609697355755175E-3</v>
      </c>
      <c r="AB34">
        <v>2.957793634530081E-3</v>
      </c>
      <c r="AC34">
        <v>7.1987895052517221E-4</v>
      </c>
      <c r="AD34">
        <v>1.0358611409442677E-3</v>
      </c>
      <c r="AE34">
        <v>1.8812092206045743E-3</v>
      </c>
      <c r="AF34">
        <v>2.0944478759365275E-3</v>
      </c>
      <c r="AG34">
        <v>1.8734108476169272E-4</v>
      </c>
    </row>
    <row r="35" spans="1:33" x14ac:dyDescent="0.25">
      <c r="A35">
        <v>3.4977733669636066E-2</v>
      </c>
      <c r="B35">
        <v>5.2588610878663462E-2</v>
      </c>
      <c r="C35">
        <v>0.30360541991749518</v>
      </c>
      <c r="D35">
        <v>5.6866501506721368E-3</v>
      </c>
      <c r="E35">
        <v>0.11485300536135226</v>
      </c>
      <c r="F35">
        <v>2.7986397790303558E-2</v>
      </c>
      <c r="G35">
        <v>2.8517706878634133E-5</v>
      </c>
      <c r="H35">
        <v>3.5910870383388384E-3</v>
      </c>
      <c r="I35">
        <v>0.10157203773533101</v>
      </c>
      <c r="J35">
        <v>3.1399136292529974E-2</v>
      </c>
      <c r="K35">
        <v>7.3085877160872816E-3</v>
      </c>
      <c r="L35">
        <v>6.9694256624496145E-2</v>
      </c>
      <c r="M35">
        <v>2.4785042235599904E-2</v>
      </c>
      <c r="N35">
        <v>2.7291474762440378E-2</v>
      </c>
      <c r="O35">
        <v>5.0548960298151188E-2</v>
      </c>
      <c r="P35">
        <v>2.1333546575527393E-3</v>
      </c>
      <c r="Q35">
        <v>5.2203392829290804E-2</v>
      </c>
      <c r="R35">
        <v>1.1905609947712946E-2</v>
      </c>
      <c r="S35">
        <v>1.6362661859309154E-6</v>
      </c>
      <c r="T35">
        <v>2.5237355171790695E-4</v>
      </c>
      <c r="U35">
        <v>0</v>
      </c>
      <c r="V35">
        <v>2.2145283117151735E-3</v>
      </c>
      <c r="W35">
        <v>1.5557497241526139E-3</v>
      </c>
      <c r="X35">
        <v>6.2280022920040472E-2</v>
      </c>
      <c r="Y35">
        <v>0</v>
      </c>
      <c r="Z35">
        <v>8.4608062977691912E-4</v>
      </c>
      <c r="AA35">
        <v>1.5078803327674038E-3</v>
      </c>
      <c r="AB35">
        <v>3.0460111388909586E-3</v>
      </c>
      <c r="AC35">
        <v>7.3420181463392431E-4</v>
      </c>
      <c r="AD35">
        <v>1.0117778675972631E-3</v>
      </c>
      <c r="AE35">
        <v>1.9065553610863469E-3</v>
      </c>
      <c r="AF35">
        <v>2.2862737290130501E-3</v>
      </c>
      <c r="AG35">
        <v>1.9763273988961639E-4</v>
      </c>
    </row>
    <row r="36" spans="1:33" x14ac:dyDescent="0.25">
      <c r="A36">
        <v>3.1763374819616448E-2</v>
      </c>
      <c r="B36">
        <v>6.0991890717459175E-2</v>
      </c>
      <c r="C36">
        <v>0.32495164608986349</v>
      </c>
      <c r="D36">
        <v>5.4559244430816504E-3</v>
      </c>
      <c r="E36">
        <v>0.11610011123497746</v>
      </c>
      <c r="F36">
        <v>2.5199827314322774E-2</v>
      </c>
      <c r="G36">
        <v>2.7878730298843107E-5</v>
      </c>
      <c r="H36">
        <v>3.3129069426369858E-3</v>
      </c>
      <c r="I36">
        <v>9.7310195445226483E-2</v>
      </c>
      <c r="J36">
        <v>3.0466930087278941E-2</v>
      </c>
      <c r="K36">
        <v>6.7978766466983004E-3</v>
      </c>
      <c r="L36">
        <v>6.6651320974932288E-2</v>
      </c>
      <c r="M36">
        <v>1.4320112236939766E-2</v>
      </c>
      <c r="N36">
        <v>2.6205365146075348E-2</v>
      </c>
      <c r="O36">
        <v>4.8830160737549651E-2</v>
      </c>
      <c r="P36">
        <v>2.6662767444584393E-3</v>
      </c>
      <c r="Q36">
        <v>4.9366957185359273E-2</v>
      </c>
      <c r="R36">
        <v>1.1117247704878347E-2</v>
      </c>
      <c r="S36">
        <v>1.5673506280226296E-6</v>
      </c>
      <c r="T36">
        <v>2.3261890945952429E-4</v>
      </c>
      <c r="U36">
        <v>0</v>
      </c>
      <c r="V36">
        <v>2.2405672719376648E-3</v>
      </c>
      <c r="W36">
        <v>1.5307927634226049E-3</v>
      </c>
      <c r="X36">
        <v>6.3327365963341473E-2</v>
      </c>
      <c r="Y36">
        <v>0</v>
      </c>
      <c r="Z36">
        <v>8.3004554707259942E-4</v>
      </c>
      <c r="AA36">
        <v>1.4995350054868846E-3</v>
      </c>
      <c r="AB36">
        <v>2.7846962667305106E-3</v>
      </c>
      <c r="AC36">
        <v>7.2113203567508017E-4</v>
      </c>
      <c r="AD36">
        <v>9.9149854091802386E-4</v>
      </c>
      <c r="AE36">
        <v>1.7534871162648302E-3</v>
      </c>
      <c r="AF36">
        <v>2.3598895320732778E-3</v>
      </c>
      <c r="AG36">
        <v>1.9080049533577818E-4</v>
      </c>
    </row>
    <row r="37" spans="1:33" x14ac:dyDescent="0.25">
      <c r="A37">
        <v>3.4116573000486233E-2</v>
      </c>
      <c r="B37">
        <v>5.084677909243572E-2</v>
      </c>
      <c r="C37">
        <v>0.31604380536388549</v>
      </c>
      <c r="D37">
        <v>5.294456310662385E-3</v>
      </c>
      <c r="E37">
        <v>0.11485376980391629</v>
      </c>
      <c r="F37">
        <v>2.8094268352504771E-2</v>
      </c>
      <c r="G37">
        <v>2.6721664609369543E-5</v>
      </c>
      <c r="H37">
        <v>3.3226677284221499E-3</v>
      </c>
      <c r="I37">
        <v>0.10105518980929916</v>
      </c>
      <c r="J37">
        <v>2.8948966359952831E-2</v>
      </c>
      <c r="K37">
        <v>7.3843383840758786E-3</v>
      </c>
      <c r="L37">
        <v>6.7552532464886933E-2</v>
      </c>
      <c r="M37">
        <v>2.3915771377003917E-2</v>
      </c>
      <c r="N37">
        <v>2.4915985997252272E-2</v>
      </c>
      <c r="O37">
        <v>4.9183079497696187E-2</v>
      </c>
      <c r="P37">
        <v>2.0377305711388378E-3</v>
      </c>
      <c r="Q37">
        <v>5.0497703864846644E-2</v>
      </c>
      <c r="R37">
        <v>1.1234416915704683E-2</v>
      </c>
      <c r="S37">
        <v>1.6222852589532769E-6</v>
      </c>
      <c r="T37">
        <v>2.3814258188126263E-4</v>
      </c>
      <c r="U37">
        <v>0</v>
      </c>
      <c r="V37">
        <v>2.2247248836796355E-3</v>
      </c>
      <c r="W37">
        <v>1.567269404742727E-3</v>
      </c>
      <c r="X37">
        <v>6.5479193862311671E-2</v>
      </c>
      <c r="Y37">
        <v>0</v>
      </c>
      <c r="Z37">
        <v>8.8720631153056987E-4</v>
      </c>
      <c r="AA37">
        <v>1.4952955059256297E-3</v>
      </c>
      <c r="AB37">
        <v>2.7793206227974408E-3</v>
      </c>
      <c r="AC37">
        <v>7.0710227028585872E-4</v>
      </c>
      <c r="AD37">
        <v>9.4266416128844968E-4</v>
      </c>
      <c r="AE37">
        <v>1.7618689540310018E-3</v>
      </c>
      <c r="AF37">
        <v>2.3870379144258188E-3</v>
      </c>
      <c r="AG37">
        <v>2.0379468306129753E-4</v>
      </c>
    </row>
    <row r="38" spans="1:33" x14ac:dyDescent="0.25">
      <c r="A38">
        <v>3.3382716799403217E-2</v>
      </c>
      <c r="B38">
        <v>6.0626082728842449E-2</v>
      </c>
      <c r="C38">
        <v>0.3204483606991646</v>
      </c>
      <c r="D38">
        <v>5.6045370330147131E-3</v>
      </c>
      <c r="E38">
        <v>0.11578674011222145</v>
      </c>
      <c r="F38">
        <v>2.6376028529235318E-2</v>
      </c>
      <c r="G38">
        <v>2.6793194517605412E-5</v>
      </c>
      <c r="H38">
        <v>3.4512029249318173E-3</v>
      </c>
      <c r="I38">
        <v>0.10154751789849757</v>
      </c>
      <c r="J38">
        <v>2.8788697670559516E-2</v>
      </c>
      <c r="K38">
        <v>7.088358254488638E-3</v>
      </c>
      <c r="L38">
        <v>6.954793135488177E-2</v>
      </c>
      <c r="M38">
        <v>1.3995532180423473E-2</v>
      </c>
      <c r="N38">
        <v>2.5536048950886639E-2</v>
      </c>
      <c r="O38">
        <v>4.5220798644646044E-2</v>
      </c>
      <c r="P38">
        <v>2.8207399936678256E-3</v>
      </c>
      <c r="Q38">
        <v>5.0218870279245827E-2</v>
      </c>
      <c r="R38">
        <v>1.1512729105243343E-2</v>
      </c>
      <c r="S38">
        <v>1.559670291963764E-6</v>
      </c>
      <c r="T38">
        <v>2.3524891859702426E-4</v>
      </c>
      <c r="U38">
        <v>0</v>
      </c>
      <c r="V38">
        <v>2.1969096317491273E-3</v>
      </c>
      <c r="W38">
        <v>1.6934276606990996E-3</v>
      </c>
      <c r="X38">
        <v>6.246847054766784E-2</v>
      </c>
      <c r="Y38">
        <v>0</v>
      </c>
      <c r="Z38">
        <v>9.0382130900867517E-4</v>
      </c>
      <c r="AA38">
        <v>1.5644031157078097E-3</v>
      </c>
      <c r="AB38">
        <v>2.9036797099854452E-3</v>
      </c>
      <c r="AC38">
        <v>7.2140588527944919E-4</v>
      </c>
      <c r="AD38">
        <v>9.3694310230178616E-4</v>
      </c>
      <c r="AE38">
        <v>1.849135709232402E-3</v>
      </c>
      <c r="AF38">
        <v>2.3508933002060759E-3</v>
      </c>
      <c r="AG38">
        <v>1.94415085401499E-4</v>
      </c>
    </row>
    <row r="39" spans="1:33" x14ac:dyDescent="0.25">
      <c r="A39">
        <v>3.4182355413364056E-2</v>
      </c>
      <c r="B39">
        <v>5.1540890163561101E-2</v>
      </c>
      <c r="C39">
        <v>0.32426665155899886</v>
      </c>
      <c r="D39">
        <v>5.1321623365552906E-3</v>
      </c>
      <c r="E39">
        <v>0.11394684088264974</v>
      </c>
      <c r="F39">
        <v>2.7239402916804278E-2</v>
      </c>
      <c r="G39">
        <v>2.8040320425995717E-5</v>
      </c>
      <c r="H39">
        <v>3.4665091491932905E-3</v>
      </c>
      <c r="I39">
        <v>9.9575916091574276E-2</v>
      </c>
      <c r="J39">
        <v>3.020065184660067E-2</v>
      </c>
      <c r="K39">
        <v>7.4007050391049836E-3</v>
      </c>
      <c r="L39">
        <v>6.3572119504058056E-2</v>
      </c>
      <c r="M39">
        <v>2.2444071701369993E-2</v>
      </c>
      <c r="N39">
        <v>2.5484904555068303E-2</v>
      </c>
      <c r="O39">
        <v>4.7226016439397507E-2</v>
      </c>
      <c r="P39">
        <v>1.9199906339340323E-3</v>
      </c>
      <c r="Q39">
        <v>5.2703518847346059E-2</v>
      </c>
      <c r="R39">
        <v>1.070536730040373E-2</v>
      </c>
      <c r="S39">
        <v>1.5442329077429925E-6</v>
      </c>
      <c r="T39">
        <v>2.3379674120420756E-4</v>
      </c>
      <c r="U39">
        <v>0</v>
      </c>
      <c r="V39">
        <v>2.0697178622439555E-3</v>
      </c>
      <c r="W39">
        <v>1.5571248841296252E-3</v>
      </c>
      <c r="X39">
        <v>6.38472365156771E-2</v>
      </c>
      <c r="Y39">
        <v>0</v>
      </c>
      <c r="Z39">
        <v>8.1664657181655838E-4</v>
      </c>
      <c r="AA39">
        <v>1.578660347554699E-3</v>
      </c>
      <c r="AB39">
        <v>2.8349707114402531E-3</v>
      </c>
      <c r="AC39">
        <v>6.858304287662442E-4</v>
      </c>
      <c r="AD39">
        <v>9.9797381729295367E-4</v>
      </c>
      <c r="AE39">
        <v>1.7887618616486971E-3</v>
      </c>
      <c r="AF39">
        <v>2.3631748094503232E-3</v>
      </c>
      <c r="AG39">
        <v>1.8844651545763433E-4</v>
      </c>
    </row>
    <row r="40" spans="1:33" x14ac:dyDescent="0.25">
      <c r="A40">
        <v>3.3438884255534602E-2</v>
      </c>
      <c r="B40">
        <v>6.0651768236388702E-2</v>
      </c>
      <c r="C40">
        <v>0.32883428285377181</v>
      </c>
      <c r="D40">
        <v>5.3528159895644906E-3</v>
      </c>
      <c r="E40">
        <v>0.11173528424030878</v>
      </c>
      <c r="F40">
        <v>2.4954411750648858E-2</v>
      </c>
      <c r="G40">
        <v>2.7595920060983021E-5</v>
      </c>
      <c r="H40">
        <v>3.3025637289476923E-3</v>
      </c>
      <c r="I40">
        <v>9.6213230015290863E-2</v>
      </c>
      <c r="J40">
        <v>3.1217942218955304E-2</v>
      </c>
      <c r="K40">
        <v>7.36963723743675E-3</v>
      </c>
      <c r="L40">
        <v>6.7585271656848966E-2</v>
      </c>
      <c r="M40">
        <v>1.4492470773628549E-2</v>
      </c>
      <c r="N40">
        <v>2.6457026702662312E-2</v>
      </c>
      <c r="O40">
        <v>4.6484409872024283E-2</v>
      </c>
      <c r="P40">
        <v>2.6344486186095088E-3</v>
      </c>
      <c r="Q40">
        <v>5.0031982930238889E-2</v>
      </c>
      <c r="R40">
        <v>1.1293330386850365E-2</v>
      </c>
      <c r="S40">
        <v>1.5943762418856405E-6</v>
      </c>
      <c r="T40">
        <v>2.2867709571410504E-4</v>
      </c>
      <c r="U40">
        <v>0</v>
      </c>
      <c r="V40">
        <v>2.2303603596549974E-3</v>
      </c>
      <c r="W40">
        <v>1.6106784507664374E-3</v>
      </c>
      <c r="X40">
        <v>6.2565768810379063E-2</v>
      </c>
      <c r="Y40">
        <v>0</v>
      </c>
      <c r="Z40">
        <v>8.3005355051273769E-4</v>
      </c>
      <c r="AA40">
        <v>1.553490779546775E-3</v>
      </c>
      <c r="AB40">
        <v>2.7490295067226886E-3</v>
      </c>
      <c r="AC40">
        <v>7.1944750989673758E-4</v>
      </c>
      <c r="AD40">
        <v>9.6722231585498085E-4</v>
      </c>
      <c r="AE40">
        <v>1.8225761629173871E-3</v>
      </c>
      <c r="AF40">
        <v>2.4599549801210241E-3</v>
      </c>
      <c r="AG40">
        <v>1.8378871389948694E-4</v>
      </c>
    </row>
    <row r="41" spans="1:33" x14ac:dyDescent="0.25">
      <c r="A41">
        <v>3.4015434067221018E-2</v>
      </c>
      <c r="B41">
        <v>5.054598603176555E-2</v>
      </c>
      <c r="C41">
        <v>0.31769497582914263</v>
      </c>
      <c r="D41">
        <v>5.1486144137056229E-3</v>
      </c>
      <c r="E41">
        <v>0.11654511026249177</v>
      </c>
      <c r="F41">
        <v>2.7360738538199748E-2</v>
      </c>
      <c r="G41">
        <v>2.6618056327071515E-5</v>
      </c>
      <c r="H41">
        <v>3.3315973780701749E-3</v>
      </c>
      <c r="I41">
        <v>0.10345294450878151</v>
      </c>
      <c r="J41">
        <v>3.1204272603323903E-2</v>
      </c>
      <c r="K41">
        <v>6.9231610723847281E-3</v>
      </c>
      <c r="L41">
        <v>6.7491258347153055E-2</v>
      </c>
      <c r="M41">
        <v>2.3582055749771867E-2</v>
      </c>
      <c r="N41">
        <v>2.5158602533682906E-2</v>
      </c>
      <c r="O41">
        <v>4.435506598020747E-2</v>
      </c>
      <c r="P41">
        <v>1.9929567257333486E-3</v>
      </c>
      <c r="Q41">
        <v>4.9878381472628915E-2</v>
      </c>
      <c r="R41">
        <v>1.101607052236047E-2</v>
      </c>
      <c r="S41">
        <v>1.5742288278454735E-6</v>
      </c>
      <c r="T41">
        <v>2.3972637409544698E-4</v>
      </c>
      <c r="U41">
        <v>0</v>
      </c>
      <c r="V41">
        <v>2.1384351083556376E-3</v>
      </c>
      <c r="W41">
        <v>1.5375215782295702E-3</v>
      </c>
      <c r="X41">
        <v>6.495073656175461E-2</v>
      </c>
      <c r="Y41">
        <v>0</v>
      </c>
      <c r="Z41">
        <v>8.6589379387563153E-4</v>
      </c>
      <c r="AA41">
        <v>1.5986095485177047E-3</v>
      </c>
      <c r="AB41">
        <v>2.8694736641226726E-3</v>
      </c>
      <c r="AC41">
        <v>7.0603396523655584E-4</v>
      </c>
      <c r="AD41">
        <v>9.6354951134935312E-4</v>
      </c>
      <c r="AE41">
        <v>1.7489083068023582E-3</v>
      </c>
      <c r="AF41">
        <v>2.4703640575955239E-3</v>
      </c>
      <c r="AG41">
        <v>1.8532920828533825E-4</v>
      </c>
    </row>
    <row r="42" spans="1:33" x14ac:dyDescent="0.25">
      <c r="A42">
        <v>3.4301566160076492E-2</v>
      </c>
      <c r="B42">
        <v>5.9599954241350915E-2</v>
      </c>
      <c r="C42">
        <v>0.3165594488359505</v>
      </c>
      <c r="D42">
        <v>5.3491638602296224E-3</v>
      </c>
      <c r="E42">
        <v>0.11346721328759331</v>
      </c>
      <c r="F42">
        <v>2.4867159457315092E-2</v>
      </c>
      <c r="G42">
        <v>2.8259060194084456E-5</v>
      </c>
      <c r="H42">
        <v>3.3365177466174864E-3</v>
      </c>
      <c r="I42">
        <v>0.10699368512447344</v>
      </c>
      <c r="J42">
        <v>2.9597733967781495E-2</v>
      </c>
      <c r="K42">
        <v>7.1247263914971303E-3</v>
      </c>
      <c r="L42">
        <v>6.7359217487569359E-2</v>
      </c>
      <c r="M42">
        <v>1.4568136895608165E-2</v>
      </c>
      <c r="N42">
        <v>2.5896574421375763E-2</v>
      </c>
      <c r="O42">
        <v>4.6999356516544862E-2</v>
      </c>
      <c r="P42">
        <v>2.6664059783291002E-3</v>
      </c>
      <c r="Q42">
        <v>5.1519513063162589E-2</v>
      </c>
      <c r="R42">
        <v>1.1749364562905408E-2</v>
      </c>
      <c r="S42">
        <v>1.5774956440382942E-6</v>
      </c>
      <c r="T42">
        <v>2.4137162418964516E-4</v>
      </c>
      <c r="U42">
        <v>0</v>
      </c>
      <c r="V42">
        <v>2.0387856455589899E-3</v>
      </c>
      <c r="W42">
        <v>1.610007326944605E-3</v>
      </c>
      <c r="X42">
        <v>6.2708614923020864E-2</v>
      </c>
      <c r="Y42">
        <v>0</v>
      </c>
      <c r="Z42">
        <v>8.1282182347672434E-4</v>
      </c>
      <c r="AA42">
        <v>1.4427075254186729E-3</v>
      </c>
      <c r="AB42">
        <v>2.8459415017720252E-3</v>
      </c>
      <c r="AC42">
        <v>7.1024246053755301E-4</v>
      </c>
      <c r="AD42">
        <v>1.0048866162591663E-3</v>
      </c>
      <c r="AE42">
        <v>1.8333399571192541E-3</v>
      </c>
      <c r="AF42">
        <v>2.5757772680690648E-3</v>
      </c>
      <c r="AG42">
        <v>1.8992877341448376E-4</v>
      </c>
    </row>
    <row r="43" spans="1:33" x14ac:dyDescent="0.25">
      <c r="A43">
        <v>3.6349897626146453E-2</v>
      </c>
      <c r="B43">
        <v>4.9350349024872404E-2</v>
      </c>
      <c r="C43">
        <v>0.31563029219571676</v>
      </c>
      <c r="D43">
        <v>5.7343008151193508E-3</v>
      </c>
      <c r="E43">
        <v>0.1140680486882226</v>
      </c>
      <c r="F43">
        <v>2.7377065677214724E-2</v>
      </c>
      <c r="G43">
        <v>2.7453082220621841E-5</v>
      </c>
      <c r="H43">
        <v>3.2741419495882647E-3</v>
      </c>
      <c r="I43">
        <v>0.10455598792657284</v>
      </c>
      <c r="J43">
        <v>2.8912699505818512E-2</v>
      </c>
      <c r="K43">
        <v>7.4281793190385048E-3</v>
      </c>
      <c r="L43">
        <v>7.0775633109887187E-2</v>
      </c>
      <c r="M43">
        <v>2.3711214591509419E-2</v>
      </c>
      <c r="N43">
        <v>2.5760559984014868E-2</v>
      </c>
      <c r="O43">
        <v>4.4711104952362066E-2</v>
      </c>
      <c r="P43">
        <v>2.1251701813435699E-3</v>
      </c>
      <c r="Q43">
        <v>4.9105574640277566E-2</v>
      </c>
      <c r="R43">
        <v>1.1719869267667349E-2</v>
      </c>
      <c r="S43">
        <v>1.6403097914053608E-6</v>
      </c>
      <c r="T43">
        <v>2.3879512931675138E-4</v>
      </c>
      <c r="U43">
        <v>0</v>
      </c>
      <c r="V43">
        <v>2.2509015174218012E-3</v>
      </c>
      <c r="W43">
        <v>1.5933630733218833E-3</v>
      </c>
      <c r="X43">
        <v>6.3245376111333157E-2</v>
      </c>
      <c r="Y43">
        <v>0</v>
      </c>
      <c r="Z43">
        <v>8.9600175102602956E-4</v>
      </c>
      <c r="AA43">
        <v>1.6021595581917391E-3</v>
      </c>
      <c r="AB43">
        <v>3.0634167995362816E-3</v>
      </c>
      <c r="AC43">
        <v>7.0328600684403176E-4</v>
      </c>
      <c r="AD43">
        <v>9.9232123157398265E-4</v>
      </c>
      <c r="AE43">
        <v>1.9006257296879429E-3</v>
      </c>
      <c r="AF43">
        <v>2.7066649483337862E-3</v>
      </c>
      <c r="AG43">
        <v>1.879052960283216E-4</v>
      </c>
    </row>
    <row r="44" spans="1:33" x14ac:dyDescent="0.25">
      <c r="A44">
        <v>3.5793047075351671E-2</v>
      </c>
      <c r="B44">
        <v>6.0860224324266111E-2</v>
      </c>
      <c r="C44">
        <v>0.31772846172754921</v>
      </c>
      <c r="D44">
        <v>5.5380660225261983E-3</v>
      </c>
      <c r="E44">
        <v>0.1220022278131658</v>
      </c>
      <c r="F44">
        <v>2.6929499652496608E-2</v>
      </c>
      <c r="G44">
        <v>2.9115169755960097E-5</v>
      </c>
      <c r="H44">
        <v>3.288196819751555E-3</v>
      </c>
      <c r="I44">
        <v>9.9718913570247661E-2</v>
      </c>
      <c r="J44">
        <v>2.7520807015926366E-2</v>
      </c>
      <c r="K44">
        <v>7.3745488296509615E-3</v>
      </c>
      <c r="L44">
        <v>6.794245250038726E-2</v>
      </c>
      <c r="M44">
        <v>1.4390581203647794E-2</v>
      </c>
      <c r="N44">
        <v>2.4301068064352085E-2</v>
      </c>
      <c r="O44">
        <v>4.3160939307402453E-2</v>
      </c>
      <c r="P44">
        <v>2.7043145341966285E-3</v>
      </c>
      <c r="Q44">
        <v>5.1217427231528452E-2</v>
      </c>
      <c r="R44">
        <v>1.1541182583237938E-2</v>
      </c>
      <c r="S44">
        <v>1.5973082103062857E-6</v>
      </c>
      <c r="T44">
        <v>2.4160794994037326E-4</v>
      </c>
      <c r="U44">
        <v>0</v>
      </c>
      <c r="V44">
        <v>2.1203393103486506E-3</v>
      </c>
      <c r="W44">
        <v>1.6557326950562138E-3</v>
      </c>
      <c r="X44">
        <v>6.2175527862134816E-2</v>
      </c>
      <c r="Y44">
        <v>0</v>
      </c>
      <c r="Z44">
        <v>8.5957855582651053E-4</v>
      </c>
      <c r="AA44">
        <v>1.5585348486755648E-3</v>
      </c>
      <c r="AB44">
        <v>2.8989865551150877E-3</v>
      </c>
      <c r="AC44">
        <v>7.3119988386079486E-4</v>
      </c>
      <c r="AD44">
        <v>9.4153975176414825E-4</v>
      </c>
      <c r="AE44">
        <v>1.8701102764621317E-3</v>
      </c>
      <c r="AF44">
        <v>2.7078659524044538E-3</v>
      </c>
      <c r="AG44">
        <v>1.963056047601648E-4</v>
      </c>
    </row>
    <row r="45" spans="1:33" x14ac:dyDescent="0.25">
      <c r="A45">
        <v>3.4734235405461743E-2</v>
      </c>
      <c r="B45">
        <v>5.0162629392684295E-2</v>
      </c>
      <c r="C45">
        <v>0.32120877119374908</v>
      </c>
      <c r="D45">
        <v>5.4684741148792043E-3</v>
      </c>
      <c r="E45">
        <v>0.11681291336384171</v>
      </c>
      <c r="F45">
        <v>2.6828260517927516E-2</v>
      </c>
      <c r="G45">
        <v>2.8446009272832351E-5</v>
      </c>
      <c r="H45">
        <v>3.4144029029167123E-3</v>
      </c>
      <c r="I45">
        <v>9.7414340120670767E-2</v>
      </c>
      <c r="J45">
        <v>3.0409655314291479E-2</v>
      </c>
      <c r="K45">
        <v>7.4072693216066538E-3</v>
      </c>
      <c r="L45">
        <v>6.8268582763778299E-2</v>
      </c>
      <c r="M45">
        <v>2.2606674300377067E-2</v>
      </c>
      <c r="N45">
        <v>2.60926143455355E-2</v>
      </c>
      <c r="O45">
        <v>4.6152732250590481E-2</v>
      </c>
      <c r="P45">
        <v>2.046559288101343E-3</v>
      </c>
      <c r="Q45">
        <v>5.009607035419282E-2</v>
      </c>
      <c r="R45">
        <v>1.1498121331203842E-2</v>
      </c>
      <c r="S45">
        <v>1.4804028176817993E-6</v>
      </c>
      <c r="T45">
        <v>2.4223609444439786E-4</v>
      </c>
      <c r="U45">
        <v>0</v>
      </c>
      <c r="V45">
        <v>2.1647445159990509E-3</v>
      </c>
      <c r="W45">
        <v>1.5386125087134509E-3</v>
      </c>
      <c r="X45">
        <v>6.3488416132662595E-2</v>
      </c>
      <c r="Y45">
        <v>0</v>
      </c>
      <c r="Z45">
        <v>8.3492296037814538E-4</v>
      </c>
      <c r="AA45">
        <v>1.5923443803252408E-3</v>
      </c>
      <c r="AB45">
        <v>2.8694443621544168E-3</v>
      </c>
      <c r="AC45">
        <v>7.2403217528935258E-4</v>
      </c>
      <c r="AD45">
        <v>1.0086102917197751E-3</v>
      </c>
      <c r="AE45">
        <v>1.8108307375180981E-3</v>
      </c>
      <c r="AF45">
        <v>2.8928193261665829E-3</v>
      </c>
      <c r="AG45">
        <v>1.8075382072982074E-4</v>
      </c>
    </row>
    <row r="46" spans="1:33" x14ac:dyDescent="0.25">
      <c r="A46">
        <v>3.4352750381062752E-2</v>
      </c>
      <c r="B46">
        <v>6.1124232631565426E-2</v>
      </c>
      <c r="C46">
        <v>0.31601888113625276</v>
      </c>
      <c r="D46">
        <v>5.7385157862682038E-3</v>
      </c>
      <c r="E46">
        <v>0.11602047290041002</v>
      </c>
      <c r="F46">
        <v>2.699223047521301E-2</v>
      </c>
      <c r="G46">
        <v>2.7897767176699674E-5</v>
      </c>
      <c r="H46">
        <v>3.2650994749783163E-3</v>
      </c>
      <c r="I46">
        <v>0.10196919733464173</v>
      </c>
      <c r="J46">
        <v>2.9852918899177839E-2</v>
      </c>
      <c r="K46">
        <v>7.1648372293884313E-3</v>
      </c>
      <c r="L46">
        <v>6.8229067831654833E-2</v>
      </c>
      <c r="M46">
        <v>1.4639527329053999E-2</v>
      </c>
      <c r="N46">
        <v>2.4712383217339939E-2</v>
      </c>
      <c r="O46">
        <v>4.4205357063884246E-2</v>
      </c>
      <c r="P46">
        <v>2.657805978742244E-3</v>
      </c>
      <c r="Q46">
        <v>5.0000104144772496E-2</v>
      </c>
      <c r="R46">
        <v>1.0877395265609569E-2</v>
      </c>
      <c r="S46">
        <v>1.5394077240651026E-6</v>
      </c>
      <c r="T46">
        <v>2.4796039136485679E-4</v>
      </c>
      <c r="U46">
        <v>0</v>
      </c>
      <c r="V46">
        <v>2.0978592957479158E-3</v>
      </c>
      <c r="W46">
        <v>1.7288681068030293E-3</v>
      </c>
      <c r="X46">
        <v>6.6243019055040792E-2</v>
      </c>
      <c r="Y46">
        <v>0</v>
      </c>
      <c r="Z46">
        <v>8.3905411651641457E-4</v>
      </c>
      <c r="AA46">
        <v>1.5255786799454477E-3</v>
      </c>
      <c r="AB46">
        <v>2.8386125844451007E-3</v>
      </c>
      <c r="AC46">
        <v>7.278829248538091E-4</v>
      </c>
      <c r="AD46">
        <v>1.032651875722914E-3</v>
      </c>
      <c r="AE46">
        <v>1.806696543047817E-3</v>
      </c>
      <c r="AF46">
        <v>2.8681267378306854E-3</v>
      </c>
      <c r="AG46">
        <v>1.9347543376474258E-4</v>
      </c>
    </row>
    <row r="47" spans="1:33" x14ac:dyDescent="0.25">
      <c r="A47">
        <v>3.6572287595308471E-2</v>
      </c>
      <c r="B47">
        <v>5.3474909253752888E-2</v>
      </c>
      <c r="C47">
        <v>0.31919477612210684</v>
      </c>
      <c r="D47">
        <v>5.5174354613210831E-3</v>
      </c>
      <c r="E47">
        <v>0.11152679560869137</v>
      </c>
      <c r="F47">
        <v>2.6076766412095637E-2</v>
      </c>
      <c r="G47">
        <v>2.827995697564621E-5</v>
      </c>
      <c r="H47">
        <v>3.4951838160927938E-3</v>
      </c>
      <c r="I47">
        <v>0.10334739171980878</v>
      </c>
      <c r="J47">
        <v>3.13957425171488E-2</v>
      </c>
      <c r="K47">
        <v>7.3728322238990973E-3</v>
      </c>
      <c r="L47">
        <v>6.9840461826364275E-2</v>
      </c>
      <c r="M47">
        <v>2.2790427704930852E-2</v>
      </c>
      <c r="N47">
        <v>2.5142503584220835E-2</v>
      </c>
      <c r="O47">
        <v>4.408447968419929E-2</v>
      </c>
      <c r="P47">
        <v>2.0920479216216393E-3</v>
      </c>
      <c r="Q47">
        <v>5.1256904052138008E-2</v>
      </c>
      <c r="R47">
        <v>1.1491006150822294E-2</v>
      </c>
      <c r="S47">
        <v>1.5829679607704327E-6</v>
      </c>
      <c r="T47">
        <v>2.3933218212167652E-4</v>
      </c>
      <c r="U47">
        <v>0</v>
      </c>
      <c r="V47">
        <v>2.1453328558276369E-3</v>
      </c>
      <c r="W47">
        <v>1.545296159441644E-3</v>
      </c>
      <c r="X47">
        <v>5.9201317066720591E-2</v>
      </c>
      <c r="Y47">
        <v>0</v>
      </c>
      <c r="Z47">
        <v>8.7049542791031958E-4</v>
      </c>
      <c r="AA47">
        <v>1.6007209670551561E-3</v>
      </c>
      <c r="AB47">
        <v>2.9879008694940817E-3</v>
      </c>
      <c r="AC47">
        <v>7.2815238964426307E-4</v>
      </c>
      <c r="AD47">
        <v>1.0400190895157411E-3</v>
      </c>
      <c r="AE47">
        <v>1.8998109159166514E-3</v>
      </c>
      <c r="AF47">
        <v>2.84814027164972E-3</v>
      </c>
      <c r="AG47">
        <v>1.916672252431533E-4</v>
      </c>
    </row>
    <row r="48" spans="1:33" x14ac:dyDescent="0.25">
      <c r="A48">
        <v>3.5543750278469947E-2</v>
      </c>
      <c r="B48">
        <v>6.1347875044410922E-2</v>
      </c>
      <c r="C48">
        <v>0.31291614954422925</v>
      </c>
      <c r="D48">
        <v>5.3549652223323458E-3</v>
      </c>
      <c r="E48">
        <v>0.11781882858456386</v>
      </c>
      <c r="F48">
        <v>2.5735141500022422E-2</v>
      </c>
      <c r="G48">
        <v>2.7277099937263597E-5</v>
      </c>
      <c r="H48">
        <v>3.3160295190220544E-3</v>
      </c>
      <c r="I48">
        <v>0.10355542136278002</v>
      </c>
      <c r="J48">
        <v>2.894196390706192E-2</v>
      </c>
      <c r="K48">
        <v>7.4085078563334555E-3</v>
      </c>
      <c r="L48">
        <v>7.122816604433041E-2</v>
      </c>
      <c r="M48">
        <v>1.4319948643364435E-2</v>
      </c>
      <c r="N48">
        <v>2.6406782747792269E-2</v>
      </c>
      <c r="O48">
        <v>4.4394191830223625E-2</v>
      </c>
      <c r="P48">
        <v>2.8011207871535488E-3</v>
      </c>
      <c r="Q48">
        <v>4.8640766846203595E-2</v>
      </c>
      <c r="R48">
        <v>1.0878461972198833E-2</v>
      </c>
      <c r="S48">
        <v>1.6014804718761669E-6</v>
      </c>
      <c r="T48">
        <v>2.294166050724086E-4</v>
      </c>
      <c r="U48">
        <v>0</v>
      </c>
      <c r="V48">
        <v>2.1918173663469549E-3</v>
      </c>
      <c r="W48">
        <v>1.7635822875120002E-3</v>
      </c>
      <c r="X48">
        <v>6.3322595563649928E-2</v>
      </c>
      <c r="Y48">
        <v>0</v>
      </c>
      <c r="Z48">
        <v>8.0985680264337697E-4</v>
      </c>
      <c r="AA48">
        <v>1.5421082904875445E-3</v>
      </c>
      <c r="AB48">
        <v>2.9861284526097004E-3</v>
      </c>
      <c r="AC48">
        <v>7.2662185129902768E-4</v>
      </c>
      <c r="AD48">
        <v>1.0430616178553282E-3</v>
      </c>
      <c r="AE48">
        <v>1.7219623024165547E-3</v>
      </c>
      <c r="AF48">
        <v>2.8446239526942773E-3</v>
      </c>
      <c r="AG48">
        <v>1.8127463651089733E-4</v>
      </c>
    </row>
    <row r="49" spans="1:33" x14ac:dyDescent="0.25">
      <c r="A49">
        <v>3.5360327617938676E-2</v>
      </c>
      <c r="B49">
        <v>5.292102118319935E-2</v>
      </c>
      <c r="C49">
        <v>0.30276801232366896</v>
      </c>
      <c r="D49">
        <v>5.6092829857750529E-3</v>
      </c>
      <c r="E49">
        <v>0.11875583174120115</v>
      </c>
      <c r="F49">
        <v>2.7972288886750411E-2</v>
      </c>
      <c r="G49">
        <v>2.808495387347174E-5</v>
      </c>
      <c r="H49">
        <v>3.4856408498978426E-3</v>
      </c>
      <c r="I49">
        <v>0.10609009263380456</v>
      </c>
      <c r="J49">
        <v>2.9976132430437064E-2</v>
      </c>
      <c r="K49">
        <v>7.335288191639173E-3</v>
      </c>
      <c r="L49">
        <v>7.2062247352886813E-2</v>
      </c>
      <c r="M49">
        <v>2.3289853451460427E-2</v>
      </c>
      <c r="N49">
        <v>2.5630772417944678E-2</v>
      </c>
      <c r="O49">
        <v>4.2760727740582094E-2</v>
      </c>
      <c r="P49">
        <v>2.1052618930579069E-3</v>
      </c>
      <c r="Q49">
        <v>5.0937618123096016E-2</v>
      </c>
      <c r="R49">
        <v>1.239263585194636E-2</v>
      </c>
      <c r="S49">
        <v>1.6138173668222257E-6</v>
      </c>
      <c r="T49">
        <v>2.3774750190665002E-4</v>
      </c>
      <c r="U49">
        <v>0</v>
      </c>
      <c r="V49">
        <v>2.1008505894666313E-3</v>
      </c>
      <c r="W49">
        <v>1.6046420319358627E-3</v>
      </c>
      <c r="X49">
        <v>6.4764466025500372E-2</v>
      </c>
      <c r="Y49">
        <v>0</v>
      </c>
      <c r="Z49">
        <v>8.3093375388944269E-4</v>
      </c>
      <c r="AA49">
        <v>1.4850929412336914E-3</v>
      </c>
      <c r="AB49">
        <v>2.803476058400423E-3</v>
      </c>
      <c r="AC49">
        <v>7.2788176637716929E-4</v>
      </c>
      <c r="AD49">
        <v>1.0019769861987578E-3</v>
      </c>
      <c r="AE49">
        <v>1.7853619326400885E-3</v>
      </c>
      <c r="AF49">
        <v>2.9762231589166347E-3</v>
      </c>
      <c r="AG49">
        <v>1.9861280700728492E-4</v>
      </c>
    </row>
    <row r="50" spans="1:33" x14ac:dyDescent="0.25">
      <c r="A50">
        <v>3.5205155566486027E-2</v>
      </c>
      <c r="B50">
        <v>6.1951485099178284E-2</v>
      </c>
      <c r="C50">
        <v>0.3179668383926828</v>
      </c>
      <c r="D50">
        <v>5.3511173767829788E-3</v>
      </c>
      <c r="E50">
        <v>0.11530716840034419</v>
      </c>
      <c r="F50">
        <v>2.6370000953106744E-2</v>
      </c>
      <c r="G50">
        <v>2.7637629456319621E-5</v>
      </c>
      <c r="H50">
        <v>3.3361729699786058E-3</v>
      </c>
      <c r="I50">
        <v>0.10080177359016051</v>
      </c>
      <c r="J50">
        <v>2.9696683113586066E-2</v>
      </c>
      <c r="K50">
        <v>7.3860594606556052E-3</v>
      </c>
      <c r="L50">
        <v>6.8024720127188187E-2</v>
      </c>
      <c r="M50">
        <v>1.4051622875387309E-2</v>
      </c>
      <c r="N50">
        <v>2.5949211161000588E-2</v>
      </c>
      <c r="O50">
        <v>4.5217442743855078E-2</v>
      </c>
      <c r="P50">
        <v>2.6215519034276818E-3</v>
      </c>
      <c r="Q50">
        <v>5.1066954873817828E-2</v>
      </c>
      <c r="R50">
        <v>1.1322034687217557E-2</v>
      </c>
      <c r="S50">
        <v>1.5817008881106353E-6</v>
      </c>
      <c r="T50">
        <v>2.1812446157374167E-4</v>
      </c>
      <c r="U50">
        <v>0</v>
      </c>
      <c r="V50">
        <v>2.2184475707103502E-3</v>
      </c>
      <c r="W50">
        <v>1.6215574247826219E-3</v>
      </c>
      <c r="X50">
        <v>6.2443035427764387E-2</v>
      </c>
      <c r="Y50">
        <v>0</v>
      </c>
      <c r="Z50">
        <v>7.9865514434211064E-4</v>
      </c>
      <c r="AA50">
        <v>1.5220368671180731E-3</v>
      </c>
      <c r="AB50">
        <v>2.8583949489532899E-3</v>
      </c>
      <c r="AC50">
        <v>7.0888952717828506E-4</v>
      </c>
      <c r="AD50">
        <v>1.0156380961025833E-3</v>
      </c>
      <c r="AE50">
        <v>1.8058347955344715E-3</v>
      </c>
      <c r="AF50">
        <v>2.9474734158577865E-3</v>
      </c>
      <c r="AG50">
        <v>1.8669969488194522E-4</v>
      </c>
    </row>
    <row r="51" spans="1:33" x14ac:dyDescent="0.25">
      <c r="A51">
        <v>3.3847380414782746E-2</v>
      </c>
      <c r="B51">
        <v>5.2999628957846864E-2</v>
      </c>
      <c r="C51">
        <v>0.31000846557220973</v>
      </c>
      <c r="D51">
        <v>5.5437766039992033E-3</v>
      </c>
      <c r="E51">
        <v>0.11797438447001793</v>
      </c>
      <c r="F51">
        <v>2.5475400025859303E-2</v>
      </c>
      <c r="G51">
        <v>2.9520372525820811E-5</v>
      </c>
      <c r="H51">
        <v>3.2007441055709796E-3</v>
      </c>
      <c r="I51">
        <v>0.10433648476979028</v>
      </c>
      <c r="J51">
        <v>3.0612993305619375E-2</v>
      </c>
      <c r="K51">
        <v>7.5510194672070395E-3</v>
      </c>
      <c r="L51">
        <v>6.8655169176853173E-2</v>
      </c>
      <c r="M51">
        <v>2.3143673172104036E-2</v>
      </c>
      <c r="N51">
        <v>2.4826735546934837E-2</v>
      </c>
      <c r="O51">
        <v>4.4104791972107565E-2</v>
      </c>
      <c r="P51">
        <v>2.2016906277330414E-3</v>
      </c>
      <c r="Q51">
        <v>4.8271424719015486E-2</v>
      </c>
      <c r="R51">
        <v>1.1727680965696947E-2</v>
      </c>
      <c r="S51">
        <v>1.5562051909246415E-6</v>
      </c>
      <c r="T51">
        <v>2.3592843665635817E-4</v>
      </c>
      <c r="U51">
        <v>0</v>
      </c>
      <c r="V51">
        <v>2.1416942377248944E-3</v>
      </c>
      <c r="W51">
        <v>1.5838846657953386E-3</v>
      </c>
      <c r="X51">
        <v>6.9556085575496959E-2</v>
      </c>
      <c r="Y51">
        <v>0</v>
      </c>
      <c r="Z51">
        <v>8.6751352016344735E-4</v>
      </c>
      <c r="AA51">
        <v>1.4909194072450168E-3</v>
      </c>
      <c r="AB51">
        <v>2.8899021021146594E-3</v>
      </c>
      <c r="AC51">
        <v>7.3112426840143355E-4</v>
      </c>
      <c r="AD51">
        <v>1.0031981577490173E-3</v>
      </c>
      <c r="AE51">
        <v>1.7767339967133978E-3</v>
      </c>
      <c r="AF51">
        <v>3.0101454558235379E-3</v>
      </c>
      <c r="AG51">
        <v>2.0034972505051898E-4</v>
      </c>
    </row>
    <row r="52" spans="1:33" x14ac:dyDescent="0.25">
      <c r="A52">
        <v>3.6301085069881014E-2</v>
      </c>
      <c r="B52">
        <v>6.2397657273997015E-2</v>
      </c>
      <c r="C52">
        <v>0.31128974500236789</v>
      </c>
      <c r="D52">
        <v>5.5313334891026709E-3</v>
      </c>
      <c r="E52">
        <v>0.11695786151994458</v>
      </c>
      <c r="F52">
        <v>2.607000822471673E-2</v>
      </c>
      <c r="G52">
        <v>2.7874462498488656E-5</v>
      </c>
      <c r="H52">
        <v>3.4684316788382869E-3</v>
      </c>
      <c r="I52">
        <v>0.10404597488453052</v>
      </c>
      <c r="J52">
        <v>2.9624274565737418E-2</v>
      </c>
      <c r="K52">
        <v>7.4303184139808669E-3</v>
      </c>
      <c r="L52">
        <v>6.8084038976893135E-2</v>
      </c>
      <c r="M52">
        <v>1.511449625635653E-2</v>
      </c>
      <c r="N52">
        <v>2.5148531709990596E-2</v>
      </c>
      <c r="O52">
        <v>4.4045636884106447E-2</v>
      </c>
      <c r="P52">
        <v>2.678562678293331E-3</v>
      </c>
      <c r="Q52">
        <v>5.2055758659627256E-2</v>
      </c>
      <c r="R52">
        <v>1.126948475785376E-2</v>
      </c>
      <c r="S52">
        <v>1.5640996980807177E-6</v>
      </c>
      <c r="T52">
        <v>2.4182388589151071E-4</v>
      </c>
      <c r="U52">
        <v>0</v>
      </c>
      <c r="V52">
        <v>2.0766630348459788E-3</v>
      </c>
      <c r="W52">
        <v>1.6076812008877259E-3</v>
      </c>
      <c r="X52">
        <v>6.2656078669011073E-2</v>
      </c>
      <c r="Y52">
        <v>0</v>
      </c>
      <c r="Z52">
        <v>8.3907102014796635E-4</v>
      </c>
      <c r="AA52">
        <v>1.4506084470561726E-3</v>
      </c>
      <c r="AB52">
        <v>2.7743877730210648E-3</v>
      </c>
      <c r="AC52">
        <v>7.160711163202685E-4</v>
      </c>
      <c r="AD52">
        <v>9.9635207986139012E-4</v>
      </c>
      <c r="AE52">
        <v>1.854997015743438E-3</v>
      </c>
      <c r="AF52">
        <v>3.0508475485923185E-3</v>
      </c>
      <c r="AG52">
        <v>1.9277960020637477E-4</v>
      </c>
    </row>
    <row r="53" spans="1:33" x14ac:dyDescent="0.25">
      <c r="A53">
        <v>3.6909487425448799E-2</v>
      </c>
      <c r="B53">
        <v>4.9729263549196115E-2</v>
      </c>
      <c r="C53">
        <v>0.30752651682032495</v>
      </c>
      <c r="D53">
        <v>5.6389470835966973E-3</v>
      </c>
      <c r="E53">
        <v>0.12057415014719076</v>
      </c>
      <c r="F53">
        <v>2.7662915424134685E-2</v>
      </c>
      <c r="G53">
        <v>2.8411898481001679E-5</v>
      </c>
      <c r="H53">
        <v>3.3125707916858795E-3</v>
      </c>
      <c r="I53">
        <v>0.10014812829239406</v>
      </c>
      <c r="J53">
        <v>2.97584899566967E-2</v>
      </c>
      <c r="K53">
        <v>7.5241588746882285E-3</v>
      </c>
      <c r="L53">
        <v>7.1106852700627721E-2</v>
      </c>
      <c r="M53">
        <v>2.3545581413777765E-2</v>
      </c>
      <c r="N53">
        <v>2.6221054344899138E-2</v>
      </c>
      <c r="O53">
        <v>4.393334084220557E-2</v>
      </c>
      <c r="P53">
        <v>2.108395652104275E-3</v>
      </c>
      <c r="Q53">
        <v>5.0829684831476922E-2</v>
      </c>
      <c r="R53">
        <v>1.1306479403273912E-2</v>
      </c>
      <c r="S53">
        <v>1.5660493571368631E-6</v>
      </c>
      <c r="T53">
        <v>2.4535986741224273E-4</v>
      </c>
      <c r="U53">
        <v>0</v>
      </c>
      <c r="V53">
        <v>2.2066194584051436E-3</v>
      </c>
      <c r="W53">
        <v>1.5965899604550653E-3</v>
      </c>
      <c r="X53">
        <v>6.5744093732314143E-2</v>
      </c>
      <c r="Y53">
        <v>0</v>
      </c>
      <c r="Z53">
        <v>8.7487966571179478E-4</v>
      </c>
      <c r="AA53">
        <v>1.5809408300007594E-3</v>
      </c>
      <c r="AB53">
        <v>2.8707160827478894E-3</v>
      </c>
      <c r="AC53">
        <v>7.1259952354422854E-4</v>
      </c>
      <c r="AD53">
        <v>1.0169668627370099E-3</v>
      </c>
      <c r="AE53">
        <v>1.8825757079081909E-3</v>
      </c>
      <c r="AF53">
        <v>3.2145510986286629E-3</v>
      </c>
      <c r="AG53">
        <v>1.881117085747067E-4</v>
      </c>
    </row>
    <row r="54" spans="1:33" x14ac:dyDescent="0.25">
      <c r="A54">
        <v>3.5421980365999174E-2</v>
      </c>
      <c r="B54">
        <v>6.3008242690127544E-2</v>
      </c>
      <c r="C54">
        <v>0.31527645785042918</v>
      </c>
      <c r="D54">
        <v>5.3408845086268999E-3</v>
      </c>
      <c r="E54">
        <v>0.11304851064693461</v>
      </c>
      <c r="F54">
        <v>2.6308579785540326E-2</v>
      </c>
      <c r="G54">
        <v>2.8354047710220665E-5</v>
      </c>
      <c r="H54">
        <v>3.375172979015757E-3</v>
      </c>
      <c r="I54">
        <v>0.1001874800438155</v>
      </c>
      <c r="J54">
        <v>3.0308781240904685E-2</v>
      </c>
      <c r="K54">
        <v>7.253575320214322E-3</v>
      </c>
      <c r="L54">
        <v>6.9874979935637641E-2</v>
      </c>
      <c r="M54">
        <v>1.432560897247161E-2</v>
      </c>
      <c r="N54">
        <v>2.4674013550588347E-2</v>
      </c>
      <c r="O54">
        <v>4.5459141125469643E-2</v>
      </c>
      <c r="P54">
        <v>2.8313466711529221E-3</v>
      </c>
      <c r="Q54">
        <v>5.2493584678849695E-2</v>
      </c>
      <c r="R54">
        <v>1.1484316914707715E-2</v>
      </c>
      <c r="S54">
        <v>1.5950340222336868E-6</v>
      </c>
      <c r="T54">
        <v>2.4318181310960818E-4</v>
      </c>
      <c r="U54">
        <v>0</v>
      </c>
      <c r="V54">
        <v>2.1581276032078098E-3</v>
      </c>
      <c r="W54">
        <v>1.7056716118867047E-3</v>
      </c>
      <c r="X54">
        <v>6.267436620118727E-2</v>
      </c>
      <c r="Y54">
        <v>0</v>
      </c>
      <c r="Z54">
        <v>8.6815219850511303E-4</v>
      </c>
      <c r="AA54">
        <v>1.5037001016674075E-3</v>
      </c>
      <c r="AB54">
        <v>2.9827370359406429E-3</v>
      </c>
      <c r="AC54">
        <v>7.2230678930525205E-4</v>
      </c>
      <c r="AD54">
        <v>1.0251039046736625E-3</v>
      </c>
      <c r="AE54">
        <v>1.925069729188187E-3</v>
      </c>
      <c r="AF54">
        <v>3.2914561707794833E-3</v>
      </c>
      <c r="AG54">
        <v>1.9752047833092141E-4</v>
      </c>
    </row>
    <row r="55" spans="1:33" x14ac:dyDescent="0.25">
      <c r="A55">
        <v>3.5098632592659093E-2</v>
      </c>
      <c r="B55">
        <v>5.0252761640104046E-2</v>
      </c>
      <c r="C55">
        <v>0.3205864944955033</v>
      </c>
      <c r="D55">
        <v>5.3718934671722583E-3</v>
      </c>
      <c r="E55">
        <v>0.11659879953617651</v>
      </c>
      <c r="F55">
        <v>2.5960832849175795E-2</v>
      </c>
      <c r="G55">
        <v>2.8014597261379168E-5</v>
      </c>
      <c r="H55">
        <v>3.3609641863141569E-3</v>
      </c>
      <c r="I55">
        <v>9.9975540021731604E-2</v>
      </c>
      <c r="J55">
        <v>3.1253069218384083E-2</v>
      </c>
      <c r="K55">
        <v>6.976031823130063E-3</v>
      </c>
      <c r="L55">
        <v>6.8106020348253277E-2</v>
      </c>
      <c r="M55">
        <v>2.3407359579175346E-2</v>
      </c>
      <c r="N55">
        <v>2.5292575618806986E-2</v>
      </c>
      <c r="O55">
        <v>4.4042214070499568E-2</v>
      </c>
      <c r="P55">
        <v>2.188284831486868E-3</v>
      </c>
      <c r="Q55">
        <v>5.1313654536417293E-2</v>
      </c>
      <c r="R55">
        <v>1.1342405924540748E-2</v>
      </c>
      <c r="S55">
        <v>1.6079249112251104E-6</v>
      </c>
      <c r="T55">
        <v>2.3370498699388766E-4</v>
      </c>
      <c r="U55">
        <v>0</v>
      </c>
      <c r="V55">
        <v>2.1537675751480152E-3</v>
      </c>
      <c r="W55">
        <v>1.503406634752703E-3</v>
      </c>
      <c r="X55">
        <v>6.2865369889031381E-2</v>
      </c>
      <c r="Y55">
        <v>0</v>
      </c>
      <c r="Z55">
        <v>8.2196727588543239E-4</v>
      </c>
      <c r="AA55">
        <v>1.4951563463822782E-3</v>
      </c>
      <c r="AB55">
        <v>2.8803934990510476E-3</v>
      </c>
      <c r="AC55">
        <v>6.9044767340357158E-4</v>
      </c>
      <c r="AD55">
        <v>9.771748346340365E-4</v>
      </c>
      <c r="AE55">
        <v>1.8114907122025168E-3</v>
      </c>
      <c r="AF55">
        <v>3.2133271160676097E-3</v>
      </c>
      <c r="AG55">
        <v>1.9663619474390371E-4</v>
      </c>
    </row>
    <row r="56" spans="1:33" x14ac:dyDescent="0.25">
      <c r="A56">
        <v>3.3883319105449373E-2</v>
      </c>
      <c r="B56">
        <v>5.9647619080671711E-2</v>
      </c>
      <c r="C56">
        <v>0.31280338241941913</v>
      </c>
      <c r="D56">
        <v>5.563068184831591E-3</v>
      </c>
      <c r="E56">
        <v>0.11903025656831798</v>
      </c>
      <c r="F56">
        <v>2.6674912644262413E-2</v>
      </c>
      <c r="G56">
        <v>2.8428245770335909E-5</v>
      </c>
      <c r="H56">
        <v>3.3126405130525977E-3</v>
      </c>
      <c r="I56">
        <v>0.10280857656729595</v>
      </c>
      <c r="J56">
        <v>2.9493573062513084E-2</v>
      </c>
      <c r="K56">
        <v>7.6284332312829758E-3</v>
      </c>
      <c r="L56">
        <v>6.8472155012301222E-2</v>
      </c>
      <c r="M56">
        <v>1.4286015126997559E-2</v>
      </c>
      <c r="N56">
        <v>2.59833048282181E-2</v>
      </c>
      <c r="O56">
        <v>4.2678574474916672E-2</v>
      </c>
      <c r="P56">
        <v>2.9502783319965815E-3</v>
      </c>
      <c r="Q56">
        <v>5.168896747142341E-2</v>
      </c>
      <c r="R56">
        <v>1.1728289589887407E-2</v>
      </c>
      <c r="S56">
        <v>1.6368612194791248E-6</v>
      </c>
      <c r="T56">
        <v>2.4753071406964454E-4</v>
      </c>
      <c r="U56">
        <v>0</v>
      </c>
      <c r="V56">
        <v>2.2974919506580037E-3</v>
      </c>
      <c r="W56">
        <v>1.6276835357641262E-3</v>
      </c>
      <c r="X56">
        <v>6.4755200122357637E-2</v>
      </c>
      <c r="Y56">
        <v>0</v>
      </c>
      <c r="Z56">
        <v>8.8978475856370861E-4</v>
      </c>
      <c r="AA56">
        <v>1.5590920729046528E-3</v>
      </c>
      <c r="AB56">
        <v>3.0385637533835393E-3</v>
      </c>
      <c r="AC56">
        <v>7.0230614701858078E-4</v>
      </c>
      <c r="AD56">
        <v>9.2801004393075362E-4</v>
      </c>
      <c r="AE56">
        <v>1.8428508569119557E-3</v>
      </c>
      <c r="AF56">
        <v>3.2440654841501878E-3</v>
      </c>
      <c r="AG56">
        <v>2.0398924045960366E-4</v>
      </c>
    </row>
    <row r="57" spans="1:33" x14ac:dyDescent="0.25">
      <c r="A57">
        <v>3.49541777700891E-2</v>
      </c>
      <c r="B57">
        <v>5.364580455543197E-2</v>
      </c>
      <c r="C57">
        <v>0.31041639084736583</v>
      </c>
      <c r="D57">
        <v>5.4955230319322698E-3</v>
      </c>
      <c r="E57">
        <v>0.11562178961876798</v>
      </c>
      <c r="F57">
        <v>2.6134453942065847E-2</v>
      </c>
      <c r="G57">
        <v>3.037235290653754E-5</v>
      </c>
      <c r="H57">
        <v>3.4819702077967959E-3</v>
      </c>
      <c r="I57">
        <v>0.10260325451599013</v>
      </c>
      <c r="J57">
        <v>2.9748312961631707E-2</v>
      </c>
      <c r="K57">
        <v>7.4392484427690201E-3</v>
      </c>
      <c r="L57">
        <v>6.940163693178697E-2</v>
      </c>
      <c r="M57">
        <v>2.3070885698407918E-2</v>
      </c>
      <c r="N57">
        <v>2.6229666211616019E-2</v>
      </c>
      <c r="O57">
        <v>4.2762553902311519E-2</v>
      </c>
      <c r="P57">
        <v>2.2183728339577671E-3</v>
      </c>
      <c r="Q57">
        <v>5.2369419045324252E-2</v>
      </c>
      <c r="R57">
        <v>1.1890035480074038E-2</v>
      </c>
      <c r="S57">
        <v>1.7062289997676104E-6</v>
      </c>
      <c r="T57">
        <v>2.4324828388337118E-4</v>
      </c>
      <c r="U57">
        <v>0</v>
      </c>
      <c r="V57">
        <v>2.3141958218178536E-3</v>
      </c>
      <c r="W57">
        <v>1.7202884560668682E-3</v>
      </c>
      <c r="X57">
        <v>6.5888860786522313E-2</v>
      </c>
      <c r="Y57">
        <v>0</v>
      </c>
      <c r="Z57">
        <v>8.3341504936620308E-4</v>
      </c>
      <c r="AA57">
        <v>1.5164405409431659E-3</v>
      </c>
      <c r="AB57">
        <v>2.9022640066076501E-3</v>
      </c>
      <c r="AC57">
        <v>7.0848222730784862E-4</v>
      </c>
      <c r="AD57">
        <v>1.0295215595006748E-3</v>
      </c>
      <c r="AE57">
        <v>1.8392131796822685E-3</v>
      </c>
      <c r="AF57">
        <v>3.2947427064041316E-3</v>
      </c>
      <c r="AG57">
        <v>1.9375280267217241E-4</v>
      </c>
    </row>
    <row r="58" spans="1:33" x14ac:dyDescent="0.25">
      <c r="A58">
        <v>3.3717457810734174E-2</v>
      </c>
      <c r="B58">
        <v>5.9795731913056392E-2</v>
      </c>
      <c r="C58">
        <v>0.3179244070372963</v>
      </c>
      <c r="D58">
        <v>5.2611416606448752E-3</v>
      </c>
      <c r="E58">
        <v>0.12273336808509039</v>
      </c>
      <c r="F58">
        <v>2.4632245448192584E-2</v>
      </c>
      <c r="G58">
        <v>2.8420023712703556E-5</v>
      </c>
      <c r="H58">
        <v>3.1852122798224879E-3</v>
      </c>
      <c r="I58">
        <v>9.8594855546653398E-2</v>
      </c>
      <c r="J58">
        <v>2.9993900964337739E-2</v>
      </c>
      <c r="K58">
        <v>7.0340315955852752E-3</v>
      </c>
      <c r="L58">
        <v>7.0187390901102681E-2</v>
      </c>
      <c r="M58">
        <v>1.4884566595356009E-2</v>
      </c>
      <c r="N58">
        <v>2.5714014550857735E-2</v>
      </c>
      <c r="O58">
        <v>4.1664103681582861E-2</v>
      </c>
      <c r="P58">
        <v>2.6199875259645656E-3</v>
      </c>
      <c r="Q58">
        <v>5.2152525602958327E-2</v>
      </c>
      <c r="R58">
        <v>1.1229241339859555E-2</v>
      </c>
      <c r="S58">
        <v>1.5932431555831364E-6</v>
      </c>
      <c r="T58">
        <v>2.4264864549713335E-4</v>
      </c>
      <c r="U58">
        <v>0</v>
      </c>
      <c r="V58">
        <v>2.1370504605228795E-3</v>
      </c>
      <c r="W58">
        <v>1.6776852229671009E-3</v>
      </c>
      <c r="X58">
        <v>6.2123211110040634E-2</v>
      </c>
      <c r="Y58">
        <v>0</v>
      </c>
      <c r="Z58">
        <v>8.2595401574625472E-4</v>
      </c>
      <c r="AA58">
        <v>1.5584751288862148E-3</v>
      </c>
      <c r="AB58">
        <v>2.8855405217220261E-3</v>
      </c>
      <c r="AC58">
        <v>7.0687605932840574E-4</v>
      </c>
      <c r="AD58">
        <v>9.7635753338383533E-4</v>
      </c>
      <c r="AE58">
        <v>1.8513445657573169E-3</v>
      </c>
      <c r="AF58">
        <v>3.4711207652071766E-3</v>
      </c>
      <c r="AG58">
        <v>1.8954016497746041E-4</v>
      </c>
    </row>
    <row r="59" spans="1:33" x14ac:dyDescent="0.25">
      <c r="A59">
        <v>3.5749150471799232E-2</v>
      </c>
      <c r="B59">
        <v>5.1218453458686621E-2</v>
      </c>
      <c r="C59">
        <v>0.3265330220663078</v>
      </c>
      <c r="D59">
        <v>5.4791253360816474E-3</v>
      </c>
      <c r="E59">
        <v>0.11710497667864339</v>
      </c>
      <c r="F59">
        <v>2.6752454296164522E-2</v>
      </c>
      <c r="G59">
        <v>2.7211566138080325E-5</v>
      </c>
      <c r="H59">
        <v>3.1592415369728925E-3</v>
      </c>
      <c r="I59">
        <v>9.7772219078682152E-2</v>
      </c>
      <c r="J59">
        <v>3.0200944513285061E-2</v>
      </c>
      <c r="K59">
        <v>7.3390685914852972E-3</v>
      </c>
      <c r="L59">
        <v>7.0162786778610764E-2</v>
      </c>
      <c r="M59">
        <v>2.3162075285407667E-2</v>
      </c>
      <c r="N59">
        <v>2.4707442608363678E-2</v>
      </c>
      <c r="O59">
        <v>3.9926796900324572E-2</v>
      </c>
      <c r="P59">
        <v>2.1042153211368974E-3</v>
      </c>
      <c r="Q59">
        <v>5.0516976883019885E-2</v>
      </c>
      <c r="R59">
        <v>1.1025198043909964E-2</v>
      </c>
      <c r="S59">
        <v>1.5825960227807557E-6</v>
      </c>
      <c r="T59">
        <v>2.3390779372631975E-4</v>
      </c>
      <c r="U59">
        <v>0</v>
      </c>
      <c r="V59">
        <v>2.2397757556560727E-3</v>
      </c>
      <c r="W59">
        <v>1.5352358331447186E-3</v>
      </c>
      <c r="X59">
        <v>6.0794072721053E-2</v>
      </c>
      <c r="Y59">
        <v>0</v>
      </c>
      <c r="Z59">
        <v>8.6613177969125906E-4</v>
      </c>
      <c r="AA59">
        <v>1.5404771766659451E-3</v>
      </c>
      <c r="AB59">
        <v>2.9561045245721949E-3</v>
      </c>
      <c r="AC59">
        <v>6.8537514602873338E-4</v>
      </c>
      <c r="AD59">
        <v>9.7236409021085894E-4</v>
      </c>
      <c r="AE59">
        <v>1.8095856134830014E-3</v>
      </c>
      <c r="AF59">
        <v>3.2313574397510349E-3</v>
      </c>
      <c r="AG59">
        <v>1.9267011497400312E-4</v>
      </c>
    </row>
    <row r="60" spans="1:33" x14ac:dyDescent="0.25">
      <c r="A60">
        <v>3.5549641122769239E-2</v>
      </c>
      <c r="B60">
        <v>5.9776396673585114E-2</v>
      </c>
      <c r="C60">
        <v>0.30947051146951238</v>
      </c>
      <c r="D60">
        <v>5.6185945259501074E-3</v>
      </c>
      <c r="E60">
        <v>0.12356896043883431</v>
      </c>
      <c r="F60">
        <v>2.6706762097347243E-2</v>
      </c>
      <c r="G60">
        <v>2.8254799041230328E-5</v>
      </c>
      <c r="H60">
        <v>3.3381437409872863E-3</v>
      </c>
      <c r="I60">
        <v>0.10015324459701432</v>
      </c>
      <c r="J60">
        <v>3.1476475200480976E-2</v>
      </c>
      <c r="K60">
        <v>7.4812864109368151E-3</v>
      </c>
      <c r="L60">
        <v>6.6507771063116269E-2</v>
      </c>
      <c r="M60">
        <v>1.5420595888402097E-2</v>
      </c>
      <c r="N60">
        <v>2.621307339349882E-2</v>
      </c>
      <c r="O60">
        <v>4.1375759415644503E-2</v>
      </c>
      <c r="P60">
        <v>2.6478900579057791E-3</v>
      </c>
      <c r="Q60">
        <v>5.2960437335027644E-2</v>
      </c>
      <c r="R60">
        <v>1.1839158691812719E-2</v>
      </c>
      <c r="S60">
        <v>1.6119241671874334E-6</v>
      </c>
      <c r="T60">
        <v>2.3763777469759816E-4</v>
      </c>
      <c r="U60">
        <v>0</v>
      </c>
      <c r="V60">
        <v>2.1373482265027652E-3</v>
      </c>
      <c r="W60">
        <v>1.6031580360736639E-3</v>
      </c>
      <c r="X60">
        <v>6.3207958942014641E-2</v>
      </c>
      <c r="Y60">
        <v>0</v>
      </c>
      <c r="Z60">
        <v>8.5264228674047102E-4</v>
      </c>
      <c r="AA60">
        <v>1.5970047378210223E-3</v>
      </c>
      <c r="AB60">
        <v>2.9226015194756517E-3</v>
      </c>
      <c r="AC60">
        <v>7.2789663907798726E-4</v>
      </c>
      <c r="AD60">
        <v>1.0231380224899381E-3</v>
      </c>
      <c r="AE60">
        <v>1.821921924942196E-3</v>
      </c>
      <c r="AF60">
        <v>3.5334175197223091E-3</v>
      </c>
      <c r="AG60">
        <v>2.0070552440783681E-4</v>
      </c>
    </row>
    <row r="61" spans="1:33" x14ac:dyDescent="0.25">
      <c r="A61">
        <v>3.3956143447304549E-2</v>
      </c>
      <c r="B61">
        <v>5.1813954697051544E-2</v>
      </c>
      <c r="C61">
        <v>0.32474475993594909</v>
      </c>
      <c r="D61">
        <v>5.7098906139968512E-3</v>
      </c>
      <c r="E61">
        <v>0.11827132798133606</v>
      </c>
      <c r="F61">
        <v>2.6708653288008727E-2</v>
      </c>
      <c r="G61">
        <v>2.7504028232155576E-5</v>
      </c>
      <c r="H61">
        <v>3.3923635761004089E-3</v>
      </c>
      <c r="I61">
        <v>9.8338663789482084E-2</v>
      </c>
      <c r="J61">
        <v>2.9624845964279074E-2</v>
      </c>
      <c r="K61">
        <v>7.1899729025405529E-3</v>
      </c>
      <c r="L61">
        <v>6.9946652277749891E-2</v>
      </c>
      <c r="M61">
        <v>2.303617115998078E-2</v>
      </c>
      <c r="N61">
        <v>2.6591808323168101E-2</v>
      </c>
      <c r="O61">
        <v>4.0964115321550212E-2</v>
      </c>
      <c r="P61">
        <v>2.167064882363992E-3</v>
      </c>
      <c r="Q61">
        <v>4.9172802037312668E-2</v>
      </c>
      <c r="R61">
        <v>1.1471603444456156E-2</v>
      </c>
      <c r="S61">
        <v>1.5901549206274638E-6</v>
      </c>
      <c r="T61">
        <v>2.3200228030459511E-4</v>
      </c>
      <c r="U61">
        <v>0</v>
      </c>
      <c r="V61">
        <v>2.1486933231545124E-3</v>
      </c>
      <c r="W61">
        <v>1.5519419043022108E-3</v>
      </c>
      <c r="X61">
        <v>6.0344740454640333E-2</v>
      </c>
      <c r="Y61">
        <v>0</v>
      </c>
      <c r="Z61">
        <v>8.4524780540961057E-4</v>
      </c>
      <c r="AA61">
        <v>1.5746875315020114E-3</v>
      </c>
      <c r="AB61">
        <v>2.7661026762947241E-3</v>
      </c>
      <c r="AC61">
        <v>7.3335735000495375E-4</v>
      </c>
      <c r="AD61">
        <v>1.0007201344447328E-3</v>
      </c>
      <c r="AE61">
        <v>1.850467834797181E-3</v>
      </c>
      <c r="AF61">
        <v>3.630311789511744E-3</v>
      </c>
      <c r="AG61">
        <v>1.9183908984984199E-4</v>
      </c>
    </row>
    <row r="62" spans="1:33" x14ac:dyDescent="0.25">
      <c r="A62">
        <v>3.4709670502379934E-2</v>
      </c>
      <c r="B62">
        <v>5.9591227573993391E-2</v>
      </c>
      <c r="C62">
        <v>0.31146765249878355</v>
      </c>
      <c r="D62">
        <v>5.5386507188383985E-3</v>
      </c>
      <c r="E62">
        <v>0.12220833953063301</v>
      </c>
      <c r="F62">
        <v>2.6479007091806235E-2</v>
      </c>
      <c r="G62">
        <v>2.7194565889534516E-5</v>
      </c>
      <c r="H62">
        <v>3.2741959193306569E-3</v>
      </c>
      <c r="I62">
        <v>9.6149424969793298E-2</v>
      </c>
      <c r="J62">
        <v>3.0231581766045269E-2</v>
      </c>
      <c r="K62">
        <v>7.0972736815823464E-3</v>
      </c>
      <c r="L62">
        <v>7.2294695236933396E-2</v>
      </c>
      <c r="M62">
        <v>1.4926070985515552E-2</v>
      </c>
      <c r="N62">
        <v>2.545536219410344E-2</v>
      </c>
      <c r="O62">
        <v>4.3146600513539135E-2</v>
      </c>
      <c r="P62">
        <v>2.8151182428197002E-3</v>
      </c>
      <c r="Q62">
        <v>5.2193352667031734E-2</v>
      </c>
      <c r="R62">
        <v>1.1264425221694298E-2</v>
      </c>
      <c r="S62">
        <v>1.5510429154458845E-6</v>
      </c>
      <c r="T62">
        <v>2.3341604690816744E-4</v>
      </c>
      <c r="U62">
        <v>0</v>
      </c>
      <c r="V62">
        <v>2.1898048734073118E-3</v>
      </c>
      <c r="W62">
        <v>1.5605691294795741E-3</v>
      </c>
      <c r="X62">
        <v>6.4861553495543289E-2</v>
      </c>
      <c r="Y62">
        <v>0</v>
      </c>
      <c r="Z62">
        <v>8.8025953772561836E-4</v>
      </c>
      <c r="AA62">
        <v>1.5079845153087316E-3</v>
      </c>
      <c r="AB62">
        <v>2.7640939846458961E-3</v>
      </c>
      <c r="AC62">
        <v>6.9081006444004795E-4</v>
      </c>
      <c r="AD62">
        <v>1.0401932713285523E-3</v>
      </c>
      <c r="AE62">
        <v>1.8281171180053858E-3</v>
      </c>
      <c r="AF62">
        <v>3.3746750575121822E-3</v>
      </c>
      <c r="AG62">
        <v>1.9712798206692527E-4</v>
      </c>
    </row>
    <row r="63" spans="1:33" x14ac:dyDescent="0.25">
      <c r="A63">
        <v>3.5451879186689184E-2</v>
      </c>
      <c r="B63">
        <v>5.268553924019935E-2</v>
      </c>
      <c r="C63">
        <v>0.31235150845834037</v>
      </c>
      <c r="D63">
        <v>5.5929299078496097E-3</v>
      </c>
      <c r="E63">
        <v>0.12023205068163086</v>
      </c>
      <c r="F63">
        <v>2.6764146917397164E-2</v>
      </c>
      <c r="G63">
        <v>2.951907888570326E-5</v>
      </c>
      <c r="H63">
        <v>3.3519853841110334E-3</v>
      </c>
      <c r="I63">
        <v>9.9010834508572815E-2</v>
      </c>
      <c r="J63">
        <v>3.0181153784972225E-2</v>
      </c>
      <c r="K63">
        <v>7.1457978070490428E-3</v>
      </c>
      <c r="L63">
        <v>7.328408090102452E-2</v>
      </c>
      <c r="M63">
        <v>2.3228001355550594E-2</v>
      </c>
      <c r="N63">
        <v>2.6126573633754781E-2</v>
      </c>
      <c r="O63">
        <v>4.0179523779492778E-2</v>
      </c>
      <c r="P63">
        <v>2.0691019338184647E-3</v>
      </c>
      <c r="Q63">
        <v>4.9599219633116948E-2</v>
      </c>
      <c r="R63">
        <v>1.1693960579505934E-2</v>
      </c>
      <c r="S63">
        <v>1.6330158477935711E-6</v>
      </c>
      <c r="T63">
        <v>2.3467313040841261E-4</v>
      </c>
      <c r="U63">
        <v>0</v>
      </c>
      <c r="V63">
        <v>2.2065892558661444E-3</v>
      </c>
      <c r="W63">
        <v>1.6091371355932164E-3</v>
      </c>
      <c r="X63">
        <v>6.427629716465387E-2</v>
      </c>
      <c r="Y63">
        <v>0</v>
      </c>
      <c r="Z63">
        <v>8.3517035065641459E-4</v>
      </c>
      <c r="AA63">
        <v>1.5524993036847305E-3</v>
      </c>
      <c r="AB63">
        <v>2.8777150084343581E-3</v>
      </c>
      <c r="AC63">
        <v>7.0652669320654497E-4</v>
      </c>
      <c r="AD63">
        <v>1.0595774149558647E-3</v>
      </c>
      <c r="AE63">
        <v>1.7479907636973407E-3</v>
      </c>
      <c r="AF63">
        <v>3.7144504149721072E-3</v>
      </c>
      <c r="AG63">
        <v>1.9993357606183133E-4</v>
      </c>
    </row>
    <row r="64" spans="1:33" x14ac:dyDescent="0.25">
      <c r="A64">
        <v>3.1008423401713999E-2</v>
      </c>
      <c r="B64">
        <v>5.9593972366525978E-2</v>
      </c>
      <c r="C64">
        <v>0.3290550898865548</v>
      </c>
      <c r="D64">
        <v>5.1667944466537224E-3</v>
      </c>
      <c r="E64">
        <v>0.11193726661110122</v>
      </c>
      <c r="F64">
        <v>2.5822269683453341E-2</v>
      </c>
      <c r="G64">
        <v>2.9477740716320564E-5</v>
      </c>
      <c r="H64">
        <v>3.1396749088493836E-3</v>
      </c>
      <c r="I64">
        <v>0.10556157052271392</v>
      </c>
      <c r="J64">
        <v>3.0583532459431531E-2</v>
      </c>
      <c r="K64">
        <v>7.0676259703203381E-3</v>
      </c>
      <c r="L64">
        <v>6.8274418514615423E-2</v>
      </c>
      <c r="M64">
        <v>1.4620168553624148E-2</v>
      </c>
      <c r="N64">
        <v>2.5571217819955978E-2</v>
      </c>
      <c r="O64">
        <v>3.8437558063273224E-2</v>
      </c>
      <c r="P64">
        <v>2.65222079519498E-3</v>
      </c>
      <c r="Q64">
        <v>4.9681033466458094E-2</v>
      </c>
      <c r="R64">
        <v>1.0770313057690802E-2</v>
      </c>
      <c r="S64">
        <v>1.549372928940658E-6</v>
      </c>
      <c r="T64">
        <v>2.400412834397651E-4</v>
      </c>
      <c r="U64">
        <v>0</v>
      </c>
      <c r="V64">
        <v>2.2499339386652423E-3</v>
      </c>
      <c r="W64">
        <v>1.5267542331054524E-3</v>
      </c>
      <c r="X64">
        <v>6.4489746307377027E-2</v>
      </c>
      <c r="Y64">
        <v>0</v>
      </c>
      <c r="Z64">
        <v>8.6994059515505115E-4</v>
      </c>
      <c r="AA64">
        <v>1.5420935046510569E-3</v>
      </c>
      <c r="AB64">
        <v>2.825491837509222E-3</v>
      </c>
      <c r="AC64">
        <v>7.0731395140170318E-4</v>
      </c>
      <c r="AD64">
        <v>9.6369173546825913E-4</v>
      </c>
      <c r="AE64">
        <v>1.8270723978939013E-3</v>
      </c>
      <c r="AF64">
        <v>3.5977616194955318E-3</v>
      </c>
      <c r="AG64">
        <v>1.8598095406147268E-4</v>
      </c>
    </row>
    <row r="65" spans="1:33" x14ac:dyDescent="0.25">
      <c r="A65">
        <v>3.1893491472042498E-2</v>
      </c>
      <c r="B65">
        <v>5.1276245607086685E-2</v>
      </c>
      <c r="C65">
        <v>0.3197693444919994</v>
      </c>
      <c r="D65">
        <v>5.6407798337187202E-3</v>
      </c>
      <c r="E65">
        <v>0.11458866168111989</v>
      </c>
      <c r="F65">
        <v>2.5867798227145758E-2</v>
      </c>
      <c r="G65">
        <v>2.762063736123226E-5</v>
      </c>
      <c r="H65">
        <v>3.2932856296615395E-3</v>
      </c>
      <c r="I65">
        <v>9.869316351725449E-2</v>
      </c>
      <c r="J65">
        <v>3.1472008677828865E-2</v>
      </c>
      <c r="K65">
        <v>7.1150821748084368E-3</v>
      </c>
      <c r="L65">
        <v>7.0325658631796475E-2</v>
      </c>
      <c r="M65">
        <v>2.398523460119693E-2</v>
      </c>
      <c r="N65">
        <v>2.6201580295234235E-2</v>
      </c>
      <c r="O65">
        <v>4.2156037185036264E-2</v>
      </c>
      <c r="P65">
        <v>2.0777185720229608E-3</v>
      </c>
      <c r="Q65">
        <v>5.2967447239792728E-2</v>
      </c>
      <c r="R65">
        <v>1.0993731011153616E-2</v>
      </c>
      <c r="S65">
        <v>1.5246948542031856E-6</v>
      </c>
      <c r="T65">
        <v>2.4371466723300712E-4</v>
      </c>
      <c r="U65">
        <v>0</v>
      </c>
      <c r="V65">
        <v>2.0556567171870245E-3</v>
      </c>
      <c r="W65">
        <v>1.5546364705840243E-3</v>
      </c>
      <c r="X65">
        <v>6.5177888111448354E-2</v>
      </c>
      <c r="Y65">
        <v>0</v>
      </c>
      <c r="Z65">
        <v>8.6363880624900583E-4</v>
      </c>
      <c r="AA65">
        <v>1.5397401164574632E-3</v>
      </c>
      <c r="AB65">
        <v>2.7391773256102434E-3</v>
      </c>
      <c r="AC65">
        <v>7.6315281242115575E-4</v>
      </c>
      <c r="AD65">
        <v>1.0075798569298318E-3</v>
      </c>
      <c r="AE65">
        <v>1.8903332972446791E-3</v>
      </c>
      <c r="AF65">
        <v>3.6332773102294917E-3</v>
      </c>
      <c r="AG65">
        <v>1.8479032729091572E-4</v>
      </c>
    </row>
    <row r="66" spans="1:33" x14ac:dyDescent="0.25">
      <c r="A66">
        <v>3.3773458566128345E-2</v>
      </c>
      <c r="B66">
        <v>6.0825679091314401E-2</v>
      </c>
      <c r="C66">
        <v>0.31462693161175992</v>
      </c>
      <c r="D66">
        <v>5.418885883924353E-3</v>
      </c>
      <c r="E66">
        <v>0.11998154599370196</v>
      </c>
      <c r="F66">
        <v>2.5415228186617289E-2</v>
      </c>
      <c r="G66">
        <v>2.78946579727006E-5</v>
      </c>
      <c r="H66">
        <v>3.5260620162334056E-3</v>
      </c>
      <c r="I66">
        <v>0.10025338786068549</v>
      </c>
      <c r="J66">
        <v>3.0232015122394682E-2</v>
      </c>
      <c r="K66">
        <v>7.3460634935388069E-3</v>
      </c>
      <c r="L66">
        <v>7.1385867967057814E-2</v>
      </c>
      <c r="M66">
        <v>1.5031149124980112E-2</v>
      </c>
      <c r="N66">
        <v>2.6448770552178143E-2</v>
      </c>
      <c r="O66">
        <v>3.8902795211614459E-2</v>
      </c>
      <c r="P66">
        <v>2.6611106672885382E-3</v>
      </c>
      <c r="Q66">
        <v>5.0914630631882687E-2</v>
      </c>
      <c r="R66">
        <v>1.0915082828326497E-2</v>
      </c>
      <c r="S66">
        <v>1.5804893429752702E-6</v>
      </c>
      <c r="T66">
        <v>2.4002657730495184E-4</v>
      </c>
      <c r="U66">
        <v>0</v>
      </c>
      <c r="V66">
        <v>2.0754781964260147E-3</v>
      </c>
      <c r="W66">
        <v>1.5924734288459876E-3</v>
      </c>
      <c r="X66">
        <v>6.5392212505647446E-2</v>
      </c>
      <c r="Y66">
        <v>0</v>
      </c>
      <c r="Z66">
        <v>8.9895389920056337E-4</v>
      </c>
      <c r="AA66">
        <v>1.6136660893446735E-3</v>
      </c>
      <c r="AB66">
        <v>2.9806452585013059E-3</v>
      </c>
      <c r="AC66">
        <v>7.4172913576834524E-4</v>
      </c>
      <c r="AD66">
        <v>1.007257173336186E-3</v>
      </c>
      <c r="AE66">
        <v>1.8632334631265707E-3</v>
      </c>
      <c r="AF66">
        <v>3.7005379191141418E-3</v>
      </c>
      <c r="AG66">
        <v>2.0564639644126274E-4</v>
      </c>
    </row>
    <row r="67" spans="1:33" x14ac:dyDescent="0.25">
      <c r="A67">
        <v>3.3764395831695763E-2</v>
      </c>
      <c r="B67">
        <v>4.9575848099544718E-2</v>
      </c>
      <c r="C67">
        <v>0.31778873745685726</v>
      </c>
      <c r="D67">
        <v>5.4674535249698911E-3</v>
      </c>
      <c r="E67">
        <v>0.11851938860064552</v>
      </c>
      <c r="F67">
        <v>2.6334533395242429E-2</v>
      </c>
      <c r="G67">
        <v>2.7594645113147157E-5</v>
      </c>
      <c r="H67">
        <v>3.5814030632557487E-3</v>
      </c>
      <c r="I67">
        <v>0.10200858050450726</v>
      </c>
      <c r="J67">
        <v>3.082995057928483E-2</v>
      </c>
      <c r="K67">
        <v>7.3597284321149977E-3</v>
      </c>
      <c r="L67">
        <v>7.086347120922723E-2</v>
      </c>
      <c r="M67">
        <v>2.3427098923957924E-2</v>
      </c>
      <c r="N67">
        <v>2.6456381524311477E-2</v>
      </c>
      <c r="O67">
        <v>3.8561518649630387E-2</v>
      </c>
      <c r="P67">
        <v>2.1538753769415808E-3</v>
      </c>
      <c r="Q67">
        <v>5.196106581031152E-2</v>
      </c>
      <c r="R67">
        <v>1.1710813688877756E-2</v>
      </c>
      <c r="S67">
        <v>1.6358245465361828E-6</v>
      </c>
      <c r="T67">
        <v>2.4383260748319028E-4</v>
      </c>
      <c r="U67">
        <v>0</v>
      </c>
      <c r="V67">
        <v>2.1478598774743261E-3</v>
      </c>
      <c r="W67">
        <v>1.5226699676093598E-3</v>
      </c>
      <c r="X67">
        <v>6.302449944946327E-2</v>
      </c>
      <c r="Y67">
        <v>0</v>
      </c>
      <c r="Z67">
        <v>8.458453942022762E-4</v>
      </c>
      <c r="AA67">
        <v>1.4938285954950122E-3</v>
      </c>
      <c r="AB67">
        <v>2.8614957897649799E-3</v>
      </c>
      <c r="AC67">
        <v>7.2310093206525415E-4</v>
      </c>
      <c r="AD67">
        <v>1.0198105059266666E-3</v>
      </c>
      <c r="AE67">
        <v>1.8655789680136659E-3</v>
      </c>
      <c r="AF67">
        <v>3.6791401059034067E-3</v>
      </c>
      <c r="AG67">
        <v>1.7886266556246106E-4</v>
      </c>
    </row>
    <row r="68" spans="1:33" x14ac:dyDescent="0.25">
      <c r="A68">
        <v>3.3737542141832458E-2</v>
      </c>
      <c r="B68">
        <v>6.2434507029206714E-2</v>
      </c>
      <c r="C68">
        <v>0.31144018110445959</v>
      </c>
      <c r="D68">
        <v>5.499147264737163E-3</v>
      </c>
      <c r="E68">
        <v>0.12070339876498215</v>
      </c>
      <c r="F68">
        <v>2.538653505741377E-2</v>
      </c>
      <c r="G68">
        <v>2.791555582139034E-5</v>
      </c>
      <c r="H68">
        <v>3.1803260444369544E-3</v>
      </c>
      <c r="I68">
        <v>0.10189794540062834</v>
      </c>
      <c r="J68">
        <v>3.102688161704846E-2</v>
      </c>
      <c r="K68">
        <v>7.5573866534580725E-3</v>
      </c>
      <c r="L68">
        <v>7.1531125440013374E-2</v>
      </c>
      <c r="M68">
        <v>1.4498207659774205E-2</v>
      </c>
      <c r="N68">
        <v>2.4821140030564421E-2</v>
      </c>
      <c r="O68">
        <v>3.9131917976003176E-2</v>
      </c>
      <c r="P68">
        <v>2.8068227358736793E-3</v>
      </c>
      <c r="Q68">
        <v>5.0026483189711243E-2</v>
      </c>
      <c r="R68">
        <v>1.124795380376342E-2</v>
      </c>
      <c r="S68">
        <v>1.6605874257968423E-6</v>
      </c>
      <c r="T68">
        <v>2.372398590967385E-4</v>
      </c>
      <c r="U68">
        <v>0</v>
      </c>
      <c r="V68">
        <v>2.1663004984049839E-3</v>
      </c>
      <c r="W68">
        <v>1.6313453467987895E-3</v>
      </c>
      <c r="X68">
        <v>6.6249187042147356E-2</v>
      </c>
      <c r="Y68">
        <v>0</v>
      </c>
      <c r="Z68">
        <v>8.3526808521820946E-4</v>
      </c>
      <c r="AA68">
        <v>1.4990440979614752E-3</v>
      </c>
      <c r="AB68">
        <v>2.8874364807697415E-3</v>
      </c>
      <c r="AC68">
        <v>7.2083211981022752E-4</v>
      </c>
      <c r="AD68">
        <v>9.7099607579060156E-4</v>
      </c>
      <c r="AE68">
        <v>1.7632942395379117E-3</v>
      </c>
      <c r="AF68">
        <v>3.8799989976175263E-3</v>
      </c>
      <c r="AG68">
        <v>2.0197909969187514E-4</v>
      </c>
    </row>
    <row r="69" spans="1:33" x14ac:dyDescent="0.25">
      <c r="A69">
        <v>3.5990049966546644E-2</v>
      </c>
      <c r="B69">
        <v>5.2161393910752682E-2</v>
      </c>
      <c r="C69">
        <v>0.30551859542420495</v>
      </c>
      <c r="D69">
        <v>5.3869244360906319E-3</v>
      </c>
      <c r="E69">
        <v>0.1202260760777526</v>
      </c>
      <c r="F69">
        <v>2.783807508208826E-2</v>
      </c>
      <c r="G69">
        <v>2.8291414216666765E-5</v>
      </c>
      <c r="H69">
        <v>3.3156692856169852E-3</v>
      </c>
      <c r="I69">
        <v>0.1021713260106399</v>
      </c>
      <c r="J69">
        <v>2.9924613935863674E-2</v>
      </c>
      <c r="K69">
        <v>7.4514497878378442E-3</v>
      </c>
      <c r="L69">
        <v>7.1755291608135791E-2</v>
      </c>
      <c r="M69">
        <v>2.3399866634772989E-2</v>
      </c>
      <c r="N69">
        <v>2.567404251371358E-2</v>
      </c>
      <c r="O69">
        <v>3.9369831451632815E-2</v>
      </c>
      <c r="P69">
        <v>2.1503185675220888E-3</v>
      </c>
      <c r="Q69">
        <v>5.3919581955723231E-2</v>
      </c>
      <c r="R69">
        <v>1.163746923655736E-2</v>
      </c>
      <c r="S69">
        <v>1.5978844425060432E-6</v>
      </c>
      <c r="T69">
        <v>2.37869790933025E-4</v>
      </c>
      <c r="U69">
        <v>0</v>
      </c>
      <c r="V69">
        <v>2.2701025298028253E-3</v>
      </c>
      <c r="W69">
        <v>1.5619698195591212E-3</v>
      </c>
      <c r="X69">
        <v>6.4887314957540076E-2</v>
      </c>
      <c r="Y69">
        <v>0</v>
      </c>
      <c r="Z69">
        <v>8.4492098307515165E-4</v>
      </c>
      <c r="AA69">
        <v>1.5394480517605918E-3</v>
      </c>
      <c r="AB69">
        <v>2.8519969892863897E-3</v>
      </c>
      <c r="AC69">
        <v>7.4533880458796734E-4</v>
      </c>
      <c r="AD69">
        <v>1.0440713855931936E-3</v>
      </c>
      <c r="AE69">
        <v>1.848699595582386E-3</v>
      </c>
      <c r="AF69">
        <v>4.0539995304490831E-3</v>
      </c>
      <c r="AG69">
        <v>1.9380237771886999E-4</v>
      </c>
    </row>
    <row r="70" spans="1:33" x14ac:dyDescent="0.25">
      <c r="A70">
        <v>3.647953239816993E-2</v>
      </c>
      <c r="B70">
        <v>5.8969599168298623E-2</v>
      </c>
      <c r="C70">
        <v>0.31365284612404148</v>
      </c>
      <c r="D70">
        <v>5.4009706915371641E-3</v>
      </c>
      <c r="E70">
        <v>0.11920631121137958</v>
      </c>
      <c r="F70">
        <v>2.6817408678024842E-2</v>
      </c>
      <c r="G70">
        <v>2.7686862104695529E-5</v>
      </c>
      <c r="H70">
        <v>3.5171876466937517E-3</v>
      </c>
      <c r="I70">
        <v>0.10218058269902057</v>
      </c>
      <c r="J70">
        <v>2.9545042335330243E-2</v>
      </c>
      <c r="K70">
        <v>7.3946791984909298E-3</v>
      </c>
      <c r="L70">
        <v>6.8360086264090861E-2</v>
      </c>
      <c r="M70">
        <v>1.4952872716106356E-2</v>
      </c>
      <c r="N70">
        <v>2.5843052268960567E-2</v>
      </c>
      <c r="O70">
        <v>3.889180407741389E-2</v>
      </c>
      <c r="P70">
        <v>2.7290638055410747E-3</v>
      </c>
      <c r="Q70">
        <v>5.2050235357945389E-2</v>
      </c>
      <c r="R70">
        <v>1.1439703432593195E-2</v>
      </c>
      <c r="S70">
        <v>1.6620582460928897E-6</v>
      </c>
      <c r="T70">
        <v>2.4101549352832638E-4</v>
      </c>
      <c r="U70">
        <v>0</v>
      </c>
      <c r="V70">
        <v>2.0993821228235555E-3</v>
      </c>
      <c r="W70">
        <v>1.6202159013433155E-3</v>
      </c>
      <c r="X70">
        <v>6.5738435089957734E-2</v>
      </c>
      <c r="Y70">
        <v>0</v>
      </c>
      <c r="Z70">
        <v>8.7131025108977585E-4</v>
      </c>
      <c r="AA70">
        <v>1.5123442082708952E-3</v>
      </c>
      <c r="AB70">
        <v>2.7379304554000666E-3</v>
      </c>
      <c r="AC70">
        <v>7.1166804096622503E-4</v>
      </c>
      <c r="AD70">
        <v>9.7592406342382563E-4</v>
      </c>
      <c r="AE70">
        <v>1.8758289984302798E-3</v>
      </c>
      <c r="AF70">
        <v>3.9672191699712646E-3</v>
      </c>
      <c r="AG70">
        <v>1.8839921080543185E-4</v>
      </c>
    </row>
    <row r="71" spans="1:33" x14ac:dyDescent="0.25">
      <c r="A71">
        <v>3.5018085688102829E-2</v>
      </c>
      <c r="B71">
        <v>5.5088747464236192E-2</v>
      </c>
      <c r="C71">
        <v>0.3112328369879736</v>
      </c>
      <c r="D71">
        <v>5.5420621842487321E-3</v>
      </c>
      <c r="E71">
        <v>0.11617970381026466</v>
      </c>
      <c r="F71">
        <v>2.7800860399657484E-2</v>
      </c>
      <c r="G71">
        <v>2.8119834337248226E-5</v>
      </c>
      <c r="H71">
        <v>3.4548961908537424E-3</v>
      </c>
      <c r="I71">
        <v>0.10274580893715628</v>
      </c>
      <c r="J71">
        <v>2.9376738125663548E-2</v>
      </c>
      <c r="K71">
        <v>7.6477555471350395E-3</v>
      </c>
      <c r="L71">
        <v>6.967780185991182E-2</v>
      </c>
      <c r="M71">
        <v>2.300915538467142E-2</v>
      </c>
      <c r="N71">
        <v>2.5209908533466576E-2</v>
      </c>
      <c r="O71">
        <v>3.8490866505907731E-2</v>
      </c>
      <c r="P71">
        <v>2.1577340606270838E-3</v>
      </c>
      <c r="Q71">
        <v>5.3261363107906932E-2</v>
      </c>
      <c r="R71">
        <v>1.118054992767724E-2</v>
      </c>
      <c r="S71">
        <v>1.6781361894592112E-6</v>
      </c>
      <c r="T71">
        <v>2.4476784193697501E-4</v>
      </c>
      <c r="U71">
        <v>0</v>
      </c>
      <c r="V71">
        <v>2.2653345756953767E-3</v>
      </c>
      <c r="W71">
        <v>1.4975531782556852E-3</v>
      </c>
      <c r="X71">
        <v>6.5617645825759144E-2</v>
      </c>
      <c r="Y71">
        <v>0</v>
      </c>
      <c r="Z71">
        <v>8.9994480309917122E-4</v>
      </c>
      <c r="AA71">
        <v>1.5409703573296461E-3</v>
      </c>
      <c r="AB71">
        <v>2.9657389112957041E-3</v>
      </c>
      <c r="AC71">
        <v>7.1780622232593141E-4</v>
      </c>
      <c r="AD71">
        <v>1.0351880357817502E-3</v>
      </c>
      <c r="AE71">
        <v>1.9198839598378544E-3</v>
      </c>
      <c r="AF71">
        <v>3.9992465260577491E-3</v>
      </c>
      <c r="AG71">
        <v>1.912470766374833E-4</v>
      </c>
    </row>
    <row r="72" spans="1:33" x14ac:dyDescent="0.25">
      <c r="A72">
        <v>3.3416240523751597E-2</v>
      </c>
      <c r="B72">
        <v>5.9421968256015048E-2</v>
      </c>
      <c r="C72">
        <v>0.32659872855699812</v>
      </c>
      <c r="D72">
        <v>5.647141439716577E-3</v>
      </c>
      <c r="E72">
        <v>0.11136248478590415</v>
      </c>
      <c r="F72">
        <v>2.8009047508527403E-2</v>
      </c>
      <c r="G72">
        <v>2.8714020347152911E-5</v>
      </c>
      <c r="H72">
        <v>3.2349863118154645E-3</v>
      </c>
      <c r="I72">
        <v>0.10471290850379796</v>
      </c>
      <c r="J72">
        <v>3.0563463451409454E-2</v>
      </c>
      <c r="K72">
        <v>7.1888063098077748E-3</v>
      </c>
      <c r="L72">
        <v>6.8916638529134558E-2</v>
      </c>
      <c r="M72">
        <v>1.5236482145017735E-2</v>
      </c>
      <c r="N72">
        <v>2.5393309572984541E-2</v>
      </c>
      <c r="O72">
        <v>3.5780108891164362E-2</v>
      </c>
      <c r="P72">
        <v>2.6852821383501597E-3</v>
      </c>
      <c r="Q72">
        <v>5.0299492324389572E-2</v>
      </c>
      <c r="R72">
        <v>1.1864216471018492E-2</v>
      </c>
      <c r="S72">
        <v>1.5158068783805907E-6</v>
      </c>
      <c r="T72">
        <v>2.4621627761277538E-4</v>
      </c>
      <c r="U72">
        <v>0</v>
      </c>
      <c r="V72">
        <v>2.1190543967721256E-3</v>
      </c>
      <c r="W72">
        <v>1.6102690543860984E-3</v>
      </c>
      <c r="X72">
        <v>6.2453686654291234E-2</v>
      </c>
      <c r="Y72">
        <v>0</v>
      </c>
      <c r="Z72">
        <v>8.5798170176502625E-4</v>
      </c>
      <c r="AA72">
        <v>1.5908440592831727E-3</v>
      </c>
      <c r="AB72">
        <v>2.8536863825396777E-3</v>
      </c>
      <c r="AC72">
        <v>7.380478401497495E-4</v>
      </c>
      <c r="AD72">
        <v>9.7050027941672729E-4</v>
      </c>
      <c r="AE72">
        <v>1.7314082568048869E-3</v>
      </c>
      <c r="AF72">
        <v>4.2727332378957273E-3</v>
      </c>
      <c r="AG72">
        <v>1.9403631205411567E-4</v>
      </c>
    </row>
    <row r="73" spans="1:33" x14ac:dyDescent="0.25">
      <c r="A73">
        <v>3.5062328378859885E-2</v>
      </c>
      <c r="B73">
        <v>5.0211151542026468E-2</v>
      </c>
      <c r="C73">
        <v>0.32367147517557687</v>
      </c>
      <c r="D73">
        <v>5.4388200737907509E-3</v>
      </c>
      <c r="E73">
        <v>0.11617769681711244</v>
      </c>
      <c r="F73">
        <v>2.7880557759747609E-2</v>
      </c>
      <c r="G73">
        <v>2.7591708948186131E-5</v>
      </c>
      <c r="H73">
        <v>3.2311945077960627E-3</v>
      </c>
      <c r="I73">
        <v>0.10217557982069679</v>
      </c>
      <c r="J73">
        <v>3.1043197493423418E-2</v>
      </c>
      <c r="K73">
        <v>7.329943094812808E-3</v>
      </c>
      <c r="L73">
        <v>6.8836535498291107E-2</v>
      </c>
      <c r="M73">
        <v>2.3978251245002451E-2</v>
      </c>
      <c r="N73">
        <v>2.5660954151709894E-2</v>
      </c>
      <c r="O73">
        <v>3.7534400807438272E-2</v>
      </c>
      <c r="P73">
        <v>2.1650394545141291E-3</v>
      </c>
      <c r="Q73">
        <v>4.9805841047202683E-2</v>
      </c>
      <c r="R73">
        <v>1.1833070610272303E-2</v>
      </c>
      <c r="S73">
        <v>1.6430081726990948E-6</v>
      </c>
      <c r="T73">
        <v>2.4029119834843472E-4</v>
      </c>
      <c r="U73">
        <v>0</v>
      </c>
      <c r="V73">
        <v>2.1487418297904425E-3</v>
      </c>
      <c r="W73">
        <v>1.6683167212296493E-3</v>
      </c>
      <c r="X73">
        <v>6.0575394168522853E-2</v>
      </c>
      <c r="Y73">
        <v>0</v>
      </c>
      <c r="Z73">
        <v>8.6920346361863679E-4</v>
      </c>
      <c r="AA73">
        <v>1.6071401265761228E-3</v>
      </c>
      <c r="AB73">
        <v>2.8652788281516004E-3</v>
      </c>
      <c r="AC73">
        <v>7.1627441347424934E-4</v>
      </c>
      <c r="AD73">
        <v>9.8683302243460095E-4</v>
      </c>
      <c r="AE73">
        <v>1.8555649379809068E-3</v>
      </c>
      <c r="AF73">
        <v>4.2135988971326007E-3</v>
      </c>
      <c r="AG73">
        <v>1.880901973451495E-4</v>
      </c>
    </row>
    <row r="74" spans="1:33" x14ac:dyDescent="0.25">
      <c r="A74">
        <v>3.4955195742343466E-2</v>
      </c>
      <c r="B74">
        <v>5.9070495085960274E-2</v>
      </c>
      <c r="C74">
        <v>0.32675441117106391</v>
      </c>
      <c r="D74">
        <v>5.5353883712924044E-3</v>
      </c>
      <c r="E74">
        <v>0.11669301520080823</v>
      </c>
      <c r="F74">
        <v>2.5909380636807616E-2</v>
      </c>
      <c r="G74">
        <v>2.8936163862166107E-5</v>
      </c>
      <c r="H74">
        <v>3.283252989014085E-3</v>
      </c>
      <c r="I74">
        <v>0.10050238180906196</v>
      </c>
      <c r="J74">
        <v>2.8558364445405264E-2</v>
      </c>
      <c r="K74">
        <v>7.3885949890210492E-3</v>
      </c>
      <c r="L74">
        <v>6.7736670851625921E-2</v>
      </c>
      <c r="M74">
        <v>1.4529642455663282E-2</v>
      </c>
      <c r="N74">
        <v>2.5881961483559906E-2</v>
      </c>
      <c r="O74">
        <v>3.865240006862778E-2</v>
      </c>
      <c r="P74">
        <v>2.6315675831165E-3</v>
      </c>
      <c r="Q74">
        <v>4.8754767825296377E-2</v>
      </c>
      <c r="R74">
        <v>1.1849807639903101E-2</v>
      </c>
      <c r="S74">
        <v>1.5879383627919156E-6</v>
      </c>
      <c r="T74">
        <v>2.3094064971646052E-4</v>
      </c>
      <c r="U74">
        <v>0</v>
      </c>
      <c r="V74">
        <v>2.0299671247227292E-3</v>
      </c>
      <c r="W74">
        <v>1.4519583210071663E-3</v>
      </c>
      <c r="X74">
        <v>6.4651165462370208E-2</v>
      </c>
      <c r="Y74">
        <v>0</v>
      </c>
      <c r="Z74">
        <v>8.7072842112218549E-4</v>
      </c>
      <c r="AA74">
        <v>1.5352490046597863E-3</v>
      </c>
      <c r="AB74">
        <v>2.8103569411007368E-3</v>
      </c>
      <c r="AC74">
        <v>7.3861714228833021E-4</v>
      </c>
      <c r="AD74">
        <v>1.0021578693682135E-3</v>
      </c>
      <c r="AE74">
        <v>1.8295916657442601E-3</v>
      </c>
      <c r="AF74">
        <v>3.9247060010338571E-3</v>
      </c>
      <c r="AG74">
        <v>2.067389460698974E-4</v>
      </c>
    </row>
    <row r="75" spans="1:33" x14ac:dyDescent="0.25">
      <c r="A75">
        <v>3.3876595411473538E-2</v>
      </c>
      <c r="B75">
        <v>5.2823595597989555E-2</v>
      </c>
      <c r="C75">
        <v>0.32202948945075688</v>
      </c>
      <c r="D75">
        <v>5.5776324977366626E-3</v>
      </c>
      <c r="E75">
        <v>0.11904301735122923</v>
      </c>
      <c r="F75">
        <v>2.7216502478724678E-2</v>
      </c>
      <c r="G75">
        <v>2.7651202538075304E-5</v>
      </c>
      <c r="H75">
        <v>3.3418160831633383E-3</v>
      </c>
      <c r="I75">
        <v>0.10052796657112256</v>
      </c>
      <c r="J75">
        <v>3.1191656935914556E-2</v>
      </c>
      <c r="K75">
        <v>7.4472263464878475E-3</v>
      </c>
      <c r="L75">
        <v>6.948179857711391E-2</v>
      </c>
      <c r="M75">
        <v>2.3275047104702459E-2</v>
      </c>
      <c r="N75">
        <v>2.4928674388419891E-2</v>
      </c>
      <c r="O75">
        <v>3.6385160570307946E-2</v>
      </c>
      <c r="P75">
        <v>2.1029636193615423E-3</v>
      </c>
      <c r="Q75">
        <v>5.00717596334583E-2</v>
      </c>
      <c r="R75">
        <v>1.1197330266666111E-2</v>
      </c>
      <c r="S75">
        <v>1.6174430539769506E-6</v>
      </c>
      <c r="T75">
        <v>2.3635336186841367E-4</v>
      </c>
      <c r="U75">
        <v>0</v>
      </c>
      <c r="V75">
        <v>2.1474324931639054E-3</v>
      </c>
      <c r="W75">
        <v>1.540579585023181E-3</v>
      </c>
      <c r="X75">
        <v>6.2282346795806562E-2</v>
      </c>
      <c r="Y75">
        <v>0</v>
      </c>
      <c r="Z75">
        <v>8.7397467318504755E-4</v>
      </c>
      <c r="AA75">
        <v>1.5992175454105193E-3</v>
      </c>
      <c r="AB75">
        <v>2.8421380764268832E-3</v>
      </c>
      <c r="AC75">
        <v>7.1845098691116914E-4</v>
      </c>
      <c r="AD75">
        <v>9.6984284613742169E-4</v>
      </c>
      <c r="AE75">
        <v>1.8404354563327692E-3</v>
      </c>
      <c r="AF75">
        <v>4.2077068250176595E-3</v>
      </c>
      <c r="AG75">
        <v>1.940198244954617E-4</v>
      </c>
    </row>
    <row r="76" spans="1:33" x14ac:dyDescent="0.25">
      <c r="A76">
        <v>3.4846085649695484E-2</v>
      </c>
      <c r="B76">
        <v>6.3593572166825069E-2</v>
      </c>
      <c r="C76">
        <v>0.31038424483533583</v>
      </c>
      <c r="D76">
        <v>5.6427864171195866E-3</v>
      </c>
      <c r="E76">
        <v>0.12171032397575725</v>
      </c>
      <c r="F76">
        <v>2.6771494573392285E-2</v>
      </c>
      <c r="G76">
        <v>2.8584242732289654E-5</v>
      </c>
      <c r="H76">
        <v>3.2624646098494384E-3</v>
      </c>
      <c r="I76">
        <v>0.1035247085591456</v>
      </c>
      <c r="J76">
        <v>2.8080362530155323E-2</v>
      </c>
      <c r="K76">
        <v>6.9939002110370983E-3</v>
      </c>
      <c r="L76">
        <v>6.6335069686941972E-2</v>
      </c>
      <c r="M76">
        <v>1.4518302476507651E-2</v>
      </c>
      <c r="N76">
        <v>2.6333418179686895E-2</v>
      </c>
      <c r="O76">
        <v>3.6246993476138863E-2</v>
      </c>
      <c r="P76">
        <v>2.8157411765686448E-3</v>
      </c>
      <c r="Q76">
        <v>5.2901404076108924E-2</v>
      </c>
      <c r="R76">
        <v>1.120483785873721E-2</v>
      </c>
      <c r="S76">
        <v>1.5925306847084837E-6</v>
      </c>
      <c r="T76">
        <v>2.3634092610123653E-4</v>
      </c>
      <c r="U76">
        <v>0</v>
      </c>
      <c r="V76">
        <v>2.2140428634502942E-3</v>
      </c>
      <c r="W76">
        <v>1.7122257734469887E-3</v>
      </c>
      <c r="X76">
        <v>6.7297304696506424E-2</v>
      </c>
      <c r="Y76">
        <v>0</v>
      </c>
      <c r="Z76">
        <v>8.5662479197482378E-4</v>
      </c>
      <c r="AA76">
        <v>1.5370931991870922E-3</v>
      </c>
      <c r="AB76">
        <v>2.8279929543246025E-3</v>
      </c>
      <c r="AC76">
        <v>7.1632087565331993E-4</v>
      </c>
      <c r="AD76">
        <v>9.8599740991591692E-4</v>
      </c>
      <c r="AE76">
        <v>1.8716052770830793E-3</v>
      </c>
      <c r="AF76">
        <v>4.3635733791044275E-3</v>
      </c>
      <c r="AG76">
        <v>1.8499062083158298E-4</v>
      </c>
    </row>
    <row r="77" spans="1:33" x14ac:dyDescent="0.25">
      <c r="A77">
        <v>3.4210643907740368E-2</v>
      </c>
      <c r="B77">
        <v>5.2375863081081157E-2</v>
      </c>
      <c r="C77">
        <v>0.32781925374958665</v>
      </c>
      <c r="D77">
        <v>5.3218696286138414E-3</v>
      </c>
      <c r="E77">
        <v>0.11859722882330136</v>
      </c>
      <c r="F77">
        <v>2.63862189746563E-2</v>
      </c>
      <c r="G77">
        <v>2.7618818190835869E-5</v>
      </c>
      <c r="H77">
        <v>3.3692082808272797E-3</v>
      </c>
      <c r="I77">
        <v>0.10375115526218208</v>
      </c>
      <c r="J77">
        <v>2.939508851776107E-2</v>
      </c>
      <c r="K77">
        <v>7.4732929530457971E-3</v>
      </c>
      <c r="L77">
        <v>6.4855769825857501E-2</v>
      </c>
      <c r="M77">
        <v>2.3411589107375723E-2</v>
      </c>
      <c r="N77">
        <v>2.4859078254720036E-2</v>
      </c>
      <c r="O77">
        <v>3.4494786534513579E-2</v>
      </c>
      <c r="P77">
        <v>2.1166658535440243E-3</v>
      </c>
      <c r="Q77">
        <v>5.0038031104105617E-2</v>
      </c>
      <c r="R77">
        <v>1.1264817194382409E-2</v>
      </c>
      <c r="S77">
        <v>1.6356196718365676E-6</v>
      </c>
      <c r="T77">
        <v>2.4106213648097908E-4</v>
      </c>
      <c r="U77">
        <v>0</v>
      </c>
      <c r="V77">
        <v>2.0008992822960528E-3</v>
      </c>
      <c r="W77">
        <v>1.5814807801692932E-3</v>
      </c>
      <c r="X77">
        <v>6.311541675648745E-2</v>
      </c>
      <c r="Y77">
        <v>0</v>
      </c>
      <c r="Z77">
        <v>8.4318674870856455E-4</v>
      </c>
      <c r="AA77">
        <v>1.6169941552696275E-3</v>
      </c>
      <c r="AB77">
        <v>2.8562430889023864E-3</v>
      </c>
      <c r="AC77">
        <v>6.8541154117695386E-4</v>
      </c>
      <c r="AD77">
        <v>9.9194283606532092E-4</v>
      </c>
      <c r="AE77">
        <v>1.8044564952016684E-3</v>
      </c>
      <c r="AF77">
        <v>4.3006423620744879E-3</v>
      </c>
      <c r="AG77">
        <v>1.9244832600949331E-4</v>
      </c>
    </row>
    <row r="78" spans="1:33" x14ac:dyDescent="0.25">
      <c r="A78">
        <v>3.5791696551091774E-2</v>
      </c>
      <c r="B78">
        <v>6.3247536465664417E-2</v>
      </c>
      <c r="C78">
        <v>0.31139112104176064</v>
      </c>
      <c r="D78">
        <v>5.5945206088608137E-3</v>
      </c>
      <c r="E78">
        <v>0.11820422164135612</v>
      </c>
      <c r="F78">
        <v>2.6281597827243319E-2</v>
      </c>
      <c r="G78">
        <v>2.790552464914821E-5</v>
      </c>
      <c r="H78">
        <v>3.4375809308678012E-3</v>
      </c>
      <c r="I78">
        <v>0.10465246799736119</v>
      </c>
      <c r="J78">
        <v>3.0733587422886902E-2</v>
      </c>
      <c r="K78">
        <v>7.1673822973798073E-3</v>
      </c>
      <c r="L78">
        <v>6.8066491810578195E-2</v>
      </c>
      <c r="M78">
        <v>1.4536916118252965E-2</v>
      </c>
      <c r="N78">
        <v>2.5546486885498838E-2</v>
      </c>
      <c r="O78">
        <v>3.7403727324639452E-2</v>
      </c>
      <c r="P78">
        <v>2.7980947767140148E-3</v>
      </c>
      <c r="Q78">
        <v>5.1066995479164823E-2</v>
      </c>
      <c r="R78">
        <v>1.1281365658996909E-2</v>
      </c>
      <c r="S78">
        <v>1.7041903609394401E-6</v>
      </c>
      <c r="T78">
        <v>2.4971426237853952E-4</v>
      </c>
      <c r="U78">
        <v>0</v>
      </c>
      <c r="V78">
        <v>2.1971624763684476E-3</v>
      </c>
      <c r="W78">
        <v>1.6328225523628967E-3</v>
      </c>
      <c r="X78">
        <v>6.5378198767426496E-2</v>
      </c>
      <c r="Y78">
        <v>0</v>
      </c>
      <c r="Z78">
        <v>8.4340803724453647E-4</v>
      </c>
      <c r="AA78">
        <v>1.5921454608934481E-3</v>
      </c>
      <c r="AB78">
        <v>2.8291497599690859E-3</v>
      </c>
      <c r="AC78">
        <v>7.0155487365642635E-4</v>
      </c>
      <c r="AD78">
        <v>1.0207590061858626E-3</v>
      </c>
      <c r="AE78">
        <v>1.9159408419534309E-3</v>
      </c>
      <c r="AF78">
        <v>4.2044787892289723E-3</v>
      </c>
      <c r="AG78">
        <v>2.0326461900373218E-4</v>
      </c>
    </row>
    <row r="79" spans="1:33" x14ac:dyDescent="0.25">
      <c r="A79">
        <v>3.3989358161293962E-2</v>
      </c>
      <c r="B79">
        <v>5.0063785001000595E-2</v>
      </c>
      <c r="C79">
        <v>0.33336742087161103</v>
      </c>
      <c r="D79">
        <v>5.288815288315994E-3</v>
      </c>
      <c r="E79">
        <v>0.11585879923652932</v>
      </c>
      <c r="F79">
        <v>2.6183688488486088E-2</v>
      </c>
      <c r="G79">
        <v>2.7504909707489764E-5</v>
      </c>
      <c r="H79">
        <v>3.2153322418070241E-3</v>
      </c>
      <c r="I79">
        <v>0.10481542870884547</v>
      </c>
      <c r="J79">
        <v>2.8576223146492337E-2</v>
      </c>
      <c r="K79">
        <v>7.3530564914874802E-3</v>
      </c>
      <c r="L79">
        <v>6.6955427473189041E-2</v>
      </c>
      <c r="M79">
        <v>2.3918710008595176E-2</v>
      </c>
      <c r="N79">
        <v>2.6248506620805048E-2</v>
      </c>
      <c r="O79">
        <v>3.558753518594325E-2</v>
      </c>
      <c r="P79">
        <v>2.1197405513225195E-3</v>
      </c>
      <c r="Q79">
        <v>4.7679886104938771E-2</v>
      </c>
      <c r="R79">
        <v>1.1399529100058904E-2</v>
      </c>
      <c r="S79">
        <v>1.6332814420725595E-6</v>
      </c>
      <c r="T79">
        <v>2.383772036914586E-4</v>
      </c>
      <c r="U79">
        <v>0</v>
      </c>
      <c r="V79">
        <v>2.1478424462932737E-3</v>
      </c>
      <c r="W79">
        <v>1.4505936167483041E-3</v>
      </c>
      <c r="X79">
        <v>6.0233125177211466E-2</v>
      </c>
      <c r="Y79">
        <v>0</v>
      </c>
      <c r="Z79">
        <v>8.2854168692532426E-4</v>
      </c>
      <c r="AA79">
        <v>1.5405166982287561E-3</v>
      </c>
      <c r="AB79">
        <v>2.9380838864644342E-3</v>
      </c>
      <c r="AC79">
        <v>7.1198046954677806E-4</v>
      </c>
      <c r="AD79">
        <v>1.0077322496697247E-3</v>
      </c>
      <c r="AE79">
        <v>1.8686498150361833E-3</v>
      </c>
      <c r="AF79">
        <v>4.1936207398155989E-3</v>
      </c>
      <c r="AG79">
        <v>1.9055513849712785E-4</v>
      </c>
    </row>
    <row r="80" spans="1:33" x14ac:dyDescent="0.25">
      <c r="A80">
        <v>3.4501888321525294E-2</v>
      </c>
      <c r="B80">
        <v>6.1441632321653401E-2</v>
      </c>
      <c r="C80">
        <v>0.31755937678853069</v>
      </c>
      <c r="D80">
        <v>5.3268842707049737E-3</v>
      </c>
      <c r="E80">
        <v>0.12151308540729928</v>
      </c>
      <c r="F80">
        <v>2.6030515505946782E-2</v>
      </c>
      <c r="G80">
        <v>2.9063136069266958E-5</v>
      </c>
      <c r="H80">
        <v>3.3785506063880454E-3</v>
      </c>
      <c r="I80">
        <v>0.10308743016334136</v>
      </c>
      <c r="J80">
        <v>3.0463243652595649E-2</v>
      </c>
      <c r="K80">
        <v>7.4492807442369836E-3</v>
      </c>
      <c r="L80">
        <v>6.9429694714087567E-2</v>
      </c>
      <c r="M80">
        <v>1.5075775684132426E-2</v>
      </c>
      <c r="N80">
        <v>2.5690297524249679E-2</v>
      </c>
      <c r="O80">
        <v>3.4284718940418436E-2</v>
      </c>
      <c r="P80">
        <v>2.7168045325578231E-3</v>
      </c>
      <c r="Q80">
        <v>4.9545016677801285E-2</v>
      </c>
      <c r="R80">
        <v>1.1860103276151494E-2</v>
      </c>
      <c r="S80">
        <v>1.5820182220171629E-6</v>
      </c>
      <c r="T80">
        <v>2.3700483501145397E-4</v>
      </c>
      <c r="U80">
        <v>0</v>
      </c>
      <c r="V80">
        <v>2.2313786227076155E-3</v>
      </c>
      <c r="W80">
        <v>1.5314851287696134E-3</v>
      </c>
      <c r="X80">
        <v>6.3131959934448617E-2</v>
      </c>
      <c r="Y80">
        <v>0</v>
      </c>
      <c r="Z80">
        <v>8.6432057125063481E-4</v>
      </c>
      <c r="AA80">
        <v>1.5086210564337493E-3</v>
      </c>
      <c r="AB80">
        <v>3.0298282712563312E-3</v>
      </c>
      <c r="AC80">
        <v>7.3866464777144682E-4</v>
      </c>
      <c r="AD80">
        <v>1.0445779393707107E-3</v>
      </c>
      <c r="AE80">
        <v>1.8680548020655063E-3</v>
      </c>
      <c r="AF80">
        <v>4.2398511883747735E-3</v>
      </c>
      <c r="AG80">
        <v>1.8930871662721242E-4</v>
      </c>
    </row>
    <row r="81" spans="1:33" x14ac:dyDescent="0.25">
      <c r="A81">
        <v>3.5165452880177403E-2</v>
      </c>
      <c r="B81">
        <v>5.3498101131358063E-2</v>
      </c>
      <c r="C81">
        <v>0.31122066482414384</v>
      </c>
      <c r="D81">
        <v>5.7491465305615193E-3</v>
      </c>
      <c r="E81">
        <v>0.11864134768499635</v>
      </c>
      <c r="F81">
        <v>2.677972514931759E-2</v>
      </c>
      <c r="G81">
        <v>2.9941576145479968E-5</v>
      </c>
      <c r="H81">
        <v>3.4669222982453645E-3</v>
      </c>
      <c r="I81">
        <v>0.10564770254174041</v>
      </c>
      <c r="J81">
        <v>2.9672159001412776E-2</v>
      </c>
      <c r="K81">
        <v>7.5493397571099324E-3</v>
      </c>
      <c r="L81">
        <v>6.8635648244995601E-2</v>
      </c>
      <c r="M81">
        <v>2.4081153469318651E-2</v>
      </c>
      <c r="N81">
        <v>2.621883353426083E-2</v>
      </c>
      <c r="O81">
        <v>3.5983805520164239E-2</v>
      </c>
      <c r="P81">
        <v>2.1202876476422955E-3</v>
      </c>
      <c r="Q81">
        <v>5.2478763875441418E-2</v>
      </c>
      <c r="R81">
        <v>1.2323992937738835E-2</v>
      </c>
      <c r="S81">
        <v>1.5933103841706399E-6</v>
      </c>
      <c r="T81">
        <v>2.4061197210228732E-4</v>
      </c>
      <c r="U81">
        <v>0</v>
      </c>
      <c r="V81">
        <v>2.1893246437390793E-3</v>
      </c>
      <c r="W81">
        <v>1.55517200770453E-3</v>
      </c>
      <c r="X81">
        <v>6.3148316695526355E-2</v>
      </c>
      <c r="Y81">
        <v>0</v>
      </c>
      <c r="Z81">
        <v>8.8275397959439368E-4</v>
      </c>
      <c r="AA81">
        <v>1.5259772266596233E-3</v>
      </c>
      <c r="AB81">
        <v>2.9355426262850834E-3</v>
      </c>
      <c r="AC81">
        <v>7.0085409178625383E-4</v>
      </c>
      <c r="AD81">
        <v>1.0213306417410709E-3</v>
      </c>
      <c r="AE81">
        <v>1.8719433943016424E-3</v>
      </c>
      <c r="AF81">
        <v>4.4676083806284928E-3</v>
      </c>
      <c r="AG81">
        <v>1.9598242477634174E-4</v>
      </c>
    </row>
    <row r="82" spans="1:33" x14ac:dyDescent="0.25">
      <c r="A82">
        <v>3.4529712943044168E-2</v>
      </c>
      <c r="B82">
        <v>6.197033319324944E-2</v>
      </c>
      <c r="C82">
        <v>0.32473364688552631</v>
      </c>
      <c r="D82">
        <v>5.3787140864154145E-3</v>
      </c>
      <c r="E82">
        <v>0.12484076722085261</v>
      </c>
      <c r="F82">
        <v>2.6273326239260219E-2</v>
      </c>
      <c r="G82">
        <v>2.6760184393393808E-5</v>
      </c>
      <c r="H82">
        <v>3.3492336602151977E-3</v>
      </c>
      <c r="I82">
        <v>0.10490140792230908</v>
      </c>
      <c r="J82">
        <v>2.8400762108249881E-2</v>
      </c>
      <c r="K82">
        <v>7.1297519831215227E-3</v>
      </c>
      <c r="L82">
        <v>6.69259696416689E-2</v>
      </c>
      <c r="M82">
        <v>1.4960660995920753E-2</v>
      </c>
      <c r="N82">
        <v>2.5768255658658021E-2</v>
      </c>
      <c r="O82">
        <v>3.3150890459820656E-2</v>
      </c>
      <c r="P82">
        <v>2.6350269071197469E-3</v>
      </c>
      <c r="Q82">
        <v>4.9723954234316171E-2</v>
      </c>
      <c r="R82">
        <v>1.0627967147867132E-2</v>
      </c>
      <c r="S82">
        <v>1.5946029094141996E-6</v>
      </c>
      <c r="T82">
        <v>2.2087422101228343E-4</v>
      </c>
      <c r="U82">
        <v>0</v>
      </c>
      <c r="V82">
        <v>2.0354981781612307E-3</v>
      </c>
      <c r="W82">
        <v>1.5868924221408315E-3</v>
      </c>
      <c r="X82">
        <v>5.7953423607970365E-2</v>
      </c>
      <c r="Y82">
        <v>0</v>
      </c>
      <c r="Z82">
        <v>7.9644835341662566E-4</v>
      </c>
      <c r="AA82">
        <v>1.5915993296834897E-3</v>
      </c>
      <c r="AB82">
        <v>2.8506958504219415E-3</v>
      </c>
      <c r="AC82">
        <v>6.7478543590586599E-4</v>
      </c>
      <c r="AD82">
        <v>9.318420586820822E-4</v>
      </c>
      <c r="AE82">
        <v>1.6747346344215114E-3</v>
      </c>
      <c r="AF82">
        <v>4.1719669598547209E-3</v>
      </c>
      <c r="AG82">
        <v>1.8250287341100416E-4</v>
      </c>
    </row>
    <row r="83" spans="1:33" x14ac:dyDescent="0.25">
      <c r="A83">
        <v>3.4407360499453664E-2</v>
      </c>
      <c r="B83">
        <v>5.3310446680729165E-2</v>
      </c>
      <c r="C83">
        <v>0.3122870411480001</v>
      </c>
      <c r="D83">
        <v>5.6714758857921875E-3</v>
      </c>
      <c r="E83">
        <v>0.12124202338237704</v>
      </c>
      <c r="F83">
        <v>2.6627840107610011E-2</v>
      </c>
      <c r="G83">
        <v>2.8898898786780082E-5</v>
      </c>
      <c r="H83">
        <v>3.4080870724352511E-3</v>
      </c>
      <c r="I83">
        <v>0.1039000108779442</v>
      </c>
      <c r="J83">
        <v>2.9988398271419768E-2</v>
      </c>
      <c r="K83">
        <v>7.6565471242577322E-3</v>
      </c>
      <c r="L83">
        <v>6.654582190621261E-2</v>
      </c>
      <c r="M83">
        <v>2.3291020908871047E-2</v>
      </c>
      <c r="N83">
        <v>2.59864747882005E-2</v>
      </c>
      <c r="O83">
        <v>3.4473868722556596E-2</v>
      </c>
      <c r="P83">
        <v>2.2316479880881402E-3</v>
      </c>
      <c r="Q83">
        <v>5.3064423957705012E-2</v>
      </c>
      <c r="R83">
        <v>1.1784625427874037E-2</v>
      </c>
      <c r="S83">
        <v>1.6806777648634693E-6</v>
      </c>
      <c r="T83">
        <v>2.4509026265000412E-4</v>
      </c>
      <c r="U83">
        <v>0</v>
      </c>
      <c r="V83">
        <v>2.2215869018974558E-3</v>
      </c>
      <c r="W83">
        <v>1.654088479181886E-3</v>
      </c>
      <c r="X83">
        <v>6.6169457508674853E-2</v>
      </c>
      <c r="Y83">
        <v>0</v>
      </c>
      <c r="Z83">
        <v>8.4899981001798489E-4</v>
      </c>
      <c r="AA83">
        <v>1.630266789520876E-3</v>
      </c>
      <c r="AB83">
        <v>2.7906948659316899E-3</v>
      </c>
      <c r="AC83">
        <v>7.6446261039857331E-4</v>
      </c>
      <c r="AD83">
        <v>1.0155524509594862E-3</v>
      </c>
      <c r="AE83">
        <v>1.8340139864798221E-3</v>
      </c>
      <c r="AF83">
        <v>4.7181754244174662E-3</v>
      </c>
      <c r="AG83">
        <v>1.9991658379102582E-4</v>
      </c>
    </row>
    <row r="84" spans="1:33" x14ac:dyDescent="0.25">
      <c r="A84">
        <v>3.5540026003285458E-2</v>
      </c>
      <c r="B84">
        <v>6.1728230508078165E-2</v>
      </c>
      <c r="C84">
        <v>0.31261257774983292</v>
      </c>
      <c r="D84">
        <v>5.605061431709777E-3</v>
      </c>
      <c r="E84">
        <v>0.11777176574548728</v>
      </c>
      <c r="F84">
        <v>2.5270702845074385E-2</v>
      </c>
      <c r="G84">
        <v>2.8354889737248531E-5</v>
      </c>
      <c r="H84">
        <v>3.2669941022233835E-3</v>
      </c>
      <c r="I84">
        <v>0.10597577377230021</v>
      </c>
      <c r="J84">
        <v>3.0156565788224756E-2</v>
      </c>
      <c r="K84">
        <v>7.5491404762012548E-3</v>
      </c>
      <c r="L84">
        <v>6.9762991246915262E-2</v>
      </c>
      <c r="M84">
        <v>1.4373962439201537E-2</v>
      </c>
      <c r="N84">
        <v>2.7429912539820727E-2</v>
      </c>
      <c r="O84">
        <v>3.5492874032253915E-2</v>
      </c>
      <c r="P84">
        <v>2.6474003942106622E-3</v>
      </c>
      <c r="Q84">
        <v>5.2400135929698562E-2</v>
      </c>
      <c r="R84">
        <v>1.1635577642900227E-2</v>
      </c>
      <c r="S84">
        <v>1.644564202176426E-6</v>
      </c>
      <c r="T84">
        <v>2.4052812812571072E-4</v>
      </c>
      <c r="U84">
        <v>0</v>
      </c>
      <c r="V84">
        <v>2.2542952316385637E-3</v>
      </c>
      <c r="W84">
        <v>1.5626722256104591E-3</v>
      </c>
      <c r="X84">
        <v>6.3612337222080623E-2</v>
      </c>
      <c r="Y84">
        <v>0</v>
      </c>
      <c r="Z84">
        <v>8.7766166426657237E-4</v>
      </c>
      <c r="AA84">
        <v>1.5063687365882378E-3</v>
      </c>
      <c r="AB84">
        <v>2.7870231722074497E-3</v>
      </c>
      <c r="AC84">
        <v>7.4486560243663838E-4</v>
      </c>
      <c r="AD84">
        <v>1.0104053285357984E-3</v>
      </c>
      <c r="AE84">
        <v>1.7783218873862578E-3</v>
      </c>
      <c r="AF84">
        <v>4.1723898773773924E-3</v>
      </c>
      <c r="AG84">
        <v>2.0343882238838362E-4</v>
      </c>
    </row>
    <row r="85" spans="1:33" x14ac:dyDescent="0.25">
      <c r="A85">
        <v>3.4477067376434828E-2</v>
      </c>
      <c r="B85">
        <v>5.3768111487419203E-2</v>
      </c>
      <c r="C85">
        <v>0.31217622414896096</v>
      </c>
      <c r="D85">
        <v>5.4164600001022321E-3</v>
      </c>
      <c r="E85">
        <v>0.11986538483354521</v>
      </c>
      <c r="F85">
        <v>2.7199253895814183E-2</v>
      </c>
      <c r="G85">
        <v>2.9738105989747854E-5</v>
      </c>
      <c r="H85">
        <v>3.4239661180710244E-3</v>
      </c>
      <c r="I85">
        <v>0.10566946551871438</v>
      </c>
      <c r="J85">
        <v>2.9537032441070647E-2</v>
      </c>
      <c r="K85">
        <v>7.3176498184966705E-3</v>
      </c>
      <c r="L85">
        <v>6.9383791235626602E-2</v>
      </c>
      <c r="M85">
        <v>2.469685082604384E-2</v>
      </c>
      <c r="N85">
        <v>2.7117741292058649E-2</v>
      </c>
      <c r="O85">
        <v>3.2965692614545281E-2</v>
      </c>
      <c r="P85">
        <v>2.0663121724075087E-3</v>
      </c>
      <c r="Q85">
        <v>5.0182112044333864E-2</v>
      </c>
      <c r="R85">
        <v>1.1828774844900868E-2</v>
      </c>
      <c r="S85">
        <v>1.6111324693011567E-6</v>
      </c>
      <c r="T85">
        <v>2.4194928655318245E-4</v>
      </c>
      <c r="U85">
        <v>0</v>
      </c>
      <c r="V85">
        <v>2.3178587742597461E-3</v>
      </c>
      <c r="W85">
        <v>1.5540555394245427E-3</v>
      </c>
      <c r="X85">
        <v>6.4839108615165911E-2</v>
      </c>
      <c r="Y85">
        <v>0</v>
      </c>
      <c r="Z85">
        <v>8.4811248233824675E-4</v>
      </c>
      <c r="AA85">
        <v>1.5825800167128864E-3</v>
      </c>
      <c r="AB85">
        <v>2.9825858149779378E-3</v>
      </c>
      <c r="AC85">
        <v>6.9650793584401141E-4</v>
      </c>
      <c r="AD85">
        <v>1.0042600296003882E-3</v>
      </c>
      <c r="AE85">
        <v>1.8120136827073454E-3</v>
      </c>
      <c r="AF85">
        <v>4.8034328848295298E-3</v>
      </c>
      <c r="AG85">
        <v>1.9429503058114632E-4</v>
      </c>
    </row>
    <row r="86" spans="1:33" x14ac:dyDescent="0.25">
      <c r="A86">
        <v>3.4650534762668841E-2</v>
      </c>
      <c r="B86">
        <v>6.1480354797180413E-2</v>
      </c>
      <c r="C86">
        <v>0.32092740872145786</v>
      </c>
      <c r="D86">
        <v>5.4742790201965678E-3</v>
      </c>
      <c r="E86">
        <v>0.11758551299472579</v>
      </c>
      <c r="F86">
        <v>2.6406077209776328E-2</v>
      </c>
      <c r="G86">
        <v>2.8777047122963659E-5</v>
      </c>
      <c r="H86">
        <v>3.3878042325309714E-3</v>
      </c>
      <c r="I86">
        <v>0.10203712095992454</v>
      </c>
      <c r="J86">
        <v>2.8873958488148752E-2</v>
      </c>
      <c r="K86">
        <v>7.2001706741287213E-3</v>
      </c>
      <c r="L86">
        <v>7.1029676102563569E-2</v>
      </c>
      <c r="M86">
        <v>1.477448877819549E-2</v>
      </c>
      <c r="N86">
        <v>2.4656764369558933E-2</v>
      </c>
      <c r="O86">
        <v>3.4689789521591609E-2</v>
      </c>
      <c r="P86">
        <v>2.7858103349382457E-3</v>
      </c>
      <c r="Q86">
        <v>5.1805309211178083E-2</v>
      </c>
      <c r="R86">
        <v>1.1292785629659742E-2</v>
      </c>
      <c r="S86">
        <v>1.655832649384697E-6</v>
      </c>
      <c r="T86">
        <v>2.4188755982934346E-4</v>
      </c>
      <c r="U86">
        <v>0</v>
      </c>
      <c r="V86">
        <v>2.1649234526973362E-3</v>
      </c>
      <c r="W86">
        <v>1.6331334052271534E-3</v>
      </c>
      <c r="X86">
        <v>6.3120522607991059E-2</v>
      </c>
      <c r="Y86">
        <v>0</v>
      </c>
      <c r="Z86">
        <v>9.0047656636219975E-4</v>
      </c>
      <c r="AA86">
        <v>1.4885605326349885E-3</v>
      </c>
      <c r="AB86">
        <v>2.82744555359662E-3</v>
      </c>
      <c r="AC86">
        <v>7.569106758762423E-4</v>
      </c>
      <c r="AD86">
        <v>1.0182555156956351E-3</v>
      </c>
      <c r="AE86">
        <v>1.8231475043581444E-3</v>
      </c>
      <c r="AF86">
        <v>4.7432035309382895E-3</v>
      </c>
      <c r="AG86">
        <v>1.9325440659608272E-4</v>
      </c>
    </row>
    <row r="87" spans="1:33" x14ac:dyDescent="0.25">
      <c r="A87">
        <v>3.389371049644016E-2</v>
      </c>
      <c r="B87">
        <v>5.0973520597934002E-2</v>
      </c>
      <c r="C87">
        <v>0.32222615225712825</v>
      </c>
      <c r="D87">
        <v>5.6146432609686754E-3</v>
      </c>
      <c r="E87">
        <v>0.11989862270046568</v>
      </c>
      <c r="F87">
        <v>2.6846512956371128E-2</v>
      </c>
      <c r="G87">
        <v>2.63483214650601E-5</v>
      </c>
      <c r="H87">
        <v>3.4890791869356922E-3</v>
      </c>
      <c r="I87">
        <v>0.10014511763359932</v>
      </c>
      <c r="J87">
        <v>3.0849574559702143E-2</v>
      </c>
      <c r="K87">
        <v>7.130017832093544E-3</v>
      </c>
      <c r="L87">
        <v>6.7679616979922697E-2</v>
      </c>
      <c r="M87">
        <v>2.2723726605527194E-2</v>
      </c>
      <c r="N87">
        <v>2.6399481135713963E-2</v>
      </c>
      <c r="O87">
        <v>3.2639542209894616E-2</v>
      </c>
      <c r="P87">
        <v>2.1278651421003138E-3</v>
      </c>
      <c r="Q87">
        <v>5.221410074412499E-2</v>
      </c>
      <c r="R87">
        <v>1.1191719751738428E-2</v>
      </c>
      <c r="S87">
        <v>1.6203564077892498E-6</v>
      </c>
      <c r="T87">
        <v>2.4886475630565884E-4</v>
      </c>
      <c r="U87">
        <v>0</v>
      </c>
      <c r="V87">
        <v>2.1389304682891941E-3</v>
      </c>
      <c r="W87">
        <v>1.5924257735780429E-3</v>
      </c>
      <c r="X87">
        <v>6.6292016519989852E-2</v>
      </c>
      <c r="Y87">
        <v>0</v>
      </c>
      <c r="Z87">
        <v>8.6175070577854639E-4</v>
      </c>
      <c r="AA87">
        <v>1.5748458872692098E-3</v>
      </c>
      <c r="AB87">
        <v>2.8921452612696483E-3</v>
      </c>
      <c r="AC87">
        <v>7.1566067743844455E-4</v>
      </c>
      <c r="AD87">
        <v>1.0415129480514987E-3</v>
      </c>
      <c r="AE87">
        <v>1.8618325435026343E-3</v>
      </c>
      <c r="AF87">
        <v>4.5120736800093415E-3</v>
      </c>
      <c r="AG87">
        <v>1.9696804998435715E-4</v>
      </c>
    </row>
    <row r="88" spans="1:33" x14ac:dyDescent="0.25">
      <c r="A88">
        <v>3.4320995190948882E-2</v>
      </c>
      <c r="B88">
        <v>5.6763090148498896E-2</v>
      </c>
      <c r="C88">
        <v>0.32483469395986059</v>
      </c>
      <c r="D88">
        <v>5.5205590661301608E-3</v>
      </c>
      <c r="E88">
        <v>0.1167732874479179</v>
      </c>
      <c r="F88">
        <v>2.6923424174758587E-2</v>
      </c>
      <c r="G88">
        <v>2.8014589274960557E-5</v>
      </c>
      <c r="H88">
        <v>3.4812540047365792E-3</v>
      </c>
      <c r="I88">
        <v>0.10254402235034432</v>
      </c>
      <c r="J88">
        <v>3.0631235358609725E-2</v>
      </c>
      <c r="K88">
        <v>7.1575432375463365E-3</v>
      </c>
      <c r="L88">
        <v>6.9294543676331505E-2</v>
      </c>
      <c r="M88">
        <v>1.4501974806368775E-2</v>
      </c>
      <c r="N88">
        <v>2.5437426058246861E-2</v>
      </c>
      <c r="O88">
        <v>3.1852691569840802E-2</v>
      </c>
      <c r="P88">
        <v>2.5788587856320155E-3</v>
      </c>
      <c r="Q88">
        <v>5.1351346717810366E-2</v>
      </c>
      <c r="R88">
        <v>1.1394060299278202E-2</v>
      </c>
      <c r="S88">
        <v>1.5454400784996586E-6</v>
      </c>
      <c r="T88">
        <v>2.3428315416153391E-4</v>
      </c>
      <c r="U88">
        <v>0</v>
      </c>
      <c r="V88">
        <v>2.2552692722586764E-3</v>
      </c>
      <c r="W88">
        <v>1.5642828585145899E-3</v>
      </c>
      <c r="X88">
        <v>6.673632917294231E-2</v>
      </c>
      <c r="Y88">
        <v>0</v>
      </c>
      <c r="Z88">
        <v>8.3659929266515821E-4</v>
      </c>
      <c r="AA88">
        <v>1.5781461413429774E-3</v>
      </c>
      <c r="AB88">
        <v>2.8191855366798478E-3</v>
      </c>
      <c r="AC88">
        <v>7.4387628974277034E-4</v>
      </c>
      <c r="AD88">
        <v>1.0009948241187824E-3</v>
      </c>
      <c r="AE88">
        <v>1.8748447050930081E-3</v>
      </c>
      <c r="AF88">
        <v>4.7728582358857012E-3</v>
      </c>
      <c r="AG88">
        <v>1.9276363438053095E-4</v>
      </c>
    </row>
    <row r="89" spans="1:33" x14ac:dyDescent="0.25">
      <c r="A89">
        <v>3.4168223320713349E-2</v>
      </c>
      <c r="B89">
        <v>5.2419577753161424E-2</v>
      </c>
      <c r="C89">
        <v>0.30992189154414779</v>
      </c>
      <c r="D89">
        <v>5.7975547582001718E-3</v>
      </c>
      <c r="E89">
        <v>0.11847466010475374</v>
      </c>
      <c r="F89">
        <v>2.6135246217787702E-2</v>
      </c>
      <c r="G89">
        <v>2.8617001332867577E-5</v>
      </c>
      <c r="H89">
        <v>3.486274659501984E-3</v>
      </c>
      <c r="I89">
        <v>0.10791166295821329</v>
      </c>
      <c r="J89">
        <v>3.1990580138985959E-2</v>
      </c>
      <c r="K89">
        <v>7.5210493761111892E-3</v>
      </c>
      <c r="L89">
        <v>7.2467375490315469E-2</v>
      </c>
      <c r="M89">
        <v>2.3896950015974822E-2</v>
      </c>
      <c r="N89">
        <v>2.6933702115879615E-2</v>
      </c>
      <c r="O89">
        <v>3.2705636063051088E-2</v>
      </c>
      <c r="P89">
        <v>2.0942411203290442E-3</v>
      </c>
      <c r="Q89">
        <v>5.1371579646813589E-2</v>
      </c>
      <c r="R89">
        <v>1.1874261499763398E-2</v>
      </c>
      <c r="S89">
        <v>1.6618149575653346E-6</v>
      </c>
      <c r="T89">
        <v>2.3587048520159801E-4</v>
      </c>
      <c r="U89">
        <v>0</v>
      </c>
      <c r="V89">
        <v>2.2604796608777927E-3</v>
      </c>
      <c r="W89">
        <v>1.6051000357571407E-3</v>
      </c>
      <c r="X89">
        <v>6.2496539793074748E-2</v>
      </c>
      <c r="Y89">
        <v>0</v>
      </c>
      <c r="Z89">
        <v>8.8147083629168627E-4</v>
      </c>
      <c r="AA89">
        <v>1.5998524405984762E-3</v>
      </c>
      <c r="AB89">
        <v>2.9675865556756265E-3</v>
      </c>
      <c r="AC89">
        <v>7.3716679166560832E-4</v>
      </c>
      <c r="AD89">
        <v>1.0171024086256027E-3</v>
      </c>
      <c r="AE89">
        <v>1.9426785654395996E-3</v>
      </c>
      <c r="AF89">
        <v>4.8636647208021907E-3</v>
      </c>
      <c r="AG89">
        <v>1.9174210599578553E-4</v>
      </c>
    </row>
    <row r="90" spans="1:33" x14ac:dyDescent="0.25">
      <c r="A90">
        <v>3.4181815413140595E-2</v>
      </c>
      <c r="B90">
        <v>6.1064453337608314E-2</v>
      </c>
      <c r="C90">
        <v>0.32395179189761747</v>
      </c>
      <c r="D90">
        <v>5.3712897458641808E-3</v>
      </c>
      <c r="E90">
        <v>0.11650611180653221</v>
      </c>
      <c r="F90">
        <v>2.7280340727666531E-2</v>
      </c>
      <c r="G90">
        <v>2.7771577649708647E-5</v>
      </c>
      <c r="H90">
        <v>3.3695203105448312E-3</v>
      </c>
      <c r="I90">
        <v>0.10218467623370422</v>
      </c>
      <c r="J90">
        <v>3.2058012241159305E-2</v>
      </c>
      <c r="K90">
        <v>7.4178143283028927E-3</v>
      </c>
      <c r="L90">
        <v>6.9467517450606059E-2</v>
      </c>
      <c r="M90">
        <v>1.4630009185012781E-2</v>
      </c>
      <c r="N90">
        <v>2.5143544877919834E-2</v>
      </c>
      <c r="O90">
        <v>3.139620860204128E-2</v>
      </c>
      <c r="P90">
        <v>2.729809583034583E-3</v>
      </c>
      <c r="Q90">
        <v>5.0092580407498456E-2</v>
      </c>
      <c r="R90">
        <v>1.1296489397393365E-2</v>
      </c>
      <c r="S90">
        <v>1.6310198947408316E-6</v>
      </c>
      <c r="T90">
        <v>2.4116046735596025E-4</v>
      </c>
      <c r="U90">
        <v>0</v>
      </c>
      <c r="V90">
        <v>2.1471073692862319E-3</v>
      </c>
      <c r="W90">
        <v>1.5925200290353263E-3</v>
      </c>
      <c r="X90">
        <v>6.4020660013870717E-2</v>
      </c>
      <c r="Y90">
        <v>0</v>
      </c>
      <c r="Z90">
        <v>8.7421567059059132E-4</v>
      </c>
      <c r="AA90">
        <v>1.5826958041298589E-3</v>
      </c>
      <c r="AB90">
        <v>2.9004044213657644E-3</v>
      </c>
      <c r="AC90">
        <v>7.3325812573790509E-4</v>
      </c>
      <c r="AD90">
        <v>9.8929841312458966E-4</v>
      </c>
      <c r="AE90">
        <v>1.8738403635105468E-3</v>
      </c>
      <c r="AF90">
        <v>4.6829395398307978E-3</v>
      </c>
      <c r="AG90">
        <v>1.9051163897038412E-4</v>
      </c>
    </row>
    <row r="91" spans="1:33" x14ac:dyDescent="0.25">
      <c r="A91">
        <v>3.5199723033618298E-2</v>
      </c>
      <c r="B91">
        <v>5.1921106485923657E-2</v>
      </c>
      <c r="C91">
        <v>0.32274437333603229</v>
      </c>
      <c r="D91">
        <v>5.9049400796800733E-3</v>
      </c>
      <c r="E91">
        <v>0.11738230962245801</v>
      </c>
      <c r="F91">
        <v>2.5292202800197703E-2</v>
      </c>
      <c r="G91">
        <v>2.9784832824140422E-5</v>
      </c>
      <c r="H91">
        <v>3.2770952566277428E-3</v>
      </c>
      <c r="I91">
        <v>0.1011129876169356</v>
      </c>
      <c r="J91">
        <v>3.084226569264523E-2</v>
      </c>
      <c r="K91">
        <v>7.7529256747959742E-3</v>
      </c>
      <c r="L91">
        <v>7.0867161299473333E-2</v>
      </c>
      <c r="M91">
        <v>2.3351304421711051E-2</v>
      </c>
      <c r="N91">
        <v>2.4155330645696367E-2</v>
      </c>
      <c r="O91">
        <v>3.3190258732041129E-2</v>
      </c>
      <c r="P91">
        <v>2.0488289395916809E-3</v>
      </c>
      <c r="Q91">
        <v>4.9379229504695941E-2</v>
      </c>
      <c r="R91">
        <v>1.1879586834879332E-2</v>
      </c>
      <c r="S91">
        <v>1.6119190662778627E-6</v>
      </c>
      <c r="T91">
        <v>2.4501088627316731E-4</v>
      </c>
      <c r="U91">
        <v>0</v>
      </c>
      <c r="V91">
        <v>2.1903812887486703E-3</v>
      </c>
      <c r="W91">
        <v>1.5608618054962125E-3</v>
      </c>
      <c r="X91">
        <v>6.5618431488050175E-2</v>
      </c>
      <c r="Y91">
        <v>0</v>
      </c>
      <c r="Z91">
        <v>8.4700034335748544E-4</v>
      </c>
      <c r="AA91">
        <v>1.6180856548142547E-3</v>
      </c>
      <c r="AB91">
        <v>2.7916361438665646E-3</v>
      </c>
      <c r="AC91">
        <v>7.4471410054725081E-4</v>
      </c>
      <c r="AD91">
        <v>1.0072724139977133E-3</v>
      </c>
      <c r="AE91">
        <v>1.8937009293495163E-3</v>
      </c>
      <c r="AF91">
        <v>4.9540600500256847E-3</v>
      </c>
      <c r="AG91">
        <v>1.9581816657935228E-4</v>
      </c>
    </row>
    <row r="92" spans="1:33" x14ac:dyDescent="0.25">
      <c r="A92">
        <v>3.4902284627579848E-2</v>
      </c>
      <c r="B92">
        <v>5.9973941083064246E-2</v>
      </c>
      <c r="C92">
        <v>0.32395620115280443</v>
      </c>
      <c r="D92">
        <v>5.5569757470125217E-3</v>
      </c>
      <c r="E92">
        <v>0.11176618014441948</v>
      </c>
      <c r="F92">
        <v>2.622276520748151E-2</v>
      </c>
      <c r="G92">
        <v>2.8425380685244971E-5</v>
      </c>
      <c r="H92">
        <v>3.4164089850570551E-3</v>
      </c>
      <c r="I92">
        <v>0.10115592870960399</v>
      </c>
      <c r="J92">
        <v>3.1797374009062039E-2</v>
      </c>
      <c r="K92">
        <v>7.6632125239957253E-3</v>
      </c>
      <c r="L92">
        <v>7.1420477270863203E-2</v>
      </c>
      <c r="M92">
        <v>1.5811541536546989E-2</v>
      </c>
      <c r="N92">
        <v>2.6190512966265241E-2</v>
      </c>
      <c r="O92">
        <v>3.200325264749402E-2</v>
      </c>
      <c r="P92">
        <v>2.7542554493685243E-3</v>
      </c>
      <c r="Q92">
        <v>5.134336193443758E-2</v>
      </c>
      <c r="R92">
        <v>1.1681139481425759E-2</v>
      </c>
      <c r="S92">
        <v>1.6521128144373531E-6</v>
      </c>
      <c r="T92">
        <v>2.3955971916464041E-4</v>
      </c>
      <c r="U92">
        <v>0</v>
      </c>
      <c r="V92">
        <v>2.169130392404673E-3</v>
      </c>
      <c r="W92">
        <v>1.6531941633228511E-3</v>
      </c>
      <c r="X92">
        <v>6.4096766892931853E-2</v>
      </c>
      <c r="Y92">
        <v>0</v>
      </c>
      <c r="Z92">
        <v>8.8160413451440279E-4</v>
      </c>
      <c r="AA92">
        <v>1.6330089532442856E-3</v>
      </c>
      <c r="AB92">
        <v>2.8521949725749643E-3</v>
      </c>
      <c r="AC92">
        <v>7.1788840162274837E-4</v>
      </c>
      <c r="AD92">
        <v>1.044988790621788E-3</v>
      </c>
      <c r="AE92">
        <v>1.8231110431426605E-3</v>
      </c>
      <c r="AF92">
        <v>5.0488924759716659E-3</v>
      </c>
      <c r="AG92">
        <v>1.9376909050170178E-4</v>
      </c>
    </row>
    <row r="93" spans="1:33" x14ac:dyDescent="0.25">
      <c r="A93">
        <v>3.5992778650477932E-2</v>
      </c>
      <c r="B93">
        <v>5.2297534733116838E-2</v>
      </c>
      <c r="C93">
        <v>0.31167021944596662</v>
      </c>
      <c r="D93">
        <v>5.4199206686034E-3</v>
      </c>
      <c r="E93">
        <v>0.11808937598441588</v>
      </c>
      <c r="F93">
        <v>2.7360311060710345E-2</v>
      </c>
      <c r="G93">
        <v>2.9097410112151317E-5</v>
      </c>
      <c r="H93">
        <v>3.4504264236788359E-3</v>
      </c>
      <c r="I93">
        <v>0.10519105919577458</v>
      </c>
      <c r="J93">
        <v>3.0298927680680491E-2</v>
      </c>
      <c r="K93">
        <v>7.517239596621381E-3</v>
      </c>
      <c r="L93">
        <v>7.0543764266486619E-2</v>
      </c>
      <c r="M93">
        <v>2.3931284551264666E-2</v>
      </c>
      <c r="N93">
        <v>2.6490475037009253E-2</v>
      </c>
      <c r="O93">
        <v>3.0426497819258262E-2</v>
      </c>
      <c r="P93">
        <v>2.1198682880041418E-3</v>
      </c>
      <c r="Q93">
        <v>5.2978194914447406E-2</v>
      </c>
      <c r="R93">
        <v>1.2433871806426964E-2</v>
      </c>
      <c r="S93">
        <v>1.6330713133353678E-6</v>
      </c>
      <c r="T93">
        <v>2.3727750586644792E-4</v>
      </c>
      <c r="U93">
        <v>0</v>
      </c>
      <c r="V93">
        <v>2.2581166628483193E-3</v>
      </c>
      <c r="W93">
        <v>1.5894763288443472E-3</v>
      </c>
      <c r="X93">
        <v>6.5242572040138752E-2</v>
      </c>
      <c r="Y93">
        <v>0</v>
      </c>
      <c r="Z93">
        <v>8.52586102676711E-4</v>
      </c>
      <c r="AA93">
        <v>1.5374769414440372E-3</v>
      </c>
      <c r="AB93">
        <v>3.0093840660545884E-3</v>
      </c>
      <c r="AC93">
        <v>8.091030880105996E-4</v>
      </c>
      <c r="AD93">
        <v>1.0114966278099626E-3</v>
      </c>
      <c r="AE93">
        <v>1.9040413509857934E-3</v>
      </c>
      <c r="AF93">
        <v>5.1042393985314648E-3</v>
      </c>
      <c r="AG93">
        <v>2.0174928241992337E-4</v>
      </c>
    </row>
    <row r="94" spans="1:33" x14ac:dyDescent="0.25">
      <c r="A94">
        <v>3.4986756552129586E-2</v>
      </c>
      <c r="B94">
        <v>6.0366357706191226E-2</v>
      </c>
      <c r="C94">
        <v>0.31906202023341385</v>
      </c>
      <c r="D94">
        <v>5.3487552220033742E-3</v>
      </c>
      <c r="E94">
        <v>0.12135430470914566</v>
      </c>
      <c r="F94">
        <v>2.5844361428752589E-2</v>
      </c>
      <c r="G94">
        <v>2.933083496716966E-5</v>
      </c>
      <c r="H94">
        <v>3.3764704710025307E-3</v>
      </c>
      <c r="I94">
        <v>0.10263723373463209</v>
      </c>
      <c r="J94">
        <v>3.0210695652104904E-2</v>
      </c>
      <c r="K94">
        <v>7.2685986609855721E-3</v>
      </c>
      <c r="L94">
        <v>7.0400687969599474E-2</v>
      </c>
      <c r="M94">
        <v>1.4646194015290132E-2</v>
      </c>
      <c r="N94">
        <v>2.6222610242939409E-2</v>
      </c>
      <c r="O94">
        <v>3.0924587866867335E-2</v>
      </c>
      <c r="P94">
        <v>2.8064296483459234E-3</v>
      </c>
      <c r="Q94">
        <v>5.0575578344715745E-2</v>
      </c>
      <c r="R94">
        <v>1.1833613465885889E-2</v>
      </c>
      <c r="S94">
        <v>1.6044734078536483E-6</v>
      </c>
      <c r="T94">
        <v>2.3655858590153472E-4</v>
      </c>
      <c r="U94">
        <v>0</v>
      </c>
      <c r="V94">
        <v>2.2349108615930587E-3</v>
      </c>
      <c r="W94">
        <v>1.6377909876533483E-3</v>
      </c>
      <c r="X94">
        <v>6.3583480761319033E-2</v>
      </c>
      <c r="Y94">
        <v>0</v>
      </c>
      <c r="Z94">
        <v>8.6830749583912965E-4</v>
      </c>
      <c r="AA94">
        <v>1.6537995095550844E-3</v>
      </c>
      <c r="AB94">
        <v>3.0049709530155324E-3</v>
      </c>
      <c r="AC94">
        <v>7.3367673294648058E-4</v>
      </c>
      <c r="AD94">
        <v>1.0976181411147317E-3</v>
      </c>
      <c r="AE94">
        <v>1.7803582514766395E-3</v>
      </c>
      <c r="AF94">
        <v>5.0744456528917202E-3</v>
      </c>
      <c r="AG94">
        <v>1.9789083431327791E-4</v>
      </c>
    </row>
    <row r="95" spans="1:33" x14ac:dyDescent="0.25">
      <c r="A95">
        <v>3.5086116502679565E-2</v>
      </c>
      <c r="B95">
        <v>5.1740464246536486E-2</v>
      </c>
      <c r="C95">
        <v>0.32352062544774718</v>
      </c>
      <c r="D95">
        <v>5.4963522382104821E-3</v>
      </c>
      <c r="E95">
        <v>0.11722754188368574</v>
      </c>
      <c r="F95">
        <v>2.583890164669083E-2</v>
      </c>
      <c r="G95">
        <v>2.802455282951048E-5</v>
      </c>
      <c r="H95">
        <v>3.5581120953545775E-3</v>
      </c>
      <c r="I95">
        <v>0.10612073228497609</v>
      </c>
      <c r="J95">
        <v>2.7753863228891569E-2</v>
      </c>
      <c r="K95">
        <v>7.1847646562233965E-3</v>
      </c>
      <c r="L95">
        <v>7.019549679108962E-2</v>
      </c>
      <c r="M95">
        <v>2.374660161811178E-2</v>
      </c>
      <c r="N95">
        <v>2.5693133781680273E-2</v>
      </c>
      <c r="O95">
        <v>3.0637396175676009E-2</v>
      </c>
      <c r="P95">
        <v>2.1359595747331636E-3</v>
      </c>
      <c r="Q95">
        <v>5.1346961543487203E-2</v>
      </c>
      <c r="R95">
        <v>1.1599312299059489E-2</v>
      </c>
      <c r="S95">
        <v>1.651355872863087E-6</v>
      </c>
      <c r="T95">
        <v>2.5569975103523738E-4</v>
      </c>
      <c r="U95">
        <v>0</v>
      </c>
      <c r="V95">
        <v>2.1757410647607173E-3</v>
      </c>
      <c r="W95">
        <v>1.6492397046966902E-3</v>
      </c>
      <c r="X95">
        <v>6.2850940796888785E-2</v>
      </c>
      <c r="Y95">
        <v>0</v>
      </c>
      <c r="Z95">
        <v>8.5103161290073324E-4</v>
      </c>
      <c r="AA95">
        <v>1.6107123580574767E-3</v>
      </c>
      <c r="AB95">
        <v>2.8825012474527063E-3</v>
      </c>
      <c r="AC95">
        <v>7.1087848689622903E-4</v>
      </c>
      <c r="AD95">
        <v>1.0415779219909945E-3</v>
      </c>
      <c r="AE95">
        <v>1.8495184434793781E-3</v>
      </c>
      <c r="AF95">
        <v>5.00891892732107E-3</v>
      </c>
      <c r="AG95">
        <v>2.0122776098431726E-4</v>
      </c>
    </row>
    <row r="96" spans="1:33" x14ac:dyDescent="0.25">
      <c r="A96">
        <v>3.4424783109132703E-2</v>
      </c>
      <c r="B96">
        <v>6.1293241147214371E-2</v>
      </c>
      <c r="C96">
        <v>0.31421120822229848</v>
      </c>
      <c r="D96">
        <v>5.7207385059336808E-3</v>
      </c>
      <c r="E96">
        <v>0.11761493519318827</v>
      </c>
      <c r="F96">
        <v>2.6486925302842402E-2</v>
      </c>
      <c r="G96">
        <v>2.8847911461479791E-5</v>
      </c>
      <c r="H96">
        <v>3.4020325085463744E-3</v>
      </c>
      <c r="I96">
        <v>0.10234543317464008</v>
      </c>
      <c r="J96">
        <v>3.1806459361410376E-2</v>
      </c>
      <c r="K96">
        <v>7.5589494186093292E-3</v>
      </c>
      <c r="L96">
        <v>7.4044329146344429E-2</v>
      </c>
      <c r="M96">
        <v>1.5167595510762459E-2</v>
      </c>
      <c r="N96">
        <v>2.5503971505439656E-2</v>
      </c>
      <c r="O96">
        <v>3.1283821139217703E-2</v>
      </c>
      <c r="P96">
        <v>2.7664182128450403E-3</v>
      </c>
      <c r="Q96">
        <v>5.2315906616964371E-2</v>
      </c>
      <c r="R96">
        <v>1.1840981127962806E-2</v>
      </c>
      <c r="S96">
        <v>1.547974003806595E-6</v>
      </c>
      <c r="T96">
        <v>2.5684843453789227E-4</v>
      </c>
      <c r="U96">
        <v>0</v>
      </c>
      <c r="V96">
        <v>2.177737578941334E-3</v>
      </c>
      <c r="W96">
        <v>1.6493433212974894E-3</v>
      </c>
      <c r="X96">
        <v>6.3770101065142443E-2</v>
      </c>
      <c r="Y96">
        <v>0</v>
      </c>
      <c r="Z96">
        <v>8.3444444733899391E-4</v>
      </c>
      <c r="AA96">
        <v>1.6082739501102874E-3</v>
      </c>
      <c r="AB96">
        <v>2.9541826131311462E-3</v>
      </c>
      <c r="AC96">
        <v>7.4445370688624372E-4</v>
      </c>
      <c r="AD96">
        <v>9.9225829661627233E-4</v>
      </c>
      <c r="AE96">
        <v>1.9286324601417919E-3</v>
      </c>
      <c r="AF96">
        <v>5.0664286183512066E-3</v>
      </c>
      <c r="AG96">
        <v>1.991704186871796E-4</v>
      </c>
    </row>
    <row r="97" spans="1:33" x14ac:dyDescent="0.25">
      <c r="A97">
        <v>3.5676486328915472E-2</v>
      </c>
      <c r="B97">
        <v>4.8689366874724756E-2</v>
      </c>
      <c r="C97">
        <v>0.32876264120617976</v>
      </c>
      <c r="D97">
        <v>5.451068844943922E-3</v>
      </c>
      <c r="E97">
        <v>0.11603382337743373</v>
      </c>
      <c r="F97">
        <v>2.783200998422744E-2</v>
      </c>
      <c r="G97">
        <v>2.7537909383115307E-5</v>
      </c>
      <c r="H97">
        <v>3.407092865956805E-3</v>
      </c>
      <c r="I97">
        <v>0.10604245810829281</v>
      </c>
      <c r="J97">
        <v>2.9550987677257758E-2</v>
      </c>
      <c r="K97">
        <v>7.2543352937800131E-3</v>
      </c>
      <c r="L97">
        <v>6.8998003458399612E-2</v>
      </c>
      <c r="M97">
        <v>2.3040069005697095E-2</v>
      </c>
      <c r="N97">
        <v>2.5119612714006801E-2</v>
      </c>
      <c r="O97">
        <v>2.9521881638393102E-2</v>
      </c>
      <c r="P97">
        <v>1.9808847657443026E-3</v>
      </c>
      <c r="Q97">
        <v>5.0440729562108572E-2</v>
      </c>
      <c r="R97">
        <v>1.117411136201623E-2</v>
      </c>
      <c r="S97">
        <v>1.6154666290904502E-6</v>
      </c>
      <c r="T97">
        <v>2.3646756446073667E-4</v>
      </c>
      <c r="U97">
        <v>0</v>
      </c>
      <c r="V97">
        <v>2.2006165679758732E-3</v>
      </c>
      <c r="W97">
        <v>1.6403008502073224E-3</v>
      </c>
      <c r="X97">
        <v>6.2840141145543593E-2</v>
      </c>
      <c r="Y97">
        <v>0</v>
      </c>
      <c r="Z97">
        <v>8.4969216202271359E-4</v>
      </c>
      <c r="AA97">
        <v>1.5694660351429348E-3</v>
      </c>
      <c r="AB97">
        <v>2.8401525605786229E-3</v>
      </c>
      <c r="AC97">
        <v>7.1803242714073832E-4</v>
      </c>
      <c r="AD97">
        <v>9.9800224998626563E-4</v>
      </c>
      <c r="AE97">
        <v>1.7646829490833064E-3</v>
      </c>
      <c r="AF97">
        <v>5.1410448970183216E-3</v>
      </c>
      <c r="AG97">
        <v>1.9668414674923825E-4</v>
      </c>
    </row>
    <row r="98" spans="1:33" x14ac:dyDescent="0.25">
      <c r="A98">
        <v>3.5345814827941475E-2</v>
      </c>
      <c r="B98">
        <v>5.8884441083068104E-2</v>
      </c>
      <c r="C98">
        <v>0.32456401117126582</v>
      </c>
      <c r="D98">
        <v>5.3070474397077724E-3</v>
      </c>
      <c r="E98">
        <v>0.11954913486852811</v>
      </c>
      <c r="F98">
        <v>2.6792173302013313E-2</v>
      </c>
      <c r="G98">
        <v>2.8350289220000632E-5</v>
      </c>
      <c r="H98">
        <v>3.4187204065932162E-3</v>
      </c>
      <c r="I98">
        <v>0.10424695969084327</v>
      </c>
      <c r="J98">
        <v>2.9594858803384128E-2</v>
      </c>
      <c r="K98">
        <v>7.1334509409289636E-3</v>
      </c>
      <c r="L98">
        <v>6.8333889726978264E-2</v>
      </c>
      <c r="M98">
        <v>1.4699591881467213E-2</v>
      </c>
      <c r="N98">
        <v>2.6293789066679535E-2</v>
      </c>
      <c r="O98">
        <v>2.9932784053805884E-2</v>
      </c>
      <c r="P98">
        <v>2.8078827301974826E-3</v>
      </c>
      <c r="Q98">
        <v>5.2202645760415674E-2</v>
      </c>
      <c r="R98">
        <v>1.2044049268005381E-2</v>
      </c>
      <c r="S98">
        <v>1.6713593009514397E-6</v>
      </c>
      <c r="T98">
        <v>2.5408011034583203E-4</v>
      </c>
      <c r="U98">
        <v>0</v>
      </c>
      <c r="V98">
        <v>2.1840385132447879E-3</v>
      </c>
      <c r="W98">
        <v>1.5756036646043939E-3</v>
      </c>
      <c r="X98">
        <v>6.0426551435497348E-2</v>
      </c>
      <c r="Y98">
        <v>0</v>
      </c>
      <c r="Z98">
        <v>8.5839053392151811E-4</v>
      </c>
      <c r="AA98">
        <v>1.5606041084268156E-3</v>
      </c>
      <c r="AB98">
        <v>2.9269329445959511E-3</v>
      </c>
      <c r="AC98">
        <v>7.543354668096045E-4</v>
      </c>
      <c r="AD98">
        <v>9.8285736480575175E-4</v>
      </c>
      <c r="AE98">
        <v>1.8360105704262777E-3</v>
      </c>
      <c r="AF98">
        <v>5.2681426858664964E-3</v>
      </c>
      <c r="AG98">
        <v>1.9118593111070988E-4</v>
      </c>
    </row>
    <row r="99" spans="1:33" x14ac:dyDescent="0.25">
      <c r="A99">
        <v>3.5321299243847547E-2</v>
      </c>
      <c r="B99">
        <v>5.2649453073905464E-2</v>
      </c>
      <c r="C99">
        <v>0.31875129122326279</v>
      </c>
      <c r="D99">
        <v>5.6683291603130282E-3</v>
      </c>
      <c r="E99">
        <v>0.11868541518269789</v>
      </c>
      <c r="F99">
        <v>2.7219012930877345E-2</v>
      </c>
      <c r="G99">
        <v>2.9384710480674651E-5</v>
      </c>
      <c r="H99">
        <v>3.4439543253928784E-3</v>
      </c>
      <c r="I99">
        <v>0.10358483247110607</v>
      </c>
      <c r="J99">
        <v>3.0393668438512073E-2</v>
      </c>
      <c r="K99">
        <v>7.3895660363074408E-3</v>
      </c>
      <c r="L99">
        <v>6.6838234451732481E-2</v>
      </c>
      <c r="M99">
        <v>2.2869137692367893E-2</v>
      </c>
      <c r="N99">
        <v>2.608988283070203E-2</v>
      </c>
      <c r="O99">
        <v>3.0459184162559393E-2</v>
      </c>
      <c r="P99">
        <v>2.1316583838089306E-3</v>
      </c>
      <c r="Q99">
        <v>5.3182215474192503E-2</v>
      </c>
      <c r="R99">
        <v>1.1851744936316664E-2</v>
      </c>
      <c r="S99">
        <v>1.6050738006331558E-6</v>
      </c>
      <c r="T99">
        <v>2.4272555591075211E-4</v>
      </c>
      <c r="U99">
        <v>0</v>
      </c>
      <c r="V99">
        <v>2.2736134095450561E-3</v>
      </c>
      <c r="W99">
        <v>1.5525225075340224E-3</v>
      </c>
      <c r="X99">
        <v>6.5277238742633983E-2</v>
      </c>
      <c r="Y99">
        <v>0</v>
      </c>
      <c r="Z99">
        <v>7.9402898930478513E-4</v>
      </c>
      <c r="AA99">
        <v>1.6169313446558592E-3</v>
      </c>
      <c r="AB99">
        <v>2.966544693234781E-3</v>
      </c>
      <c r="AC99">
        <v>7.054994814253017E-4</v>
      </c>
      <c r="AD99">
        <v>9.8782317036368765E-4</v>
      </c>
      <c r="AE99">
        <v>1.8199536981533925E-3</v>
      </c>
      <c r="AF99">
        <v>5.0117481779303509E-3</v>
      </c>
      <c r="AG99">
        <v>1.9150042712421031E-4</v>
      </c>
    </row>
    <row r="100" spans="1:33" x14ac:dyDescent="0.25">
      <c r="A100">
        <v>3.4566709960014402E-2</v>
      </c>
      <c r="B100">
        <v>5.9200786602011203E-2</v>
      </c>
      <c r="C100">
        <v>0.31547244536851143</v>
      </c>
      <c r="D100">
        <v>5.8161642091301468E-3</v>
      </c>
      <c r="E100">
        <v>0.12050649386148128</v>
      </c>
      <c r="F100">
        <v>2.7176336144731403E-2</v>
      </c>
      <c r="G100">
        <v>2.8124473215017675E-5</v>
      </c>
      <c r="H100">
        <v>3.2710705957359996E-3</v>
      </c>
      <c r="I100">
        <v>0.10728194438320011</v>
      </c>
      <c r="J100">
        <v>3.1478237282664141E-2</v>
      </c>
      <c r="K100">
        <v>6.9990732191895257E-3</v>
      </c>
      <c r="L100">
        <v>6.9248356799952476E-2</v>
      </c>
      <c r="M100">
        <v>1.3810486008468223E-2</v>
      </c>
      <c r="N100">
        <v>2.4985036008417526E-2</v>
      </c>
      <c r="O100">
        <v>3.0010163763501241E-2</v>
      </c>
      <c r="P100">
        <v>2.6732941065906886E-3</v>
      </c>
      <c r="Q100">
        <v>5.3674421828789315E-2</v>
      </c>
      <c r="R100">
        <v>1.2027727595376358E-2</v>
      </c>
      <c r="S100">
        <v>1.610144179561307E-6</v>
      </c>
      <c r="T100">
        <v>2.5239519063252765E-4</v>
      </c>
      <c r="U100">
        <v>0</v>
      </c>
      <c r="V100">
        <v>2.1812406172198795E-3</v>
      </c>
      <c r="W100">
        <v>1.5789326129732285E-3</v>
      </c>
      <c r="X100">
        <v>6.3391704090611803E-2</v>
      </c>
      <c r="Y100">
        <v>0</v>
      </c>
      <c r="Z100">
        <v>8.7750129814842873E-4</v>
      </c>
      <c r="AA100">
        <v>1.5625429989001396E-3</v>
      </c>
      <c r="AB100">
        <v>2.8166107857255608E-3</v>
      </c>
      <c r="AC100">
        <v>7.5710908877953012E-4</v>
      </c>
      <c r="AD100">
        <v>9.8110228814267657E-4</v>
      </c>
      <c r="AE100">
        <v>1.8759069311742153E-3</v>
      </c>
      <c r="AF100">
        <v>5.3101930629918968E-3</v>
      </c>
      <c r="AG100">
        <v>1.8627867953982372E-4</v>
      </c>
    </row>
    <row r="101" spans="1:33" x14ac:dyDescent="0.25">
      <c r="A101">
        <v>3.5137029576644274E-2</v>
      </c>
      <c r="B101">
        <v>5.3070023970040833E-2</v>
      </c>
      <c r="C101">
        <v>0.31887335112630893</v>
      </c>
      <c r="D101">
        <v>5.4798867140620411E-3</v>
      </c>
      <c r="E101">
        <v>0.12115339274982995</v>
      </c>
      <c r="F101">
        <v>2.6814818196508154E-2</v>
      </c>
      <c r="G101">
        <v>2.9125848388818538E-5</v>
      </c>
      <c r="H101">
        <v>3.6011266475902181E-3</v>
      </c>
      <c r="I101">
        <v>0.10504575474474649</v>
      </c>
      <c r="J101">
        <v>3.1324747694286129E-2</v>
      </c>
      <c r="K101">
        <v>7.4697723476853575E-3</v>
      </c>
      <c r="L101">
        <v>6.6066851563361645E-2</v>
      </c>
      <c r="M101">
        <v>2.3040125965249767E-2</v>
      </c>
      <c r="N101">
        <v>2.7249397400603913E-2</v>
      </c>
      <c r="O101">
        <v>3.0587802456220666E-2</v>
      </c>
      <c r="P101">
        <v>2.1118058483507647E-3</v>
      </c>
      <c r="Q101">
        <v>5.1627973234269459E-2</v>
      </c>
      <c r="R101">
        <v>1.1078741753489605E-2</v>
      </c>
      <c r="S101">
        <v>1.688943718942173E-6</v>
      </c>
      <c r="T101">
        <v>2.4406257790832674E-4</v>
      </c>
      <c r="U101">
        <v>0</v>
      </c>
      <c r="V101">
        <v>2.2272633868450631E-3</v>
      </c>
      <c r="W101">
        <v>1.5946302020641947E-3</v>
      </c>
      <c r="X101">
        <v>6.1595519982060691E-2</v>
      </c>
      <c r="Y101">
        <v>0</v>
      </c>
      <c r="Z101">
        <v>8.3692080467610169E-4</v>
      </c>
      <c r="AA101">
        <v>1.5612767354507141E-3</v>
      </c>
      <c r="AB101">
        <v>2.8687987210996749E-3</v>
      </c>
      <c r="AC101">
        <v>7.5458705630226334E-4</v>
      </c>
      <c r="AD101">
        <v>1.0247240941784639E-3</v>
      </c>
      <c r="AE101">
        <v>1.8903868862230847E-3</v>
      </c>
      <c r="AF101">
        <v>5.4481963814129279E-3</v>
      </c>
      <c r="AG101">
        <v>1.9021639042249885E-4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4EB1-DD8C-43C6-B673-EB60307C21D9}">
  <sheetPr codeName="Sheet11">
    <tabColor theme="5" tint="0.79998168889431442"/>
  </sheetPr>
  <dimension ref="A1:CW35"/>
  <sheetViews>
    <sheetView workbookViewId="0">
      <selection activeCell="G18" sqref="G18"/>
    </sheetView>
  </sheetViews>
  <sheetFormatPr defaultRowHeight="15" x14ac:dyDescent="0.25"/>
  <sheetData>
    <row r="1" spans="1:101" ht="15.75" customHeight="1" x14ac:dyDescent="0.25">
      <c r="A1" t="s">
        <v>620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  <c r="AE1">
        <v>2051</v>
      </c>
      <c r="AF1">
        <v>2052</v>
      </c>
      <c r="AG1">
        <v>2053</v>
      </c>
      <c r="AH1">
        <v>2054</v>
      </c>
      <c r="AI1">
        <v>2055</v>
      </c>
      <c r="AJ1">
        <v>2056</v>
      </c>
      <c r="AK1">
        <v>2057</v>
      </c>
      <c r="AL1">
        <v>2058</v>
      </c>
      <c r="AM1">
        <v>2059</v>
      </c>
      <c r="AN1">
        <v>2060</v>
      </c>
      <c r="AO1">
        <v>2061</v>
      </c>
      <c r="AP1">
        <v>2062</v>
      </c>
      <c r="AQ1">
        <v>2063</v>
      </c>
      <c r="AR1">
        <v>2064</v>
      </c>
      <c r="AS1">
        <v>2065</v>
      </c>
      <c r="AT1">
        <v>2066</v>
      </c>
      <c r="AU1">
        <v>2067</v>
      </c>
      <c r="AV1">
        <v>2068</v>
      </c>
      <c r="AW1">
        <v>2069</v>
      </c>
      <c r="AX1">
        <v>2070</v>
      </c>
      <c r="AY1">
        <v>2071</v>
      </c>
      <c r="AZ1">
        <v>2072</v>
      </c>
      <c r="BA1">
        <v>2073</v>
      </c>
      <c r="BB1">
        <v>2074</v>
      </c>
      <c r="BC1">
        <v>2075</v>
      </c>
      <c r="BD1">
        <v>2076</v>
      </c>
      <c r="BE1">
        <v>2077</v>
      </c>
      <c r="BF1">
        <v>2078</v>
      </c>
      <c r="BG1">
        <v>2079</v>
      </c>
      <c r="BH1">
        <v>2080</v>
      </c>
      <c r="BI1">
        <v>2081</v>
      </c>
      <c r="BJ1">
        <v>2082</v>
      </c>
      <c r="BK1">
        <v>2083</v>
      </c>
      <c r="BL1">
        <v>2084</v>
      </c>
      <c r="BM1">
        <v>2085</v>
      </c>
      <c r="BN1">
        <v>2086</v>
      </c>
      <c r="BO1">
        <v>2087</v>
      </c>
      <c r="BP1">
        <v>2088</v>
      </c>
      <c r="BQ1">
        <v>2089</v>
      </c>
      <c r="BR1">
        <v>2090</v>
      </c>
      <c r="BS1">
        <v>2091</v>
      </c>
      <c r="BT1">
        <v>2092</v>
      </c>
      <c r="BU1">
        <v>2093</v>
      </c>
      <c r="BV1">
        <v>2094</v>
      </c>
      <c r="BW1">
        <v>2095</v>
      </c>
      <c r="BX1">
        <v>2096</v>
      </c>
      <c r="BY1">
        <v>2097</v>
      </c>
      <c r="BZ1">
        <v>2098</v>
      </c>
      <c r="CA1">
        <v>2099</v>
      </c>
      <c r="CB1">
        <v>2100</v>
      </c>
      <c r="CC1">
        <v>2101</v>
      </c>
      <c r="CD1">
        <v>2102</v>
      </c>
      <c r="CE1">
        <v>2103</v>
      </c>
      <c r="CF1">
        <v>2104</v>
      </c>
      <c r="CG1">
        <v>2105</v>
      </c>
      <c r="CH1">
        <v>2106</v>
      </c>
      <c r="CI1">
        <v>2107</v>
      </c>
      <c r="CJ1">
        <v>2108</v>
      </c>
      <c r="CK1">
        <v>2109</v>
      </c>
      <c r="CL1">
        <v>2110</v>
      </c>
      <c r="CM1">
        <v>2111</v>
      </c>
      <c r="CN1">
        <v>2112</v>
      </c>
      <c r="CO1">
        <v>2113</v>
      </c>
      <c r="CP1">
        <v>2114</v>
      </c>
      <c r="CQ1">
        <v>2115</v>
      </c>
      <c r="CR1">
        <v>2116</v>
      </c>
      <c r="CS1">
        <v>2117</v>
      </c>
      <c r="CT1">
        <v>2118</v>
      </c>
      <c r="CU1">
        <v>2119</v>
      </c>
      <c r="CV1">
        <v>2120</v>
      </c>
      <c r="CW1">
        <v>2121</v>
      </c>
    </row>
    <row r="2" spans="1:101" s="5" customFormat="1" x14ac:dyDescent="0.25">
      <c r="A2" s="5" t="s">
        <v>621</v>
      </c>
      <c r="B2" s="5">
        <v>10735916.58517014</v>
      </c>
      <c r="C2" s="5">
        <v>10949005.691145428</v>
      </c>
      <c r="D2" s="5">
        <v>10941437.764863368</v>
      </c>
      <c r="E2" s="5">
        <v>11021720.08690667</v>
      </c>
      <c r="F2" s="5">
        <v>10486685.651014976</v>
      </c>
      <c r="G2" s="5">
        <v>10878741.69325633</v>
      </c>
      <c r="H2" s="5">
        <v>11334730.700120343</v>
      </c>
      <c r="I2" s="5">
        <v>11460412.677583387</v>
      </c>
      <c r="J2" s="5">
        <v>12668449.094435122</v>
      </c>
      <c r="K2" s="5">
        <v>13369001.029177055</v>
      </c>
      <c r="L2" s="5">
        <v>13916822.678682504</v>
      </c>
      <c r="M2" s="5">
        <v>14307979.898995861</v>
      </c>
      <c r="N2" s="5">
        <v>14888648.875856098</v>
      </c>
      <c r="O2" s="5">
        <v>15100352.42908382</v>
      </c>
      <c r="P2" s="5">
        <v>15093388.313432746</v>
      </c>
      <c r="Q2" s="5">
        <v>15174266.399718294</v>
      </c>
      <c r="R2" s="5">
        <v>14639100.307205705</v>
      </c>
      <c r="S2" s="5">
        <v>15030951.105226971</v>
      </c>
      <c r="T2" s="5">
        <v>15486959.051103987</v>
      </c>
      <c r="U2" s="5">
        <v>15612725.4722225</v>
      </c>
      <c r="V2" s="5">
        <v>16820549.836452644</v>
      </c>
      <c r="W2" s="5">
        <v>17521091.942689236</v>
      </c>
      <c r="X2" s="5">
        <v>18068943.562655874</v>
      </c>
      <c r="Y2" s="5">
        <v>18460118.760501087</v>
      </c>
      <c r="Z2" s="5">
        <v>19040775.996911541</v>
      </c>
      <c r="AA2" s="5">
        <v>19252471.738535676</v>
      </c>
      <c r="AB2" s="5">
        <v>19245509.905185774</v>
      </c>
      <c r="AC2" s="5">
        <v>19326391.13934673</v>
      </c>
      <c r="AD2" s="5">
        <v>18791224.663527474</v>
      </c>
      <c r="AE2" s="5">
        <v>19183074.438148014</v>
      </c>
      <c r="AF2" s="5">
        <v>19639082.388132937</v>
      </c>
      <c r="AG2" s="5">
        <v>19764849.2170748</v>
      </c>
      <c r="AH2" s="5">
        <v>20972672.466815829</v>
      </c>
      <c r="AI2" s="5">
        <v>21673214.540971667</v>
      </c>
      <c r="AJ2" s="5">
        <v>22221066.317141134</v>
      </c>
      <c r="AK2" s="5">
        <v>22612241.603490166</v>
      </c>
      <c r="AL2" s="5">
        <v>23192898.776968133</v>
      </c>
      <c r="AM2" s="5">
        <v>23404594.47945977</v>
      </c>
      <c r="AN2" s="5">
        <v>23397632.65885346</v>
      </c>
      <c r="AO2" s="5">
        <v>23478513.90903198</v>
      </c>
      <c r="AP2" s="5">
        <v>22943347.430817597</v>
      </c>
      <c r="AQ2" s="5">
        <v>23335197.200187892</v>
      </c>
      <c r="AR2" s="5">
        <v>23791205.150358256</v>
      </c>
      <c r="AS2" s="5">
        <v>23916971.981435817</v>
      </c>
      <c r="AT2" s="5">
        <v>25124795.225119185</v>
      </c>
      <c r="AU2" s="5">
        <v>25825337.299109515</v>
      </c>
      <c r="AV2" s="5">
        <v>26373189.076143254</v>
      </c>
      <c r="AW2" s="5">
        <v>26764364.362970222</v>
      </c>
      <c r="AX2" s="5">
        <v>27345021.536101773</v>
      </c>
      <c r="AY2" s="5">
        <v>27556717.238380767</v>
      </c>
      <c r="AZ2" s="5">
        <v>27549755.417845353</v>
      </c>
      <c r="BA2" s="5">
        <v>27630636.66811122</v>
      </c>
      <c r="BB2" s="5">
        <v>27095470.18988337</v>
      </c>
      <c r="BC2" s="5">
        <v>27487319.959224898</v>
      </c>
      <c r="BD2" s="5">
        <v>27943327.909396365</v>
      </c>
      <c r="BE2" s="5">
        <v>28069094.740485616</v>
      </c>
      <c r="BF2" s="5">
        <v>29276917.984136429</v>
      </c>
      <c r="BG2" s="5">
        <v>29977460.058125798</v>
      </c>
      <c r="BH2" s="5">
        <v>30525311.835164167</v>
      </c>
      <c r="BI2" s="5">
        <v>30916487.121993724</v>
      </c>
      <c r="BJ2" s="5">
        <v>31497144.295123421</v>
      </c>
      <c r="BK2" s="5">
        <v>31708839.997401267</v>
      </c>
      <c r="BL2" s="5">
        <v>31701878.17686623</v>
      </c>
      <c r="BM2" s="5">
        <v>31782759.427132566</v>
      </c>
      <c r="BN2" s="5">
        <v>31247592.948904641</v>
      </c>
      <c r="BO2" s="5">
        <v>31639442.718246013</v>
      </c>
      <c r="BP2" s="5">
        <v>32095450.668417484</v>
      </c>
      <c r="BQ2" s="5">
        <v>32221217.499506798</v>
      </c>
      <c r="BR2" s="5">
        <v>33429040.743157435</v>
      </c>
      <c r="BS2" s="5">
        <v>34129582.8171468</v>
      </c>
      <c r="BT2" s="5">
        <v>34677434.594185188</v>
      </c>
      <c r="BU2" s="5">
        <v>35068609.881014757</v>
      </c>
      <c r="BV2" s="5">
        <v>35649267.054144442</v>
      </c>
      <c r="BW2" s="5">
        <v>35860962.756422281</v>
      </c>
      <c r="BX2" s="5">
        <v>35854000.935887247</v>
      </c>
      <c r="BY2" s="5">
        <v>35934882.186153583</v>
      </c>
      <c r="BZ2" s="5">
        <v>35399715.707925662</v>
      </c>
      <c r="CA2" s="5">
        <v>35791565.477267034</v>
      </c>
      <c r="CB2" s="5">
        <v>36247573.427438505</v>
      </c>
      <c r="CC2" s="5">
        <v>36373340.258527815</v>
      </c>
      <c r="CD2" s="5">
        <v>37581163.502178453</v>
      </c>
      <c r="CE2" s="5">
        <v>38281705.576167814</v>
      </c>
      <c r="CF2" s="5">
        <v>38829557.35320621</v>
      </c>
      <c r="CG2" s="5">
        <v>39220732.640035778</v>
      </c>
      <c r="CH2" s="5">
        <v>39801389.813165464</v>
      </c>
      <c r="CI2" s="5">
        <v>40013085.515443303</v>
      </c>
      <c r="CJ2" s="5">
        <v>40006123.694908269</v>
      </c>
      <c r="CK2" s="5">
        <v>40087004.945174612</v>
      </c>
      <c r="CL2" s="5">
        <v>39551838.466946691</v>
      </c>
      <c r="CM2" s="5">
        <v>39943688.236288063</v>
      </c>
      <c r="CN2" s="5">
        <v>40399696.186459534</v>
      </c>
      <c r="CO2" s="5">
        <v>40525463.017548852</v>
      </c>
      <c r="CP2" s="5">
        <v>41733286.261199489</v>
      </c>
      <c r="CQ2" s="5">
        <v>42433828.335188851</v>
      </c>
      <c r="CR2" s="5">
        <v>42981680.112227246</v>
      </c>
      <c r="CS2" s="5">
        <v>43372855.399056815</v>
      </c>
      <c r="CT2" s="5">
        <v>43953512.5721865</v>
      </c>
      <c r="CU2" s="5">
        <v>44165208.274464339</v>
      </c>
      <c r="CV2" s="5">
        <v>44158246.453929305</v>
      </c>
      <c r="CW2" s="5">
        <v>44239127.704195648</v>
      </c>
    </row>
    <row r="3" spans="1:101" x14ac:dyDescent="0.25">
      <c r="A3" t="s">
        <v>12</v>
      </c>
      <c r="B3">
        <v>3.240080458279003E-2</v>
      </c>
      <c r="C3">
        <v>3.2859256392166303E-2</v>
      </c>
      <c r="D3">
        <v>3.3303498023703013E-2</v>
      </c>
      <c r="E3">
        <v>3.4157838553223872E-2</v>
      </c>
      <c r="F3">
        <v>3.4402838056770309E-2</v>
      </c>
      <c r="G3">
        <v>3.2975811564514956E-2</v>
      </c>
      <c r="H3">
        <v>3.4707979813600756E-2</v>
      </c>
      <c r="I3">
        <v>3.3319403086102116E-2</v>
      </c>
      <c r="J3">
        <v>3.3906119103598586E-2</v>
      </c>
      <c r="K3">
        <v>3.4478081891164011E-2</v>
      </c>
      <c r="L3">
        <v>3.5647421663157201E-2</v>
      </c>
      <c r="M3">
        <v>3.3990420828717172E-2</v>
      </c>
      <c r="N3">
        <v>3.4161995520130869E-2</v>
      </c>
      <c r="O3">
        <v>3.5239111076541908E-2</v>
      </c>
      <c r="P3">
        <v>3.4024725027820175E-2</v>
      </c>
      <c r="Q3">
        <v>3.2368835285642251E-2</v>
      </c>
      <c r="R3">
        <v>3.3629245590105536E-2</v>
      </c>
      <c r="S3">
        <v>3.3545096497479131E-2</v>
      </c>
      <c r="T3">
        <v>3.4676349157863343E-2</v>
      </c>
      <c r="U3">
        <v>3.4358648433233566E-2</v>
      </c>
      <c r="V3">
        <v>3.3720699329945626E-2</v>
      </c>
      <c r="W3">
        <v>3.4648945033112541E-2</v>
      </c>
      <c r="X3">
        <v>3.3674125096874646E-2</v>
      </c>
      <c r="Y3">
        <v>3.4088608689830296E-2</v>
      </c>
      <c r="Z3">
        <v>3.5428800044769747E-2</v>
      </c>
      <c r="AA3">
        <v>3.4418082387373171E-2</v>
      </c>
      <c r="AB3">
        <v>3.399375750815415E-2</v>
      </c>
      <c r="AC3">
        <v>3.4176115942340199E-2</v>
      </c>
      <c r="AD3">
        <v>3.6863325206033436E-2</v>
      </c>
      <c r="AE3">
        <v>3.4298272781522539E-2</v>
      </c>
      <c r="AF3">
        <v>3.4021411474622898E-2</v>
      </c>
      <c r="AG3">
        <v>3.5571157495816998E-2</v>
      </c>
      <c r="AH3">
        <v>3.4720266234022537E-2</v>
      </c>
      <c r="AI3">
        <v>3.4821364585738472E-2</v>
      </c>
      <c r="AJ3">
        <v>3.427365822233143E-2</v>
      </c>
      <c r="AK3">
        <v>3.4376656575235982E-2</v>
      </c>
      <c r="AL3">
        <v>3.4515572327315808E-2</v>
      </c>
      <c r="AM3">
        <v>3.5981122714001619E-2</v>
      </c>
      <c r="AN3">
        <v>3.4118839063889413E-2</v>
      </c>
      <c r="AO3">
        <v>3.4038859145998114E-2</v>
      </c>
      <c r="AP3">
        <v>3.3428658774332549E-2</v>
      </c>
      <c r="AQ3">
        <v>3.4333394170122218E-2</v>
      </c>
      <c r="AR3">
        <v>3.4187122773216248E-2</v>
      </c>
      <c r="AS3">
        <v>3.3062721357508262E-2</v>
      </c>
      <c r="AT3">
        <v>3.4772331331390752E-2</v>
      </c>
      <c r="AU3">
        <v>3.3149254661953238E-2</v>
      </c>
      <c r="AV3">
        <v>3.5162624869650209E-2</v>
      </c>
      <c r="AW3">
        <v>3.430782065280194E-2</v>
      </c>
      <c r="AX3">
        <v>3.3975485023638952E-2</v>
      </c>
      <c r="AY3">
        <v>3.4935733270874542E-2</v>
      </c>
      <c r="AZ3">
        <v>3.2442455612663103E-2</v>
      </c>
      <c r="BA3">
        <v>3.2700699719807241E-2</v>
      </c>
      <c r="BB3">
        <v>3.4137935639139694E-2</v>
      </c>
      <c r="BC3">
        <v>3.3898808477617864E-2</v>
      </c>
      <c r="BD3">
        <v>3.5226843789403335E-2</v>
      </c>
      <c r="BE3">
        <v>3.3005922719583462E-2</v>
      </c>
      <c r="BF3">
        <v>3.6723908340134018E-2</v>
      </c>
      <c r="BG3">
        <v>3.5192457206267222E-2</v>
      </c>
      <c r="BH3">
        <v>3.3677277102501978E-2</v>
      </c>
      <c r="BI3">
        <v>3.2983096185670309E-2</v>
      </c>
      <c r="BJ3">
        <v>3.5225301484468639E-2</v>
      </c>
      <c r="BK3">
        <v>3.5896081826063998E-2</v>
      </c>
      <c r="BL3">
        <v>3.5514586236522039E-2</v>
      </c>
      <c r="BM3">
        <v>3.3968673308557441E-2</v>
      </c>
      <c r="BN3">
        <v>3.4789866250194479E-2</v>
      </c>
      <c r="BO3">
        <v>3.3892881506962222E-2</v>
      </c>
      <c r="BP3">
        <v>3.4119988818927263E-2</v>
      </c>
      <c r="BQ3">
        <v>3.5485261914299258E-2</v>
      </c>
      <c r="BR3">
        <v>3.5949298317153044E-2</v>
      </c>
      <c r="BS3">
        <v>3.4450628169020954E-2</v>
      </c>
      <c r="BT3">
        <v>3.2768485541968664E-2</v>
      </c>
      <c r="BU3">
        <v>3.2863421244853329E-2</v>
      </c>
      <c r="BV3">
        <v>3.5910441287978642E-2</v>
      </c>
      <c r="BW3">
        <v>3.4256755204362534E-2</v>
      </c>
      <c r="BX3">
        <v>3.7264080137759628E-2</v>
      </c>
      <c r="BY3">
        <v>3.5000078372783308E-2</v>
      </c>
      <c r="BZ3">
        <v>3.490249320843173E-2</v>
      </c>
      <c r="CA3">
        <v>3.5136545851896475E-2</v>
      </c>
      <c r="CB3">
        <v>3.5383060246565692E-2</v>
      </c>
      <c r="CC3">
        <v>3.4856472511767184E-2</v>
      </c>
      <c r="CD3">
        <v>3.4652382646728846E-2</v>
      </c>
      <c r="CE3">
        <v>3.4245986177811882E-2</v>
      </c>
      <c r="CF3">
        <v>3.4325907161545162E-2</v>
      </c>
      <c r="CG3">
        <v>3.4483022849220689E-2</v>
      </c>
      <c r="CH3">
        <v>3.4736154323172695E-2</v>
      </c>
      <c r="CI3">
        <v>3.5357347833487478E-2</v>
      </c>
      <c r="CJ3">
        <v>3.4750514406174736E-2</v>
      </c>
      <c r="CK3">
        <v>3.4623496495007754E-2</v>
      </c>
      <c r="CL3">
        <v>3.4173602350981901E-2</v>
      </c>
      <c r="CM3">
        <v>3.5558844590944612E-2</v>
      </c>
      <c r="CN3">
        <v>3.7214760474515746E-2</v>
      </c>
      <c r="CO3">
        <v>3.4110113537836884E-2</v>
      </c>
      <c r="CP3">
        <v>3.430496941862049E-2</v>
      </c>
      <c r="CQ3">
        <v>3.5187247206560905E-2</v>
      </c>
      <c r="CR3">
        <v>3.5988001646899206E-2</v>
      </c>
      <c r="CS3">
        <v>3.5188732198621002E-2</v>
      </c>
      <c r="CT3">
        <v>3.5780261030142625E-2</v>
      </c>
      <c r="CU3">
        <v>3.5265479060484758E-2</v>
      </c>
      <c r="CV3">
        <v>3.4757548790811166E-2</v>
      </c>
      <c r="CW3">
        <v>3.6152592605886574E-2</v>
      </c>
    </row>
    <row r="4" spans="1:101" x14ac:dyDescent="0.25">
      <c r="A4" t="s">
        <v>16</v>
      </c>
      <c r="B4">
        <v>7.6860176866270197E-2</v>
      </c>
      <c r="C4">
        <v>5.1287804023930544E-2</v>
      </c>
      <c r="D4">
        <v>5.5531223037703151E-2</v>
      </c>
      <c r="E4">
        <v>5.6769085622434941E-2</v>
      </c>
      <c r="F4">
        <v>5.0022521973466204E-2</v>
      </c>
      <c r="G4">
        <v>5.0422286194505138E-2</v>
      </c>
      <c r="H4">
        <v>6.1543199548598167E-2</v>
      </c>
      <c r="I4">
        <v>4.7468935971091565E-2</v>
      </c>
      <c r="J4">
        <v>5.4496172317753673E-2</v>
      </c>
      <c r="K4">
        <v>6.0817933128122212E-2</v>
      </c>
      <c r="L4">
        <v>5.1731314260653465E-2</v>
      </c>
      <c r="M4">
        <v>5.4043550499901359E-2</v>
      </c>
      <c r="N4">
        <v>5.9803801546625172E-2</v>
      </c>
      <c r="O4">
        <v>5.1213818152004896E-2</v>
      </c>
      <c r="P4">
        <v>5.6089380528500543E-2</v>
      </c>
      <c r="Q4">
        <v>5.753016086118995E-2</v>
      </c>
      <c r="R4">
        <v>5.0544106044773988E-2</v>
      </c>
      <c r="S4">
        <v>5.6051274534229437E-2</v>
      </c>
      <c r="T4">
        <v>6.1873171530616534E-2</v>
      </c>
      <c r="U4">
        <v>5.2220218398656974E-2</v>
      </c>
      <c r="V4">
        <v>5.446025260848867E-2</v>
      </c>
      <c r="W4">
        <v>5.7613283776093697E-2</v>
      </c>
      <c r="X4">
        <v>5.158053145466629E-2</v>
      </c>
      <c r="Y4">
        <v>5.4486990832964391E-2</v>
      </c>
      <c r="Z4">
        <v>5.8381685003462531E-2</v>
      </c>
      <c r="AA4">
        <v>5.4063948934717693E-2</v>
      </c>
      <c r="AB4">
        <v>5.6745479338481314E-2</v>
      </c>
      <c r="AC4">
        <v>5.8530820489056841E-2</v>
      </c>
      <c r="AD4">
        <v>5.184204244509056E-2</v>
      </c>
      <c r="AE4">
        <v>5.8710178187028478E-2</v>
      </c>
      <c r="AF4">
        <v>5.6876079797498709E-2</v>
      </c>
      <c r="AG4">
        <v>4.9106617605055594E-2</v>
      </c>
      <c r="AH4">
        <v>5.7435073519415396E-2</v>
      </c>
      <c r="AI4">
        <v>5.8501496634537437E-2</v>
      </c>
      <c r="AJ4">
        <v>5.3650062006247924E-2</v>
      </c>
      <c r="AK4">
        <v>5.5740091419682489E-2</v>
      </c>
      <c r="AL4">
        <v>6.1410103413497605E-2</v>
      </c>
      <c r="AM4">
        <v>5.2166494051682132E-2</v>
      </c>
      <c r="AN4">
        <v>5.895078993032072E-2</v>
      </c>
      <c r="AO4">
        <v>5.9677588754588985E-2</v>
      </c>
      <c r="AP4">
        <v>5.2507318885438872E-2</v>
      </c>
      <c r="AQ4">
        <v>5.900532491297307E-2</v>
      </c>
      <c r="AR4">
        <v>6.218601554100172E-2</v>
      </c>
      <c r="AS4">
        <v>5.2840577922895447E-2</v>
      </c>
      <c r="AT4">
        <v>5.4488156815458474E-2</v>
      </c>
      <c r="AU4">
        <v>6.2617700042334412E-2</v>
      </c>
      <c r="AV4">
        <v>5.2368405351460992E-2</v>
      </c>
      <c r="AW4">
        <v>5.6946401255702751E-2</v>
      </c>
      <c r="AX4">
        <v>6.119307496575134E-2</v>
      </c>
      <c r="AY4">
        <v>5.0435882365995215E-2</v>
      </c>
      <c r="AZ4">
        <v>5.5457199507947877E-2</v>
      </c>
      <c r="BA4">
        <v>5.907788558567946E-2</v>
      </c>
      <c r="BB4">
        <v>5.2778705732700187E-2</v>
      </c>
      <c r="BC4">
        <v>5.7796894723491428E-2</v>
      </c>
      <c r="BD4">
        <v>6.1380657610013385E-2</v>
      </c>
      <c r="BE4">
        <v>5.2185929749836608E-2</v>
      </c>
      <c r="BF4">
        <v>5.98250170438046E-2</v>
      </c>
      <c r="BG4">
        <v>5.9953993802735576E-2</v>
      </c>
      <c r="BH4">
        <v>5.2767745969323217E-2</v>
      </c>
      <c r="BI4">
        <v>5.7683911210377976E-2</v>
      </c>
      <c r="BJ4">
        <v>6.1728244070546834E-2</v>
      </c>
      <c r="BK4">
        <v>5.4750372010073566E-2</v>
      </c>
      <c r="BL4">
        <v>5.7142958567847423E-2</v>
      </c>
      <c r="BM4">
        <v>5.9289365931403722E-2</v>
      </c>
      <c r="BN4">
        <v>5.3337184504291146E-2</v>
      </c>
      <c r="BO4">
        <v>5.6820028535774621E-2</v>
      </c>
      <c r="BP4">
        <v>5.9870132426097358E-2</v>
      </c>
      <c r="BQ4">
        <v>5.1702943382147155E-2</v>
      </c>
      <c r="BR4">
        <v>5.9219636350222774E-2</v>
      </c>
      <c r="BS4">
        <v>6.0642894247310529E-2</v>
      </c>
      <c r="BT4">
        <v>5.1963789331243945E-2</v>
      </c>
      <c r="BU4">
        <v>5.6200649119389948E-2</v>
      </c>
      <c r="BV4">
        <v>5.9774479819542994E-2</v>
      </c>
      <c r="BW4">
        <v>5.0948366251881191E-2</v>
      </c>
      <c r="BX4">
        <v>5.8961591032811435E-2</v>
      </c>
      <c r="BY4">
        <v>5.7263746332697894E-2</v>
      </c>
      <c r="BZ4">
        <v>5.3333957301180207E-2</v>
      </c>
      <c r="CA4">
        <v>5.9492144620753411E-2</v>
      </c>
      <c r="CB4">
        <v>6.1090969020069344E-2</v>
      </c>
      <c r="CC4">
        <v>5.1793637950828267E-2</v>
      </c>
      <c r="CD4">
        <v>6.0566576998248384E-2</v>
      </c>
      <c r="CE4">
        <v>5.9662157100911391E-2</v>
      </c>
      <c r="CF4">
        <v>5.3495731472009513E-2</v>
      </c>
      <c r="CG4">
        <v>5.6822511707072705E-2</v>
      </c>
      <c r="CH4">
        <v>6.1578470230952385E-2</v>
      </c>
      <c r="CI4">
        <v>5.3452001106834256E-2</v>
      </c>
      <c r="CJ4">
        <v>5.802451190154765E-2</v>
      </c>
      <c r="CK4">
        <v>6.0413592004048701E-2</v>
      </c>
      <c r="CL4">
        <v>5.2875684127877173E-2</v>
      </c>
      <c r="CM4">
        <v>5.621941238390734E-2</v>
      </c>
      <c r="CN4">
        <v>6.4587415695162867E-2</v>
      </c>
      <c r="CO4">
        <v>5.4733413595197754E-2</v>
      </c>
      <c r="CP4">
        <v>5.615179884713372E-2</v>
      </c>
      <c r="CQ4">
        <v>6.0218606614627385E-2</v>
      </c>
      <c r="CR4">
        <v>5.2631811744407057E-2</v>
      </c>
      <c r="CS4">
        <v>5.4547758747585127E-2</v>
      </c>
      <c r="CT4">
        <v>6.337314686390759E-2</v>
      </c>
      <c r="CU4">
        <v>5.1693692366382875E-2</v>
      </c>
      <c r="CV4">
        <v>5.5574509252741017E-2</v>
      </c>
      <c r="CW4">
        <v>6.1943113076592719E-2</v>
      </c>
    </row>
    <row r="5" spans="1:101" x14ac:dyDescent="0.25">
      <c r="A5" t="s">
        <v>17</v>
      </c>
      <c r="B5">
        <v>0.30484101438083361</v>
      </c>
      <c r="C5">
        <v>0.32520307762753486</v>
      </c>
      <c r="D5">
        <v>0.31805088335606713</v>
      </c>
      <c r="E5">
        <v>0.30532947023040186</v>
      </c>
      <c r="F5">
        <v>0.32312516282735354</v>
      </c>
      <c r="G5">
        <v>0.32509884538768302</v>
      </c>
      <c r="H5">
        <v>0.30940450022786375</v>
      </c>
      <c r="I5">
        <v>0.3129228851947814</v>
      </c>
      <c r="J5">
        <v>0.31556728489525648</v>
      </c>
      <c r="K5">
        <v>0.30597874592524299</v>
      </c>
      <c r="L5">
        <v>0.3174575416521434</v>
      </c>
      <c r="M5">
        <v>0.31054166077464873</v>
      </c>
      <c r="N5">
        <v>0.32398763976192924</v>
      </c>
      <c r="O5">
        <v>0.31505735839044779</v>
      </c>
      <c r="P5">
        <v>0.31970228086247471</v>
      </c>
      <c r="Q5">
        <v>0.30831682390379861</v>
      </c>
      <c r="R5">
        <v>0.31707724293277645</v>
      </c>
      <c r="S5">
        <v>0.31809677481988796</v>
      </c>
      <c r="T5">
        <v>0.32125897563120892</v>
      </c>
      <c r="U5">
        <v>0.3169207421214742</v>
      </c>
      <c r="V5">
        <v>0.32322642352129682</v>
      </c>
      <c r="W5">
        <v>0.31819254834006261</v>
      </c>
      <c r="X5">
        <v>0.32539982575118043</v>
      </c>
      <c r="Y5">
        <v>0.31552627549442647</v>
      </c>
      <c r="Z5">
        <v>0.32925642617469431</v>
      </c>
      <c r="AA5">
        <v>0.29085860754089182</v>
      </c>
      <c r="AB5">
        <v>0.32401617215770212</v>
      </c>
      <c r="AC5">
        <v>0.32301875412715714</v>
      </c>
      <c r="AD5">
        <v>0.31485862814688664</v>
      </c>
      <c r="AE5">
        <v>0.31498690971629772</v>
      </c>
      <c r="AF5">
        <v>0.32086379138913612</v>
      </c>
      <c r="AG5">
        <v>0.32348886634977009</v>
      </c>
      <c r="AH5">
        <v>0.31868097285415969</v>
      </c>
      <c r="AI5">
        <v>0.31398920717824547</v>
      </c>
      <c r="AJ5">
        <v>0.31798242518097153</v>
      </c>
      <c r="AK5">
        <v>0.32017729353425772</v>
      </c>
      <c r="AL5">
        <v>0.32736622998460724</v>
      </c>
      <c r="AM5">
        <v>0.31375767709600672</v>
      </c>
      <c r="AN5">
        <v>0.31724324916657137</v>
      </c>
      <c r="AO5">
        <v>0.31159639398912953</v>
      </c>
      <c r="AP5">
        <v>0.31582866364585022</v>
      </c>
      <c r="AQ5">
        <v>0.31835042230914995</v>
      </c>
      <c r="AR5">
        <v>0.32251453736432634</v>
      </c>
      <c r="AS5">
        <v>0.3136330521518193</v>
      </c>
      <c r="AT5">
        <v>0.32011831639785943</v>
      </c>
      <c r="AU5">
        <v>0.31047365616372113</v>
      </c>
      <c r="AV5">
        <v>0.314177878479247</v>
      </c>
      <c r="AW5">
        <v>0.31015229156866952</v>
      </c>
      <c r="AX5">
        <v>0.31455895284099133</v>
      </c>
      <c r="AY5">
        <v>0.31831781443602419</v>
      </c>
      <c r="AZ5">
        <v>0.32502611056189867</v>
      </c>
      <c r="BA5">
        <v>0.32173743708364327</v>
      </c>
      <c r="BB5">
        <v>0.32059464417860173</v>
      </c>
      <c r="BC5">
        <v>0.31355473035672515</v>
      </c>
      <c r="BD5">
        <v>0.31598576935871198</v>
      </c>
      <c r="BE5">
        <v>0.32023694812490938</v>
      </c>
      <c r="BF5">
        <v>0.31518483846782086</v>
      </c>
      <c r="BG5">
        <v>0.31718964055557064</v>
      </c>
      <c r="BH5">
        <v>0.31629559808963881</v>
      </c>
      <c r="BI5">
        <v>0.30801250788503015</v>
      </c>
      <c r="BJ5">
        <v>0.31697343032133979</v>
      </c>
      <c r="BK5">
        <v>0.3184968371422332</v>
      </c>
      <c r="BL5">
        <v>0.31992406746015606</v>
      </c>
      <c r="BM5">
        <v>0.31881807341978147</v>
      </c>
      <c r="BN5">
        <v>0.32616302388797386</v>
      </c>
      <c r="BO5">
        <v>0.31760087479551297</v>
      </c>
      <c r="BP5">
        <v>0.32453890727951096</v>
      </c>
      <c r="BQ5">
        <v>0.31430822626140814</v>
      </c>
      <c r="BR5">
        <v>0.31605470059532387</v>
      </c>
      <c r="BS5">
        <v>0.31840982416310282</v>
      </c>
      <c r="BT5">
        <v>0.32185834679113551</v>
      </c>
      <c r="BU5">
        <v>0.32362637728902049</v>
      </c>
      <c r="BV5">
        <v>0.31168839518058417</v>
      </c>
      <c r="BW5">
        <v>0.3273789809359543</v>
      </c>
      <c r="BX5">
        <v>0.32317916421682563</v>
      </c>
      <c r="BY5">
        <v>0.32283876337436679</v>
      </c>
      <c r="BZ5">
        <v>0.32068258648973519</v>
      </c>
      <c r="CA5">
        <v>0.32433330760711288</v>
      </c>
      <c r="CB5">
        <v>0.32431505580121328</v>
      </c>
      <c r="CC5">
        <v>0.32656748921534984</v>
      </c>
      <c r="CD5">
        <v>0.31416971078205569</v>
      </c>
      <c r="CE5">
        <v>0.31808453294792977</v>
      </c>
      <c r="CF5">
        <v>0.32238171386295705</v>
      </c>
      <c r="CG5">
        <v>0.31761905191119866</v>
      </c>
      <c r="CH5">
        <v>0.32387510404809022</v>
      </c>
      <c r="CI5">
        <v>0.31315987916177895</v>
      </c>
      <c r="CJ5">
        <v>0.32335766798474591</v>
      </c>
      <c r="CK5">
        <v>0.32257921544775375</v>
      </c>
      <c r="CL5">
        <v>0.32798482492049169</v>
      </c>
      <c r="CM5">
        <v>0.3199505335238827</v>
      </c>
      <c r="CN5">
        <v>0.30416925748377643</v>
      </c>
      <c r="CO5">
        <v>0.30884310963151151</v>
      </c>
      <c r="CP5">
        <v>0.32678574813142031</v>
      </c>
      <c r="CQ5">
        <v>0.31604373422749749</v>
      </c>
      <c r="CR5">
        <v>0.32674939743406917</v>
      </c>
      <c r="CS5">
        <v>0.32657902797033239</v>
      </c>
      <c r="CT5">
        <v>0.31477095194636823</v>
      </c>
      <c r="CU5">
        <v>0.33503558155284868</v>
      </c>
      <c r="CV5">
        <v>0.32849473588818018</v>
      </c>
      <c r="CW5">
        <v>0.32423155760445754</v>
      </c>
    </row>
    <row r="6" spans="1:101" x14ac:dyDescent="0.25">
      <c r="A6" t="s">
        <v>18</v>
      </c>
      <c r="B6">
        <v>4.8356149473792924E-3</v>
      </c>
      <c r="C6">
        <v>5.9635164133227132E-3</v>
      </c>
      <c r="D6">
        <v>5.5375709375382011E-3</v>
      </c>
      <c r="E6">
        <v>5.8166436524806232E-3</v>
      </c>
      <c r="F6">
        <v>5.2517548372987694E-3</v>
      </c>
      <c r="G6">
        <v>5.9966467485561784E-3</v>
      </c>
      <c r="H6">
        <v>5.3638115728822638E-3</v>
      </c>
      <c r="I6">
        <v>5.994813095200717E-3</v>
      </c>
      <c r="J6">
        <v>5.5968931547726638E-3</v>
      </c>
      <c r="K6">
        <v>6.0571831746637954E-3</v>
      </c>
      <c r="L6">
        <v>5.7260811205147926E-3</v>
      </c>
      <c r="M6">
        <v>5.8907143471648611E-3</v>
      </c>
      <c r="N6">
        <v>5.1862547737264019E-3</v>
      </c>
      <c r="O6">
        <v>5.8621801368162248E-3</v>
      </c>
      <c r="P6">
        <v>5.3853374447741607E-3</v>
      </c>
      <c r="Q6">
        <v>5.7301416254824369E-3</v>
      </c>
      <c r="R6">
        <v>5.5380443207704881E-3</v>
      </c>
      <c r="S6">
        <v>5.7610771684919538E-3</v>
      </c>
      <c r="T6">
        <v>5.4381386184389376E-3</v>
      </c>
      <c r="U6">
        <v>5.9044887204217416E-3</v>
      </c>
      <c r="V6">
        <v>5.2178411143462911E-3</v>
      </c>
      <c r="W6">
        <v>6.1377681007221928E-3</v>
      </c>
      <c r="X6">
        <v>5.2928022698011893E-3</v>
      </c>
      <c r="Y6">
        <v>5.7924244149636555E-3</v>
      </c>
      <c r="Z6">
        <v>5.344933059065307E-3</v>
      </c>
      <c r="AA6">
        <v>6.0984584716437373E-3</v>
      </c>
      <c r="AB6">
        <v>5.6149451165725742E-3</v>
      </c>
      <c r="AC6">
        <v>5.8279640100945508E-3</v>
      </c>
      <c r="AD6">
        <v>5.3965061566293143E-3</v>
      </c>
      <c r="AE6">
        <v>5.8580330095399959E-3</v>
      </c>
      <c r="AF6">
        <v>5.3846597552348703E-3</v>
      </c>
      <c r="AG6">
        <v>5.9167325136028903E-3</v>
      </c>
      <c r="AH6">
        <v>5.5977307990082671E-3</v>
      </c>
      <c r="AI6">
        <v>5.692285961527108E-3</v>
      </c>
      <c r="AJ6">
        <v>5.7583737162580561E-3</v>
      </c>
      <c r="AK6">
        <v>5.8680609194252708E-3</v>
      </c>
      <c r="AL6">
        <v>5.4718396689760682E-3</v>
      </c>
      <c r="AM6">
        <v>5.8124849480459817E-3</v>
      </c>
      <c r="AN6">
        <v>5.7443119119655059E-3</v>
      </c>
      <c r="AO6">
        <v>5.9017733915147979E-3</v>
      </c>
      <c r="AP6">
        <v>5.8704640726205707E-3</v>
      </c>
      <c r="AQ6">
        <v>6.1846861604673235E-3</v>
      </c>
      <c r="AR6">
        <v>5.4124084293306479E-3</v>
      </c>
      <c r="AS6">
        <v>5.7888898252341356E-3</v>
      </c>
      <c r="AT6">
        <v>5.6011270375973107E-3</v>
      </c>
      <c r="AU6">
        <v>6.0808738434783198E-3</v>
      </c>
      <c r="AV6">
        <v>5.8193015733065158E-3</v>
      </c>
      <c r="AW6">
        <v>5.9443774877284018E-3</v>
      </c>
      <c r="AX6">
        <v>5.5695086201588105E-3</v>
      </c>
      <c r="AY6">
        <v>5.8440384334630746E-3</v>
      </c>
      <c r="AZ6">
        <v>5.2051409124014621E-3</v>
      </c>
      <c r="BA6">
        <v>6.0292560448627448E-3</v>
      </c>
      <c r="BB6">
        <v>5.3886961732462742E-3</v>
      </c>
      <c r="BC6">
        <v>5.6356061655470392E-3</v>
      </c>
      <c r="BD6">
        <v>5.4517963781486878E-3</v>
      </c>
      <c r="BE6">
        <v>5.804903200468654E-3</v>
      </c>
      <c r="BF6">
        <v>5.6345576872611968E-3</v>
      </c>
      <c r="BG6">
        <v>5.8008078326612905E-3</v>
      </c>
      <c r="BH6">
        <v>5.393899014442852E-3</v>
      </c>
      <c r="BI6">
        <v>5.8676043736520028E-3</v>
      </c>
      <c r="BJ6">
        <v>5.8353831777358204E-3</v>
      </c>
      <c r="BK6">
        <v>6.080315867761467E-3</v>
      </c>
      <c r="BL6">
        <v>5.5218370126437523E-3</v>
      </c>
      <c r="BM6">
        <v>5.8801229709303645E-3</v>
      </c>
      <c r="BN6">
        <v>5.4763480939369674E-3</v>
      </c>
      <c r="BO6">
        <v>6.0736693656537645E-3</v>
      </c>
      <c r="BP6">
        <v>5.6827987915173024E-3</v>
      </c>
      <c r="BQ6">
        <v>5.9318174187328746E-3</v>
      </c>
      <c r="BR6">
        <v>5.5386217212177674E-3</v>
      </c>
      <c r="BS6">
        <v>5.7381034631136208E-3</v>
      </c>
      <c r="BT6">
        <v>5.516360930152191E-3</v>
      </c>
      <c r="BU6">
        <v>6.0368407236069321E-3</v>
      </c>
      <c r="BV6">
        <v>5.6624431759108801E-3</v>
      </c>
      <c r="BW6">
        <v>5.8305201816520689E-3</v>
      </c>
      <c r="BX6">
        <v>5.3952753585123055E-3</v>
      </c>
      <c r="BY6">
        <v>5.5601778865849777E-3</v>
      </c>
      <c r="BZ6">
        <v>5.7937905969799282E-3</v>
      </c>
      <c r="CA6">
        <v>5.6252756665286724E-3</v>
      </c>
      <c r="CB6">
        <v>5.6246978556320449E-3</v>
      </c>
      <c r="CC6">
        <v>5.9839115938603053E-3</v>
      </c>
      <c r="CD6">
        <v>5.5342100019586367E-3</v>
      </c>
      <c r="CE6">
        <v>6.108221311200957E-3</v>
      </c>
      <c r="CF6">
        <v>5.5821477227703167E-3</v>
      </c>
      <c r="CG6">
        <v>5.7353366414270839E-3</v>
      </c>
      <c r="CH6">
        <v>5.4059386597982437E-3</v>
      </c>
      <c r="CI6">
        <v>5.9402886569370206E-3</v>
      </c>
      <c r="CJ6">
        <v>5.4907312249996938E-3</v>
      </c>
      <c r="CK6">
        <v>5.8736945537551117E-3</v>
      </c>
      <c r="CL6">
        <v>5.5944730885379452E-3</v>
      </c>
      <c r="CM6">
        <v>6.0213611303292294E-3</v>
      </c>
      <c r="CN6">
        <v>5.5697603243597699E-3</v>
      </c>
      <c r="CO6">
        <v>6.0376373609707917E-3</v>
      </c>
      <c r="CP6">
        <v>5.5684279010228483E-3</v>
      </c>
      <c r="CQ6">
        <v>6.0959677546111044E-3</v>
      </c>
      <c r="CR6">
        <v>5.7097741133488719E-3</v>
      </c>
      <c r="CS6">
        <v>5.9250596441861418E-3</v>
      </c>
      <c r="CT6">
        <v>5.4263779147723547E-3</v>
      </c>
      <c r="CU6">
        <v>5.9733590176084444E-3</v>
      </c>
      <c r="CV6">
        <v>5.4552703668219174E-3</v>
      </c>
      <c r="CW6">
        <v>5.9823748382583372E-3</v>
      </c>
    </row>
    <row r="7" spans="1:101" x14ac:dyDescent="0.25">
      <c r="A7" t="s">
        <v>19</v>
      </c>
      <c r="B7">
        <v>0.11495319578780212</v>
      </c>
      <c r="C7">
        <v>0.1160624870132774</v>
      </c>
      <c r="D7">
        <v>0.11324936986206879</v>
      </c>
      <c r="E7">
        <v>0.11120114247190908</v>
      </c>
      <c r="F7">
        <v>0.11320118242926332</v>
      </c>
      <c r="G7">
        <v>0.11611863403864389</v>
      </c>
      <c r="H7">
        <v>0.11251186913248476</v>
      </c>
      <c r="I7">
        <v>0.11561862331854016</v>
      </c>
      <c r="J7">
        <v>0.12039234758582824</v>
      </c>
      <c r="K7">
        <v>0.11355218279579145</v>
      </c>
      <c r="L7">
        <v>0.1138727719880076</v>
      </c>
      <c r="M7">
        <v>0.11657124172058062</v>
      </c>
      <c r="N7">
        <v>0.11158828799751208</v>
      </c>
      <c r="O7">
        <v>0.11625879923583081</v>
      </c>
      <c r="P7">
        <v>0.12209851593308077</v>
      </c>
      <c r="Q7">
        <v>0.1125035617030116</v>
      </c>
      <c r="R7">
        <v>0.11716378152751854</v>
      </c>
      <c r="S7">
        <v>0.11613551958921826</v>
      </c>
      <c r="T7">
        <v>0.11241688072559895</v>
      </c>
      <c r="U7">
        <v>0.11238256012060537</v>
      </c>
      <c r="V7">
        <v>0.11305878482637531</v>
      </c>
      <c r="W7">
        <v>0.11501379110626822</v>
      </c>
      <c r="X7">
        <v>0.11279386558859947</v>
      </c>
      <c r="Y7">
        <v>0.11436118489715667</v>
      </c>
      <c r="Z7">
        <v>0.11195783909504492</v>
      </c>
      <c r="AA7">
        <v>0.11791005370698632</v>
      </c>
      <c r="AB7">
        <v>0.10949555119499571</v>
      </c>
      <c r="AC7">
        <v>0.11009327076464509</v>
      </c>
      <c r="AD7">
        <v>0.1176647928754626</v>
      </c>
      <c r="AE7">
        <v>0.11364198785686594</v>
      </c>
      <c r="AF7">
        <v>0.11374125998720003</v>
      </c>
      <c r="AG7">
        <v>0.11469858069096991</v>
      </c>
      <c r="AH7">
        <v>0.11086653429908185</v>
      </c>
      <c r="AI7">
        <v>0.11819839631164833</v>
      </c>
      <c r="AJ7">
        <v>0.11494925546986089</v>
      </c>
      <c r="AK7">
        <v>0.11512613092235523</v>
      </c>
      <c r="AL7">
        <v>0.11567649377938788</v>
      </c>
      <c r="AM7">
        <v>0.11916394899078771</v>
      </c>
      <c r="AN7">
        <v>0.11858294121319596</v>
      </c>
      <c r="AO7">
        <v>0.11833026236299964</v>
      </c>
      <c r="AP7">
        <v>0.11816953754778144</v>
      </c>
      <c r="AQ7">
        <v>0.11428354935520176</v>
      </c>
      <c r="AR7">
        <v>0.11345465912325782</v>
      </c>
      <c r="AS7">
        <v>0.11911755440794718</v>
      </c>
      <c r="AT7">
        <v>0.12406897224456763</v>
      </c>
      <c r="AU7">
        <v>0.11238880450151423</v>
      </c>
      <c r="AV7">
        <v>0.11573060413326745</v>
      </c>
      <c r="AW7">
        <v>0.11620675987169331</v>
      </c>
      <c r="AX7">
        <v>0.11179319875788236</v>
      </c>
      <c r="AY7">
        <v>0.11186366052362345</v>
      </c>
      <c r="AZ7">
        <v>0.11644999118070211</v>
      </c>
      <c r="BA7">
        <v>0.11438533434258034</v>
      </c>
      <c r="BB7">
        <v>0.11550823972660655</v>
      </c>
      <c r="BC7">
        <v>0.11736753736439955</v>
      </c>
      <c r="BD7">
        <v>0.1176781149567713</v>
      </c>
      <c r="BE7">
        <v>0.11646021858659196</v>
      </c>
      <c r="BF7">
        <v>0.11821260542066388</v>
      </c>
      <c r="BG7">
        <v>0.11268797853405883</v>
      </c>
      <c r="BH7">
        <v>0.11660412106341628</v>
      </c>
      <c r="BI7">
        <v>0.12186955615360398</v>
      </c>
      <c r="BJ7">
        <v>0.11492799625444927</v>
      </c>
      <c r="BK7">
        <v>0.11991715038636619</v>
      </c>
      <c r="BL7">
        <v>0.11538091953121324</v>
      </c>
      <c r="BM7">
        <v>0.11907847245469899</v>
      </c>
      <c r="BN7">
        <v>0.11746555597623314</v>
      </c>
      <c r="BO7">
        <v>0.12116688302584581</v>
      </c>
      <c r="BP7">
        <v>0.11731205892431723</v>
      </c>
      <c r="BQ7">
        <v>0.11628324074545335</v>
      </c>
      <c r="BR7">
        <v>0.11480140108917321</v>
      </c>
      <c r="BS7">
        <v>0.11717023169606849</v>
      </c>
      <c r="BT7">
        <v>0.12272444890318163</v>
      </c>
      <c r="BU7">
        <v>0.1183079763099112</v>
      </c>
      <c r="BV7">
        <v>0.12115740761638152</v>
      </c>
      <c r="BW7">
        <v>0.11359066010698561</v>
      </c>
      <c r="BX7">
        <v>0.11839138668918087</v>
      </c>
      <c r="BY7">
        <v>0.11644143044440469</v>
      </c>
      <c r="BZ7">
        <v>0.1248824486011513</v>
      </c>
      <c r="CA7">
        <v>0.11601277426856253</v>
      </c>
      <c r="CB7">
        <v>0.11194894961239227</v>
      </c>
      <c r="CC7">
        <v>0.11365548352467605</v>
      </c>
      <c r="CD7">
        <v>0.11898300585893713</v>
      </c>
      <c r="CE7">
        <v>0.11621359801108765</v>
      </c>
      <c r="CF7">
        <v>0.1209096488650156</v>
      </c>
      <c r="CG7">
        <v>0.11890626093449504</v>
      </c>
      <c r="CH7">
        <v>0.1147592080319134</v>
      </c>
      <c r="CI7">
        <v>0.11998378225013058</v>
      </c>
      <c r="CJ7">
        <v>0.1138077403226664</v>
      </c>
      <c r="CK7">
        <v>0.11630225022334535</v>
      </c>
      <c r="CL7">
        <v>0.12125576766973209</v>
      </c>
      <c r="CM7">
        <v>0.11602118112092828</v>
      </c>
      <c r="CN7">
        <v>0.11823891169456942</v>
      </c>
      <c r="CO7">
        <v>0.11613332825561505</v>
      </c>
      <c r="CP7">
        <v>0.11756095005671442</v>
      </c>
      <c r="CQ7">
        <v>0.118565599172593</v>
      </c>
      <c r="CR7">
        <v>0.11227821368633951</v>
      </c>
      <c r="CS7">
        <v>0.11474326939456388</v>
      </c>
      <c r="CT7">
        <v>0.12273148687376396</v>
      </c>
      <c r="CU7">
        <v>0.11326525491718049</v>
      </c>
      <c r="CV7">
        <v>0.11519444332842245</v>
      </c>
      <c r="CW7">
        <v>0.11202342633888419</v>
      </c>
    </row>
    <row r="8" spans="1:101" x14ac:dyDescent="0.25">
      <c r="A8" t="s">
        <v>21</v>
      </c>
      <c r="B8">
        <v>2.4856324977936814E-2</v>
      </c>
      <c r="C8">
        <v>2.6966285912591804E-2</v>
      </c>
      <c r="D8">
        <v>2.6588328347318377E-2</v>
      </c>
      <c r="E8">
        <v>2.5697401608836882E-2</v>
      </c>
      <c r="F8">
        <v>2.5962055658531109E-2</v>
      </c>
      <c r="G8">
        <v>2.3915656392478602E-2</v>
      </c>
      <c r="H8">
        <v>2.5722305959784322E-2</v>
      </c>
      <c r="I8">
        <v>2.6234751292373761E-2</v>
      </c>
      <c r="J8">
        <v>2.6518600519964498E-2</v>
      </c>
      <c r="K8">
        <v>2.5185706095768139E-2</v>
      </c>
      <c r="L8">
        <v>2.6551343269188281E-2</v>
      </c>
      <c r="M8">
        <v>2.6110591248875131E-2</v>
      </c>
      <c r="N8">
        <v>2.5798836447714316E-2</v>
      </c>
      <c r="O8">
        <v>2.6083777250124514E-2</v>
      </c>
      <c r="P8">
        <v>2.5972034470894557E-2</v>
      </c>
      <c r="Q8">
        <v>2.5078990527567162E-2</v>
      </c>
      <c r="R8">
        <v>2.6423077850147803E-2</v>
      </c>
      <c r="S8">
        <v>2.7179829803170252E-2</v>
      </c>
      <c r="T8">
        <v>2.7107873648352068E-2</v>
      </c>
      <c r="U8">
        <v>2.5373101499539932E-2</v>
      </c>
      <c r="V8">
        <v>2.7193527186397521E-2</v>
      </c>
      <c r="W8">
        <v>2.553201965607662E-2</v>
      </c>
      <c r="X8">
        <v>2.6616262560028456E-2</v>
      </c>
      <c r="Y8">
        <v>2.4772186764439069E-2</v>
      </c>
      <c r="Z8">
        <v>2.5624421811630882E-2</v>
      </c>
      <c r="AA8">
        <v>2.7149941001007094E-2</v>
      </c>
      <c r="AB8">
        <v>2.6175918724720949E-2</v>
      </c>
      <c r="AC8">
        <v>2.644709381878229E-2</v>
      </c>
      <c r="AD8">
        <v>2.6211247745557126E-2</v>
      </c>
      <c r="AE8">
        <v>2.528676490662039E-2</v>
      </c>
      <c r="AF8">
        <v>2.6216052328759818E-2</v>
      </c>
      <c r="AG8">
        <v>2.6049189079589974E-2</v>
      </c>
      <c r="AH8">
        <v>2.67700572552237E-2</v>
      </c>
      <c r="AI8">
        <v>2.5882392157375655E-2</v>
      </c>
      <c r="AJ8">
        <v>2.7508199050273689E-2</v>
      </c>
      <c r="AK8">
        <v>2.637095632776295E-2</v>
      </c>
      <c r="AL8">
        <v>2.53948993710723E-2</v>
      </c>
      <c r="AM8">
        <v>2.6238543900798574E-2</v>
      </c>
      <c r="AN8">
        <v>2.6504204695909139E-2</v>
      </c>
      <c r="AO8">
        <v>2.6317933626896765E-2</v>
      </c>
      <c r="AP8">
        <v>2.6421758579307616E-2</v>
      </c>
      <c r="AQ8">
        <v>2.5949653422681015E-2</v>
      </c>
      <c r="AR8">
        <v>2.5577582143222592E-2</v>
      </c>
      <c r="AS8">
        <v>2.5857228184452102E-2</v>
      </c>
      <c r="AT8">
        <v>2.6037521418141328E-2</v>
      </c>
      <c r="AU8">
        <v>2.6388940729672662E-2</v>
      </c>
      <c r="AV8">
        <v>2.7412300555067239E-2</v>
      </c>
      <c r="AW8">
        <v>2.6584029664487741E-2</v>
      </c>
      <c r="AX8">
        <v>2.6580063523301473E-2</v>
      </c>
      <c r="AY8">
        <v>2.6167402869306314E-2</v>
      </c>
      <c r="AZ8">
        <v>2.6217262460638248E-2</v>
      </c>
      <c r="BA8">
        <v>2.6721600341384166E-2</v>
      </c>
      <c r="BB8">
        <v>2.7608417078352366E-2</v>
      </c>
      <c r="BC8">
        <v>2.738857431096724E-2</v>
      </c>
      <c r="BD8">
        <v>2.5602849425212005E-2</v>
      </c>
      <c r="BE8">
        <v>2.6573238742388046E-2</v>
      </c>
      <c r="BF8">
        <v>2.530138362053011E-2</v>
      </c>
      <c r="BG8">
        <v>2.4508952939904564E-2</v>
      </c>
      <c r="BH8">
        <v>2.6762557729791938E-2</v>
      </c>
      <c r="BI8">
        <v>2.7369826425966293E-2</v>
      </c>
      <c r="BJ8">
        <v>2.6232658642261361E-2</v>
      </c>
      <c r="BK8">
        <v>2.6472111224932253E-2</v>
      </c>
      <c r="BL8">
        <v>2.7525962725997683E-2</v>
      </c>
      <c r="BM8">
        <v>2.5554008234823383E-2</v>
      </c>
      <c r="BN8">
        <v>2.6738749859473658E-2</v>
      </c>
      <c r="BO8">
        <v>2.5416936131637872E-2</v>
      </c>
      <c r="BP8">
        <v>2.5646449108286281E-2</v>
      </c>
      <c r="BQ8">
        <v>2.7186918981976883E-2</v>
      </c>
      <c r="BR8">
        <v>2.672120843930062E-2</v>
      </c>
      <c r="BS8">
        <v>2.5132134523564779E-2</v>
      </c>
      <c r="BT8">
        <v>2.5214350512638314E-2</v>
      </c>
      <c r="BU8">
        <v>2.6106345819925499E-2</v>
      </c>
      <c r="BV8">
        <v>2.7397213544675818E-2</v>
      </c>
      <c r="BW8">
        <v>2.6511629856298333E-2</v>
      </c>
      <c r="BX8">
        <v>2.7654809143941417E-2</v>
      </c>
      <c r="BY8">
        <v>2.5665316793240654E-2</v>
      </c>
      <c r="BZ8">
        <v>2.7373309156553571E-2</v>
      </c>
      <c r="CA8">
        <v>2.5779307490543579E-2</v>
      </c>
      <c r="CB8">
        <v>2.7081690918526413E-2</v>
      </c>
      <c r="CC8">
        <v>2.6938754148499888E-2</v>
      </c>
      <c r="CD8">
        <v>2.5272405883587278E-2</v>
      </c>
      <c r="CE8">
        <v>2.5941248238053823E-2</v>
      </c>
      <c r="CF8">
        <v>2.6023741759779739E-2</v>
      </c>
      <c r="CG8">
        <v>2.5824114852691166E-2</v>
      </c>
      <c r="CH8">
        <v>2.5623933769462853E-2</v>
      </c>
      <c r="CI8">
        <v>2.6264642547280989E-2</v>
      </c>
      <c r="CJ8">
        <v>2.7432506909289896E-2</v>
      </c>
      <c r="CK8">
        <v>2.6178299449630949E-2</v>
      </c>
      <c r="CL8">
        <v>2.7259633882656474E-2</v>
      </c>
      <c r="CM8">
        <v>2.6502882020669544E-2</v>
      </c>
      <c r="CN8">
        <v>2.5504418732537712E-2</v>
      </c>
      <c r="CO8">
        <v>2.8282599592388304E-2</v>
      </c>
      <c r="CP8">
        <v>2.635403227249164E-2</v>
      </c>
      <c r="CQ8">
        <v>2.6435948622995378E-2</v>
      </c>
      <c r="CR8">
        <v>2.7216279666478368E-2</v>
      </c>
      <c r="CS8">
        <v>2.6760567446156711E-2</v>
      </c>
      <c r="CT8">
        <v>2.6192243899371664E-2</v>
      </c>
      <c r="CU8">
        <v>2.6774145694882498E-2</v>
      </c>
      <c r="CV8">
        <v>2.702248461438703E-2</v>
      </c>
      <c r="CW8">
        <v>2.5809921087617649E-2</v>
      </c>
    </row>
    <row r="9" spans="1:101" x14ac:dyDescent="0.25">
      <c r="A9" t="s">
        <v>22</v>
      </c>
      <c r="B9">
        <v>2.8339674358793803E-5</v>
      </c>
      <c r="C9">
        <v>2.8879332706000841E-5</v>
      </c>
      <c r="D9">
        <v>2.8332488972468892E-5</v>
      </c>
      <c r="E9">
        <v>2.6907912649263463E-5</v>
      </c>
      <c r="F9">
        <v>2.8455283719760089E-5</v>
      </c>
      <c r="G9">
        <v>2.7008315208034471E-5</v>
      </c>
      <c r="H9">
        <v>2.7820306197428667E-5</v>
      </c>
      <c r="I9">
        <v>2.772951608099675E-5</v>
      </c>
      <c r="J9">
        <v>2.7154074786467598E-5</v>
      </c>
      <c r="K9">
        <v>2.7655541522927E-5</v>
      </c>
      <c r="L9">
        <v>2.98635640729678E-5</v>
      </c>
      <c r="M9">
        <v>2.7829833144564793E-5</v>
      </c>
      <c r="N9">
        <v>2.5957725352050422E-5</v>
      </c>
      <c r="O9">
        <v>2.6776981319131853E-5</v>
      </c>
      <c r="P9">
        <v>2.8064786600578904E-5</v>
      </c>
      <c r="Q9">
        <v>2.8240662881060282E-5</v>
      </c>
      <c r="R9">
        <v>2.9166694798720323E-5</v>
      </c>
      <c r="S9">
        <v>2.8079170603896438E-5</v>
      </c>
      <c r="T9">
        <v>2.9004581826349851E-5</v>
      </c>
      <c r="U9">
        <v>2.7566986512059474E-5</v>
      </c>
      <c r="V9">
        <v>2.8694277460652507E-5</v>
      </c>
      <c r="W9">
        <v>2.6695093435055955E-5</v>
      </c>
      <c r="X9">
        <v>2.7971089908546581E-5</v>
      </c>
      <c r="Y9">
        <v>2.7677429360049209E-5</v>
      </c>
      <c r="Z9">
        <v>2.7793526096198611E-5</v>
      </c>
      <c r="AA9">
        <v>2.7730694373966421E-5</v>
      </c>
      <c r="AB9">
        <v>2.7196355984154865E-5</v>
      </c>
      <c r="AC9">
        <v>2.8199152989195238E-5</v>
      </c>
      <c r="AD9">
        <v>2.8218703091254948E-5</v>
      </c>
      <c r="AE9">
        <v>2.8547357551075715E-5</v>
      </c>
      <c r="AF9">
        <v>2.9840011935560998E-5</v>
      </c>
      <c r="AG9">
        <v>2.8751805463338157E-5</v>
      </c>
      <c r="AH9">
        <v>2.7671510933415425E-5</v>
      </c>
      <c r="AI9">
        <v>2.8248282389728512E-5</v>
      </c>
      <c r="AJ9">
        <v>2.7163385124579275E-5</v>
      </c>
      <c r="AK9">
        <v>2.8097166794239904E-5</v>
      </c>
      <c r="AL9">
        <v>2.6691423941949948E-5</v>
      </c>
      <c r="AM9">
        <v>2.7210745486502508E-5</v>
      </c>
      <c r="AN9">
        <v>2.8915455462804374E-5</v>
      </c>
      <c r="AO9">
        <v>2.7542498973632135E-5</v>
      </c>
      <c r="AP9">
        <v>3.0200826401205248E-5</v>
      </c>
      <c r="AQ9">
        <v>2.8699316590519728E-5</v>
      </c>
      <c r="AR9">
        <v>2.854998349958588E-5</v>
      </c>
      <c r="AS9">
        <v>2.8010757915038111E-5</v>
      </c>
      <c r="AT9">
        <v>2.9323975180057935E-5</v>
      </c>
      <c r="AU9">
        <v>2.7454516819862939E-5</v>
      </c>
      <c r="AV9">
        <v>2.9324257510263807E-5</v>
      </c>
      <c r="AW9">
        <v>2.7472480242146439E-5</v>
      </c>
      <c r="AX9">
        <v>2.9594515532520405E-5</v>
      </c>
      <c r="AY9">
        <v>2.8454904391005938E-5</v>
      </c>
      <c r="AZ9">
        <v>2.7825241031791957E-5</v>
      </c>
      <c r="BA9">
        <v>2.7799759140892532E-5</v>
      </c>
      <c r="BB9">
        <v>2.8320058590574741E-5</v>
      </c>
      <c r="BC9">
        <v>2.7912753770763996E-5</v>
      </c>
      <c r="BD9">
        <v>2.7977572516749541E-5</v>
      </c>
      <c r="BE9">
        <v>2.8269641781432797E-5</v>
      </c>
      <c r="BF9">
        <v>2.7457416945939043E-5</v>
      </c>
      <c r="BG9">
        <v>2.7599311145214426E-5</v>
      </c>
      <c r="BH9">
        <v>2.8731788951019183E-5</v>
      </c>
      <c r="BI9">
        <v>2.7907763031290017E-5</v>
      </c>
      <c r="BJ9">
        <v>2.8206385543271408E-5</v>
      </c>
      <c r="BK9">
        <v>2.9243308934746357E-5</v>
      </c>
      <c r="BL9">
        <v>2.9079919748670184E-5</v>
      </c>
      <c r="BM9">
        <v>2.7628029225907031E-5</v>
      </c>
      <c r="BN9">
        <v>2.821754564467795E-5</v>
      </c>
      <c r="BO9">
        <v>2.8731362075706229E-5</v>
      </c>
      <c r="BP9">
        <v>2.7558494235070702E-5</v>
      </c>
      <c r="BQ9">
        <v>2.8472556835894015E-5</v>
      </c>
      <c r="BR9">
        <v>2.9157106352199639E-5</v>
      </c>
      <c r="BS9">
        <v>2.7470441225830123E-5</v>
      </c>
      <c r="BT9">
        <v>2.8661859450981563E-5</v>
      </c>
      <c r="BU9">
        <v>2.7864692190734187E-5</v>
      </c>
      <c r="BV9">
        <v>3.0314023362649327E-5</v>
      </c>
      <c r="BW9">
        <v>2.7987132232578746E-5</v>
      </c>
      <c r="BX9">
        <v>2.7665232345768107E-5</v>
      </c>
      <c r="BY9">
        <v>2.6099455639007148E-5</v>
      </c>
      <c r="BZ9">
        <v>2.8983392948721122E-5</v>
      </c>
      <c r="CA9">
        <v>2.6953995423539753E-5</v>
      </c>
      <c r="CB9">
        <v>2.7750814582610061E-5</v>
      </c>
      <c r="CC9">
        <v>2.7260086406843892E-5</v>
      </c>
      <c r="CD9">
        <v>2.9735747285775682E-5</v>
      </c>
      <c r="CE9">
        <v>2.7734419315832808E-5</v>
      </c>
      <c r="CF9">
        <v>2.8665471005399563E-5</v>
      </c>
      <c r="CG9">
        <v>2.8315376188582397E-5</v>
      </c>
      <c r="CH9">
        <v>2.7167852892292306E-5</v>
      </c>
      <c r="CI9">
        <v>2.7548428274250012E-5</v>
      </c>
      <c r="CJ9">
        <v>2.9292230072087213E-5</v>
      </c>
      <c r="CK9">
        <v>2.6522267514901847E-5</v>
      </c>
      <c r="CL9">
        <v>2.8169279942399561E-5</v>
      </c>
      <c r="CM9">
        <v>2.7701332080554137E-5</v>
      </c>
      <c r="CN9">
        <v>2.9089600012786433E-5</v>
      </c>
      <c r="CO9">
        <v>2.9125555126193426E-5</v>
      </c>
      <c r="CP9">
        <v>2.8763797768170347E-5</v>
      </c>
      <c r="CQ9">
        <v>2.8625513634608574E-5</v>
      </c>
      <c r="CR9">
        <v>2.8445568336603077E-5</v>
      </c>
      <c r="CS9">
        <v>2.6982707042305668E-5</v>
      </c>
      <c r="CT9">
        <v>2.8769917086838153E-5</v>
      </c>
      <c r="CU9">
        <v>2.6968603198730727E-5</v>
      </c>
      <c r="CV9">
        <v>2.9768760849175238E-5</v>
      </c>
      <c r="CW9">
        <v>2.7274033923014154E-5</v>
      </c>
    </row>
    <row r="10" spans="1:101" x14ac:dyDescent="0.25">
      <c r="A10" t="s">
        <v>24</v>
      </c>
      <c r="B10">
        <v>3.2467171283707646E-3</v>
      </c>
      <c r="C10">
        <v>3.3907674559547937E-3</v>
      </c>
      <c r="D10">
        <v>3.4643913635969636E-3</v>
      </c>
      <c r="E10">
        <v>3.3794087336198549E-3</v>
      </c>
      <c r="F10">
        <v>3.3143786424329755E-3</v>
      </c>
      <c r="G10">
        <v>3.1773969599413897E-3</v>
      </c>
      <c r="H10">
        <v>3.5086022954624657E-3</v>
      </c>
      <c r="I10">
        <v>3.4039041548562356E-3</v>
      </c>
      <c r="J10">
        <v>3.4049513771157751E-3</v>
      </c>
      <c r="K10">
        <v>3.2045521215757228E-3</v>
      </c>
      <c r="L10">
        <v>3.2420007402316486E-3</v>
      </c>
      <c r="M10">
        <v>3.3093916893488029E-3</v>
      </c>
      <c r="N10">
        <v>3.4562352633416013E-3</v>
      </c>
      <c r="O10">
        <v>3.2776143786143134E-3</v>
      </c>
      <c r="P10">
        <v>3.1704145637354198E-3</v>
      </c>
      <c r="Q10">
        <v>3.341111749311653E-3</v>
      </c>
      <c r="R10">
        <v>3.4573461515805632E-3</v>
      </c>
      <c r="S10">
        <v>3.1388313454275211E-3</v>
      </c>
      <c r="T10">
        <v>3.1853657890195597E-3</v>
      </c>
      <c r="U10">
        <v>3.3444955702564005E-3</v>
      </c>
      <c r="V10">
        <v>3.3848737834805184E-3</v>
      </c>
      <c r="W10">
        <v>3.2518745056019185E-3</v>
      </c>
      <c r="X10">
        <v>3.5487596459147933E-3</v>
      </c>
      <c r="Y10">
        <v>3.3596862508479671E-3</v>
      </c>
      <c r="Z10">
        <v>3.172200050974309E-3</v>
      </c>
      <c r="AA10">
        <v>3.4137492049824865E-3</v>
      </c>
      <c r="AB10">
        <v>3.2804251027919598E-3</v>
      </c>
      <c r="AC10">
        <v>3.4190632558543381E-3</v>
      </c>
      <c r="AD10">
        <v>3.3395237338772624E-3</v>
      </c>
      <c r="AE10">
        <v>3.3525903533897588E-3</v>
      </c>
      <c r="AF10">
        <v>3.3493193066716016E-3</v>
      </c>
      <c r="AG10">
        <v>3.1918569928331164E-3</v>
      </c>
      <c r="AH10">
        <v>3.2328221712531711E-3</v>
      </c>
      <c r="AI10">
        <v>3.3429770360231285E-3</v>
      </c>
      <c r="AJ10">
        <v>3.4101558379064801E-3</v>
      </c>
      <c r="AK10">
        <v>3.4011637615172282E-3</v>
      </c>
      <c r="AL10">
        <v>3.3426115389877261E-3</v>
      </c>
      <c r="AM10">
        <v>3.4547416366546456E-3</v>
      </c>
      <c r="AN10">
        <v>3.5762743794039769E-3</v>
      </c>
      <c r="AO10">
        <v>3.3674718351502536E-3</v>
      </c>
      <c r="AP10">
        <v>3.4244487881888506E-3</v>
      </c>
      <c r="AQ10">
        <v>3.2154805378171564E-3</v>
      </c>
      <c r="AR10">
        <v>3.1172727458997494E-3</v>
      </c>
      <c r="AS10">
        <v>3.2999144089877887E-3</v>
      </c>
      <c r="AT10">
        <v>3.3829125781407446E-3</v>
      </c>
      <c r="AU10">
        <v>3.2524655035953811E-3</v>
      </c>
      <c r="AV10">
        <v>3.4167596851451903E-3</v>
      </c>
      <c r="AW10">
        <v>3.2922661414001913E-3</v>
      </c>
      <c r="AX10">
        <v>3.3096664472967996E-3</v>
      </c>
      <c r="AY10">
        <v>3.2639939562885819E-3</v>
      </c>
      <c r="AZ10">
        <v>3.3572029082202812E-3</v>
      </c>
      <c r="BA10">
        <v>3.2366411316701931E-3</v>
      </c>
      <c r="BB10">
        <v>3.4128521567216383E-3</v>
      </c>
      <c r="BC10">
        <v>3.1890578810159832E-3</v>
      </c>
      <c r="BD10">
        <v>3.1860426961205532E-3</v>
      </c>
      <c r="BE10">
        <v>3.2501965812745523E-3</v>
      </c>
      <c r="BF10">
        <v>3.4351350432171011E-3</v>
      </c>
      <c r="BG10">
        <v>3.4120258236649487E-3</v>
      </c>
      <c r="BH10">
        <v>3.3259142701391377E-3</v>
      </c>
      <c r="BI10">
        <v>3.3559547080887807E-3</v>
      </c>
      <c r="BJ10">
        <v>3.2574066289068177E-3</v>
      </c>
      <c r="BK10">
        <v>3.3505060657323389E-3</v>
      </c>
      <c r="BL10">
        <v>3.2901613811787238E-3</v>
      </c>
      <c r="BM10">
        <v>3.2079915249871565E-3</v>
      </c>
      <c r="BN10">
        <v>3.2511340975144415E-3</v>
      </c>
      <c r="BO10">
        <v>3.2776120846760275E-3</v>
      </c>
      <c r="BP10">
        <v>3.1788999625751691E-3</v>
      </c>
      <c r="BQ10">
        <v>3.23465670537242E-3</v>
      </c>
      <c r="BR10">
        <v>3.3898530277045444E-3</v>
      </c>
      <c r="BS10">
        <v>3.3962350494365543E-3</v>
      </c>
      <c r="BT10">
        <v>3.1282303633115103E-3</v>
      </c>
      <c r="BU10">
        <v>3.5643571372394132E-3</v>
      </c>
      <c r="BV10">
        <v>3.552424770733312E-3</v>
      </c>
      <c r="BW10">
        <v>3.339255586603983E-3</v>
      </c>
      <c r="BX10">
        <v>3.303809816124948E-3</v>
      </c>
      <c r="BY10">
        <v>3.1723374859020845E-3</v>
      </c>
      <c r="BZ10">
        <v>3.4056158965704085E-3</v>
      </c>
      <c r="CA10">
        <v>3.3025196562731377E-3</v>
      </c>
      <c r="CB10">
        <v>3.3547867052433791E-3</v>
      </c>
      <c r="CC10">
        <v>3.3243106843381868E-3</v>
      </c>
      <c r="CD10">
        <v>3.5591502059979709E-3</v>
      </c>
      <c r="CE10">
        <v>3.4109444262774595E-3</v>
      </c>
      <c r="CF10">
        <v>3.4183290875216396E-3</v>
      </c>
      <c r="CG10">
        <v>3.4438794183916264E-3</v>
      </c>
      <c r="CH10">
        <v>3.3414373976309569E-3</v>
      </c>
      <c r="CI10">
        <v>3.3631378888918208E-3</v>
      </c>
      <c r="CJ10">
        <v>3.3710761126245358E-3</v>
      </c>
      <c r="CK10">
        <v>3.391561787755171E-3</v>
      </c>
      <c r="CL10">
        <v>3.3916953314324801E-3</v>
      </c>
      <c r="CM10">
        <v>3.1956476102667233E-3</v>
      </c>
      <c r="CN10">
        <v>3.4259684071502143E-3</v>
      </c>
      <c r="CO10">
        <v>3.6055261127432032E-3</v>
      </c>
      <c r="CP10">
        <v>3.3565039144760923E-3</v>
      </c>
      <c r="CQ10">
        <v>3.40062289669236E-3</v>
      </c>
      <c r="CR10">
        <v>3.4329157155125927E-3</v>
      </c>
      <c r="CS10">
        <v>2.9945628168218672E-3</v>
      </c>
      <c r="CT10">
        <v>3.3239611951220447E-3</v>
      </c>
      <c r="CU10">
        <v>3.2541426602974446E-3</v>
      </c>
      <c r="CV10">
        <v>3.3309597362231355E-3</v>
      </c>
      <c r="CW10">
        <v>3.2555540015802571E-3</v>
      </c>
    </row>
    <row r="11" spans="1:101" x14ac:dyDescent="0.25">
      <c r="A11" t="s">
        <v>25</v>
      </c>
      <c r="B11">
        <v>0.10204759050046799</v>
      </c>
      <c r="C11">
        <v>0.10508794117609063</v>
      </c>
      <c r="D11">
        <v>0.10042325561214989</v>
      </c>
      <c r="E11">
        <v>0.10182817779266898</v>
      </c>
      <c r="F11">
        <v>0.10360348398860791</v>
      </c>
      <c r="G11">
        <v>9.9455021994221696E-2</v>
      </c>
      <c r="H11">
        <v>0.10204940690351183</v>
      </c>
      <c r="I11">
        <v>0.10233266182007129</v>
      </c>
      <c r="J11">
        <v>0.10129298486264209</v>
      </c>
      <c r="K11">
        <v>0.10213992938449962</v>
      </c>
      <c r="L11">
        <v>0.10027899178132364</v>
      </c>
      <c r="M11">
        <v>0.10207440016848288</v>
      </c>
      <c r="N11">
        <v>0.10281498252363591</v>
      </c>
      <c r="O11">
        <v>0.10170283733743507</v>
      </c>
      <c r="P11">
        <v>9.9746647281854742E-2</v>
      </c>
      <c r="Q11">
        <v>0.10218329680378775</v>
      </c>
      <c r="R11">
        <v>0.10339979932534557</v>
      </c>
      <c r="S11">
        <v>9.9935084556807663E-2</v>
      </c>
      <c r="T11">
        <v>9.82143026310483E-2</v>
      </c>
      <c r="U11">
        <v>0.10337267575372303</v>
      </c>
      <c r="V11">
        <v>0.10368201794771066</v>
      </c>
      <c r="W11">
        <v>9.6864253211920701E-2</v>
      </c>
      <c r="X11">
        <v>0.1020134187715894</v>
      </c>
      <c r="Y11">
        <v>9.8301526484897914E-2</v>
      </c>
      <c r="Z11">
        <v>9.7893480133603564E-2</v>
      </c>
      <c r="AA11">
        <v>0.10540854150831977</v>
      </c>
      <c r="AB11">
        <v>0.10502543708444587</v>
      </c>
      <c r="AC11">
        <v>0.10029795760457219</v>
      </c>
      <c r="AD11">
        <v>0.10012429704302779</v>
      </c>
      <c r="AE11">
        <v>9.9046285790328065E-2</v>
      </c>
      <c r="AF11">
        <v>9.8791878827341126E-2</v>
      </c>
      <c r="AG11">
        <v>0.10159176059738249</v>
      </c>
      <c r="AH11">
        <v>0.10476414387311024</v>
      </c>
      <c r="AI11">
        <v>9.9764800255854241E-2</v>
      </c>
      <c r="AJ11">
        <v>0.10596838220201579</v>
      </c>
      <c r="AK11">
        <v>0.10000444712376856</v>
      </c>
      <c r="AL11">
        <v>0.10069634054091862</v>
      </c>
      <c r="AM11">
        <v>0.10230133979648698</v>
      </c>
      <c r="AN11">
        <v>9.712038577934709E-2</v>
      </c>
      <c r="AO11">
        <v>0.10245496072855043</v>
      </c>
      <c r="AP11">
        <v>0.10565750985148772</v>
      </c>
      <c r="AQ11">
        <v>9.9163585273992855E-2</v>
      </c>
      <c r="AR11">
        <v>9.9924949257734666E-2</v>
      </c>
      <c r="AS11">
        <v>0.10663856505628547</v>
      </c>
      <c r="AT11">
        <v>9.5891237421191877E-2</v>
      </c>
      <c r="AU11">
        <v>0.1037083494907878</v>
      </c>
      <c r="AV11">
        <v>9.989019639922532E-2</v>
      </c>
      <c r="AW11">
        <v>0.10265554061180598</v>
      </c>
      <c r="AX11">
        <v>0.10362637319018302</v>
      </c>
      <c r="AY11">
        <v>0.10457305415868064</v>
      </c>
      <c r="AZ11">
        <v>0.10203163098277575</v>
      </c>
      <c r="BA11">
        <v>0.10114900386967866</v>
      </c>
      <c r="BB11">
        <v>0.10324182641039381</v>
      </c>
      <c r="BC11">
        <v>0.10280659692552689</v>
      </c>
      <c r="BD11">
        <v>9.8586404187604615E-2</v>
      </c>
      <c r="BE11">
        <v>0.10105327527369955</v>
      </c>
      <c r="BF11">
        <v>9.8618481969409158E-2</v>
      </c>
      <c r="BG11">
        <v>0.10340613386643766</v>
      </c>
      <c r="BH11">
        <v>0.10715467788299081</v>
      </c>
      <c r="BI11">
        <v>0.10276545775750057</v>
      </c>
      <c r="BJ11">
        <v>0.1017974258807799</v>
      </c>
      <c r="BK11">
        <v>9.9120094833727135E-2</v>
      </c>
      <c r="BL11">
        <v>9.9146098230845844E-2</v>
      </c>
      <c r="BM11">
        <v>0.1008714099477763</v>
      </c>
      <c r="BN11">
        <v>9.8810544579280901E-2</v>
      </c>
      <c r="BO11">
        <v>0.10746107332457984</v>
      </c>
      <c r="BP11">
        <v>9.9549590355174272E-2</v>
      </c>
      <c r="BQ11">
        <v>9.9662882387152318E-2</v>
      </c>
      <c r="BR11">
        <v>0.10127078135701538</v>
      </c>
      <c r="BS11">
        <v>9.7795621039608704E-2</v>
      </c>
      <c r="BT11">
        <v>0.1034883417502873</v>
      </c>
      <c r="BU11">
        <v>0.10185734497646166</v>
      </c>
      <c r="BV11">
        <v>0.10062982276931427</v>
      </c>
      <c r="BW11">
        <v>0.10908592551523631</v>
      </c>
      <c r="BX11">
        <v>0.10132490835613207</v>
      </c>
      <c r="BY11">
        <v>0.10115685859130764</v>
      </c>
      <c r="BZ11">
        <v>9.6734630072628724E-2</v>
      </c>
      <c r="CA11">
        <v>9.7971808662619356E-2</v>
      </c>
      <c r="CB11">
        <v>0.10310789855626949</v>
      </c>
      <c r="CC11">
        <v>0.10241759469351223</v>
      </c>
      <c r="CD11">
        <v>0.10869607263870584</v>
      </c>
      <c r="CE11">
        <v>0.10141001556455358</v>
      </c>
      <c r="CF11">
        <v>0.10234228092637548</v>
      </c>
      <c r="CG11">
        <v>0.10227187396707953</v>
      </c>
      <c r="CH11">
        <v>0.10246727576045904</v>
      </c>
      <c r="CI11">
        <v>0.10547215383361735</v>
      </c>
      <c r="CJ11">
        <v>0.10565365881147555</v>
      </c>
      <c r="CK11">
        <v>0.10033370652788251</v>
      </c>
      <c r="CL11">
        <v>9.9764972626814122E-2</v>
      </c>
      <c r="CM11">
        <v>0.10536246173376071</v>
      </c>
      <c r="CN11">
        <v>0.10591826283064976</v>
      </c>
      <c r="CO11">
        <v>0.10554890280474238</v>
      </c>
      <c r="CP11">
        <v>0.10118576931116673</v>
      </c>
      <c r="CQ11">
        <v>0.10617580572037545</v>
      </c>
      <c r="CR11">
        <v>0.10606669202093709</v>
      </c>
      <c r="CS11">
        <v>0.10479912494062146</v>
      </c>
      <c r="CT11">
        <v>0.10268876770829653</v>
      </c>
      <c r="CU11">
        <v>0.10562269518915403</v>
      </c>
      <c r="CV11">
        <v>0.10548616318891672</v>
      </c>
      <c r="CW11">
        <v>0.10232180024561666</v>
      </c>
    </row>
    <row r="12" spans="1:101" x14ac:dyDescent="0.25">
      <c r="A12" t="s">
        <v>26</v>
      </c>
      <c r="B12">
        <v>2.9140685838789194E-2</v>
      </c>
      <c r="C12">
        <v>3.025195883560107E-2</v>
      </c>
      <c r="D12">
        <v>2.8449018752975005E-2</v>
      </c>
      <c r="E12">
        <v>3.0602839413304869E-2</v>
      </c>
      <c r="F12">
        <v>3.0418719728205978E-2</v>
      </c>
      <c r="G12">
        <v>2.9758231566793206E-2</v>
      </c>
      <c r="H12">
        <v>2.9318414879288067E-2</v>
      </c>
      <c r="I12">
        <v>2.9710973491737905E-2</v>
      </c>
      <c r="J12">
        <v>2.8424500475973041E-2</v>
      </c>
      <c r="K12">
        <v>2.9214707084258856E-2</v>
      </c>
      <c r="L12">
        <v>2.9168158514005872E-2</v>
      </c>
      <c r="M12">
        <v>3.0510266470915648E-2</v>
      </c>
      <c r="N12">
        <v>2.9705728266626992E-2</v>
      </c>
      <c r="O12">
        <v>2.8527876957589508E-2</v>
      </c>
      <c r="P12">
        <v>2.9158995791860522E-2</v>
      </c>
      <c r="Q12">
        <v>2.8587426565024148E-2</v>
      </c>
      <c r="R12">
        <v>2.9120798878614129E-2</v>
      </c>
      <c r="S12">
        <v>2.9717661955618493E-2</v>
      </c>
      <c r="T12">
        <v>3.053830811871526E-2</v>
      </c>
      <c r="U12">
        <v>2.866326891883561E-2</v>
      </c>
      <c r="V12">
        <v>2.8835484245541464E-2</v>
      </c>
      <c r="W12">
        <v>2.9212022301480792E-2</v>
      </c>
      <c r="X12">
        <v>2.9996287228650179E-2</v>
      </c>
      <c r="Y12">
        <v>2.9425796383280984E-2</v>
      </c>
      <c r="Z12">
        <v>3.0191729906350703E-2</v>
      </c>
      <c r="AA12">
        <v>2.9948058115143585E-2</v>
      </c>
      <c r="AB12">
        <v>3.0010642964377724E-2</v>
      </c>
      <c r="AC12">
        <v>3.073119519615811E-2</v>
      </c>
      <c r="AD12">
        <v>2.8939970814188674E-2</v>
      </c>
      <c r="AE12">
        <v>3.0178210766415928E-2</v>
      </c>
      <c r="AF12">
        <v>2.8686933465688961E-2</v>
      </c>
      <c r="AG12">
        <v>2.9928700381255044E-2</v>
      </c>
      <c r="AH12">
        <v>2.918805193374667E-2</v>
      </c>
      <c r="AI12">
        <v>2.8357053992317666E-2</v>
      </c>
      <c r="AJ12">
        <v>2.8254562739425036E-2</v>
      </c>
      <c r="AK12">
        <v>3.0260268609267633E-2</v>
      </c>
      <c r="AL12">
        <v>2.9781181325772229E-2</v>
      </c>
      <c r="AM12">
        <v>3.1004678819863855E-2</v>
      </c>
      <c r="AN12">
        <v>3.0539615378326838E-2</v>
      </c>
      <c r="AO12">
        <v>2.8393244489632319E-2</v>
      </c>
      <c r="AP12">
        <v>3.0369698362601293E-2</v>
      </c>
      <c r="AQ12">
        <v>2.9817579681487155E-2</v>
      </c>
      <c r="AR12">
        <v>2.9265369417215074E-2</v>
      </c>
      <c r="AS12">
        <v>2.9411230468464902E-2</v>
      </c>
      <c r="AT12">
        <v>3.014549864350289E-2</v>
      </c>
      <c r="AU12">
        <v>3.0591002301958058E-2</v>
      </c>
      <c r="AV12">
        <v>3.1375158110226842E-2</v>
      </c>
      <c r="AW12">
        <v>3.0083240670949109E-2</v>
      </c>
      <c r="AX12">
        <v>3.1666260096292559E-2</v>
      </c>
      <c r="AY12">
        <v>2.988932716020477E-2</v>
      </c>
      <c r="AZ12">
        <v>3.1221342847710592E-2</v>
      </c>
      <c r="BA12">
        <v>2.8477207676996137E-2</v>
      </c>
      <c r="BB12">
        <v>2.8960310773792287E-2</v>
      </c>
      <c r="BC12">
        <v>3.1077945630506747E-2</v>
      </c>
      <c r="BD12">
        <v>3.1144932006044783E-2</v>
      </c>
      <c r="BE12">
        <v>3.0112194071544311E-2</v>
      </c>
      <c r="BF12">
        <v>2.9237915226108333E-2</v>
      </c>
      <c r="BG12">
        <v>2.9568281391753205E-2</v>
      </c>
      <c r="BH12">
        <v>3.1127858135974993E-2</v>
      </c>
      <c r="BI12">
        <v>2.9497995471194974E-2</v>
      </c>
      <c r="BJ12">
        <v>2.9420404032530021E-2</v>
      </c>
      <c r="BK12">
        <v>3.1300479287647801E-2</v>
      </c>
      <c r="BL12">
        <v>3.0524649171524452E-2</v>
      </c>
      <c r="BM12">
        <v>2.8376898086777787E-2</v>
      </c>
      <c r="BN12">
        <v>2.9524465488107131E-2</v>
      </c>
      <c r="BO12">
        <v>2.9885676353720879E-2</v>
      </c>
      <c r="BP12">
        <v>2.9939208495345232E-2</v>
      </c>
      <c r="BQ12">
        <v>3.131988496171946E-2</v>
      </c>
      <c r="BR12">
        <v>2.9733861182462372E-2</v>
      </c>
      <c r="BS12">
        <v>2.9399538360380423E-2</v>
      </c>
      <c r="BT12">
        <v>2.9367299343460433E-2</v>
      </c>
      <c r="BU12">
        <v>3.0965729610554604E-2</v>
      </c>
      <c r="BV12">
        <v>3.0116308407389689E-2</v>
      </c>
      <c r="BW12">
        <v>2.9353662778161024E-2</v>
      </c>
      <c r="BX12">
        <v>2.9864128360278994E-2</v>
      </c>
      <c r="BY12">
        <v>3.0007504284611856E-2</v>
      </c>
      <c r="BZ12">
        <v>3.1377797400473632E-2</v>
      </c>
      <c r="CA12">
        <v>2.7969293836005125E-2</v>
      </c>
      <c r="CB12">
        <v>3.1590467531545943E-2</v>
      </c>
      <c r="CC12">
        <v>2.9842439297309759E-2</v>
      </c>
      <c r="CD12">
        <v>2.9867253807406402E-2</v>
      </c>
      <c r="CE12">
        <v>2.9793855922840812E-2</v>
      </c>
      <c r="CF12">
        <v>3.1305939969803999E-2</v>
      </c>
      <c r="CG12">
        <v>2.9796684978701055E-2</v>
      </c>
      <c r="CH12">
        <v>3.0923220161261752E-2</v>
      </c>
      <c r="CI12">
        <v>3.1719813252243156E-2</v>
      </c>
      <c r="CJ12">
        <v>3.0174781321317162E-2</v>
      </c>
      <c r="CK12">
        <v>2.9701310343654877E-2</v>
      </c>
      <c r="CL12">
        <v>2.826811765307239E-2</v>
      </c>
      <c r="CM12">
        <v>2.9407510744731809E-2</v>
      </c>
      <c r="CN12">
        <v>3.0030089550235537E-2</v>
      </c>
      <c r="CO12">
        <v>3.1861483916699226E-2</v>
      </c>
      <c r="CP12">
        <v>3.1155071083908976E-2</v>
      </c>
      <c r="CQ12">
        <v>2.9164139034419483E-2</v>
      </c>
      <c r="CR12">
        <v>3.047170765566001E-2</v>
      </c>
      <c r="CS12">
        <v>3.0030395568262931E-2</v>
      </c>
      <c r="CT12">
        <v>3.0347547522144878E-2</v>
      </c>
      <c r="CU12">
        <v>2.8542914688399087E-2</v>
      </c>
      <c r="CV12">
        <v>3.0698635803796542E-2</v>
      </c>
      <c r="CW12">
        <v>3.0356675349021867E-2</v>
      </c>
    </row>
    <row r="13" spans="1:101" x14ac:dyDescent="0.25">
      <c r="A13" t="s">
        <v>28</v>
      </c>
      <c r="B13">
        <v>7.3626986901063089E-3</v>
      </c>
      <c r="C13">
        <v>7.2096807733662257E-3</v>
      </c>
      <c r="D13">
        <v>7.3193223941672757E-3</v>
      </c>
      <c r="E13">
        <v>7.3027806706501925E-3</v>
      </c>
      <c r="F13">
        <v>7.2628598737564821E-3</v>
      </c>
      <c r="G13">
        <v>7.2269031753724533E-3</v>
      </c>
      <c r="H13">
        <v>7.1189669070670656E-3</v>
      </c>
      <c r="I13">
        <v>7.0209716644957492E-3</v>
      </c>
      <c r="J13">
        <v>7.1937487751392607E-3</v>
      </c>
      <c r="K13">
        <v>7.2908296009927282E-3</v>
      </c>
      <c r="L13">
        <v>7.3062630766107615E-3</v>
      </c>
      <c r="M13">
        <v>6.823785531607879E-3</v>
      </c>
      <c r="N13">
        <v>6.8572382979794058E-3</v>
      </c>
      <c r="O13">
        <v>6.7230153126208699E-3</v>
      </c>
      <c r="P13">
        <v>6.8207023320511371E-3</v>
      </c>
      <c r="Q13">
        <v>7.1121108036996099E-3</v>
      </c>
      <c r="R13">
        <v>7.3549387301534049E-3</v>
      </c>
      <c r="S13">
        <v>7.1226671388077414E-3</v>
      </c>
      <c r="T13">
        <v>6.8060225781308437E-3</v>
      </c>
      <c r="U13">
        <v>7.1991020709209113E-3</v>
      </c>
      <c r="V13">
        <v>7.1461662485999763E-3</v>
      </c>
      <c r="W13">
        <v>7.3750300828526443E-3</v>
      </c>
      <c r="X13">
        <v>7.6450164935140952E-3</v>
      </c>
      <c r="Y13">
        <v>7.2454900825454629E-3</v>
      </c>
      <c r="Z13">
        <v>7.3243822641007941E-3</v>
      </c>
      <c r="AA13">
        <v>7.3467656162447791E-3</v>
      </c>
      <c r="AB13">
        <v>7.1902120365501757E-3</v>
      </c>
      <c r="AC13">
        <v>7.130595334020811E-3</v>
      </c>
      <c r="AD13">
        <v>7.2830851773855584E-3</v>
      </c>
      <c r="AE13">
        <v>7.4764991314161047E-3</v>
      </c>
      <c r="AF13">
        <v>7.2234009329119131E-3</v>
      </c>
      <c r="AG13">
        <v>7.3894792020399577E-3</v>
      </c>
      <c r="AH13">
        <v>7.2147426740991885E-3</v>
      </c>
      <c r="AI13">
        <v>6.9265957756939152E-3</v>
      </c>
      <c r="AJ13">
        <v>7.2467482866202569E-3</v>
      </c>
      <c r="AK13">
        <v>7.6306433857741985E-3</v>
      </c>
      <c r="AL13">
        <v>7.1141056030122555E-3</v>
      </c>
      <c r="AM13">
        <v>7.2119735055803883E-3</v>
      </c>
      <c r="AN13">
        <v>7.1669161613256939E-3</v>
      </c>
      <c r="AO13">
        <v>7.0468663587591046E-3</v>
      </c>
      <c r="AP13">
        <v>7.6045999328405237E-3</v>
      </c>
      <c r="AQ13">
        <v>7.5226546942400085E-3</v>
      </c>
      <c r="AR13">
        <v>7.158363518733989E-3</v>
      </c>
      <c r="AS13">
        <v>7.6787634625499609E-3</v>
      </c>
      <c r="AT13">
        <v>7.4351099358226144E-3</v>
      </c>
      <c r="AU13">
        <v>7.2943119761757855E-3</v>
      </c>
      <c r="AV13">
        <v>7.4012746057496425E-3</v>
      </c>
      <c r="AW13">
        <v>6.9301260957183907E-3</v>
      </c>
      <c r="AX13">
        <v>7.082670849347163E-3</v>
      </c>
      <c r="AY13">
        <v>6.9245183939842872E-3</v>
      </c>
      <c r="AZ13">
        <v>7.4267063947795987E-3</v>
      </c>
      <c r="BA13">
        <v>7.2158275193850204E-3</v>
      </c>
      <c r="BB13">
        <v>7.278155024396063E-3</v>
      </c>
      <c r="BC13">
        <v>7.2497517446839998E-3</v>
      </c>
      <c r="BD13">
        <v>7.7348056207294045E-3</v>
      </c>
      <c r="BE13">
        <v>7.3034955799605719E-3</v>
      </c>
      <c r="BF13">
        <v>7.5998022555033755E-3</v>
      </c>
      <c r="BG13">
        <v>6.8383460047933206E-3</v>
      </c>
      <c r="BH13">
        <v>7.4744168640046181E-3</v>
      </c>
      <c r="BI13">
        <v>7.618231604865312E-3</v>
      </c>
      <c r="BJ13">
        <v>7.3225007008359214E-3</v>
      </c>
      <c r="BK13">
        <v>6.824639282278078E-3</v>
      </c>
      <c r="BL13">
        <v>7.2862559003157813E-3</v>
      </c>
      <c r="BM13">
        <v>7.1035372179902275E-3</v>
      </c>
      <c r="BN13">
        <v>7.3481895035540212E-3</v>
      </c>
      <c r="BO13">
        <v>6.8755025913480993E-3</v>
      </c>
      <c r="BP13">
        <v>7.1187969387248255E-3</v>
      </c>
      <c r="BQ13">
        <v>7.3121110996233465E-3</v>
      </c>
      <c r="BR13">
        <v>7.5807579540672337E-3</v>
      </c>
      <c r="BS13">
        <v>7.0737366211682199E-3</v>
      </c>
      <c r="BT13">
        <v>7.1801427517726628E-3</v>
      </c>
      <c r="BU13">
        <v>7.2061840602911141E-3</v>
      </c>
      <c r="BV13">
        <v>7.6345083044911466E-3</v>
      </c>
      <c r="BW13">
        <v>7.0290451777940176E-3</v>
      </c>
      <c r="BX13">
        <v>6.8478768437987281E-3</v>
      </c>
      <c r="BY13">
        <v>7.2122876794056424E-3</v>
      </c>
      <c r="BZ13">
        <v>7.563325008847193E-3</v>
      </c>
      <c r="CA13">
        <v>7.1368764006385574E-3</v>
      </c>
      <c r="CB13">
        <v>7.4811508220695147E-3</v>
      </c>
      <c r="CC13">
        <v>7.5229863937884053E-3</v>
      </c>
      <c r="CD13">
        <v>7.7684920909097564E-3</v>
      </c>
      <c r="CE13">
        <v>7.3206510351831768E-3</v>
      </c>
      <c r="CF13">
        <v>7.7593985059229648E-3</v>
      </c>
      <c r="CG13">
        <v>7.2568842675692427E-3</v>
      </c>
      <c r="CH13">
        <v>7.3096962985113546E-3</v>
      </c>
      <c r="CI13">
        <v>7.3020611094136234E-3</v>
      </c>
      <c r="CJ13">
        <v>7.4930856588756797E-3</v>
      </c>
      <c r="CK13">
        <v>7.2064553229624941E-3</v>
      </c>
      <c r="CL13">
        <v>7.3013535013726734E-3</v>
      </c>
      <c r="CM13">
        <v>7.4587750916848411E-3</v>
      </c>
      <c r="CN13">
        <v>7.250269409812527E-3</v>
      </c>
      <c r="CO13">
        <v>7.484694390471577E-3</v>
      </c>
      <c r="CP13">
        <v>7.3481692187623831E-3</v>
      </c>
      <c r="CQ13">
        <v>6.9378957926283027E-3</v>
      </c>
      <c r="CR13">
        <v>7.4893946184862734E-3</v>
      </c>
      <c r="CS13">
        <v>7.5788650922886556E-3</v>
      </c>
      <c r="CT13">
        <v>7.3333729798770141E-3</v>
      </c>
      <c r="CU13">
        <v>6.9767699265439178E-3</v>
      </c>
      <c r="CV13">
        <v>7.4958787220670599E-3</v>
      </c>
      <c r="CW13">
        <v>7.699984090968089E-3</v>
      </c>
    </row>
    <row r="14" spans="1:101" x14ac:dyDescent="0.25">
      <c r="A14" t="s">
        <v>29</v>
      </c>
      <c r="B14">
        <v>6.0526669300058379E-2</v>
      </c>
      <c r="C14">
        <v>5.8980761189465249E-2</v>
      </c>
      <c r="D14">
        <v>6.4981834523960447E-2</v>
      </c>
      <c r="E14">
        <v>7.0959703458174983E-2</v>
      </c>
      <c r="F14">
        <v>6.7820675314490222E-2</v>
      </c>
      <c r="G14">
        <v>6.6618489309880402E-2</v>
      </c>
      <c r="H14">
        <v>6.9495729146866594E-2</v>
      </c>
      <c r="I14">
        <v>6.9492086284867832E-2</v>
      </c>
      <c r="J14">
        <v>6.9717194776401495E-2</v>
      </c>
      <c r="K14">
        <v>6.8319702036546373E-2</v>
      </c>
      <c r="L14">
        <v>6.8587276378409529E-2</v>
      </c>
      <c r="M14">
        <v>6.8073745276240702E-2</v>
      </c>
      <c r="N14">
        <v>6.4648463223270294E-2</v>
      </c>
      <c r="O14">
        <v>6.8494724365880499E-2</v>
      </c>
      <c r="P14">
        <v>6.8510351567393032E-2</v>
      </c>
      <c r="Q14">
        <v>7.1134770442806763E-2</v>
      </c>
      <c r="R14">
        <v>6.9885703926033049E-2</v>
      </c>
      <c r="S14">
        <v>6.938042438254137E-2</v>
      </c>
      <c r="T14">
        <v>6.8211725181027277E-2</v>
      </c>
      <c r="U14">
        <v>6.8562450720542636E-2</v>
      </c>
      <c r="V14">
        <v>6.5600698182330566E-2</v>
      </c>
      <c r="W14">
        <v>6.8100659535880695E-2</v>
      </c>
      <c r="X14">
        <v>6.858764544826651E-2</v>
      </c>
      <c r="Y14">
        <v>6.9620562404028932E-2</v>
      </c>
      <c r="Z14">
        <v>6.9253177267602745E-2</v>
      </c>
      <c r="AA14">
        <v>7.4174081270783274E-2</v>
      </c>
      <c r="AB14">
        <v>6.8903448360056921E-2</v>
      </c>
      <c r="AC14">
        <v>6.8369435432797873E-2</v>
      </c>
      <c r="AD14">
        <v>6.6725500145919991E-2</v>
      </c>
      <c r="AE14">
        <v>7.0967474459021559E-2</v>
      </c>
      <c r="AF14">
        <v>7.2395597022370653E-2</v>
      </c>
      <c r="AG14">
        <v>6.5412141011506289E-2</v>
      </c>
      <c r="AH14">
        <v>6.9155828181491227E-2</v>
      </c>
      <c r="AI14">
        <v>6.4885154174795109E-2</v>
      </c>
      <c r="AJ14">
        <v>7.2050354292483895E-2</v>
      </c>
      <c r="AK14">
        <v>6.5292237529487221E-2</v>
      </c>
      <c r="AL14">
        <v>6.3706071368376929E-2</v>
      </c>
      <c r="AM14">
        <v>6.7544422901729698E-2</v>
      </c>
      <c r="AN14">
        <v>6.8856149292070304E-2</v>
      </c>
      <c r="AO14">
        <v>6.9005408442655888E-2</v>
      </c>
      <c r="AP14">
        <v>6.6949221842625098E-2</v>
      </c>
      <c r="AQ14">
        <v>6.5562468546181488E-2</v>
      </c>
      <c r="AR14">
        <v>7.0353018212203189E-2</v>
      </c>
      <c r="AS14">
        <v>6.8033665155853018E-2</v>
      </c>
      <c r="AT14">
        <v>6.9876356869024464E-2</v>
      </c>
      <c r="AU14">
        <v>6.8991305202462841E-2</v>
      </c>
      <c r="AV14">
        <v>7.0776831468526355E-2</v>
      </c>
      <c r="AW14">
        <v>6.9610257456064514E-2</v>
      </c>
      <c r="AX14">
        <v>6.9053431428693607E-2</v>
      </c>
      <c r="AY14">
        <v>7.1648380787327437E-2</v>
      </c>
      <c r="AZ14">
        <v>6.7539264765494281E-2</v>
      </c>
      <c r="BA14">
        <v>7.0456880353580942E-2</v>
      </c>
      <c r="BB14">
        <v>7.0516789829542015E-2</v>
      </c>
      <c r="BC14">
        <v>6.760891569302821E-2</v>
      </c>
      <c r="BD14">
        <v>7.0858669601059188E-2</v>
      </c>
      <c r="BE14">
        <v>6.9245404428181209E-2</v>
      </c>
      <c r="BF14">
        <v>7.4004106352934723E-2</v>
      </c>
      <c r="BG14">
        <v>6.970593896539648E-2</v>
      </c>
      <c r="BH14">
        <v>7.169261619689074E-2</v>
      </c>
      <c r="BI14">
        <v>6.9549992090609108E-2</v>
      </c>
      <c r="BJ14">
        <v>7.3873242214100604E-2</v>
      </c>
      <c r="BK14">
        <v>6.6455923895523017E-2</v>
      </c>
      <c r="BL14">
        <v>6.931528513303499E-2</v>
      </c>
      <c r="BM14">
        <v>7.094537994332567E-2</v>
      </c>
      <c r="BN14">
        <v>7.0918263684617358E-2</v>
      </c>
      <c r="BO14">
        <v>6.7064368629440305E-2</v>
      </c>
      <c r="BP14">
        <v>7.1106282295524625E-2</v>
      </c>
      <c r="BQ14">
        <v>7.2530808721237378E-2</v>
      </c>
      <c r="BR14">
        <v>6.9069972505681337E-2</v>
      </c>
      <c r="BS14">
        <v>6.6763371880969841E-2</v>
      </c>
      <c r="BT14">
        <v>6.9536874873276963E-2</v>
      </c>
      <c r="BU14">
        <v>6.5462183302581772E-2</v>
      </c>
      <c r="BV14">
        <v>7.0243309180749017E-2</v>
      </c>
      <c r="BW14">
        <v>6.8238344553235492E-2</v>
      </c>
      <c r="BX14">
        <v>6.6860209453919128E-2</v>
      </c>
      <c r="BY14">
        <v>7.0805402329385703E-2</v>
      </c>
      <c r="BZ14">
        <v>6.9269755285744486E-2</v>
      </c>
      <c r="CA14">
        <v>6.9192881301248815E-2</v>
      </c>
      <c r="CB14">
        <v>6.7866832802763732E-2</v>
      </c>
      <c r="CC14">
        <v>6.7671078201403487E-2</v>
      </c>
      <c r="CD14">
        <v>6.7663892272237625E-2</v>
      </c>
      <c r="CE14">
        <v>6.6360895036173165E-2</v>
      </c>
      <c r="CF14">
        <v>6.8462718836713621E-2</v>
      </c>
      <c r="CG14">
        <v>7.2103064796577826E-2</v>
      </c>
      <c r="CH14">
        <v>6.9751359206484745E-2</v>
      </c>
      <c r="CI14">
        <v>6.9410038105247485E-2</v>
      </c>
      <c r="CJ14">
        <v>6.9287021124107021E-2</v>
      </c>
      <c r="CK14">
        <v>6.9259191886425861E-2</v>
      </c>
      <c r="CL14">
        <v>6.8579224969764041E-2</v>
      </c>
      <c r="CM14">
        <v>6.7761197313867788E-2</v>
      </c>
      <c r="CN14">
        <v>7.0205062258426473E-2</v>
      </c>
      <c r="CO14">
        <v>7.1827593482670551E-2</v>
      </c>
      <c r="CP14">
        <v>7.0774332363107595E-2</v>
      </c>
      <c r="CQ14">
        <v>6.5778190882140819E-2</v>
      </c>
      <c r="CR14">
        <v>7.160210315270045E-2</v>
      </c>
      <c r="CS14">
        <v>6.8771576457298547E-2</v>
      </c>
      <c r="CT14">
        <v>7.1797616737411279E-2</v>
      </c>
      <c r="CU14">
        <v>7.1507910366291075E-2</v>
      </c>
      <c r="CV14">
        <v>6.7698668939043541E-2</v>
      </c>
      <c r="CW14">
        <v>7.1086452100124375E-2</v>
      </c>
    </row>
    <row r="15" spans="1:101" x14ac:dyDescent="0.25">
      <c r="A15" t="s">
        <v>30</v>
      </c>
      <c r="B15">
        <v>1.5918796391116562E-2</v>
      </c>
      <c r="C15">
        <v>2.2277341654241646E-2</v>
      </c>
      <c r="D15">
        <v>1.4939854255134563E-2</v>
      </c>
      <c r="E15">
        <v>2.3315298933516044E-2</v>
      </c>
      <c r="F15">
        <v>1.4783097739055926E-2</v>
      </c>
      <c r="G15">
        <v>2.2181551409111405E-2</v>
      </c>
      <c r="H15">
        <v>1.5417493318663274E-2</v>
      </c>
      <c r="I15">
        <v>2.4369459314789857E-2</v>
      </c>
      <c r="J15">
        <v>1.418711249859885E-2</v>
      </c>
      <c r="K15">
        <v>2.2162802613915102E-2</v>
      </c>
      <c r="L15">
        <v>1.3874566302579796E-2</v>
      </c>
      <c r="M15">
        <v>2.25363157055508E-2</v>
      </c>
      <c r="N15">
        <v>1.3918473306200959E-2</v>
      </c>
      <c r="O15">
        <v>2.1719111598679831E-2</v>
      </c>
      <c r="P15">
        <v>1.4021608514450086E-2</v>
      </c>
      <c r="Q15">
        <v>2.2789630341293741E-2</v>
      </c>
      <c r="R15">
        <v>1.4228645810810445E-2</v>
      </c>
      <c r="S15">
        <v>2.2852931499701433E-2</v>
      </c>
      <c r="T15">
        <v>1.40104555239235E-2</v>
      </c>
      <c r="U15">
        <v>2.3249064555633171E-2</v>
      </c>
      <c r="V15">
        <v>1.4264198419479047E-2</v>
      </c>
      <c r="W15">
        <v>2.2255358360007173E-2</v>
      </c>
      <c r="X15">
        <v>1.4286557018507931E-2</v>
      </c>
      <c r="Y15">
        <v>2.2312629177596393E-2</v>
      </c>
      <c r="Z15">
        <v>1.4407428453051955E-2</v>
      </c>
      <c r="AA15">
        <v>2.1627532907895534E-2</v>
      </c>
      <c r="AB15">
        <v>1.3983597177965535E-2</v>
      </c>
      <c r="AC15">
        <v>2.2721375613735224E-2</v>
      </c>
      <c r="AD15">
        <v>1.4149204548648257E-2</v>
      </c>
      <c r="AE15">
        <v>2.309642930188097E-2</v>
      </c>
      <c r="AF15">
        <v>1.5246412279377687E-2</v>
      </c>
      <c r="AG15">
        <v>2.2397136661318311E-2</v>
      </c>
      <c r="AH15">
        <v>1.5040922116085801E-2</v>
      </c>
      <c r="AI15">
        <v>2.2911251653019601E-2</v>
      </c>
      <c r="AJ15">
        <v>1.4593843616516456E-2</v>
      </c>
      <c r="AK15">
        <v>2.2847344293247258E-2</v>
      </c>
      <c r="AL15">
        <v>1.3699802224536612E-2</v>
      </c>
      <c r="AM15">
        <v>2.3208435355703903E-2</v>
      </c>
      <c r="AN15">
        <v>1.4416644488814289E-2</v>
      </c>
      <c r="AO15">
        <v>2.2810149826923688E-2</v>
      </c>
      <c r="AP15">
        <v>1.5030223424612703E-2</v>
      </c>
      <c r="AQ15">
        <v>2.3342789712149651E-2</v>
      </c>
      <c r="AR15">
        <v>1.4115197921272844E-2</v>
      </c>
      <c r="AS15">
        <v>2.2235715688221108E-2</v>
      </c>
      <c r="AT15">
        <v>1.4312139889066234E-2</v>
      </c>
      <c r="AU15">
        <v>2.2674219510704623E-2</v>
      </c>
      <c r="AV15">
        <v>1.5414665037586794E-2</v>
      </c>
      <c r="AW15">
        <v>2.3138929945369129E-2</v>
      </c>
      <c r="AX15">
        <v>1.4830730649185274E-2</v>
      </c>
      <c r="AY15">
        <v>2.3974836763624743E-2</v>
      </c>
      <c r="AZ15">
        <v>1.5050474146330976E-2</v>
      </c>
      <c r="BA15">
        <v>2.2459055123135941E-2</v>
      </c>
      <c r="BB15">
        <v>1.5275268958414325E-2</v>
      </c>
      <c r="BC15">
        <v>2.3885690879513123E-2</v>
      </c>
      <c r="BD15">
        <v>1.5058525557050093E-2</v>
      </c>
      <c r="BE15">
        <v>2.2222330853024812E-2</v>
      </c>
      <c r="BF15">
        <v>1.4655087031125252E-2</v>
      </c>
      <c r="BG15">
        <v>2.3817639452685151E-2</v>
      </c>
      <c r="BH15">
        <v>1.492093669302812E-2</v>
      </c>
      <c r="BI15">
        <v>2.3960690893363504E-2</v>
      </c>
      <c r="BJ15">
        <v>1.4249123444528198E-2</v>
      </c>
      <c r="BK15">
        <v>2.307092551278998E-2</v>
      </c>
      <c r="BL15">
        <v>1.4926690422930055E-2</v>
      </c>
      <c r="BM15">
        <v>2.2765978262626118E-2</v>
      </c>
      <c r="BN15">
        <v>1.4683355784289712E-2</v>
      </c>
      <c r="BO15">
        <v>2.1997807689264414E-2</v>
      </c>
      <c r="BP15">
        <v>1.4337512542828629E-2</v>
      </c>
      <c r="BQ15">
        <v>2.3928847100411085E-2</v>
      </c>
      <c r="BR15">
        <v>1.4349987846223131E-2</v>
      </c>
      <c r="BS15">
        <v>2.3970937591276931E-2</v>
      </c>
      <c r="BT15">
        <v>1.4988979040419511E-2</v>
      </c>
      <c r="BU15">
        <v>2.3535351439939321E-2</v>
      </c>
      <c r="BV15">
        <v>1.5704723958035613E-2</v>
      </c>
      <c r="BW15">
        <v>2.3023425214756657E-2</v>
      </c>
      <c r="BX15">
        <v>1.4260309678933346E-2</v>
      </c>
      <c r="BY15">
        <v>2.3292554763077716E-2</v>
      </c>
      <c r="BZ15">
        <v>1.4824452187969302E-2</v>
      </c>
      <c r="CA15">
        <v>2.1763754881927787E-2</v>
      </c>
      <c r="CB15">
        <v>1.5077392115207809E-2</v>
      </c>
      <c r="CC15">
        <v>2.3416795711354473E-2</v>
      </c>
      <c r="CD15">
        <v>1.4971655556714874E-2</v>
      </c>
      <c r="CE15">
        <v>2.427216052653693E-2</v>
      </c>
      <c r="CF15">
        <v>1.4698810658976864E-2</v>
      </c>
      <c r="CG15">
        <v>2.1539752720141497E-2</v>
      </c>
      <c r="CH15">
        <v>1.4739270832038492E-2</v>
      </c>
      <c r="CI15">
        <v>2.3104187736431647E-2</v>
      </c>
      <c r="CJ15">
        <v>1.4541663621382598E-2</v>
      </c>
      <c r="CK15">
        <v>2.2841362748001724E-2</v>
      </c>
      <c r="CL15">
        <v>1.4886441861285545E-2</v>
      </c>
      <c r="CM15">
        <v>2.3228405141878569E-2</v>
      </c>
      <c r="CN15">
        <v>1.4925333264164708E-2</v>
      </c>
      <c r="CO15">
        <v>2.4191484235077158E-2</v>
      </c>
      <c r="CP15">
        <v>1.5581506693122464E-2</v>
      </c>
      <c r="CQ15">
        <v>2.2470792316700974E-2</v>
      </c>
      <c r="CR15">
        <v>1.4716863797572761E-2</v>
      </c>
      <c r="CS15">
        <v>2.2064741846631753E-2</v>
      </c>
      <c r="CT15">
        <v>1.4750553250880885E-2</v>
      </c>
      <c r="CU15">
        <v>2.1869880760076156E-2</v>
      </c>
      <c r="CV15">
        <v>1.5276858711348004E-2</v>
      </c>
      <c r="CW15">
        <v>2.2154722499041112E-2</v>
      </c>
    </row>
    <row r="16" spans="1:101" x14ac:dyDescent="0.25">
      <c r="A16" t="s">
        <v>31</v>
      </c>
      <c r="B16">
        <v>2.4074027426576106E-2</v>
      </c>
      <c r="C16">
        <v>2.5118770434063586E-2</v>
      </c>
      <c r="D16">
        <v>2.4935832262809685E-2</v>
      </c>
      <c r="E16">
        <v>2.5529365475625548E-2</v>
      </c>
      <c r="F16">
        <v>2.3727689049026425E-2</v>
      </c>
      <c r="G16">
        <v>2.4645870865223872E-2</v>
      </c>
      <c r="H16">
        <v>2.444133067093163E-2</v>
      </c>
      <c r="I16">
        <v>2.5116058492683155E-2</v>
      </c>
      <c r="J16">
        <v>2.3423615240351209E-2</v>
      </c>
      <c r="K16">
        <v>2.5246346095154953E-2</v>
      </c>
      <c r="L16">
        <v>2.5747877532971909E-2</v>
      </c>
      <c r="M16">
        <v>2.612065024040703E-2</v>
      </c>
      <c r="N16">
        <v>2.4456722286158309E-2</v>
      </c>
      <c r="O16">
        <v>2.4710464880007717E-2</v>
      </c>
      <c r="P16">
        <v>2.4729247821588734E-2</v>
      </c>
      <c r="Q16">
        <v>2.3587923817524212E-2</v>
      </c>
      <c r="R16">
        <v>2.4248485164302176E-2</v>
      </c>
      <c r="S16">
        <v>2.4177010594026129E-2</v>
      </c>
      <c r="T16">
        <v>2.4500807860491702E-2</v>
      </c>
      <c r="U16">
        <v>2.3654315650302325E-2</v>
      </c>
      <c r="V16">
        <v>2.5458393145202495E-2</v>
      </c>
      <c r="W16">
        <v>2.4259086154025972E-2</v>
      </c>
      <c r="X16">
        <v>2.5086512809099716E-2</v>
      </c>
      <c r="Y16">
        <v>2.4520156833002418E-2</v>
      </c>
      <c r="Z16">
        <v>2.2751598447171433E-2</v>
      </c>
      <c r="AA16">
        <v>2.5137949358252358E-2</v>
      </c>
      <c r="AB16">
        <v>2.3943750562952212E-2</v>
      </c>
      <c r="AC16">
        <v>2.3857737995652599E-2</v>
      </c>
      <c r="AD16">
        <v>2.4860967181979419E-2</v>
      </c>
      <c r="AE16">
        <v>2.4595367867081837E-2</v>
      </c>
      <c r="AF16">
        <v>2.563111735328797E-2</v>
      </c>
      <c r="AG16">
        <v>2.367414956886316E-2</v>
      </c>
      <c r="AH16">
        <v>2.3816770152248538E-2</v>
      </c>
      <c r="AI16">
        <v>2.3954371258100016E-2</v>
      </c>
      <c r="AJ16">
        <v>2.4593479590532177E-2</v>
      </c>
      <c r="AK16">
        <v>2.4034860539123189E-2</v>
      </c>
      <c r="AL16">
        <v>2.3878372516561767E-2</v>
      </c>
      <c r="AM16">
        <v>2.5737861882961784E-2</v>
      </c>
      <c r="AN16">
        <v>2.447898188529616E-2</v>
      </c>
      <c r="AO16">
        <v>2.4014966302550282E-2</v>
      </c>
      <c r="AP16">
        <v>2.5081442905992849E-2</v>
      </c>
      <c r="AQ16">
        <v>2.3593166231707444E-2</v>
      </c>
      <c r="AR16">
        <v>2.5399452996094384E-2</v>
      </c>
      <c r="AS16">
        <v>2.5497030778816463E-2</v>
      </c>
      <c r="AT16">
        <v>2.4232013739505665E-2</v>
      </c>
      <c r="AU16">
        <v>2.4233929294817044E-2</v>
      </c>
      <c r="AV16">
        <v>2.4778433987141937E-2</v>
      </c>
      <c r="AW16">
        <v>2.5727193124360285E-2</v>
      </c>
      <c r="AX16">
        <v>2.4639183410179712E-2</v>
      </c>
      <c r="AY16">
        <v>2.5630199801534762E-2</v>
      </c>
      <c r="AZ16">
        <v>2.5427916093362538E-2</v>
      </c>
      <c r="BA16">
        <v>2.3208084302837172E-2</v>
      </c>
      <c r="BB16">
        <v>2.5259320209742607E-2</v>
      </c>
      <c r="BC16">
        <v>2.4141108921323377E-2</v>
      </c>
      <c r="BD16">
        <v>2.4599108115657336E-2</v>
      </c>
      <c r="BE16">
        <v>2.5921039922306904E-2</v>
      </c>
      <c r="BF16">
        <v>2.4219059140258303E-2</v>
      </c>
      <c r="BG16">
        <v>2.40285133805846E-2</v>
      </c>
      <c r="BH16">
        <v>2.5837022138267253E-2</v>
      </c>
      <c r="BI16">
        <v>2.4435734479052004E-2</v>
      </c>
      <c r="BJ16">
        <v>2.5270627544542578E-2</v>
      </c>
      <c r="BK16">
        <v>2.4954735070418208E-2</v>
      </c>
      <c r="BL16">
        <v>2.5864002386890184E-2</v>
      </c>
      <c r="BM16">
        <v>2.4312188018819899E-2</v>
      </c>
      <c r="BN16">
        <v>2.4708323551782478E-2</v>
      </c>
      <c r="BO16">
        <v>2.3241049033776107E-2</v>
      </c>
      <c r="BP16">
        <v>2.5130868326229096E-2</v>
      </c>
      <c r="BQ16">
        <v>2.374243097687976E-2</v>
      </c>
      <c r="BR16">
        <v>2.5626363428469065E-2</v>
      </c>
      <c r="BS16">
        <v>2.4638818658286713E-2</v>
      </c>
      <c r="BT16">
        <v>2.4745670499433332E-2</v>
      </c>
      <c r="BU16">
        <v>2.600939933322808E-2</v>
      </c>
      <c r="BV16">
        <v>2.5190977506381322E-2</v>
      </c>
      <c r="BW16">
        <v>2.5661755973180798E-2</v>
      </c>
      <c r="BX16">
        <v>2.438166500350283E-2</v>
      </c>
      <c r="BY16">
        <v>2.3320845744281279E-2</v>
      </c>
      <c r="BZ16">
        <v>2.487115081286663E-2</v>
      </c>
      <c r="CA16">
        <v>2.4367316205798885E-2</v>
      </c>
      <c r="CB16">
        <v>2.4694478800100454E-2</v>
      </c>
      <c r="CC16">
        <v>2.5467840115452896E-2</v>
      </c>
      <c r="CD16">
        <v>2.550719302442752E-2</v>
      </c>
      <c r="CE16">
        <v>2.4529289832688195E-2</v>
      </c>
      <c r="CF16">
        <v>2.5032016547445871E-2</v>
      </c>
      <c r="CG16">
        <v>2.4913526681602738E-2</v>
      </c>
      <c r="CH16">
        <v>2.4755106646836642E-2</v>
      </c>
      <c r="CI16">
        <v>2.4424161941582614E-2</v>
      </c>
      <c r="CJ16">
        <v>2.4692273008781317E-2</v>
      </c>
      <c r="CK16">
        <v>2.472395846034689E-2</v>
      </c>
      <c r="CL16">
        <v>2.6037556490486568E-2</v>
      </c>
      <c r="CM16">
        <v>2.4963000440099147E-2</v>
      </c>
      <c r="CN16">
        <v>2.4677363154040587E-2</v>
      </c>
      <c r="CO16">
        <v>2.5153338576281648E-2</v>
      </c>
      <c r="CP16">
        <v>2.5178811760988563E-2</v>
      </c>
      <c r="CQ16">
        <v>2.5699704494360237E-2</v>
      </c>
      <c r="CR16">
        <v>2.4561907346444048E-2</v>
      </c>
      <c r="CS16">
        <v>2.4521138573679963E-2</v>
      </c>
      <c r="CT16">
        <v>2.5108083602178314E-2</v>
      </c>
      <c r="CU16">
        <v>2.5917948606160535E-2</v>
      </c>
      <c r="CV16">
        <v>2.5079432055192884E-2</v>
      </c>
      <c r="CW16">
        <v>2.5325383354340335E-2</v>
      </c>
    </row>
    <row r="17" spans="1:101" x14ac:dyDescent="0.25">
      <c r="A17" t="s">
        <v>33</v>
      </c>
      <c r="B17">
        <v>5.5916277966579664E-2</v>
      </c>
      <c r="C17">
        <v>5.4494981945958136E-2</v>
      </c>
      <c r="D17">
        <v>5.7434096518486757E-2</v>
      </c>
      <c r="E17">
        <v>5.8504614943021019E-2</v>
      </c>
      <c r="F17">
        <v>5.7290892981121631E-2</v>
      </c>
      <c r="G17">
        <v>5.5234473403406641E-2</v>
      </c>
      <c r="H17">
        <v>5.7896290999848533E-2</v>
      </c>
      <c r="I17">
        <v>5.3448764463554871E-2</v>
      </c>
      <c r="J17">
        <v>5.5127028081676181E-2</v>
      </c>
      <c r="K17">
        <v>5.4613924298380467E-2</v>
      </c>
      <c r="L17">
        <v>5.4527937855444124E-2</v>
      </c>
      <c r="M17">
        <v>5.3972765398736529E-2</v>
      </c>
      <c r="N17">
        <v>5.3870732033885711E-2</v>
      </c>
      <c r="O17">
        <v>5.5407345136520098E-2</v>
      </c>
      <c r="P17">
        <v>5.1928992764641621E-2</v>
      </c>
      <c r="Q17">
        <v>5.4431862346704531E-2</v>
      </c>
      <c r="R17">
        <v>5.5844357708360992E-2</v>
      </c>
      <c r="S17">
        <v>5.306821760610405E-2</v>
      </c>
      <c r="T17">
        <v>5.1269559151357433E-2</v>
      </c>
      <c r="U17">
        <v>5.4396282081171358E-2</v>
      </c>
      <c r="V17">
        <v>5.1026282063962196E-2</v>
      </c>
      <c r="W17">
        <v>4.9146199854849811E-2</v>
      </c>
      <c r="X17">
        <v>5.264426624341699E-2</v>
      </c>
      <c r="Y17">
        <v>5.2008271836072852E-2</v>
      </c>
      <c r="Z17">
        <v>4.8245660261858489E-2</v>
      </c>
      <c r="AA17">
        <v>5.2019676023260554E-2</v>
      </c>
      <c r="AB17">
        <v>4.8187431738785556E-2</v>
      </c>
      <c r="AC17">
        <v>4.994901040350555E-2</v>
      </c>
      <c r="AD17">
        <v>5.3330952449562249E-2</v>
      </c>
      <c r="AE17">
        <v>4.7279689738007356E-2</v>
      </c>
      <c r="AF17">
        <v>4.6654945177649468E-2</v>
      </c>
      <c r="AG17">
        <v>4.9431896486960857E-2</v>
      </c>
      <c r="AH17">
        <v>4.8191405931645649E-2</v>
      </c>
      <c r="AI17">
        <v>4.873826357220104E-2</v>
      </c>
      <c r="AJ17">
        <v>4.8639093606103273E-2</v>
      </c>
      <c r="AK17">
        <v>4.761500690556162E-2</v>
      </c>
      <c r="AL17">
        <v>4.7614566889098375E-2</v>
      </c>
      <c r="AM17">
        <v>4.7756580972332908E-2</v>
      </c>
      <c r="AN17">
        <v>4.8363379571614171E-2</v>
      </c>
      <c r="AO17">
        <v>4.5832322708365458E-2</v>
      </c>
      <c r="AP17">
        <v>4.6984554796428074E-2</v>
      </c>
      <c r="AQ17">
        <v>4.5652849637740786E-2</v>
      </c>
      <c r="AR17">
        <v>4.5020893197792719E-2</v>
      </c>
      <c r="AS17">
        <v>4.284158465565447E-2</v>
      </c>
      <c r="AT17">
        <v>4.6448649852431349E-2</v>
      </c>
      <c r="AU17">
        <v>4.3603390328221275E-2</v>
      </c>
      <c r="AV17">
        <v>4.8029189800999121E-2</v>
      </c>
      <c r="AW17">
        <v>4.3320652767589514E-2</v>
      </c>
      <c r="AX17">
        <v>4.5120402648463648E-2</v>
      </c>
      <c r="AY17">
        <v>4.3477915251867186E-2</v>
      </c>
      <c r="AZ17">
        <v>4.3567238537820747E-2</v>
      </c>
      <c r="BA17">
        <v>4.4246852985655102E-2</v>
      </c>
      <c r="BB17">
        <v>4.3113146214423526E-2</v>
      </c>
      <c r="BC17">
        <v>4.2118527513721055E-2</v>
      </c>
      <c r="BD17">
        <v>4.2313194273388768E-2</v>
      </c>
      <c r="BE17">
        <v>4.2255794779641226E-2</v>
      </c>
      <c r="BF17">
        <v>4.1224145451524426E-2</v>
      </c>
      <c r="BG17">
        <v>4.2587852797808981E-2</v>
      </c>
      <c r="BH17">
        <v>4.3468321312940691E-2</v>
      </c>
      <c r="BI17">
        <v>4.1873990770631878E-2</v>
      </c>
      <c r="BJ17">
        <v>4.1347755251999088E-2</v>
      </c>
      <c r="BK17">
        <v>3.9338213756857213E-2</v>
      </c>
      <c r="BL17">
        <v>4.0247859765549142E-2</v>
      </c>
      <c r="BM17">
        <v>3.7317583767093258E-2</v>
      </c>
      <c r="BN17">
        <v>3.8219351312759151E-2</v>
      </c>
      <c r="BO17">
        <v>3.8452466623797213E-2</v>
      </c>
      <c r="BP17">
        <v>3.7670598725881813E-2</v>
      </c>
      <c r="BQ17">
        <v>3.9279915248053333E-2</v>
      </c>
      <c r="BR17">
        <v>3.7817356106778534E-2</v>
      </c>
      <c r="BS17">
        <v>3.7216081792754513E-2</v>
      </c>
      <c r="BT17">
        <v>3.8529479435259931E-2</v>
      </c>
      <c r="BU17">
        <v>3.5437306644702002E-2</v>
      </c>
      <c r="BV17">
        <v>3.7420630951027677E-2</v>
      </c>
      <c r="BW17">
        <v>3.4113025468568182E-2</v>
      </c>
      <c r="BX17">
        <v>3.6166623378255408E-2</v>
      </c>
      <c r="BY17">
        <v>3.5317796648325198E-2</v>
      </c>
      <c r="BZ17">
        <v>3.6430810192567283E-2</v>
      </c>
      <c r="CA17">
        <v>3.6049726441257111E-2</v>
      </c>
      <c r="CB17">
        <v>3.6969464450856172E-2</v>
      </c>
      <c r="CC17">
        <v>3.5627642116220749E-2</v>
      </c>
      <c r="CD17">
        <v>3.4579469228821318E-2</v>
      </c>
      <c r="CE17">
        <v>3.6315302344873304E-2</v>
      </c>
      <c r="CF17">
        <v>3.5326800190925746E-2</v>
      </c>
      <c r="CG17">
        <v>3.377060354377532E-2</v>
      </c>
      <c r="CH17">
        <v>3.313536250001755E-2</v>
      </c>
      <c r="CI17">
        <v>3.3563579213500276E-2</v>
      </c>
      <c r="CJ17">
        <v>3.3964966419674551E-2</v>
      </c>
      <c r="CK17">
        <v>3.1486680482499974E-2</v>
      </c>
      <c r="CL17">
        <v>3.1915628818596928E-2</v>
      </c>
      <c r="CM17">
        <v>2.9940762854644469E-2</v>
      </c>
      <c r="CN17">
        <v>3.336225577866124E-2</v>
      </c>
      <c r="CO17">
        <v>3.3432238143141411E-2</v>
      </c>
      <c r="CP17">
        <v>3.0777753645491041E-2</v>
      </c>
      <c r="CQ17">
        <v>3.1116055323098635E-2</v>
      </c>
      <c r="CR17">
        <v>3.1573786648828102E-2</v>
      </c>
      <c r="CS17">
        <v>3.0156775261813217E-2</v>
      </c>
      <c r="CT17">
        <v>2.9127911269081316E-2</v>
      </c>
      <c r="CU17">
        <v>2.7989018391460271E-2</v>
      </c>
      <c r="CV17">
        <v>2.848408477072318E-2</v>
      </c>
      <c r="CW17">
        <v>2.7652789375268948E-2</v>
      </c>
    </row>
    <row r="18" spans="1:101" x14ac:dyDescent="0.25">
      <c r="A18" t="s">
        <v>34</v>
      </c>
      <c r="B18">
        <v>2.8300381763243783E-3</v>
      </c>
      <c r="C18">
        <v>2.2884292851106432E-3</v>
      </c>
      <c r="D18">
        <v>2.9410012340913626E-3</v>
      </c>
      <c r="E18">
        <v>2.126811383982706E-3</v>
      </c>
      <c r="F18">
        <v>3.053359616315698E-3</v>
      </c>
      <c r="G18">
        <v>2.2393651998476268E-3</v>
      </c>
      <c r="H18">
        <v>3.1051581025433703E-3</v>
      </c>
      <c r="I18">
        <v>2.158011504078653E-3</v>
      </c>
      <c r="J18">
        <v>2.9402609164448173E-3</v>
      </c>
      <c r="K18">
        <v>2.2543336317041082E-3</v>
      </c>
      <c r="L18">
        <v>2.8694200619138774E-3</v>
      </c>
      <c r="M18">
        <v>2.10148969897708E-3</v>
      </c>
      <c r="N18">
        <v>2.7650342736231948E-3</v>
      </c>
      <c r="O18">
        <v>2.2108627804237183E-3</v>
      </c>
      <c r="P18">
        <v>2.8711919900274376E-3</v>
      </c>
      <c r="Q18">
        <v>2.135941540984817E-3</v>
      </c>
      <c r="R18">
        <v>3.0618204736700188E-3</v>
      </c>
      <c r="S18">
        <v>2.2385923777449666E-3</v>
      </c>
      <c r="T18">
        <v>2.8574858384795886E-3</v>
      </c>
      <c r="U18">
        <v>2.2190358513554287E-3</v>
      </c>
      <c r="V18">
        <v>3.0897644378555631E-3</v>
      </c>
      <c r="W18">
        <v>2.1059467518582372E-3</v>
      </c>
      <c r="X18">
        <v>3.0665549254244953E-3</v>
      </c>
      <c r="Y18">
        <v>2.2187839157531176E-3</v>
      </c>
      <c r="Z18">
        <v>2.9545880013590667E-3</v>
      </c>
      <c r="AA18">
        <v>2.3171785173246038E-3</v>
      </c>
      <c r="AB18">
        <v>3.1202171999858055E-3</v>
      </c>
      <c r="AC18">
        <v>2.2762022808233951E-3</v>
      </c>
      <c r="AD18">
        <v>2.8381051879629309E-3</v>
      </c>
      <c r="AE18">
        <v>2.2317244173217258E-3</v>
      </c>
      <c r="AF18">
        <v>3.0519579971318494E-3</v>
      </c>
      <c r="AG18">
        <v>2.2927723984311091E-3</v>
      </c>
      <c r="AH18">
        <v>2.9359336259792215E-3</v>
      </c>
      <c r="AI18">
        <v>2.1623575841751546E-3</v>
      </c>
      <c r="AJ18">
        <v>3.0755000428416691E-3</v>
      </c>
      <c r="AK18">
        <v>2.1554852807332695E-3</v>
      </c>
      <c r="AL18">
        <v>2.8882553434861013E-3</v>
      </c>
      <c r="AM18">
        <v>2.2006122522218977E-3</v>
      </c>
      <c r="AN18">
        <v>3.1281314968219505E-3</v>
      </c>
      <c r="AO18">
        <v>2.2181626069044014E-3</v>
      </c>
      <c r="AP18">
        <v>3.0439218821981555E-3</v>
      </c>
      <c r="AQ18">
        <v>2.2891176158853282E-3</v>
      </c>
      <c r="AR18">
        <v>2.9313701436453105E-3</v>
      </c>
      <c r="AS18">
        <v>2.2304869758072218E-3</v>
      </c>
      <c r="AT18">
        <v>3.0507890081228244E-3</v>
      </c>
      <c r="AU18">
        <v>2.2098572742042535E-3</v>
      </c>
      <c r="AV18">
        <v>3.1663887147810781E-3</v>
      </c>
      <c r="AW18">
        <v>2.2241660813822595E-3</v>
      </c>
      <c r="AX18">
        <v>2.8752227249161729E-3</v>
      </c>
      <c r="AY18">
        <v>2.1114509650466528E-3</v>
      </c>
      <c r="AZ18">
        <v>2.9386884065159455E-3</v>
      </c>
      <c r="BA18">
        <v>2.1259815667743951E-3</v>
      </c>
      <c r="BB18">
        <v>2.9908933983702635E-3</v>
      </c>
      <c r="BC18">
        <v>2.1619062434384837E-3</v>
      </c>
      <c r="BD18">
        <v>3.0210959394662133E-3</v>
      </c>
      <c r="BE18">
        <v>2.1603580102308641E-3</v>
      </c>
      <c r="BF18">
        <v>3.045831324209805E-3</v>
      </c>
      <c r="BG18">
        <v>2.1339379763485643E-3</v>
      </c>
      <c r="BH18">
        <v>3.0385595783809366E-3</v>
      </c>
      <c r="BI18">
        <v>2.215805308946515E-3</v>
      </c>
      <c r="BJ18">
        <v>2.9703606950309915E-3</v>
      </c>
      <c r="BK18">
        <v>2.2156968257369273E-3</v>
      </c>
      <c r="BL18">
        <v>3.1097397374834379E-3</v>
      </c>
      <c r="BM18">
        <v>2.1423112354736749E-3</v>
      </c>
      <c r="BN18">
        <v>2.9956639771852741E-3</v>
      </c>
      <c r="BO18">
        <v>2.1304598444173359E-3</v>
      </c>
      <c r="BP18">
        <v>2.9061734569479133E-3</v>
      </c>
      <c r="BQ18">
        <v>2.2723485010275467E-3</v>
      </c>
      <c r="BR18">
        <v>2.9453063269867029E-3</v>
      </c>
      <c r="BS18">
        <v>2.2870910866326405E-3</v>
      </c>
      <c r="BT18">
        <v>3.1032532412279623E-3</v>
      </c>
      <c r="BU18">
        <v>2.1366095013107557E-3</v>
      </c>
      <c r="BV18">
        <v>3.0557151674009677E-3</v>
      </c>
      <c r="BW18">
        <v>2.1443507531566678E-3</v>
      </c>
      <c r="BX18">
        <v>2.9779109689764406E-3</v>
      </c>
      <c r="BY18">
        <v>2.1632184847892658E-3</v>
      </c>
      <c r="BZ18">
        <v>3.1815965423312694E-3</v>
      </c>
      <c r="CA18">
        <v>2.1715407155501712E-3</v>
      </c>
      <c r="CB18">
        <v>3.0384245602097831E-3</v>
      </c>
      <c r="CC18">
        <v>2.2088217487220528E-3</v>
      </c>
      <c r="CD18">
        <v>3.0340362941886617E-3</v>
      </c>
      <c r="CE18">
        <v>2.2582641848206851E-3</v>
      </c>
      <c r="CF18">
        <v>3.0748201670233125E-3</v>
      </c>
      <c r="CG18">
        <v>2.1975151887122634E-3</v>
      </c>
      <c r="CH18">
        <v>2.8920308820909609E-3</v>
      </c>
      <c r="CI18">
        <v>2.2362083829720113E-3</v>
      </c>
      <c r="CJ18">
        <v>3.1373389241135747E-3</v>
      </c>
      <c r="CK18">
        <v>2.2071281329329295E-3</v>
      </c>
      <c r="CL18">
        <v>2.9788898269782361E-3</v>
      </c>
      <c r="CM18">
        <v>2.1671399386569532E-3</v>
      </c>
      <c r="CN18">
        <v>2.9786950238248149E-3</v>
      </c>
      <c r="CO18">
        <v>2.2321985805490844E-3</v>
      </c>
      <c r="CP18">
        <v>2.9838464277843224E-3</v>
      </c>
      <c r="CQ18">
        <v>2.2781225303440803E-3</v>
      </c>
      <c r="CR18">
        <v>3.0404106530882357E-3</v>
      </c>
      <c r="CS18">
        <v>2.2116784457570961E-3</v>
      </c>
      <c r="CT18">
        <v>2.9957887152763122E-3</v>
      </c>
      <c r="CU18">
        <v>2.1433793934724802E-3</v>
      </c>
      <c r="CV18">
        <v>2.96111191841982E-3</v>
      </c>
      <c r="CW18">
        <v>2.1434315271641282E-3</v>
      </c>
    </row>
    <row r="19" spans="1:101" x14ac:dyDescent="0.25">
      <c r="A19" t="s">
        <v>35</v>
      </c>
      <c r="B19">
        <v>5.1505360039617726E-2</v>
      </c>
      <c r="C19">
        <v>5.0217691956780997E-2</v>
      </c>
      <c r="D19">
        <v>5.0895399432192845E-2</v>
      </c>
      <c r="E19">
        <v>5.0974523205358696E-2</v>
      </c>
      <c r="F19">
        <v>5.1146248547226124E-2</v>
      </c>
      <c r="G19">
        <v>4.9604475367024843E-2</v>
      </c>
      <c r="H19">
        <v>5.0216445429633293E-2</v>
      </c>
      <c r="I19">
        <v>5.1226036148065576E-2</v>
      </c>
      <c r="J19">
        <v>4.8868050429852698E-2</v>
      </c>
      <c r="K19">
        <v>5.1237417204838258E-2</v>
      </c>
      <c r="L19">
        <v>5.3232015830481844E-2</v>
      </c>
      <c r="M19">
        <v>4.7737722672553121E-2</v>
      </c>
      <c r="N19">
        <v>4.8184806148116099E-2</v>
      </c>
      <c r="O19">
        <v>5.0170632226687453E-2</v>
      </c>
      <c r="P19">
        <v>4.9713726877288845E-2</v>
      </c>
      <c r="Q19">
        <v>5.211792187126333E-2</v>
      </c>
      <c r="R19">
        <v>4.9940478419925299E-2</v>
      </c>
      <c r="S19">
        <v>4.9172858409515879E-2</v>
      </c>
      <c r="T19">
        <v>5.1100173760242527E-2</v>
      </c>
      <c r="U19">
        <v>4.9640722477442868E-2</v>
      </c>
      <c r="V19">
        <v>5.0403796729683099E-2</v>
      </c>
      <c r="W19">
        <v>5.0327170825623962E-2</v>
      </c>
      <c r="X19">
        <v>5.0193959076471714E-2</v>
      </c>
      <c r="Y19">
        <v>5.2191404366412814E-2</v>
      </c>
      <c r="Z19">
        <v>5.0217656161656278E-2</v>
      </c>
      <c r="AA19">
        <v>5.4319722368254608E-2</v>
      </c>
      <c r="AB19">
        <v>5.1226944534025008E-2</v>
      </c>
      <c r="AC19">
        <v>4.6695229832400084E-2</v>
      </c>
      <c r="AD19">
        <v>5.2289318364503082E-2</v>
      </c>
      <c r="AE19">
        <v>4.9485606322961777E-2</v>
      </c>
      <c r="AF19">
        <v>4.9166538206935249E-2</v>
      </c>
      <c r="AG19">
        <v>5.1842236299905718E-2</v>
      </c>
      <c r="AH19">
        <v>5.1222693151594195E-2</v>
      </c>
      <c r="AI19">
        <v>5.2749057949387355E-2</v>
      </c>
      <c r="AJ19">
        <v>4.9417418399833629E-2</v>
      </c>
      <c r="AK19">
        <v>5.1506068557472286E-2</v>
      </c>
      <c r="AL19">
        <v>5.029944783216498E-2</v>
      </c>
      <c r="AM19">
        <v>4.889706102033109E-2</v>
      </c>
      <c r="AN19">
        <v>4.9782584333150533E-2</v>
      </c>
      <c r="AO19">
        <v>4.9998345551864845E-2</v>
      </c>
      <c r="AP19">
        <v>5.0712427591601536E-2</v>
      </c>
      <c r="AQ19">
        <v>5.1258619086897654E-2</v>
      </c>
      <c r="AR19">
        <v>5.1920405669345443E-2</v>
      </c>
      <c r="AS19">
        <v>5.2790615030871881E-2</v>
      </c>
      <c r="AT19">
        <v>5.0833768191157515E-2</v>
      </c>
      <c r="AU19">
        <v>5.1376178108987397E-2</v>
      </c>
      <c r="AV19">
        <v>5.2577347977415041E-2</v>
      </c>
      <c r="AW19">
        <v>5.1560350763229935E-2</v>
      </c>
      <c r="AX19">
        <v>5.0605694516932802E-2</v>
      </c>
      <c r="AY19">
        <v>4.9943186658531556E-2</v>
      </c>
      <c r="AZ19">
        <v>4.9970881221056015E-2</v>
      </c>
      <c r="BA19">
        <v>5.017563261728146E-2</v>
      </c>
      <c r="BB19">
        <v>5.241754259504685E-2</v>
      </c>
      <c r="BC19">
        <v>5.0421545701908543E-2</v>
      </c>
      <c r="BD19">
        <v>5.0376542742889122E-2</v>
      </c>
      <c r="BE19">
        <v>5.2503309087211937E-2</v>
      </c>
      <c r="BF19">
        <v>5.1979042072741045E-2</v>
      </c>
      <c r="BG19">
        <v>5.0055784737579836E-2</v>
      </c>
      <c r="BH19">
        <v>4.7489349942123282E-2</v>
      </c>
      <c r="BI19">
        <v>4.9252101768326895E-2</v>
      </c>
      <c r="BJ19">
        <v>4.9835989335378646E-2</v>
      </c>
      <c r="BK19">
        <v>4.8342724803447236E-2</v>
      </c>
      <c r="BL19">
        <v>5.1322258568894524E-2</v>
      </c>
      <c r="BM19">
        <v>4.9666699442314256E-2</v>
      </c>
      <c r="BN19">
        <v>5.3420350524745766E-2</v>
      </c>
      <c r="BO19">
        <v>4.9890430374027947E-2</v>
      </c>
      <c r="BP19">
        <v>5.2850505613689522E-2</v>
      </c>
      <c r="BQ19">
        <v>5.1796613823655094E-2</v>
      </c>
      <c r="BR19">
        <v>5.5002272721513971E-2</v>
      </c>
      <c r="BS19">
        <v>5.1443415253173093E-2</v>
      </c>
      <c r="BT19">
        <v>5.2694120024456635E-2</v>
      </c>
      <c r="BU19">
        <v>4.956393125049427E-2</v>
      </c>
      <c r="BV19">
        <v>5.2669738596147805E-2</v>
      </c>
      <c r="BW19">
        <v>4.9012851499263932E-2</v>
      </c>
      <c r="BX19">
        <v>5.1916557024116169E-2</v>
      </c>
      <c r="BY19">
        <v>5.1343351271513619E-2</v>
      </c>
      <c r="BZ19">
        <v>5.209921376929439E-2</v>
      </c>
      <c r="CA19">
        <v>5.121704526024886E-2</v>
      </c>
      <c r="CB19">
        <v>5.2207831410643252E-2</v>
      </c>
      <c r="CC19">
        <v>5.081263026262943E-2</v>
      </c>
      <c r="CD19">
        <v>5.1968749196578366E-2</v>
      </c>
      <c r="CE19">
        <v>5.1208252968925165E-2</v>
      </c>
      <c r="CF19">
        <v>5.1779034858556887E-2</v>
      </c>
      <c r="CG19">
        <v>4.9468672783609134E-2</v>
      </c>
      <c r="CH19">
        <v>5.026976102644231E-2</v>
      </c>
      <c r="CI19">
        <v>5.0993838189646867E-2</v>
      </c>
      <c r="CJ19">
        <v>5.1881345992005064E-2</v>
      </c>
      <c r="CK19">
        <v>5.1792495313744302E-2</v>
      </c>
      <c r="CL19">
        <v>5.1558725161738171E-2</v>
      </c>
      <c r="CM19">
        <v>5.2189961836460748E-2</v>
      </c>
      <c r="CN19">
        <v>5.5505319037644572E-2</v>
      </c>
      <c r="CO19">
        <v>5.2741246866270707E-2</v>
      </c>
      <c r="CP19">
        <v>5.1001313119045211E-2</v>
      </c>
      <c r="CQ19">
        <v>5.0727380210365339E-2</v>
      </c>
      <c r="CR19">
        <v>5.1421915722911375E-2</v>
      </c>
      <c r="CS19">
        <v>5.2169705443529599E-2</v>
      </c>
      <c r="CT19">
        <v>4.9326341424036822E-2</v>
      </c>
      <c r="CU19">
        <v>4.9069656816585761E-2</v>
      </c>
      <c r="CV19">
        <v>5.1389361860075852E-2</v>
      </c>
      <c r="CW19">
        <v>5.0473657643604633E-2</v>
      </c>
    </row>
    <row r="20" spans="1:101" x14ac:dyDescent="0.25">
      <c r="A20" t="s">
        <v>36</v>
      </c>
      <c r="B20">
        <v>1.1278219164557549E-2</v>
      </c>
      <c r="C20">
        <v>1.1164423128860861E-2</v>
      </c>
      <c r="D20">
        <v>1.1692951999130771E-2</v>
      </c>
      <c r="E20">
        <v>1.0620440011425787E-2</v>
      </c>
      <c r="F20">
        <v>1.1093515785924105E-2</v>
      </c>
      <c r="G20">
        <v>1.132277119712157E-2</v>
      </c>
      <c r="H20">
        <v>1.1113570252524654E-2</v>
      </c>
      <c r="I20">
        <v>1.1218697912489544E-2</v>
      </c>
      <c r="J20">
        <v>1.1755844208876256E-2</v>
      </c>
      <c r="K20">
        <v>1.2100448804823499E-2</v>
      </c>
      <c r="L20">
        <v>1.1906327029757987E-2</v>
      </c>
      <c r="M20">
        <v>1.160226179269251E-2</v>
      </c>
      <c r="N20">
        <v>1.0858345486794077E-2</v>
      </c>
      <c r="O20">
        <v>1.1047205205288362E-2</v>
      </c>
      <c r="P20">
        <v>1.1107028997937219E-2</v>
      </c>
      <c r="Q20">
        <v>1.0876899944069516E-2</v>
      </c>
      <c r="R20">
        <v>1.1468339844765633E-2</v>
      </c>
      <c r="S20">
        <v>1.0999250263388941E-2</v>
      </c>
      <c r="T20">
        <v>1.0629275311099168E-2</v>
      </c>
      <c r="U20">
        <v>1.1445561234957985E-2</v>
      </c>
      <c r="V20">
        <v>1.1269607357525071E-2</v>
      </c>
      <c r="W20">
        <v>1.096285341491098E-2</v>
      </c>
      <c r="X20">
        <v>1.1118498159647851E-2</v>
      </c>
      <c r="Y20">
        <v>1.1539894483918503E-2</v>
      </c>
      <c r="Z20">
        <v>1.1312266824724334E-2</v>
      </c>
      <c r="AA20">
        <v>1.1700666834452601E-2</v>
      </c>
      <c r="AB20">
        <v>1.1125102483396727E-2</v>
      </c>
      <c r="AC20">
        <v>1.1329764089654387E-2</v>
      </c>
      <c r="AD20">
        <v>1.1809690437475075E-2</v>
      </c>
      <c r="AE20">
        <v>1.1120197432888525E-2</v>
      </c>
      <c r="AF20">
        <v>1.1771501055902878E-2</v>
      </c>
      <c r="AG20">
        <v>1.0837069680826324E-2</v>
      </c>
      <c r="AH20">
        <v>1.1311278181234449E-2</v>
      </c>
      <c r="AI20">
        <v>1.1175193706452268E-2</v>
      </c>
      <c r="AJ20">
        <v>1.1155074607204189E-2</v>
      </c>
      <c r="AK20">
        <v>1.1567923376121244E-2</v>
      </c>
      <c r="AL20">
        <v>1.0802448907566592E-2</v>
      </c>
      <c r="AM20">
        <v>1.1839740748702155E-2</v>
      </c>
      <c r="AN20">
        <v>1.1636158553178892E-2</v>
      </c>
      <c r="AO20">
        <v>1.0879802779001687E-2</v>
      </c>
      <c r="AP20">
        <v>1.1654322180225303E-2</v>
      </c>
      <c r="AQ20">
        <v>1.1075258368839021E-2</v>
      </c>
      <c r="AR20">
        <v>1.1325012159145692E-2</v>
      </c>
      <c r="AS20">
        <v>1.1688255639875404E-2</v>
      </c>
      <c r="AT20">
        <v>1.1163110745684728E-2</v>
      </c>
      <c r="AU20">
        <v>1.1083420048067004E-2</v>
      </c>
      <c r="AV20">
        <v>1.1573529393406523E-2</v>
      </c>
      <c r="AW20">
        <v>1.1744206736893149E-2</v>
      </c>
      <c r="AX20">
        <v>1.1110967558553776E-2</v>
      </c>
      <c r="AY20">
        <v>1.1654087619256589E-2</v>
      </c>
      <c r="AZ20">
        <v>1.0674469223680452E-2</v>
      </c>
      <c r="BA20">
        <v>1.1376960618465772E-2</v>
      </c>
      <c r="BB20">
        <v>1.1942899330294646E-2</v>
      </c>
      <c r="BC20">
        <v>1.1720541406571788E-2</v>
      </c>
      <c r="BD20">
        <v>1.1873605278641673E-2</v>
      </c>
      <c r="BE20">
        <v>1.1155077834153782E-2</v>
      </c>
      <c r="BF20">
        <v>1.1488589422939033E-2</v>
      </c>
      <c r="BG20">
        <v>1.1541618888345229E-2</v>
      </c>
      <c r="BH20">
        <v>1.1175699599441655E-2</v>
      </c>
      <c r="BI20">
        <v>1.1490259276118853E-2</v>
      </c>
      <c r="BJ20">
        <v>1.0594814005253224E-2</v>
      </c>
      <c r="BK20">
        <v>1.1780607842285535E-2</v>
      </c>
      <c r="BL20">
        <v>1.2162078731148579E-2</v>
      </c>
      <c r="BM20">
        <v>1.1148379410020065E-2</v>
      </c>
      <c r="BN20">
        <v>1.107832840920631E-2</v>
      </c>
      <c r="BO20">
        <v>1.087506854760064E-2</v>
      </c>
      <c r="BP20">
        <v>1.1654440722162989E-2</v>
      </c>
      <c r="BQ20">
        <v>1.1150168474185885E-2</v>
      </c>
      <c r="BR20">
        <v>1.1560276228568754E-2</v>
      </c>
      <c r="BS20">
        <v>1.173172812117537E-2</v>
      </c>
      <c r="BT20">
        <v>1.1220238836189006E-2</v>
      </c>
      <c r="BU20">
        <v>1.0891977781276147E-2</v>
      </c>
      <c r="BV20">
        <v>1.0963534783058823E-2</v>
      </c>
      <c r="BW20">
        <v>1.1276486996076683E-2</v>
      </c>
      <c r="BX20">
        <v>1.1408402026805861E-2</v>
      </c>
      <c r="BY20">
        <v>1.0763125533465069E-2</v>
      </c>
      <c r="BZ20">
        <v>1.2320125980318557E-2</v>
      </c>
      <c r="CA20">
        <v>1.1750950612334278E-2</v>
      </c>
      <c r="CB20">
        <v>1.0861766377881126E-2</v>
      </c>
      <c r="CC20">
        <v>1.1556773830587537E-2</v>
      </c>
      <c r="CD20">
        <v>1.1562719508131447E-2</v>
      </c>
      <c r="CE20">
        <v>1.1607270698902987E-2</v>
      </c>
      <c r="CF20">
        <v>1.1776597205481897E-2</v>
      </c>
      <c r="CG20">
        <v>1.1016931556989091E-2</v>
      </c>
      <c r="CH20">
        <v>1.1246587001613611E-2</v>
      </c>
      <c r="CI20">
        <v>1.1889922499416393E-2</v>
      </c>
      <c r="CJ20">
        <v>1.1299099757450401E-2</v>
      </c>
      <c r="CK20">
        <v>1.11785262883004E-2</v>
      </c>
      <c r="CL20">
        <v>1.1649051359730506E-2</v>
      </c>
      <c r="CM20">
        <v>1.1508941529217121E-2</v>
      </c>
      <c r="CN20">
        <v>1.1582439018375659E-2</v>
      </c>
      <c r="CO20">
        <v>1.2011182381577938E-2</v>
      </c>
      <c r="CP20">
        <v>1.1915350015721414E-2</v>
      </c>
      <c r="CQ20">
        <v>1.1482445711871542E-2</v>
      </c>
      <c r="CR20">
        <v>1.1997575283268794E-2</v>
      </c>
      <c r="CS20">
        <v>1.1062658787190269E-2</v>
      </c>
      <c r="CT20">
        <v>1.157376716064909E-2</v>
      </c>
      <c r="CU20">
        <v>1.185020545630114E-2</v>
      </c>
      <c r="CV20">
        <v>1.1275461603192436E-2</v>
      </c>
      <c r="CW20">
        <v>1.1135054091331951E-2</v>
      </c>
    </row>
    <row r="21" spans="1:101" x14ac:dyDescent="0.25">
      <c r="A21" t="s">
        <v>38</v>
      </c>
      <c r="B21">
        <v>1.4814893658711463E-6</v>
      </c>
      <c r="C21">
        <v>1.4581161390190346E-6</v>
      </c>
      <c r="D21">
        <v>1.5433682078351871E-6</v>
      </c>
      <c r="E21">
        <v>1.4774120886353408E-6</v>
      </c>
      <c r="F21">
        <v>1.4615319838217759E-6</v>
      </c>
      <c r="G21">
        <v>1.5263835761001312E-6</v>
      </c>
      <c r="H21">
        <v>1.5718198628346055E-6</v>
      </c>
      <c r="I21">
        <v>1.5769360161780202E-6</v>
      </c>
      <c r="J21">
        <v>1.4908949798422083E-6</v>
      </c>
      <c r="K21">
        <v>1.5028555771415171E-6</v>
      </c>
      <c r="L21">
        <v>1.5820455892538727E-6</v>
      </c>
      <c r="M21">
        <v>1.4671322898442962E-6</v>
      </c>
      <c r="N21">
        <v>1.4777257512019089E-6</v>
      </c>
      <c r="O21">
        <v>1.5493630265754946E-6</v>
      </c>
      <c r="P21">
        <v>1.5111729640035107E-6</v>
      </c>
      <c r="Q21">
        <v>1.444346001695212E-6</v>
      </c>
      <c r="R21">
        <v>1.5639802369183113E-6</v>
      </c>
      <c r="S21">
        <v>1.4470267894658077E-6</v>
      </c>
      <c r="T21">
        <v>1.4362319240829894E-6</v>
      </c>
      <c r="U21">
        <v>1.4953172181224726E-6</v>
      </c>
      <c r="V21">
        <v>1.5108742454050245E-6</v>
      </c>
      <c r="W21">
        <v>1.4772881160281972E-6</v>
      </c>
      <c r="X21">
        <v>1.5340629038112647E-6</v>
      </c>
      <c r="Y21">
        <v>1.5112533703772351E-6</v>
      </c>
      <c r="Z21">
        <v>1.4947294469829904E-6</v>
      </c>
      <c r="AA21">
        <v>1.63303672617659E-6</v>
      </c>
      <c r="AB21">
        <v>1.4511679038010652E-6</v>
      </c>
      <c r="AC21">
        <v>1.5560999982396169E-6</v>
      </c>
      <c r="AD21">
        <v>1.5215599027592111E-6</v>
      </c>
      <c r="AE21">
        <v>1.472988013688412E-6</v>
      </c>
      <c r="AF21">
        <v>1.5404555291127376E-6</v>
      </c>
      <c r="AG21">
        <v>1.5122466035052478E-6</v>
      </c>
      <c r="AH21">
        <v>1.5514713755252777E-6</v>
      </c>
      <c r="AI21">
        <v>1.5450428519072319E-6</v>
      </c>
      <c r="AJ21">
        <v>1.574499018579765E-6</v>
      </c>
      <c r="AK21">
        <v>1.5021663216397376E-6</v>
      </c>
      <c r="AL21">
        <v>1.5158141647152097E-6</v>
      </c>
      <c r="AM21">
        <v>1.4946062559520906E-6</v>
      </c>
      <c r="AN21">
        <v>1.5240722950429845E-6</v>
      </c>
      <c r="AO21">
        <v>1.4690764923744905E-6</v>
      </c>
      <c r="AP21">
        <v>1.6347317225677629E-6</v>
      </c>
      <c r="AQ21">
        <v>1.5469059992827426E-6</v>
      </c>
      <c r="AR21">
        <v>1.4099849689996835E-6</v>
      </c>
      <c r="AS21">
        <v>1.5025215673693748E-6</v>
      </c>
      <c r="AT21">
        <v>1.5056953801005598E-6</v>
      </c>
      <c r="AU21">
        <v>1.5024336509375728E-6</v>
      </c>
      <c r="AV21">
        <v>1.525845459027632E-6</v>
      </c>
      <c r="AW21">
        <v>1.5179976306039521E-6</v>
      </c>
      <c r="AX21">
        <v>1.5672096789628043E-6</v>
      </c>
      <c r="AY21">
        <v>1.5588001631214801E-6</v>
      </c>
      <c r="AZ21">
        <v>1.5508284647510162E-6</v>
      </c>
      <c r="BA21">
        <v>1.4201233171001078E-6</v>
      </c>
      <c r="BB21">
        <v>1.5513474779417491E-6</v>
      </c>
      <c r="BC21">
        <v>1.5344819245726412E-6</v>
      </c>
      <c r="BD21">
        <v>1.4706954580202623E-6</v>
      </c>
      <c r="BE21">
        <v>1.5214981565708427E-6</v>
      </c>
      <c r="BF21">
        <v>1.4857257439540123E-6</v>
      </c>
      <c r="BG21">
        <v>1.4823405373434697E-6</v>
      </c>
      <c r="BH21">
        <v>1.5157211965977606E-6</v>
      </c>
      <c r="BI21">
        <v>1.6041658677917124E-6</v>
      </c>
      <c r="BJ21">
        <v>1.54417189224609E-6</v>
      </c>
      <c r="BK21">
        <v>1.561483302703874E-6</v>
      </c>
      <c r="BL21">
        <v>1.579347318178181E-6</v>
      </c>
      <c r="BM21">
        <v>1.4809724036068841E-6</v>
      </c>
      <c r="BN21">
        <v>1.5550974200571486E-6</v>
      </c>
      <c r="BO21">
        <v>1.4965032723283521E-6</v>
      </c>
      <c r="BP21">
        <v>1.4800138584260384E-6</v>
      </c>
      <c r="BQ21">
        <v>1.5536974635890274E-6</v>
      </c>
      <c r="BR21">
        <v>1.5585702838439772E-6</v>
      </c>
      <c r="BS21">
        <v>1.5644009779300219E-6</v>
      </c>
      <c r="BT21">
        <v>1.5506949995337911E-6</v>
      </c>
      <c r="BU21">
        <v>1.5071048851422261E-6</v>
      </c>
      <c r="BV21">
        <v>1.4835656922811208E-6</v>
      </c>
      <c r="BW21">
        <v>1.4868741584935646E-6</v>
      </c>
      <c r="BX21">
        <v>1.5522246558958897E-6</v>
      </c>
      <c r="BY21">
        <v>1.5249598672325123E-6</v>
      </c>
      <c r="BZ21">
        <v>1.5343717420940934E-6</v>
      </c>
      <c r="CA21">
        <v>1.5166324435242529E-6</v>
      </c>
      <c r="CB21">
        <v>1.5160388340401996E-6</v>
      </c>
      <c r="CC21">
        <v>1.4903886021519807E-6</v>
      </c>
      <c r="CD21">
        <v>1.4898892546463788E-6</v>
      </c>
      <c r="CE21">
        <v>1.5898439572539806E-6</v>
      </c>
      <c r="CF21">
        <v>1.5605666831653687E-6</v>
      </c>
      <c r="CG21">
        <v>1.5002129157001003E-6</v>
      </c>
      <c r="CH21">
        <v>1.5625734004725063E-6</v>
      </c>
      <c r="CI21">
        <v>1.5621275562251304E-6</v>
      </c>
      <c r="CJ21">
        <v>1.5438691712251247E-6</v>
      </c>
      <c r="CK21">
        <v>1.4582994846806868E-6</v>
      </c>
      <c r="CL21">
        <v>1.5064621328970392E-6</v>
      </c>
      <c r="CM21">
        <v>1.5195154940617541E-6</v>
      </c>
      <c r="CN21">
        <v>1.5473203887788231E-6</v>
      </c>
      <c r="CO21">
        <v>1.6147586817048215E-6</v>
      </c>
      <c r="CP21">
        <v>1.5630564238770852E-6</v>
      </c>
      <c r="CQ21">
        <v>1.5896571715405988E-6</v>
      </c>
      <c r="CR21">
        <v>1.6116330946499577E-6</v>
      </c>
      <c r="CS21">
        <v>1.4379497926768647E-6</v>
      </c>
      <c r="CT21">
        <v>1.531138370670786E-6</v>
      </c>
      <c r="CU21">
        <v>1.539614222701872E-6</v>
      </c>
      <c r="CV21">
        <v>1.5219306154642884E-6</v>
      </c>
      <c r="CW21">
        <v>1.5068406637948027E-6</v>
      </c>
    </row>
    <row r="22" spans="1:101" x14ac:dyDescent="0.25">
      <c r="A22" t="s">
        <v>39</v>
      </c>
      <c r="B22">
        <v>2.3139669885214681E-4</v>
      </c>
      <c r="C22">
        <v>2.3061436055590962E-4</v>
      </c>
      <c r="D22">
        <v>2.3732793914421168E-4</v>
      </c>
      <c r="E22">
        <v>2.5342218299204605E-4</v>
      </c>
      <c r="F22">
        <v>2.4300367335815254E-4</v>
      </c>
      <c r="G22">
        <v>2.3571502171094015E-4</v>
      </c>
      <c r="H22">
        <v>2.4947949671758659E-4</v>
      </c>
      <c r="I22">
        <v>2.3159032909691619E-4</v>
      </c>
      <c r="J22">
        <v>2.4035378424887735E-4</v>
      </c>
      <c r="K22">
        <v>2.4270065890724148E-4</v>
      </c>
      <c r="L22">
        <v>2.4854518276971161E-4</v>
      </c>
      <c r="M22">
        <v>2.389617223652031E-4</v>
      </c>
      <c r="N22">
        <v>2.3602927763255295E-4</v>
      </c>
      <c r="O22">
        <v>2.2802502514492317E-4</v>
      </c>
      <c r="P22">
        <v>2.3650906393309499E-4</v>
      </c>
      <c r="Q22">
        <v>2.2936769678213149E-4</v>
      </c>
      <c r="R22">
        <v>2.3353838030601144E-4</v>
      </c>
      <c r="S22">
        <v>2.261650359771708E-4</v>
      </c>
      <c r="T22">
        <v>2.4054565321086194E-4</v>
      </c>
      <c r="U22">
        <v>2.3490945633593003E-4</v>
      </c>
      <c r="V22">
        <v>2.302493503859724E-4</v>
      </c>
      <c r="W22">
        <v>2.3103330458132119E-4</v>
      </c>
      <c r="X22">
        <v>2.4216610335429275E-4</v>
      </c>
      <c r="Y22">
        <v>2.3166151691847721E-4</v>
      </c>
      <c r="Z22">
        <v>2.3976198191360894E-4</v>
      </c>
      <c r="AA22">
        <v>2.3963438267982979E-4</v>
      </c>
      <c r="AB22">
        <v>2.4524846206996746E-4</v>
      </c>
      <c r="AC22">
        <v>2.3900954094436633E-4</v>
      </c>
      <c r="AD22">
        <v>2.3448694196144738E-4</v>
      </c>
      <c r="AE22">
        <v>2.2357893936156056E-4</v>
      </c>
      <c r="AF22">
        <v>2.4679007067988321E-4</v>
      </c>
      <c r="AG22">
        <v>2.3331847111110284E-4</v>
      </c>
      <c r="AH22">
        <v>2.3397498891465258E-4</v>
      </c>
      <c r="AI22">
        <v>2.340397660366989E-4</v>
      </c>
      <c r="AJ22">
        <v>2.3506066817429835E-4</v>
      </c>
      <c r="AK22">
        <v>2.474997384257474E-4</v>
      </c>
      <c r="AL22">
        <v>2.3124061487183808E-4</v>
      </c>
      <c r="AM22">
        <v>2.3182635981133196E-4</v>
      </c>
      <c r="AN22">
        <v>2.3477814472906529E-4</v>
      </c>
      <c r="AO22">
        <v>2.3806397895709996E-4</v>
      </c>
      <c r="AP22">
        <v>2.5291935176316216E-4</v>
      </c>
      <c r="AQ22">
        <v>2.3619121943832845E-4</v>
      </c>
      <c r="AR22">
        <v>2.3913019014143856E-4</v>
      </c>
      <c r="AS22">
        <v>2.2817257298868499E-4</v>
      </c>
      <c r="AT22">
        <v>2.4357028204834673E-4</v>
      </c>
      <c r="AU22">
        <v>2.382251629926512E-4</v>
      </c>
      <c r="AV22">
        <v>2.4379150961927287E-4</v>
      </c>
      <c r="AW22">
        <v>2.3656496918687977E-4</v>
      </c>
      <c r="AX22">
        <v>2.2703741519607262E-4</v>
      </c>
      <c r="AY22">
        <v>2.40085831514241E-4</v>
      </c>
      <c r="AZ22">
        <v>2.4160952935707553E-4</v>
      </c>
      <c r="BA22">
        <v>2.3383048992780289E-4</v>
      </c>
      <c r="BB22">
        <v>2.3343418888067293E-4</v>
      </c>
      <c r="BC22">
        <v>2.2368966373535024E-4</v>
      </c>
      <c r="BD22">
        <v>2.4401877209679636E-4</v>
      </c>
      <c r="BE22">
        <v>2.2495182147610901E-4</v>
      </c>
      <c r="BF22">
        <v>2.3077513128745515E-4</v>
      </c>
      <c r="BG22">
        <v>2.2515352978317308E-4</v>
      </c>
      <c r="BH22">
        <v>2.4587648918690964E-4</v>
      </c>
      <c r="BI22">
        <v>2.2518386243207522E-4</v>
      </c>
      <c r="BJ22">
        <v>2.522608237605316E-4</v>
      </c>
      <c r="BK22">
        <v>2.3352706054469182E-4</v>
      </c>
      <c r="BL22">
        <v>2.4305523711578802E-4</v>
      </c>
      <c r="BM22">
        <v>2.315684364902763E-4</v>
      </c>
      <c r="BN22">
        <v>2.4815682112159891E-4</v>
      </c>
      <c r="BO22">
        <v>2.2862392999925771E-4</v>
      </c>
      <c r="BP22">
        <v>2.3848916196991614E-4</v>
      </c>
      <c r="BQ22">
        <v>2.3655782021487847E-4</v>
      </c>
      <c r="BR22">
        <v>2.4625383651947244E-4</v>
      </c>
      <c r="BS22">
        <v>2.2879346632677543E-4</v>
      </c>
      <c r="BT22">
        <v>2.3246586698970977E-4</v>
      </c>
      <c r="BU22">
        <v>2.4080860800922092E-4</v>
      </c>
      <c r="BV22">
        <v>2.3635206353248215E-4</v>
      </c>
      <c r="BW22">
        <v>2.4085344977876514E-4</v>
      </c>
      <c r="BX22">
        <v>2.3965053534853411E-4</v>
      </c>
      <c r="BY22">
        <v>2.2432697278585562E-4</v>
      </c>
      <c r="BZ22">
        <v>2.4530898831212188E-4</v>
      </c>
      <c r="CA22">
        <v>2.3992689962501075E-4</v>
      </c>
      <c r="CB22">
        <v>2.3428841346386105E-4</v>
      </c>
      <c r="CC22">
        <v>2.4130899392981066E-4</v>
      </c>
      <c r="CD22">
        <v>2.3862052638869342E-4</v>
      </c>
      <c r="CE22">
        <v>2.3690408303580782E-4</v>
      </c>
      <c r="CF22">
        <v>2.3706955076604352E-4</v>
      </c>
      <c r="CG22">
        <v>2.3270887134707065E-4</v>
      </c>
      <c r="CH22">
        <v>2.3304383447372796E-4</v>
      </c>
      <c r="CI22">
        <v>2.5050658500597634E-4</v>
      </c>
      <c r="CJ22">
        <v>2.3507098611073206E-4</v>
      </c>
      <c r="CK22">
        <v>2.5652312962715995E-4</v>
      </c>
      <c r="CL22">
        <v>2.3581584376424378E-4</v>
      </c>
      <c r="CM22">
        <v>2.4086058585975027E-4</v>
      </c>
      <c r="CN22">
        <v>2.5398104101281691E-4</v>
      </c>
      <c r="CO22">
        <v>2.4962386996486705E-4</v>
      </c>
      <c r="CP22">
        <v>2.4267509716245156E-4</v>
      </c>
      <c r="CQ22">
        <v>2.3739800784346887E-4</v>
      </c>
      <c r="CR22">
        <v>2.3979160282527922E-4</v>
      </c>
      <c r="CS22">
        <v>2.248459377629726E-4</v>
      </c>
      <c r="CT22">
        <v>2.5143154331731642E-4</v>
      </c>
      <c r="CU22">
        <v>2.4029512748035599E-4</v>
      </c>
      <c r="CV22">
        <v>2.3782012994392197E-4</v>
      </c>
      <c r="CW22">
        <v>2.3057130131483986E-4</v>
      </c>
    </row>
    <row r="23" spans="1:101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42</v>
      </c>
      <c r="B24">
        <v>2.0835386178186415E-3</v>
      </c>
      <c r="C24">
        <v>2.0370044242783453E-3</v>
      </c>
      <c r="D24">
        <v>2.2348303721442826E-3</v>
      </c>
      <c r="E24">
        <v>2.1418926103348333E-3</v>
      </c>
      <c r="F24">
        <v>2.1033191390112563E-3</v>
      </c>
      <c r="G24">
        <v>2.1184455374442875E-3</v>
      </c>
      <c r="H24">
        <v>2.1738858277943903E-3</v>
      </c>
      <c r="I24">
        <v>2.1849864131278317E-3</v>
      </c>
      <c r="J24">
        <v>2.1592038899323346E-3</v>
      </c>
      <c r="K24">
        <v>2.244391856722872E-3</v>
      </c>
      <c r="L24">
        <v>2.172814503406588E-3</v>
      </c>
      <c r="M24">
        <v>2.0657218537778995E-3</v>
      </c>
      <c r="N24">
        <v>2.1743321092589883E-3</v>
      </c>
      <c r="O24">
        <v>2.1011635769603333E-3</v>
      </c>
      <c r="P24">
        <v>2.2389207414554566E-3</v>
      </c>
      <c r="Q24">
        <v>2.1783836247607521E-3</v>
      </c>
      <c r="R24">
        <v>2.3305994005072971E-3</v>
      </c>
      <c r="S24">
        <v>2.0878589148335853E-3</v>
      </c>
      <c r="T24">
        <v>2.0716709361379704E-3</v>
      </c>
      <c r="U24">
        <v>2.1668455826995966E-3</v>
      </c>
      <c r="V24">
        <v>2.0899708530664422E-3</v>
      </c>
      <c r="W24">
        <v>2.1976374821613531E-3</v>
      </c>
      <c r="X24">
        <v>2.1755680924011637E-3</v>
      </c>
      <c r="Y24">
        <v>2.0857323729384569E-3</v>
      </c>
      <c r="Z24">
        <v>2.1375844893159876E-3</v>
      </c>
      <c r="AA24">
        <v>2.3119230589172361E-3</v>
      </c>
      <c r="AB24">
        <v>2.0575340186721708E-3</v>
      </c>
      <c r="AC24">
        <v>2.2339850147519054E-3</v>
      </c>
      <c r="AD24">
        <v>2.2335669241034411E-3</v>
      </c>
      <c r="AE24">
        <v>2.2175215806778188E-3</v>
      </c>
      <c r="AF24">
        <v>2.0859120734620746E-3</v>
      </c>
      <c r="AG24">
        <v>2.1148349550379106E-3</v>
      </c>
      <c r="AH24">
        <v>2.2080239645173669E-3</v>
      </c>
      <c r="AI24">
        <v>2.0989584157465836E-3</v>
      </c>
      <c r="AJ24">
        <v>2.1758376374418895E-3</v>
      </c>
      <c r="AK24">
        <v>2.1467406139190877E-3</v>
      </c>
      <c r="AL24">
        <v>2.1130444942245767E-3</v>
      </c>
      <c r="AM24">
        <v>2.1539790746302394E-3</v>
      </c>
      <c r="AN24">
        <v>2.120559250240777E-3</v>
      </c>
      <c r="AO24">
        <v>2.0882718610970375E-3</v>
      </c>
      <c r="AP24">
        <v>2.2219029485075386E-3</v>
      </c>
      <c r="AQ24">
        <v>2.103609839299617E-3</v>
      </c>
      <c r="AR24">
        <v>2.2028175243868106E-3</v>
      </c>
      <c r="AS24">
        <v>2.1163755685471614E-3</v>
      </c>
      <c r="AT24">
        <v>2.2470219883511948E-3</v>
      </c>
      <c r="AU24">
        <v>2.1487932231509109E-3</v>
      </c>
      <c r="AV24">
        <v>2.0969735785016379E-3</v>
      </c>
      <c r="AW24">
        <v>2.1240038668049101E-3</v>
      </c>
      <c r="AX24">
        <v>2.2131241677584516E-3</v>
      </c>
      <c r="AY24">
        <v>2.1490006302889221E-3</v>
      </c>
      <c r="AZ24">
        <v>2.0984177718556579E-3</v>
      </c>
      <c r="BA24">
        <v>1.9749739280649232E-3</v>
      </c>
      <c r="BB24">
        <v>2.1959022746670985E-3</v>
      </c>
      <c r="BC24">
        <v>2.0680133709270738E-3</v>
      </c>
      <c r="BD24">
        <v>2.2941388799442219E-3</v>
      </c>
      <c r="BE24">
        <v>2.1261153143502525E-3</v>
      </c>
      <c r="BF24">
        <v>2.1749430740951063E-3</v>
      </c>
      <c r="BG24">
        <v>2.1469203529571133E-3</v>
      </c>
      <c r="BH24">
        <v>2.2671831278668806E-3</v>
      </c>
      <c r="BI24">
        <v>2.0473219527630277E-3</v>
      </c>
      <c r="BJ24">
        <v>2.1477229453642456E-3</v>
      </c>
      <c r="BK24">
        <v>2.1596888156275333E-3</v>
      </c>
      <c r="BL24">
        <v>2.1900679448212034E-3</v>
      </c>
      <c r="BM24">
        <v>2.1601815558022395E-3</v>
      </c>
      <c r="BN24">
        <v>2.1613085444147696E-3</v>
      </c>
      <c r="BO24">
        <v>1.998926138977614E-3</v>
      </c>
      <c r="BP24">
        <v>2.1727054496083723E-3</v>
      </c>
      <c r="BQ24">
        <v>2.1625904206920973E-3</v>
      </c>
      <c r="BR24">
        <v>2.1576492927813801E-3</v>
      </c>
      <c r="BS24">
        <v>2.2180461651479244E-3</v>
      </c>
      <c r="BT24">
        <v>2.0759852303293635E-3</v>
      </c>
      <c r="BU24">
        <v>2.0461325662913289E-3</v>
      </c>
      <c r="BV24">
        <v>2.253670216937453E-3</v>
      </c>
      <c r="BW24">
        <v>2.1630249085010989E-3</v>
      </c>
      <c r="BX24">
        <v>2.2298580481117064E-3</v>
      </c>
      <c r="BY24">
        <v>2.0471266646367226E-3</v>
      </c>
      <c r="BZ24">
        <v>2.2800235666506439E-3</v>
      </c>
      <c r="CA24">
        <v>2.1950276933399081E-3</v>
      </c>
      <c r="CB24">
        <v>2.1037142934710335E-3</v>
      </c>
      <c r="CC24">
        <v>2.0479189386323872E-3</v>
      </c>
      <c r="CD24">
        <v>2.1440655792295334E-3</v>
      </c>
      <c r="CE24">
        <v>2.166357840000183E-3</v>
      </c>
      <c r="CF24">
        <v>2.3009556005037495E-3</v>
      </c>
      <c r="CG24">
        <v>2.2552034839673075E-3</v>
      </c>
      <c r="CH24">
        <v>2.1212904807960667E-3</v>
      </c>
      <c r="CI24">
        <v>2.2376333519548912E-3</v>
      </c>
      <c r="CJ24">
        <v>2.1828257832081674E-3</v>
      </c>
      <c r="CK24">
        <v>2.134233764568165E-3</v>
      </c>
      <c r="CL24">
        <v>2.2640110432807607E-3</v>
      </c>
      <c r="CM24">
        <v>2.2045786708507959E-3</v>
      </c>
      <c r="CN24">
        <v>2.2370749743075543E-3</v>
      </c>
      <c r="CO24">
        <v>2.1589573984945819E-3</v>
      </c>
      <c r="CP24">
        <v>2.2336972244569263E-3</v>
      </c>
      <c r="CQ24">
        <v>2.3018933812021937E-3</v>
      </c>
      <c r="CR24">
        <v>2.3112984304564806E-3</v>
      </c>
      <c r="CS24">
        <v>2.2082258472121293E-3</v>
      </c>
      <c r="CT24">
        <v>2.244673440737885E-3</v>
      </c>
      <c r="CU24">
        <v>2.1133745634512851E-3</v>
      </c>
      <c r="CV24">
        <v>2.083588908587326E-3</v>
      </c>
      <c r="CW24">
        <v>2.0940349918974126E-3</v>
      </c>
    </row>
    <row r="25" spans="1:101" x14ac:dyDescent="0.25">
      <c r="A25" t="s">
        <v>43</v>
      </c>
      <c r="B25">
        <v>1.4471897049070336E-3</v>
      </c>
      <c r="C25">
        <v>1.4577652843680252E-3</v>
      </c>
      <c r="D25">
        <v>1.4848381028940733E-3</v>
      </c>
      <c r="E25">
        <v>1.4254796575426192E-3</v>
      </c>
      <c r="F25">
        <v>1.4390810206026175E-3</v>
      </c>
      <c r="G25">
        <v>1.4282644261244246E-3</v>
      </c>
      <c r="H25">
        <v>1.5081022844641312E-3</v>
      </c>
      <c r="I25">
        <v>1.4193219631424023E-3</v>
      </c>
      <c r="J25">
        <v>1.4669478999263287E-3</v>
      </c>
      <c r="K25">
        <v>1.4707290155555966E-3</v>
      </c>
      <c r="L25">
        <v>1.425397713481105E-3</v>
      </c>
      <c r="M25">
        <v>1.4272206901383019E-3</v>
      </c>
      <c r="N25">
        <v>1.4148877434386224E-3</v>
      </c>
      <c r="O25">
        <v>1.4521393625929854E-3</v>
      </c>
      <c r="P25">
        <v>1.4522915628115034E-3</v>
      </c>
      <c r="Q25">
        <v>1.4464143679488728E-3</v>
      </c>
      <c r="R25">
        <v>1.4541002489778098E-3</v>
      </c>
      <c r="S25">
        <v>1.3768242923002975E-3</v>
      </c>
      <c r="T25">
        <v>1.4415772271646661E-3</v>
      </c>
      <c r="U25">
        <v>1.5160547691313701E-3</v>
      </c>
      <c r="V25">
        <v>1.3917615143564366E-3</v>
      </c>
      <c r="W25">
        <v>1.4125918821344685E-3</v>
      </c>
      <c r="X25">
        <v>1.4411013579467662E-3</v>
      </c>
      <c r="Y25">
        <v>1.4888533243207435E-3</v>
      </c>
      <c r="Z25">
        <v>1.3763170537938762E-3</v>
      </c>
      <c r="AA25">
        <v>1.4834567351045902E-3</v>
      </c>
      <c r="AB25">
        <v>1.4457911050632846E-3</v>
      </c>
      <c r="AC25">
        <v>1.4113114530103104E-3</v>
      </c>
      <c r="AD25">
        <v>1.4790649466542133E-3</v>
      </c>
      <c r="AE25">
        <v>1.4580493832094879E-3</v>
      </c>
      <c r="AF25">
        <v>1.4749645051814664E-3</v>
      </c>
      <c r="AG25">
        <v>1.4473677327828465E-3</v>
      </c>
      <c r="AH25">
        <v>1.4494814768131231E-3</v>
      </c>
      <c r="AI25">
        <v>1.4117689253280313E-3</v>
      </c>
      <c r="AJ25">
        <v>1.4295242411119791E-3</v>
      </c>
      <c r="AK25">
        <v>1.3429399942827083E-3</v>
      </c>
      <c r="AL25">
        <v>1.4534236790762105E-3</v>
      </c>
      <c r="AM25">
        <v>1.4822124340462834E-3</v>
      </c>
      <c r="AN25">
        <v>1.464787975135983E-3</v>
      </c>
      <c r="AO25">
        <v>1.4731640943995558E-3</v>
      </c>
      <c r="AP25">
        <v>1.5307709676009283E-3</v>
      </c>
      <c r="AQ25">
        <v>1.3234277229035728E-3</v>
      </c>
      <c r="AR25">
        <v>1.5018156743894727E-3</v>
      </c>
      <c r="AS25">
        <v>1.4899117109341165E-3</v>
      </c>
      <c r="AT25">
        <v>1.57108208297349E-3</v>
      </c>
      <c r="AU25">
        <v>1.3914862283662089E-3</v>
      </c>
      <c r="AV25">
        <v>1.5213176489605111E-3</v>
      </c>
      <c r="AW25">
        <v>1.4330849898746558E-3</v>
      </c>
      <c r="AX25">
        <v>1.3848921180115729E-3</v>
      </c>
      <c r="AY25">
        <v>1.4844428676416513E-3</v>
      </c>
      <c r="AZ25">
        <v>1.3913173934297729E-3</v>
      </c>
      <c r="BA25">
        <v>1.4623407543275211E-3</v>
      </c>
      <c r="BB25">
        <v>1.5124548529170888E-3</v>
      </c>
      <c r="BC25">
        <v>1.4664501081220959E-3</v>
      </c>
      <c r="BD25">
        <v>1.4517574817170726E-3</v>
      </c>
      <c r="BE25">
        <v>1.5131073402956433E-3</v>
      </c>
      <c r="BF25">
        <v>1.5024051092877024E-3</v>
      </c>
      <c r="BG25">
        <v>1.3757279551990307E-3</v>
      </c>
      <c r="BH25">
        <v>1.4730620096398619E-3</v>
      </c>
      <c r="BI25">
        <v>1.4971187235853015E-3</v>
      </c>
      <c r="BJ25">
        <v>1.449183830476791E-3</v>
      </c>
      <c r="BK25">
        <v>1.5470458898839833E-3</v>
      </c>
      <c r="BL25">
        <v>1.4656835919410953E-3</v>
      </c>
      <c r="BM25">
        <v>1.3644867973284611E-3</v>
      </c>
      <c r="BN25">
        <v>1.4953117709743731E-3</v>
      </c>
      <c r="BO25">
        <v>1.4205337548368786E-3</v>
      </c>
      <c r="BP25">
        <v>1.4475302548866266E-3</v>
      </c>
      <c r="BQ25">
        <v>1.4251968752344655E-3</v>
      </c>
      <c r="BR25">
        <v>1.4713936576001908E-3</v>
      </c>
      <c r="BS25">
        <v>1.4518032483990279E-3</v>
      </c>
      <c r="BT25">
        <v>1.4602660632269202E-3</v>
      </c>
      <c r="BU25">
        <v>1.4489197850066061E-3</v>
      </c>
      <c r="BV25">
        <v>1.4266809152764888E-3</v>
      </c>
      <c r="BW25">
        <v>1.5898318977998652E-3</v>
      </c>
      <c r="BX25">
        <v>1.4179743591450215E-3</v>
      </c>
      <c r="BY25">
        <v>1.404721023937239E-3</v>
      </c>
      <c r="BZ25">
        <v>1.4905061026628246E-3</v>
      </c>
      <c r="CA25">
        <v>1.4156627008264763E-3</v>
      </c>
      <c r="CB25">
        <v>1.4546902225020006E-3</v>
      </c>
      <c r="CC25">
        <v>1.5378988682875575E-3</v>
      </c>
      <c r="CD25">
        <v>1.4897690136629769E-3</v>
      </c>
      <c r="CE25">
        <v>1.473886414133026E-3</v>
      </c>
      <c r="CF25">
        <v>1.5239887712606617E-3</v>
      </c>
      <c r="CG25">
        <v>1.4457663442484184E-3</v>
      </c>
      <c r="CH25">
        <v>1.4839002190145971E-3</v>
      </c>
      <c r="CI25">
        <v>1.4670052549656857E-3</v>
      </c>
      <c r="CJ25">
        <v>1.5427770556797667E-3</v>
      </c>
      <c r="CK25">
        <v>1.5017027302553657E-3</v>
      </c>
      <c r="CL25">
        <v>1.4394721812707183E-3</v>
      </c>
      <c r="CM25">
        <v>1.4249554388229679E-3</v>
      </c>
      <c r="CN25">
        <v>1.5355668291164453E-3</v>
      </c>
      <c r="CO25">
        <v>1.5066807060939006E-3</v>
      </c>
      <c r="CP25">
        <v>1.4559284553856051E-3</v>
      </c>
      <c r="CQ25">
        <v>1.4320462912549184E-3</v>
      </c>
      <c r="CR25">
        <v>1.4299362450428128E-3</v>
      </c>
      <c r="CS25">
        <v>1.5273696910946795E-3</v>
      </c>
      <c r="CT25">
        <v>1.4860731968354966E-3</v>
      </c>
      <c r="CU25">
        <v>1.4405653925142245E-3</v>
      </c>
      <c r="CV25">
        <v>1.4307960485846368E-3</v>
      </c>
      <c r="CW25">
        <v>1.4895866491957813E-3</v>
      </c>
    </row>
    <row r="26" spans="1:101" x14ac:dyDescent="0.25">
      <c r="A26" t="s">
        <v>45</v>
      </c>
      <c r="B26">
        <v>6.4139758288133411E-2</v>
      </c>
      <c r="C26">
        <v>5.778754653526616E-2</v>
      </c>
      <c r="D26">
        <v>6.6450650426069818E-2</v>
      </c>
      <c r="E26">
        <v>6.2229332496234836E-2</v>
      </c>
      <c r="F26">
        <v>6.0823152937825122E-2</v>
      </c>
      <c r="G26">
        <v>6.0482299181319941E-2</v>
      </c>
      <c r="H26">
        <v>6.2760482236586035E-2</v>
      </c>
      <c r="I26">
        <v>6.4995542335149953E-2</v>
      </c>
      <c r="J26">
        <v>6.3378466099992398E-2</v>
      </c>
      <c r="K26">
        <v>6.2076061697625001E-2</v>
      </c>
      <c r="L26">
        <v>6.3931149023227371E-2</v>
      </c>
      <c r="M26">
        <v>6.4246348386962429E-2</v>
      </c>
      <c r="N26">
        <v>6.410701600618407E-2</v>
      </c>
      <c r="O26">
        <v>6.2448710064426045E-2</v>
      </c>
      <c r="P26">
        <v>6.0600650817005303E-2</v>
      </c>
      <c r="Q26">
        <v>6.608655627254971E-2</v>
      </c>
      <c r="R26">
        <v>6.2989096763104269E-2</v>
      </c>
      <c r="S26">
        <v>5.7524681302326373E-2</v>
      </c>
      <c r="T26">
        <v>6.1836834210010384E-2</v>
      </c>
      <c r="U26">
        <v>6.2569688299213208E-2</v>
      </c>
      <c r="V26">
        <v>6.4687306392617008E-2</v>
      </c>
      <c r="W26">
        <v>6.4582837484511185E-2</v>
      </c>
      <c r="X26">
        <v>6.1831178366445805E-2</v>
      </c>
      <c r="Y26">
        <v>6.3724970588197358E-2</v>
      </c>
      <c r="Z26">
        <v>6.1870632786646992E-2</v>
      </c>
      <c r="AA26">
        <v>6.6921835678755912E-2</v>
      </c>
      <c r="AB26">
        <v>6.3249903486951101E-2</v>
      </c>
      <c r="AC26">
        <v>6.069265907362436E-2</v>
      </c>
      <c r="AD26">
        <v>6.654296675529299E-2</v>
      </c>
      <c r="AE26">
        <v>6.3558641189477044E-2</v>
      </c>
      <c r="AF26">
        <v>6.5936697778881212E-2</v>
      </c>
      <c r="AG26">
        <v>6.2361096031380937E-2</v>
      </c>
      <c r="AH26">
        <v>6.4586367057283059E-2</v>
      </c>
      <c r="AI26">
        <v>6.3094800815132274E-2</v>
      </c>
      <c r="AJ26">
        <v>6.2392828625473434E-2</v>
      </c>
      <c r="AK26">
        <v>6.0901720530059593E-2</v>
      </c>
      <c r="AL26">
        <v>6.1329937145040606E-2</v>
      </c>
      <c r="AM26">
        <v>6.058575975194426E-2</v>
      </c>
      <c r="AN26">
        <v>6.4730340951529686E-2</v>
      </c>
      <c r="AO26">
        <v>6.3044836989337202E-2</v>
      </c>
      <c r="AP26">
        <v>6.5328423702133667E-2</v>
      </c>
      <c r="AQ26">
        <v>6.3950204269132643E-2</v>
      </c>
      <c r="AR26">
        <v>6.0701132555437243E-2</v>
      </c>
      <c r="AS26">
        <v>6.1795071442114435E-2</v>
      </c>
      <c r="AT26">
        <v>6.2011618902353384E-2</v>
      </c>
      <c r="AU26">
        <v>6.4407106897460639E-2</v>
      </c>
      <c r="AV26">
        <v>6.4881310354540658E-2</v>
      </c>
      <c r="AW26">
        <v>6.4067955229529877E-2</v>
      </c>
      <c r="AX26">
        <v>6.6648761221778E-2</v>
      </c>
      <c r="AY26">
        <v>6.3329703599101242E-2</v>
      </c>
      <c r="AZ26">
        <v>6.4377034620435147E-2</v>
      </c>
      <c r="BA26">
        <v>5.9643668030701015E-2</v>
      </c>
      <c r="BB26">
        <v>6.3527717445331769E-2</v>
      </c>
      <c r="BC26">
        <v>6.2061215905754433E-2</v>
      </c>
      <c r="BD26">
        <v>6.3889917044348737E-2</v>
      </c>
      <c r="BE26">
        <v>6.2456296350648199E-2</v>
      </c>
      <c r="BF26">
        <v>6.3286369045888483E-2</v>
      </c>
      <c r="BG26">
        <v>6.1849612715820665E-2</v>
      </c>
      <c r="BH26">
        <v>6.5488477460338174E-2</v>
      </c>
      <c r="BI26">
        <v>6.3821084333084102E-2</v>
      </c>
      <c r="BJ26">
        <v>6.2722519180972131E-2</v>
      </c>
      <c r="BK26">
        <v>6.4957252342337429E-2</v>
      </c>
      <c r="BL26">
        <v>6.4926940708914152E-2</v>
      </c>
      <c r="BM26">
        <v>6.3318591497758828E-2</v>
      </c>
      <c r="BN26">
        <v>6.4415402235449615E-2</v>
      </c>
      <c r="BO26">
        <v>6.1813323854505615E-2</v>
      </c>
      <c r="BP26">
        <v>6.0888715870799422E-2</v>
      </c>
      <c r="BQ26">
        <v>6.6296709463661424E-2</v>
      </c>
      <c r="BR26">
        <v>6.6167880507462418E-2</v>
      </c>
      <c r="BS26">
        <v>6.5922931842001681E-2</v>
      </c>
      <c r="BT26">
        <v>6.5274142186787731E-2</v>
      </c>
      <c r="BU26">
        <v>6.346817959247994E-2</v>
      </c>
      <c r="BV26">
        <v>6.4052056251664949E-2</v>
      </c>
      <c r="BW26">
        <v>6.2100625537339256E-2</v>
      </c>
      <c r="BX26">
        <v>6.2453775070492927E-2</v>
      </c>
      <c r="BY26">
        <v>6.216588598786324E-2</v>
      </c>
      <c r="BZ26">
        <v>6.3058357935369416E-2</v>
      </c>
      <c r="CA26">
        <v>6.3586707732810444E-2</v>
      </c>
      <c r="CB26">
        <v>6.0991395053127971E-2</v>
      </c>
      <c r="CC26">
        <v>6.2956339671132441E-2</v>
      </c>
      <c r="CD26">
        <v>6.3969766245831325E-2</v>
      </c>
      <c r="CE26">
        <v>6.3698303980978505E-2</v>
      </c>
      <c r="CF26">
        <v>6.4301028013468292E-2</v>
      </c>
      <c r="CG26">
        <v>6.5599538540502308E-2</v>
      </c>
      <c r="CH26">
        <v>6.5516007752859026E-2</v>
      </c>
      <c r="CI26">
        <v>6.4494995739801317E-2</v>
      </c>
      <c r="CJ26">
        <v>6.3571571180396788E-2</v>
      </c>
      <c r="CK26">
        <v>6.203302912204639E-2</v>
      </c>
      <c r="CL26">
        <v>6.6554256954611507E-2</v>
      </c>
      <c r="CM26">
        <v>6.4766244462127726E-2</v>
      </c>
      <c r="CN26">
        <v>6.6459096527063458E-2</v>
      </c>
      <c r="CO26">
        <v>6.361730197503096E-2</v>
      </c>
      <c r="CP26">
        <v>6.3864561662176342E-2</v>
      </c>
      <c r="CQ26">
        <v>6.4053261775535414E-2</v>
      </c>
      <c r="CR26">
        <v>6.449745324343463E-2</v>
      </c>
      <c r="CS26">
        <v>6.1783945497129268E-2</v>
      </c>
      <c r="CT26">
        <v>6.4863849226231854E-2</v>
      </c>
      <c r="CU26">
        <v>5.9543736696803594E-2</v>
      </c>
      <c r="CV26">
        <v>6.5641920185168137E-2</v>
      </c>
      <c r="CW26">
        <v>6.2363641638249659E-2</v>
      </c>
    </row>
    <row r="27" spans="1:101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47</v>
      </c>
      <c r="B28">
        <v>8.3395540179213325E-4</v>
      </c>
      <c r="C28">
        <v>8.2299183739349582E-4</v>
      </c>
      <c r="D28">
        <v>8.696307715602375E-4</v>
      </c>
      <c r="E28">
        <v>8.7776580605980286E-4</v>
      </c>
      <c r="F28">
        <v>8.3948817533447101E-4</v>
      </c>
      <c r="G28">
        <v>8.0575202677602288E-4</v>
      </c>
      <c r="H28">
        <v>8.5931961133723213E-4</v>
      </c>
      <c r="I28">
        <v>8.2829954668374049E-4</v>
      </c>
      <c r="J28">
        <v>8.1691165233346971E-4</v>
      </c>
      <c r="K28">
        <v>8.880095804486665E-4</v>
      </c>
      <c r="L28">
        <v>8.5837060332247532E-4</v>
      </c>
      <c r="M28">
        <v>8.128896255113644E-4</v>
      </c>
      <c r="N28">
        <v>8.027273091018931E-4</v>
      </c>
      <c r="O28">
        <v>8.3058193905846168E-4</v>
      </c>
      <c r="P28">
        <v>8.0403321415620482E-4</v>
      </c>
      <c r="Q28">
        <v>8.4038623499957301E-4</v>
      </c>
      <c r="R28">
        <v>8.8586388823655654E-4</v>
      </c>
      <c r="S28">
        <v>8.2239830974196451E-4</v>
      </c>
      <c r="T28">
        <v>8.1177615589959385E-4</v>
      </c>
      <c r="U28">
        <v>8.3666774686323557E-4</v>
      </c>
      <c r="V28">
        <v>8.1416830721521994E-4</v>
      </c>
      <c r="W28">
        <v>8.1702708806744245E-4</v>
      </c>
      <c r="X28">
        <v>8.1270339495202639E-4</v>
      </c>
      <c r="Y28">
        <v>8.5694427596325724E-4</v>
      </c>
      <c r="Z28">
        <v>8.2510959369194834E-4</v>
      </c>
      <c r="AA28">
        <v>8.2282618347610911E-4</v>
      </c>
      <c r="AB28">
        <v>8.4764683969155118E-4</v>
      </c>
      <c r="AC28">
        <v>7.9686881900008211E-4</v>
      </c>
      <c r="AD28">
        <v>8.2170536042994007E-4</v>
      </c>
      <c r="AE28">
        <v>7.8184101753109845E-4</v>
      </c>
      <c r="AF28">
        <v>8.5601062905726107E-4</v>
      </c>
      <c r="AG28">
        <v>8.3542091237125387E-4</v>
      </c>
      <c r="AH28">
        <v>8.2872843553110503E-4</v>
      </c>
      <c r="AI28">
        <v>8.0892166539906429E-4</v>
      </c>
      <c r="AJ28">
        <v>8.6035042953090115E-4</v>
      </c>
      <c r="AK28">
        <v>8.8973854313218392E-4</v>
      </c>
      <c r="AL28">
        <v>8.4462619749577908E-4</v>
      </c>
      <c r="AM28">
        <v>8.4633814681909147E-4</v>
      </c>
      <c r="AN28">
        <v>8.6498801939566858E-4</v>
      </c>
      <c r="AO28">
        <v>8.5934642664236226E-4</v>
      </c>
      <c r="AP28">
        <v>8.4639806254969692E-4</v>
      </c>
      <c r="AQ28">
        <v>8.4264573967055933E-4</v>
      </c>
      <c r="AR28">
        <v>8.2328706126057508E-4</v>
      </c>
      <c r="AS28">
        <v>8.4230577000653879E-4</v>
      </c>
      <c r="AT28">
        <v>8.2632453212593362E-4</v>
      </c>
      <c r="AU28">
        <v>8.5842843491184867E-4</v>
      </c>
      <c r="AV28">
        <v>8.6200074458573283E-4</v>
      </c>
      <c r="AW28">
        <v>8.3546002541691423E-4</v>
      </c>
      <c r="AX28">
        <v>8.5973484623193578E-4</v>
      </c>
      <c r="AY28">
        <v>8.6076031319101828E-4</v>
      </c>
      <c r="AZ28">
        <v>8.4088207712929713E-4</v>
      </c>
      <c r="BA28">
        <v>8.7943147673595276E-4</v>
      </c>
      <c r="BB28">
        <v>8.0413503300836599E-4</v>
      </c>
      <c r="BC28">
        <v>8.4317359256070234E-4</v>
      </c>
      <c r="BD28">
        <v>8.3769169626680571E-4</v>
      </c>
      <c r="BE28">
        <v>8.2952006576955141E-4</v>
      </c>
      <c r="BF28">
        <v>8.7886306565586694E-4</v>
      </c>
      <c r="BG28">
        <v>8.1331561792094792E-4</v>
      </c>
      <c r="BH28">
        <v>8.5874829911624978E-4</v>
      </c>
      <c r="BI28">
        <v>8.4412142530776121E-4</v>
      </c>
      <c r="BJ28">
        <v>8.2830955932895951E-4</v>
      </c>
      <c r="BK28">
        <v>8.4149202221130398E-4</v>
      </c>
      <c r="BL28">
        <v>8.3938046181337381E-4</v>
      </c>
      <c r="BM28">
        <v>8.4349565482216566E-4</v>
      </c>
      <c r="BN28">
        <v>8.6702942288068594E-4</v>
      </c>
      <c r="BO28">
        <v>8.2051971635165944E-4</v>
      </c>
      <c r="BP28">
        <v>8.3454775457770516E-4</v>
      </c>
      <c r="BQ28">
        <v>8.4496722527731066E-4</v>
      </c>
      <c r="BR28">
        <v>8.879375021871882E-4</v>
      </c>
      <c r="BS28">
        <v>8.102656768905382E-4</v>
      </c>
      <c r="BT28">
        <v>8.5730201017091207E-4</v>
      </c>
      <c r="BU28">
        <v>8.4672471067515965E-4</v>
      </c>
      <c r="BV28">
        <v>8.409540907873879E-4</v>
      </c>
      <c r="BW28">
        <v>8.4209310919141668E-4</v>
      </c>
      <c r="BX28">
        <v>8.1472153409176617E-4</v>
      </c>
      <c r="BY28">
        <v>8.3846295318067057E-4</v>
      </c>
      <c r="BZ28">
        <v>8.8370560114165158E-4</v>
      </c>
      <c r="CA28">
        <v>8.1892231090387299E-4</v>
      </c>
      <c r="CB28">
        <v>8.4122078390175465E-4</v>
      </c>
      <c r="CC28">
        <v>8.4327449352301421E-4</v>
      </c>
      <c r="CD28">
        <v>8.7787138575756804E-4</v>
      </c>
      <c r="CE28">
        <v>8.8523469800800951E-4</v>
      </c>
      <c r="CF28">
        <v>8.7076616045505726E-4</v>
      </c>
      <c r="CG28">
        <v>8.2190696920632789E-4</v>
      </c>
      <c r="CH28">
        <v>8.8734255291025453E-4</v>
      </c>
      <c r="CI28">
        <v>8.3804213942043472E-4</v>
      </c>
      <c r="CJ28">
        <v>8.1010531964975532E-4</v>
      </c>
      <c r="CK28">
        <v>8.550774481600762E-4</v>
      </c>
      <c r="CL28">
        <v>8.5158734711949082E-4</v>
      </c>
      <c r="CM28">
        <v>8.6595698905261918E-4</v>
      </c>
      <c r="CN28">
        <v>8.5276851498876567E-4</v>
      </c>
      <c r="CO28">
        <v>9.078408002061131E-4</v>
      </c>
      <c r="CP28">
        <v>8.9086132651266733E-4</v>
      </c>
      <c r="CQ28">
        <v>8.718730720917436E-4</v>
      </c>
      <c r="CR28">
        <v>8.5503764671077283E-4</v>
      </c>
      <c r="CS28">
        <v>8.5181343168097123E-4</v>
      </c>
      <c r="CT28">
        <v>8.5063437562964324E-4</v>
      </c>
      <c r="CU28">
        <v>8.115814393848161E-4</v>
      </c>
      <c r="CV28">
        <v>8.7443719031890304E-4</v>
      </c>
      <c r="CW28">
        <v>8.3768613612370663E-4</v>
      </c>
    </row>
    <row r="29" spans="1:101" x14ac:dyDescent="0.25">
      <c r="A29" t="s">
        <v>50</v>
      </c>
      <c r="B29">
        <v>1.5053222456886683E-3</v>
      </c>
      <c r="C29">
        <v>1.466396253489036E-3</v>
      </c>
      <c r="D29">
        <v>1.5659489841878605E-3</v>
      </c>
      <c r="E29">
        <v>1.5498237488637732E-3</v>
      </c>
      <c r="F29">
        <v>1.5069939588139589E-3</v>
      </c>
      <c r="G29">
        <v>1.4574487303312459E-3</v>
      </c>
      <c r="H29">
        <v>1.5833941754166518E-3</v>
      </c>
      <c r="I29">
        <v>1.5462593670092764E-3</v>
      </c>
      <c r="J29">
        <v>1.472654839332048E-3</v>
      </c>
      <c r="K29">
        <v>1.4625432846030004E-3</v>
      </c>
      <c r="L29">
        <v>1.6082914588717494E-3</v>
      </c>
      <c r="M29">
        <v>1.5324459417582357E-3</v>
      </c>
      <c r="N29">
        <v>1.5414795470338508E-3</v>
      </c>
      <c r="O29">
        <v>1.5144063590982828E-3</v>
      </c>
      <c r="P29">
        <v>1.527051652317733E-3</v>
      </c>
      <c r="Q29">
        <v>1.513528120519496E-3</v>
      </c>
      <c r="R29">
        <v>1.5573336555315155E-3</v>
      </c>
      <c r="S29">
        <v>1.4825931961935221E-3</v>
      </c>
      <c r="T29">
        <v>1.4822101506670358E-3</v>
      </c>
      <c r="U29">
        <v>1.5458476922623721E-3</v>
      </c>
      <c r="V29">
        <v>1.5634498355866146E-3</v>
      </c>
      <c r="W29">
        <v>1.5146577198047074E-3</v>
      </c>
      <c r="X29">
        <v>1.6286467269694873E-3</v>
      </c>
      <c r="Y29">
        <v>1.5766573732866039E-3</v>
      </c>
      <c r="Z29">
        <v>1.5507164997768865E-3</v>
      </c>
      <c r="AA29">
        <v>1.5665570562570061E-3</v>
      </c>
      <c r="AB29">
        <v>1.5928835303285725E-3</v>
      </c>
      <c r="AC29">
        <v>1.5194212183144962E-3</v>
      </c>
      <c r="AD29">
        <v>1.5644807880530029E-3</v>
      </c>
      <c r="AE29">
        <v>1.6212879041928904E-3</v>
      </c>
      <c r="AF29">
        <v>1.5828483585907415E-3</v>
      </c>
      <c r="AG29">
        <v>1.4011585477080729E-3</v>
      </c>
      <c r="AH29">
        <v>1.5832193052630161E-3</v>
      </c>
      <c r="AI29">
        <v>1.5484310786274924E-3</v>
      </c>
      <c r="AJ29">
        <v>1.4118523972857378E-3</v>
      </c>
      <c r="AK29">
        <v>1.5193733381938029E-3</v>
      </c>
      <c r="AL29">
        <v>1.5040473058697569E-3</v>
      </c>
      <c r="AM29">
        <v>1.6145830125486493E-3</v>
      </c>
      <c r="AN29">
        <v>1.503984865193806E-3</v>
      </c>
      <c r="AO29">
        <v>1.5554248202777742E-3</v>
      </c>
      <c r="AP29">
        <v>1.634370417986822E-3</v>
      </c>
      <c r="AQ29">
        <v>1.5182462678728322E-3</v>
      </c>
      <c r="AR29">
        <v>1.5602463430567366E-3</v>
      </c>
      <c r="AS29">
        <v>1.54723933375925E-3</v>
      </c>
      <c r="AT29">
        <v>1.5105431740667218E-3</v>
      </c>
      <c r="AU29">
        <v>1.5116168913281468E-3</v>
      </c>
      <c r="AV29">
        <v>1.5238670955975697E-3</v>
      </c>
      <c r="AW29">
        <v>1.5893189542510329E-3</v>
      </c>
      <c r="AX29">
        <v>1.4948888461103931E-3</v>
      </c>
      <c r="AY29">
        <v>1.6135513255085684E-3</v>
      </c>
      <c r="AZ29">
        <v>1.5764835797215263E-3</v>
      </c>
      <c r="BA29">
        <v>1.5448158517739653E-3</v>
      </c>
      <c r="BB29">
        <v>1.5967691996472907E-3</v>
      </c>
      <c r="BC29">
        <v>1.5099520834750881E-3</v>
      </c>
      <c r="BD29">
        <v>1.5266105776898275E-3</v>
      </c>
      <c r="BE29">
        <v>1.591609255590206E-3</v>
      </c>
      <c r="BF29">
        <v>1.5766624187215149E-3</v>
      </c>
      <c r="BG29">
        <v>1.4778069554242663E-3</v>
      </c>
      <c r="BH29">
        <v>1.4880144790673355E-3</v>
      </c>
      <c r="BI29">
        <v>1.5828596049819726E-3</v>
      </c>
      <c r="BJ29">
        <v>1.5650789179890259E-3</v>
      </c>
      <c r="BK29">
        <v>1.5768585948428909E-3</v>
      </c>
      <c r="BL29">
        <v>1.5725183186781502E-3</v>
      </c>
      <c r="BM29">
        <v>1.4887679723840522E-3</v>
      </c>
      <c r="BN29">
        <v>1.575629522857851E-3</v>
      </c>
      <c r="BO29">
        <v>1.6347678573774833E-3</v>
      </c>
      <c r="BP29">
        <v>1.5422211898916899E-3</v>
      </c>
      <c r="BQ29">
        <v>1.5612556898651172E-3</v>
      </c>
      <c r="BR29">
        <v>1.5653626536349502E-3</v>
      </c>
      <c r="BS29">
        <v>1.6239822215434992E-3</v>
      </c>
      <c r="BT29">
        <v>1.5038926831297706E-3</v>
      </c>
      <c r="BU29">
        <v>1.5624005537342889E-3</v>
      </c>
      <c r="BV29">
        <v>1.5982036637217465E-3</v>
      </c>
      <c r="BW29">
        <v>1.5865214212657374E-3</v>
      </c>
      <c r="BX29">
        <v>1.5163441011489516E-3</v>
      </c>
      <c r="BY29">
        <v>1.5482459061681032E-3</v>
      </c>
      <c r="BZ29">
        <v>1.6069427437525145E-3</v>
      </c>
      <c r="CA29">
        <v>1.6889901335247278E-3</v>
      </c>
      <c r="CB29">
        <v>1.5909908050693482E-3</v>
      </c>
      <c r="CC29">
        <v>1.5959913097151628E-3</v>
      </c>
      <c r="CD29">
        <v>1.4613072156065853E-3</v>
      </c>
      <c r="CE29">
        <v>1.5530297990816908E-3</v>
      </c>
      <c r="CF29">
        <v>1.5057423407511298E-3</v>
      </c>
      <c r="CG29">
        <v>1.4617755260421135E-3</v>
      </c>
      <c r="CH29">
        <v>1.568749375912093E-3</v>
      </c>
      <c r="CI29">
        <v>1.5145977697492861E-3</v>
      </c>
      <c r="CJ29">
        <v>1.5042573391056998E-3</v>
      </c>
      <c r="CK29">
        <v>1.5677142616334545E-3</v>
      </c>
      <c r="CL29">
        <v>1.5523151010796482E-3</v>
      </c>
      <c r="CM29">
        <v>1.5077338317310766E-3</v>
      </c>
      <c r="CN29">
        <v>1.6986466482544426E-3</v>
      </c>
      <c r="CO29">
        <v>1.5250864625999034E-3</v>
      </c>
      <c r="CP29">
        <v>1.5110046186880997E-3</v>
      </c>
      <c r="CQ29">
        <v>1.602451982275706E-3</v>
      </c>
      <c r="CR29">
        <v>1.6567100172481971E-3</v>
      </c>
      <c r="CS29">
        <v>1.498985728428387E-3</v>
      </c>
      <c r="CT29">
        <v>1.5393554775400067E-3</v>
      </c>
      <c r="CU29">
        <v>1.5011450946978316E-3</v>
      </c>
      <c r="CV29">
        <v>1.5741812583869724E-3</v>
      </c>
      <c r="CW29">
        <v>1.5365774684944673E-3</v>
      </c>
    </row>
    <row r="30" spans="1:101" x14ac:dyDescent="0.25">
      <c r="A30" t="s">
        <v>51</v>
      </c>
      <c r="B30">
        <v>2.7580571332688881E-3</v>
      </c>
      <c r="C30">
        <v>2.7729566466805195E-3</v>
      </c>
      <c r="D30">
        <v>2.9087695935384695E-3</v>
      </c>
      <c r="E30">
        <v>2.8647241367803244E-3</v>
      </c>
      <c r="F30">
        <v>2.9101145604432028E-3</v>
      </c>
      <c r="G30">
        <v>2.7459820003437052E-3</v>
      </c>
      <c r="H30">
        <v>3.0958074049977232E-3</v>
      </c>
      <c r="I30">
        <v>2.8263935267118351E-3</v>
      </c>
      <c r="J30">
        <v>2.8092697710875672E-3</v>
      </c>
      <c r="K30">
        <v>2.8308027299764689E-3</v>
      </c>
      <c r="L30">
        <v>3.1044205552953692E-3</v>
      </c>
      <c r="M30">
        <v>2.7980509174773734E-3</v>
      </c>
      <c r="N30">
        <v>2.6386492234503683E-3</v>
      </c>
      <c r="O30">
        <v>2.7994991893941254E-3</v>
      </c>
      <c r="P30">
        <v>2.8067081078199715E-3</v>
      </c>
      <c r="Q30">
        <v>2.7957136076321083E-3</v>
      </c>
      <c r="R30">
        <v>2.8613160229582625E-3</v>
      </c>
      <c r="S30">
        <v>2.8389350854804672E-3</v>
      </c>
      <c r="T30">
        <v>2.7714946337135428E-3</v>
      </c>
      <c r="U30">
        <v>2.8065194864664309E-3</v>
      </c>
      <c r="V30">
        <v>2.9073973462050168E-3</v>
      </c>
      <c r="W30">
        <v>2.8254539602716763E-3</v>
      </c>
      <c r="X30">
        <v>2.7332099771367967E-3</v>
      </c>
      <c r="Y30">
        <v>2.8378640072382476E-3</v>
      </c>
      <c r="Z30">
        <v>2.8488141990094052E-3</v>
      </c>
      <c r="AA30">
        <v>3.0409035111091122E-3</v>
      </c>
      <c r="AB30">
        <v>2.8724386359670747E-3</v>
      </c>
      <c r="AC30">
        <v>2.7385304704117671E-3</v>
      </c>
      <c r="AD30">
        <v>2.8926920527591331E-3</v>
      </c>
      <c r="AE30">
        <v>2.700341693294501E-3</v>
      </c>
      <c r="AF30">
        <v>2.8591743985355357E-3</v>
      </c>
      <c r="AG30">
        <v>2.8625344857319541E-3</v>
      </c>
      <c r="AH30">
        <v>2.8681248676966109E-3</v>
      </c>
      <c r="AI30">
        <v>2.7084593206788137E-3</v>
      </c>
      <c r="AJ30">
        <v>2.9011420390661138E-3</v>
      </c>
      <c r="AK30">
        <v>2.8518199735108282E-3</v>
      </c>
      <c r="AL30">
        <v>2.7880061943827755E-3</v>
      </c>
      <c r="AM30">
        <v>2.7352006454002763E-3</v>
      </c>
      <c r="AN30">
        <v>2.7642912106511036E-3</v>
      </c>
      <c r="AO30">
        <v>2.8651131781045193E-3</v>
      </c>
      <c r="AP30">
        <v>2.8037648092983864E-3</v>
      </c>
      <c r="AQ30">
        <v>2.9283064317618813E-3</v>
      </c>
      <c r="AR30">
        <v>2.8693423490315025E-3</v>
      </c>
      <c r="AS30">
        <v>2.8270251549122817E-3</v>
      </c>
      <c r="AT30">
        <v>3.0672684191608954E-3</v>
      </c>
      <c r="AU30">
        <v>2.8142028393442725E-3</v>
      </c>
      <c r="AV30">
        <v>3.0056228719937826E-3</v>
      </c>
      <c r="AW30">
        <v>2.753887016357219E-3</v>
      </c>
      <c r="AX30">
        <v>2.8931798311339152E-3</v>
      </c>
      <c r="AY30">
        <v>2.972979473082333E-3</v>
      </c>
      <c r="AZ30">
        <v>2.7818207719238677E-3</v>
      </c>
      <c r="BA30">
        <v>2.8719291425298335E-3</v>
      </c>
      <c r="BB30">
        <v>2.7810539422460775E-3</v>
      </c>
      <c r="BC30">
        <v>2.9534796390769552E-3</v>
      </c>
      <c r="BD30">
        <v>2.7642635482866373E-3</v>
      </c>
      <c r="BE30">
        <v>2.7927081066056406E-3</v>
      </c>
      <c r="BF30">
        <v>2.9062347839688258E-3</v>
      </c>
      <c r="BG30">
        <v>2.7311824143165112E-3</v>
      </c>
      <c r="BH30">
        <v>2.7085429068837079E-3</v>
      </c>
      <c r="BI30">
        <v>2.7643136706676534E-3</v>
      </c>
      <c r="BJ30">
        <v>2.886985266012978E-3</v>
      </c>
      <c r="BK30">
        <v>2.8063030808263925E-3</v>
      </c>
      <c r="BL30">
        <v>2.9134487806858982E-3</v>
      </c>
      <c r="BM30">
        <v>2.8086199884383794E-3</v>
      </c>
      <c r="BN30">
        <v>2.788748636155088E-3</v>
      </c>
      <c r="BO30">
        <v>2.8311712550611471E-3</v>
      </c>
      <c r="BP30">
        <v>2.7901773326269755E-3</v>
      </c>
      <c r="BQ30">
        <v>2.7646620033378445E-3</v>
      </c>
      <c r="BR30">
        <v>2.9859176816184017E-3</v>
      </c>
      <c r="BS30">
        <v>2.8660576386597167E-3</v>
      </c>
      <c r="BT30">
        <v>2.8393012758273503E-3</v>
      </c>
      <c r="BU30">
        <v>2.772864484705389E-3</v>
      </c>
      <c r="BV30">
        <v>2.9444412617525575E-3</v>
      </c>
      <c r="BW30">
        <v>2.8233238174861616E-3</v>
      </c>
      <c r="BX30">
        <v>2.9146020385354106E-3</v>
      </c>
      <c r="BY30">
        <v>2.7154398168956224E-3</v>
      </c>
      <c r="BZ30">
        <v>2.9999694895993601E-3</v>
      </c>
      <c r="CA30">
        <v>2.830459481155951E-3</v>
      </c>
      <c r="CB30">
        <v>2.761725765524204E-3</v>
      </c>
      <c r="CC30">
        <v>2.841675871831172E-3</v>
      </c>
      <c r="CD30">
        <v>2.9229596307169606E-3</v>
      </c>
      <c r="CE30">
        <v>2.9688608669225023E-3</v>
      </c>
      <c r="CF30">
        <v>2.8664341686507949E-3</v>
      </c>
      <c r="CG30">
        <v>2.6642968298035601E-3</v>
      </c>
      <c r="CH30">
        <v>2.9500113309831356E-3</v>
      </c>
      <c r="CI30">
        <v>2.8413213630730421E-3</v>
      </c>
      <c r="CJ30">
        <v>3.0133053691193115E-3</v>
      </c>
      <c r="CK30">
        <v>2.8409061245523418E-3</v>
      </c>
      <c r="CL30">
        <v>3.1078269618570208E-3</v>
      </c>
      <c r="CM30">
        <v>2.8897975663960264E-3</v>
      </c>
      <c r="CN30">
        <v>2.9547292515895523E-3</v>
      </c>
      <c r="CO30">
        <v>3.0551888114585019E-3</v>
      </c>
      <c r="CP30">
        <v>2.8323477842056312E-3</v>
      </c>
      <c r="CQ30">
        <v>2.8629112756365753E-3</v>
      </c>
      <c r="CR30">
        <v>2.8066891695240478E-3</v>
      </c>
      <c r="CS30">
        <v>2.9686168371295912E-3</v>
      </c>
      <c r="CT30">
        <v>2.850884590262566E-3</v>
      </c>
      <c r="CU30">
        <v>2.8010839445685113E-3</v>
      </c>
      <c r="CV30">
        <v>3.0142885791964356E-3</v>
      </c>
      <c r="CW30">
        <v>2.8123170653458355E-3</v>
      </c>
    </row>
    <row r="31" spans="1:101" x14ac:dyDescent="0.25">
      <c r="A31" t="s">
        <v>52</v>
      </c>
      <c r="B31">
        <v>7.1491541416966546E-4</v>
      </c>
      <c r="C31">
        <v>6.9752720964042642E-4</v>
      </c>
      <c r="D31">
        <v>7.1995360583606291E-4</v>
      </c>
      <c r="E31">
        <v>7.0251957014931911E-4</v>
      </c>
      <c r="F31">
        <v>7.3284872951826733E-4</v>
      </c>
      <c r="G31">
        <v>6.9707017182633663E-4</v>
      </c>
      <c r="H31">
        <v>7.0053484838742579E-4</v>
      </c>
      <c r="I31">
        <v>7.3972794243641572E-4</v>
      </c>
      <c r="J31">
        <v>7.252354887997231E-4</v>
      </c>
      <c r="K31">
        <v>7.5492198399866942E-4</v>
      </c>
      <c r="L31">
        <v>6.9540167842484669E-4</v>
      </c>
      <c r="M31">
        <v>7.2023518034411383E-4</v>
      </c>
      <c r="N31">
        <v>7.280537420948864E-4</v>
      </c>
      <c r="O31">
        <v>6.77832605679545E-4</v>
      </c>
      <c r="P31">
        <v>6.833942543407088E-4</v>
      </c>
      <c r="Q31">
        <v>7.1581646815196292E-4</v>
      </c>
      <c r="R31">
        <v>7.3205447732660586E-4</v>
      </c>
      <c r="S31">
        <v>7.3548677369018368E-4</v>
      </c>
      <c r="T31">
        <v>6.8775658758816278E-4</v>
      </c>
      <c r="U31">
        <v>7.2439902997688569E-4</v>
      </c>
      <c r="V31">
        <v>7.2364838892125948E-4</v>
      </c>
      <c r="W31">
        <v>7.3465916742548431E-4</v>
      </c>
      <c r="X31">
        <v>7.2048347234740029E-4</v>
      </c>
      <c r="Y31">
        <v>7.2335472842960087E-4</v>
      </c>
      <c r="Z31">
        <v>6.7720979461477612E-4</v>
      </c>
      <c r="AA31">
        <v>7.1728023061317736E-4</v>
      </c>
      <c r="AB31">
        <v>7.3317329689701885E-4</v>
      </c>
      <c r="AC31">
        <v>6.9063554935605998E-4</v>
      </c>
      <c r="AD31">
        <v>7.3966477802550991E-4</v>
      </c>
      <c r="AE31">
        <v>7.1877036479206524E-4</v>
      </c>
      <c r="AF31">
        <v>6.9666412010389335E-4</v>
      </c>
      <c r="AG31">
        <v>7.152693289025759E-4</v>
      </c>
      <c r="AH31">
        <v>7.0899444817661443E-4</v>
      </c>
      <c r="AI31">
        <v>7.0620157102832212E-4</v>
      </c>
      <c r="AJ31">
        <v>7.2019501677682144E-4</v>
      </c>
      <c r="AK31">
        <v>7.5815729666416369E-4</v>
      </c>
      <c r="AL31">
        <v>6.8019793118288363E-4</v>
      </c>
      <c r="AM31">
        <v>7.0254427948231136E-4</v>
      </c>
      <c r="AN31">
        <v>7.1033505667162571E-4</v>
      </c>
      <c r="AO31">
        <v>7.0065663003861071E-4</v>
      </c>
      <c r="AP31">
        <v>7.6468719707140369E-4</v>
      </c>
      <c r="AQ31">
        <v>7.1895787974870476E-4</v>
      </c>
      <c r="AR31">
        <v>7.3835574232259359E-4</v>
      </c>
      <c r="AS31">
        <v>7.1389928312884973E-4</v>
      </c>
      <c r="AT31">
        <v>7.3227471461551183E-4</v>
      </c>
      <c r="AU31">
        <v>7.1756582438869596E-4</v>
      </c>
      <c r="AV31">
        <v>7.1962162220671534E-4</v>
      </c>
      <c r="AW31">
        <v>7.0691890803349915E-4</v>
      </c>
      <c r="AX31">
        <v>6.8976624870278446E-4</v>
      </c>
      <c r="AY31">
        <v>7.0319087111004512E-4</v>
      </c>
      <c r="AZ31">
        <v>7.1803420271761927E-4</v>
      </c>
      <c r="BA31">
        <v>7.2139797934449269E-4</v>
      </c>
      <c r="BB31">
        <v>7.0384960368905446E-4</v>
      </c>
      <c r="BC31">
        <v>7.1229331920835844E-4</v>
      </c>
      <c r="BD31">
        <v>7.1236314025877815E-4</v>
      </c>
      <c r="BE31">
        <v>7.2442058535012409E-4</v>
      </c>
      <c r="BF31">
        <v>7.0725737868919955E-4</v>
      </c>
      <c r="BG31">
        <v>7.2230787651675278E-4</v>
      </c>
      <c r="BH31">
        <v>7.4557617795831363E-4</v>
      </c>
      <c r="BI31">
        <v>7.2433182143968715E-4</v>
      </c>
      <c r="BJ31">
        <v>6.9940041081646166E-4</v>
      </c>
      <c r="BK31">
        <v>7.5424827373344922E-4</v>
      </c>
      <c r="BL31">
        <v>7.6057725475787324E-4</v>
      </c>
      <c r="BM31">
        <v>6.887841869479439E-4</v>
      </c>
      <c r="BN31">
        <v>7.1928163145848001E-4</v>
      </c>
      <c r="BO31">
        <v>6.7839064823358678E-4</v>
      </c>
      <c r="BP31">
        <v>7.3053439176178102E-4</v>
      </c>
      <c r="BQ31">
        <v>7.2172422736284728E-4</v>
      </c>
      <c r="BR31">
        <v>7.1807378292938371E-4</v>
      </c>
      <c r="BS31">
        <v>7.5968213764604151E-4</v>
      </c>
      <c r="BT31">
        <v>7.1719968254756194E-4</v>
      </c>
      <c r="BU31">
        <v>7.1642542787339928E-4</v>
      </c>
      <c r="BV31">
        <v>7.483751509296296E-4</v>
      </c>
      <c r="BW31">
        <v>6.9051734283368004E-4</v>
      </c>
      <c r="BX31">
        <v>7.2989427886204546E-4</v>
      </c>
      <c r="BY31">
        <v>7.0968312421257253E-4</v>
      </c>
      <c r="BZ31">
        <v>7.496806339037489E-4</v>
      </c>
      <c r="CA31">
        <v>7.0763661463887993E-4</v>
      </c>
      <c r="CB31">
        <v>7.0457004335421698E-4</v>
      </c>
      <c r="CC31">
        <v>7.3740096653584846E-4</v>
      </c>
      <c r="CD31">
        <v>7.2455678112247021E-4</v>
      </c>
      <c r="CE31">
        <v>7.5835301982549543E-4</v>
      </c>
      <c r="CF31">
        <v>7.66251324678703E-4</v>
      </c>
      <c r="CG31">
        <v>7.1789395370188975E-4</v>
      </c>
      <c r="CH31">
        <v>6.9292627010465941E-4</v>
      </c>
      <c r="CI31">
        <v>7.5223184929733994E-4</v>
      </c>
      <c r="CJ31">
        <v>7.4112533600144154E-4</v>
      </c>
      <c r="CK31">
        <v>7.240937975841053E-4</v>
      </c>
      <c r="CL31">
        <v>7.2701638303368738E-4</v>
      </c>
      <c r="CM31">
        <v>7.4126965717618925E-4</v>
      </c>
      <c r="CN31">
        <v>7.373602737847574E-4</v>
      </c>
      <c r="CO31">
        <v>7.5136932724088076E-4</v>
      </c>
      <c r="CP31">
        <v>7.3832112785200102E-4</v>
      </c>
      <c r="CQ31">
        <v>7.2674257975350372E-4</v>
      </c>
      <c r="CR31">
        <v>7.277860056564469E-4</v>
      </c>
      <c r="CS31">
        <v>7.0615512817990764E-4</v>
      </c>
      <c r="CT31">
        <v>7.2132274854804011E-4</v>
      </c>
      <c r="CU31">
        <v>7.2464738671055521E-4</v>
      </c>
      <c r="CV31">
        <v>7.3182551300093207E-4</v>
      </c>
      <c r="CW31">
        <v>7.1359207268395215E-4</v>
      </c>
    </row>
    <row r="32" spans="1:101" x14ac:dyDescent="0.25">
      <c r="A32" t="s">
        <v>53</v>
      </c>
      <c r="B32">
        <v>9.9473295542028923E-4</v>
      </c>
      <c r="C32">
        <v>1.024638180545713E-3</v>
      </c>
      <c r="D32">
        <v>9.8155763622203868E-4</v>
      </c>
      <c r="E32">
        <v>9.8595048941470731E-4</v>
      </c>
      <c r="F32">
        <v>9.9906615996487149E-4</v>
      </c>
      <c r="G32">
        <v>9.8103343817898688E-4</v>
      </c>
      <c r="H32">
        <v>1.0127120075531372E-3</v>
      </c>
      <c r="I32">
        <v>1.0185981271880447E-3</v>
      </c>
      <c r="J32">
        <v>9.9794551795956876E-4</v>
      </c>
      <c r="K32">
        <v>1.0072623816663961E-3</v>
      </c>
      <c r="L32">
        <v>9.9296398611001843E-4</v>
      </c>
      <c r="M32">
        <v>9.583857227649273E-4</v>
      </c>
      <c r="N32">
        <v>9.7600503160761188E-4</v>
      </c>
      <c r="O32">
        <v>9.7233937879508245E-4</v>
      </c>
      <c r="P32">
        <v>1.0553041080264198E-3</v>
      </c>
      <c r="Q32">
        <v>9.5762171081436459E-4</v>
      </c>
      <c r="R32">
        <v>1.0310421414162641E-3</v>
      </c>
      <c r="S32">
        <v>1.0016107433834707E-3</v>
      </c>
      <c r="T32">
        <v>9.8404045368942743E-4</v>
      </c>
      <c r="U32">
        <v>9.8143479543354216E-4</v>
      </c>
      <c r="V32">
        <v>9.9587741030437603E-4</v>
      </c>
      <c r="W32">
        <v>9.8904867337874834E-4</v>
      </c>
      <c r="X32">
        <v>1.0424788291980677E-3</v>
      </c>
      <c r="Y32">
        <v>9.2235737277375181E-4</v>
      </c>
      <c r="Z32">
        <v>9.9516196716800307E-4</v>
      </c>
      <c r="AA32">
        <v>9.7984991478070808E-4</v>
      </c>
      <c r="AB32">
        <v>1.0210744176110203E-3</v>
      </c>
      <c r="AC32">
        <v>9.3523072441100699E-4</v>
      </c>
      <c r="AD32">
        <v>9.6908690972478907E-4</v>
      </c>
      <c r="AE32">
        <v>9.7884924720010539E-4</v>
      </c>
      <c r="AF32">
        <v>1.050919724561335E-3</v>
      </c>
      <c r="AG32">
        <v>1.0235851391891923E-3</v>
      </c>
      <c r="AH32">
        <v>1.0349686119950283E-3</v>
      </c>
      <c r="AI32">
        <v>9.6146048751638092E-4</v>
      </c>
      <c r="AJ32">
        <v>1.0432291215919415E-3</v>
      </c>
      <c r="AK32">
        <v>9.5441676240225529E-4</v>
      </c>
      <c r="AL32">
        <v>9.7693831423235791E-4</v>
      </c>
      <c r="AM32">
        <v>9.5650685560622311E-4</v>
      </c>
      <c r="AN32">
        <v>9.924637767691881E-4</v>
      </c>
      <c r="AO32">
        <v>9.6611883702407198E-4</v>
      </c>
      <c r="AP32">
        <v>1.0398903038116034E-3</v>
      </c>
      <c r="AQ32">
        <v>1.0171394619170446E-3</v>
      </c>
      <c r="AR32">
        <v>9.4341215261147069E-4</v>
      </c>
      <c r="AS32">
        <v>9.8663480653222329E-4</v>
      </c>
      <c r="AT32">
        <v>1.0172533919441092E-3</v>
      </c>
      <c r="AU32">
        <v>9.807208198138941E-4</v>
      </c>
      <c r="AV32">
        <v>1.0376502794213268E-3</v>
      </c>
      <c r="AW32">
        <v>1.0337589175419524E-3</v>
      </c>
      <c r="AX32">
        <v>1.04335609996137E-3</v>
      </c>
      <c r="AY32">
        <v>9.5275882547955781E-4</v>
      </c>
      <c r="AZ32">
        <v>1.0029631154621524E-3</v>
      </c>
      <c r="BA32">
        <v>9.8134341082334558E-4</v>
      </c>
      <c r="BB32">
        <v>1.0104297642882132E-3</v>
      </c>
      <c r="BC32">
        <v>9.6585363778424742E-4</v>
      </c>
      <c r="BD32">
        <v>1.067557190872002E-3</v>
      </c>
      <c r="BE32">
        <v>9.3384934843295897E-4</v>
      </c>
      <c r="BF32">
        <v>1.0044321266540789E-3</v>
      </c>
      <c r="BG32">
        <v>9.4953519294137582E-4</v>
      </c>
      <c r="BH32">
        <v>1.0010578543098632E-3</v>
      </c>
      <c r="BI32">
        <v>1.0038154509499555E-3</v>
      </c>
      <c r="BJ32">
        <v>9.9834723499322487E-4</v>
      </c>
      <c r="BK32">
        <v>1.020073077503671E-3</v>
      </c>
      <c r="BL32">
        <v>1.0264699472639349E-3</v>
      </c>
      <c r="BM32">
        <v>9.6899036906905448E-4</v>
      </c>
      <c r="BN32">
        <v>1.0415057248165992E-3</v>
      </c>
      <c r="BO32">
        <v>9.9198365963073252E-4</v>
      </c>
      <c r="BP32">
        <v>9.8708626865469189E-4</v>
      </c>
      <c r="BQ32">
        <v>1.0274927052850785E-3</v>
      </c>
      <c r="BR32">
        <v>1.0015682242773794E-3</v>
      </c>
      <c r="BS32">
        <v>1.0199844533267219E-3</v>
      </c>
      <c r="BT32">
        <v>1.0136558303708641E-3</v>
      </c>
      <c r="BU32">
        <v>9.8947699971481937E-4</v>
      </c>
      <c r="BV32">
        <v>1.0358747711539976E-3</v>
      </c>
      <c r="BW32">
        <v>1.0334388719363799E-3</v>
      </c>
      <c r="BX32">
        <v>1.0575106814674571E-3</v>
      </c>
      <c r="BY32">
        <v>9.8545004582211273E-4</v>
      </c>
      <c r="BZ32">
        <v>1.032251800597278E-3</v>
      </c>
      <c r="CA32">
        <v>9.9827392854096009E-4</v>
      </c>
      <c r="CB32">
        <v>1.0306149187984375E-3</v>
      </c>
      <c r="CC32">
        <v>9.8874115510451518E-4</v>
      </c>
      <c r="CD32">
        <v>1.0572927188344321E-3</v>
      </c>
      <c r="CE32">
        <v>1.0404400784014376E-3</v>
      </c>
      <c r="CF32">
        <v>1.0044239605722074E-3</v>
      </c>
      <c r="CG32">
        <v>1.0115859432454912E-3</v>
      </c>
      <c r="CH32">
        <v>1.0027362131610641E-3</v>
      </c>
      <c r="CI32">
        <v>1.0304101740985382E-3</v>
      </c>
      <c r="CJ32">
        <v>9.5555903551480586E-4</v>
      </c>
      <c r="CK32">
        <v>1.0028753952801325E-3</v>
      </c>
      <c r="CL32">
        <v>1.0141339096855905E-3</v>
      </c>
      <c r="CM32">
        <v>9.6457749628670638E-4</v>
      </c>
      <c r="CN32">
        <v>1.0424220474162123E-3</v>
      </c>
      <c r="CO32">
        <v>9.9814983823937292E-4</v>
      </c>
      <c r="CP32">
        <v>1.0516766232494584E-3</v>
      </c>
      <c r="CQ32">
        <v>1.0300820246777671E-3</v>
      </c>
      <c r="CR32">
        <v>1.0433054036819947E-3</v>
      </c>
      <c r="CS32">
        <v>1.0005172115223053E-3</v>
      </c>
      <c r="CT32">
        <v>1.0246308372183627E-3</v>
      </c>
      <c r="CU32">
        <v>9.794991413163603E-4</v>
      </c>
      <c r="CV32">
        <v>9.970349349028608E-4</v>
      </c>
      <c r="CW32">
        <v>1.0131398232182088E-3</v>
      </c>
    </row>
    <row r="33" spans="1:101" x14ac:dyDescent="0.25">
      <c r="A33" t="s">
        <v>54</v>
      </c>
      <c r="B33">
        <v>1.7161995889375448E-3</v>
      </c>
      <c r="C33">
        <v>1.8715137764598519E-3</v>
      </c>
      <c r="D33">
        <v>1.733808476409038E-3</v>
      </c>
      <c r="E33">
        <v>1.7579093045914141E-3</v>
      </c>
      <c r="F33">
        <v>1.8055990327699445E-3</v>
      </c>
      <c r="G33">
        <v>1.8769632651681367E-3</v>
      </c>
      <c r="H33">
        <v>1.8765866926143411E-3</v>
      </c>
      <c r="I33">
        <v>1.8743918295420188E-3</v>
      </c>
      <c r="J33">
        <v>1.8218348580608694E-3</v>
      </c>
      <c r="K33">
        <v>1.7736828964180738E-3</v>
      </c>
      <c r="L33">
        <v>1.8057781608105004E-3</v>
      </c>
      <c r="M33">
        <v>1.7672418409101257E-3</v>
      </c>
      <c r="N33">
        <v>1.8518743092697091E-3</v>
      </c>
      <c r="O33">
        <v>1.7356359272105697E-3</v>
      </c>
      <c r="P33">
        <v>1.9295516166201781E-3</v>
      </c>
      <c r="Q33">
        <v>1.7655130573393089E-3</v>
      </c>
      <c r="R33">
        <v>1.7960969233513538E-3</v>
      </c>
      <c r="S33">
        <v>1.7073042371406233E-3</v>
      </c>
      <c r="T33">
        <v>1.8271442147257681E-3</v>
      </c>
      <c r="U33">
        <v>1.8691712739976208E-3</v>
      </c>
      <c r="V33">
        <v>1.7562717883984123E-3</v>
      </c>
      <c r="W33">
        <v>1.7471355717507118E-3</v>
      </c>
      <c r="X33">
        <v>1.9040654469868945E-3</v>
      </c>
      <c r="Y33">
        <v>1.7608764002579227E-3</v>
      </c>
      <c r="Z33">
        <v>1.7756657210806057E-3</v>
      </c>
      <c r="AA33">
        <v>1.926477308757595E-3</v>
      </c>
      <c r="AB33">
        <v>1.7492250085332341E-3</v>
      </c>
      <c r="AC33">
        <v>1.7720212003425383E-3</v>
      </c>
      <c r="AD33">
        <v>1.7653184345985376E-3</v>
      </c>
      <c r="AE33">
        <v>1.8600674754948251E-3</v>
      </c>
      <c r="AF33">
        <v>1.8052989854855795E-3</v>
      </c>
      <c r="AG33">
        <v>1.7625130660598896E-3</v>
      </c>
      <c r="AH33">
        <v>1.8746771668398197E-3</v>
      </c>
      <c r="AI33">
        <v>1.846599160188701E-3</v>
      </c>
      <c r="AJ33">
        <v>1.8177357167053739E-3</v>
      </c>
      <c r="AK33">
        <v>1.9244868624109987E-3</v>
      </c>
      <c r="AL33">
        <v>1.7870583831917229E-3</v>
      </c>
      <c r="AM33">
        <v>1.7717897750919454E-3</v>
      </c>
      <c r="AN33">
        <v>1.7312215121987125E-3</v>
      </c>
      <c r="AO33">
        <v>1.734825305253331E-3</v>
      </c>
      <c r="AP33">
        <v>1.9896500549152762E-3</v>
      </c>
      <c r="AQ33">
        <v>1.8484105953354586E-3</v>
      </c>
      <c r="AR33">
        <v>1.7338745642868688E-3</v>
      </c>
      <c r="AS33">
        <v>1.817915914194924E-3</v>
      </c>
      <c r="AT33">
        <v>1.8987150049347323E-3</v>
      </c>
      <c r="AU33">
        <v>1.8236918982575425E-3</v>
      </c>
      <c r="AV33">
        <v>1.809935413504326E-3</v>
      </c>
      <c r="AW33">
        <v>1.6872074871416088E-3</v>
      </c>
      <c r="AX33">
        <v>1.8202455860922811E-3</v>
      </c>
      <c r="AY33">
        <v>1.8114554437326418E-3</v>
      </c>
      <c r="AZ33">
        <v>1.8141193862482924E-3</v>
      </c>
      <c r="BA33">
        <v>1.7399651277945785E-3</v>
      </c>
      <c r="BB33">
        <v>1.7793031108807025E-3</v>
      </c>
      <c r="BC33">
        <v>1.8700767134852757E-3</v>
      </c>
      <c r="BD33">
        <v>1.7817806426513993E-3</v>
      </c>
      <c r="BE33">
        <v>1.8351460135444867E-3</v>
      </c>
      <c r="BF33">
        <v>1.8328227595864849E-3</v>
      </c>
      <c r="BG33">
        <v>1.7916392337950396E-3</v>
      </c>
      <c r="BH33">
        <v>1.8762669315806938E-3</v>
      </c>
      <c r="BI33">
        <v>1.8498370036228039E-3</v>
      </c>
      <c r="BJ33">
        <v>1.833871611328684E-3</v>
      </c>
      <c r="BK33">
        <v>1.9102348873201306E-3</v>
      </c>
      <c r="BL33">
        <v>1.8548170742780821E-3</v>
      </c>
      <c r="BM33">
        <v>1.765354649394817E-3</v>
      </c>
      <c r="BN33">
        <v>1.8156639289402814E-3</v>
      </c>
      <c r="BO33">
        <v>1.8874906579926837E-3</v>
      </c>
      <c r="BP33">
        <v>1.770342901645489E-3</v>
      </c>
      <c r="BQ33">
        <v>1.8046072869386341E-3</v>
      </c>
      <c r="BR33">
        <v>1.9377626166478172E-3</v>
      </c>
      <c r="BS33">
        <v>1.7745261700572988E-3</v>
      </c>
      <c r="BT33">
        <v>1.8944420562899788E-3</v>
      </c>
      <c r="BU33">
        <v>1.8057519343776622E-3</v>
      </c>
      <c r="BV33">
        <v>1.861962003450213E-3</v>
      </c>
      <c r="BW33">
        <v>1.8630457231305258E-3</v>
      </c>
      <c r="BX33">
        <v>1.8673157477081639E-3</v>
      </c>
      <c r="BY33">
        <v>1.7594487849027017E-3</v>
      </c>
      <c r="BZ33">
        <v>1.8958738391647583E-3</v>
      </c>
      <c r="CA33">
        <v>1.8179821633715612E-3</v>
      </c>
      <c r="CB33">
        <v>1.8177864240700894E-3</v>
      </c>
      <c r="CC33">
        <v>1.8213202866886539E-3</v>
      </c>
      <c r="CD33">
        <v>1.9837363394917549E-3</v>
      </c>
      <c r="CE33">
        <v>1.7928450565105239E-3</v>
      </c>
      <c r="CF33">
        <v>1.885345721304171E-3</v>
      </c>
      <c r="CG33">
        <v>1.7852993306106243E-3</v>
      </c>
      <c r="CH33">
        <v>1.81029663863261E-3</v>
      </c>
      <c r="CI33">
        <v>1.93135777726612E-3</v>
      </c>
      <c r="CJ33">
        <v>1.9643306189907682E-3</v>
      </c>
      <c r="CK33">
        <v>1.8329090649883172E-3</v>
      </c>
      <c r="CL33">
        <v>1.8220748989397765E-3</v>
      </c>
      <c r="CM33">
        <v>1.7748407292624759E-3</v>
      </c>
      <c r="CN33">
        <v>1.8496248241051481E-3</v>
      </c>
      <c r="CO33">
        <v>1.8103311255591482E-3</v>
      </c>
      <c r="CP33">
        <v>1.839951852774169E-3</v>
      </c>
      <c r="CQ33">
        <v>1.9506146192027336E-3</v>
      </c>
      <c r="CR33">
        <v>1.879773135933164E-3</v>
      </c>
      <c r="CS33">
        <v>1.6733424532513876E-3</v>
      </c>
      <c r="CT33">
        <v>1.8194803072075075E-3</v>
      </c>
      <c r="CU33">
        <v>1.842009703479069E-3</v>
      </c>
      <c r="CV33">
        <v>1.9767850227708009E-3</v>
      </c>
      <c r="CW33">
        <v>1.8123216087286703E-3</v>
      </c>
    </row>
    <row r="34" spans="1:101" x14ac:dyDescent="0.25">
      <c r="A34" t="s">
        <v>55</v>
      </c>
      <c r="B34">
        <v>7.6199561847582547E-4</v>
      </c>
      <c r="C34">
        <v>7.8733286417898452E-4</v>
      </c>
      <c r="D34">
        <v>8.4497775547500505E-4</v>
      </c>
      <c r="E34">
        <v>8.7589596768563281E-4</v>
      </c>
      <c r="F34">
        <v>9.0127284125711275E-4</v>
      </c>
      <c r="G34">
        <v>9.6931160376174507E-4</v>
      </c>
      <c r="H34">
        <v>1.0211595065352248E-3</v>
      </c>
      <c r="I34">
        <v>1.0642730224603716E-3</v>
      </c>
      <c r="J34">
        <v>1.0672550058570254E-3</v>
      </c>
      <c r="K34">
        <v>1.1824225256549428E-3</v>
      </c>
      <c r="L34">
        <v>1.2083838427958658E-3</v>
      </c>
      <c r="M34">
        <v>1.2022749399951971E-3</v>
      </c>
      <c r="N34">
        <v>1.2508898098676521E-3</v>
      </c>
      <c r="O34">
        <v>1.3128639247068788E-3</v>
      </c>
      <c r="P34">
        <v>1.3908211149697275E-3</v>
      </c>
      <c r="Q34">
        <v>1.4272872242465213E-3</v>
      </c>
      <c r="R34">
        <v>1.5124214305068963E-3</v>
      </c>
      <c r="S34">
        <v>1.4072844391100465E-3</v>
      </c>
      <c r="T34">
        <v>1.5282897895727411E-3</v>
      </c>
      <c r="U34">
        <v>1.6117517184146943E-3</v>
      </c>
      <c r="V34">
        <v>1.5737392469376708E-3</v>
      </c>
      <c r="W34">
        <v>1.7344084963783113E-3</v>
      </c>
      <c r="X34">
        <v>1.6973681794108734E-3</v>
      </c>
      <c r="Y34">
        <v>1.7954227149805054E-3</v>
      </c>
      <c r="Z34">
        <v>1.7676545665978251E-3</v>
      </c>
      <c r="AA34">
        <v>1.8430050393638934E-3</v>
      </c>
      <c r="AB34">
        <v>1.9204248439785043E-3</v>
      </c>
      <c r="AC34">
        <v>1.8854819869335946E-3</v>
      </c>
      <c r="AD34">
        <v>2.0025716833710848E-3</v>
      </c>
      <c r="AE34">
        <v>2.0567411039768987E-3</v>
      </c>
      <c r="AF34">
        <v>2.1012857890704856E-3</v>
      </c>
      <c r="AG34">
        <v>2.1989767418713123E-3</v>
      </c>
      <c r="AH34">
        <v>2.2647231408121048E-3</v>
      </c>
      <c r="AI34">
        <v>2.3114908005868206E-3</v>
      </c>
      <c r="AJ34">
        <v>2.2672302786203267E-3</v>
      </c>
      <c r="AK34">
        <v>2.2678263365561121E-3</v>
      </c>
      <c r="AL34">
        <v>2.4053699697192321E-3</v>
      </c>
      <c r="AM34">
        <v>2.4160391097340244E-3</v>
      </c>
      <c r="AN34">
        <v>2.4434991963458714E-3</v>
      </c>
      <c r="AO34">
        <v>2.3619967263449801E-3</v>
      </c>
      <c r="AP34">
        <v>2.6137045697774532E-3</v>
      </c>
      <c r="AQ34">
        <v>2.6911849358434966E-3</v>
      </c>
      <c r="AR34">
        <v>2.6036737845328188E-3</v>
      </c>
      <c r="AS34">
        <v>2.7624739605035063E-3</v>
      </c>
      <c r="AT34">
        <v>2.7846005521953514E-3</v>
      </c>
      <c r="AU34">
        <v>2.7753339221757161E-3</v>
      </c>
      <c r="AV34">
        <v>3.0071216277036718E-3</v>
      </c>
      <c r="AW34">
        <v>2.8766369016851663E-3</v>
      </c>
      <c r="AX34">
        <v>2.9108257269215348E-3</v>
      </c>
      <c r="AY34">
        <v>3.0219549338922741E-3</v>
      </c>
      <c r="AZ34">
        <v>2.9346710858888349E-3</v>
      </c>
      <c r="BA34">
        <v>2.9552564792257826E-3</v>
      </c>
      <c r="BB34">
        <v>3.2065476291459152E-3</v>
      </c>
      <c r="BC34">
        <v>3.0763352985509178E-3</v>
      </c>
      <c r="BD34">
        <v>3.1321040489039409E-3</v>
      </c>
      <c r="BE34">
        <v>3.3092780429659374E-3</v>
      </c>
      <c r="BF34">
        <v>3.2885886447153456E-3</v>
      </c>
      <c r="BG34">
        <v>3.2708791077183056E-3</v>
      </c>
      <c r="BH34">
        <v>3.4039990010530465E-3</v>
      </c>
      <c r="BI34">
        <v>3.6106977239690565E-3</v>
      </c>
      <c r="BJ34">
        <v>3.5347649590028872E-3</v>
      </c>
      <c r="BK34">
        <v>3.588403014893494E-3</v>
      </c>
      <c r="BL34">
        <v>3.7755267537018492E-3</v>
      </c>
      <c r="BM34">
        <v>3.7054273177941641E-3</v>
      </c>
      <c r="BN34">
        <v>3.7157442880090099E-3</v>
      </c>
      <c r="BO34">
        <v>3.3505593380628051E-3</v>
      </c>
      <c r="BP34">
        <v>3.7744809859978517E-3</v>
      </c>
      <c r="BQ34">
        <v>3.8021087490321581E-3</v>
      </c>
      <c r="BR34">
        <v>4.0036352224754905E-3</v>
      </c>
      <c r="BS34">
        <v>3.83153755780138E-3</v>
      </c>
      <c r="BT34">
        <v>3.8762472473350637E-3</v>
      </c>
      <c r="BU34">
        <v>4.1069037435091035E-3</v>
      </c>
      <c r="BV34">
        <v>3.997032053662964E-3</v>
      </c>
      <c r="BW34">
        <v>4.0500252671963827E-3</v>
      </c>
      <c r="BX34">
        <v>4.3861294858236364E-3</v>
      </c>
      <c r="BY34">
        <v>4.058769530067995E-3</v>
      </c>
      <c r="BZ34">
        <v>4.4807499326742833E-3</v>
      </c>
      <c r="CA34">
        <v>4.2013794368905549E-3</v>
      </c>
      <c r="CB34">
        <v>4.56001721187696E-3</v>
      </c>
      <c r="CC34">
        <v>4.4949023286953438E-3</v>
      </c>
      <c r="CD34">
        <v>4.5410421844171416E-3</v>
      </c>
      <c r="CE34">
        <v>4.4635359504169442E-3</v>
      </c>
      <c r="CF34">
        <v>4.8182301281067931E-3</v>
      </c>
      <c r="CG34">
        <v>4.6173781941388371E-3</v>
      </c>
      <c r="CH34">
        <v>4.6891911402239536E-3</v>
      </c>
      <c r="CI34">
        <v>4.7787061814463299E-3</v>
      </c>
      <c r="CJ34">
        <v>4.8995572326887794E-3</v>
      </c>
      <c r="CK34">
        <v>4.9454213199705546E-3</v>
      </c>
      <c r="CL34">
        <v>4.7376042912564914E-3</v>
      </c>
      <c r="CM34">
        <v>4.9420343667215269E-3</v>
      </c>
      <c r="CN34">
        <v>5.0111940886479129E-3</v>
      </c>
      <c r="CO34">
        <v>4.9610175260034984E-3</v>
      </c>
      <c r="CP34">
        <v>5.1337758158775159E-3</v>
      </c>
      <c r="CQ34">
        <v>4.9337632963468107E-3</v>
      </c>
      <c r="CR34">
        <v>5.3870184689648109E-3</v>
      </c>
      <c r="CS34">
        <v>5.2245474359179462E-3</v>
      </c>
      <c r="CT34">
        <v>5.4687209517510034E-3</v>
      </c>
      <c r="CU34">
        <v>5.0343535338963959E-3</v>
      </c>
      <c r="CV34">
        <v>5.532637279744422E-3</v>
      </c>
      <c r="CW34">
        <v>5.1278963653547324E-3</v>
      </c>
    </row>
    <row r="35" spans="1:101" x14ac:dyDescent="0.25">
      <c r="A35" t="s">
        <v>56</v>
      </c>
      <c r="B35">
        <v>1.8890500323428064E-4</v>
      </c>
      <c r="C35">
        <v>1.88199959981086E-4</v>
      </c>
      <c r="D35">
        <v>1.9999856624442267E-4</v>
      </c>
      <c r="E35">
        <v>1.9135254397690589E-4</v>
      </c>
      <c r="F35">
        <v>1.8570590655065156E-4</v>
      </c>
      <c r="G35">
        <v>1.8074912390302327E-4</v>
      </c>
      <c r="H35">
        <v>1.9406861998107479E-4</v>
      </c>
      <c r="I35">
        <v>1.8427193557359902E-4</v>
      </c>
      <c r="J35">
        <v>2.0256700245769674E-4</v>
      </c>
      <c r="K35">
        <v>1.824871038808536E-4</v>
      </c>
      <c r="L35">
        <v>1.8972862442642071E-4</v>
      </c>
      <c r="M35">
        <v>1.8995214715947716E-4</v>
      </c>
      <c r="N35">
        <v>1.8704328268591999E-4</v>
      </c>
      <c r="O35">
        <v>1.9174188107335874E-4</v>
      </c>
      <c r="P35">
        <v>1.940050166054014E-4</v>
      </c>
      <c r="Q35">
        <v>1.8631647221038907E-4</v>
      </c>
      <c r="R35">
        <v>1.9959329308719836E-4</v>
      </c>
      <c r="S35">
        <v>1.8622893026781762E-4</v>
      </c>
      <c r="T35">
        <v>1.9134811825548677E-4</v>
      </c>
      <c r="U35">
        <v>2.0091366640157286E-4</v>
      </c>
      <c r="V35">
        <v>1.9714326607858567E-4</v>
      </c>
      <c r="W35">
        <v>1.8652577663475113E-4</v>
      </c>
      <c r="X35">
        <v>1.9663635838379715E-4</v>
      </c>
      <c r="Y35">
        <v>1.9424332982665278E-4</v>
      </c>
      <c r="Z35">
        <v>1.8781012972554872E-4</v>
      </c>
      <c r="AA35">
        <v>2.0387340155065406E-4</v>
      </c>
      <c r="AB35">
        <v>1.9697554438800479E-4</v>
      </c>
      <c r="AC35">
        <v>1.8350350466145472E-4</v>
      </c>
      <c r="AD35">
        <v>1.9749650184208869E-4</v>
      </c>
      <c r="AE35">
        <v>1.8206771663830786E-4</v>
      </c>
      <c r="AF35">
        <v>1.9919674120408442E-4</v>
      </c>
      <c r="AG35">
        <v>1.9331751965825697E-4</v>
      </c>
      <c r="AH35">
        <v>1.842666004487293E-4</v>
      </c>
      <c r="AI35">
        <v>1.8685488139713277E-4</v>
      </c>
      <c r="AJ35">
        <v>1.8968907665153483E-4</v>
      </c>
      <c r="AK35">
        <v>1.9104161653315797E-4</v>
      </c>
      <c r="AL35">
        <v>1.9955989726645325E-4</v>
      </c>
      <c r="AM35">
        <v>1.9679460925084921E-4</v>
      </c>
      <c r="AN35">
        <v>1.9875321217860707E-4</v>
      </c>
      <c r="AO35">
        <v>1.986566755712149E-4</v>
      </c>
      <c r="AP35">
        <v>2.0290899232708632E-4</v>
      </c>
      <c r="AQ35">
        <v>1.908296969521163E-4</v>
      </c>
      <c r="AR35">
        <v>1.8932147663553765E-4</v>
      </c>
      <c r="AS35">
        <v>1.9761003165145121E-4</v>
      </c>
      <c r="AT35">
        <v>2.0088516600428639E-4</v>
      </c>
      <c r="AU35">
        <v>1.8621192468313064E-4</v>
      </c>
      <c r="AV35">
        <v>1.8904700819216385E-4</v>
      </c>
      <c r="AW35">
        <v>1.9760136045740513E-4</v>
      </c>
      <c r="AX35">
        <v>1.9213891512158434E-4</v>
      </c>
      <c r="AY35">
        <v>1.7461876526949578E-4</v>
      </c>
      <c r="AZ35">
        <v>1.8929463233557207E-4</v>
      </c>
      <c r="BA35">
        <v>1.8148656287469609E-4</v>
      </c>
      <c r="BB35">
        <v>1.9288811944445761E-4</v>
      </c>
      <c r="BC35">
        <v>1.9627949163784594E-4</v>
      </c>
      <c r="BD35">
        <v>1.893911720765675E-4</v>
      </c>
      <c r="BE35">
        <v>1.8356907002517713E-4</v>
      </c>
      <c r="BF35">
        <v>1.9219744857461581E-4</v>
      </c>
      <c r="BG35">
        <v>1.8693323932825458E-4</v>
      </c>
      <c r="BH35">
        <v>2.0637616955421415E-4</v>
      </c>
      <c r="BI35">
        <v>1.9708613529850825E-4</v>
      </c>
      <c r="BJ35">
        <v>1.8914101783083423E-4</v>
      </c>
      <c r="BK35">
        <v>2.0665251416344493E-4</v>
      </c>
      <c r="BL35">
        <v>1.9544369478604855E-4</v>
      </c>
      <c r="BM35">
        <v>1.7954939474035844E-4</v>
      </c>
      <c r="BN35">
        <v>1.9774534471107998E-4</v>
      </c>
      <c r="BO35">
        <v>1.9069286558637147E-4</v>
      </c>
      <c r="BP35">
        <v>1.8091714574529805E-4</v>
      </c>
      <c r="BQ35">
        <v>1.9302457546339886E-4</v>
      </c>
      <c r="BR35">
        <v>1.9419414736734919E-4</v>
      </c>
      <c r="BS35">
        <v>2.0296286295144592E-4</v>
      </c>
      <c r="BT35">
        <v>1.9647514312887341E-4</v>
      </c>
      <c r="BU35">
        <v>1.9405425176071488E-4</v>
      </c>
      <c r="BV35">
        <v>2.0052494827154863E-4</v>
      </c>
      <c r="BW35">
        <v>1.9218259398194067E-4</v>
      </c>
      <c r="BX35">
        <v>1.8429917238769742E-4</v>
      </c>
      <c r="BY35">
        <v>1.9001875387747184E-4</v>
      </c>
      <c r="BZ35">
        <v>1.9905309783681366E-4</v>
      </c>
      <c r="CA35">
        <v>1.9749079720485411E-4</v>
      </c>
      <c r="CB35">
        <v>1.8480162423381374E-4</v>
      </c>
      <c r="CC35">
        <v>1.9981464061434901E-4</v>
      </c>
      <c r="CD35">
        <v>2.0081074676426744E-4</v>
      </c>
      <c r="CE35">
        <v>1.9027762064207108E-4</v>
      </c>
      <c r="CF35">
        <v>1.9390042296816876E-4</v>
      </c>
      <c r="CG35">
        <v>1.8714162482731358E-4</v>
      </c>
      <c r="CH35">
        <v>2.058569878587388E-4</v>
      </c>
      <c r="CI35">
        <v>1.9703754867808252E-4</v>
      </c>
      <c r="CJ35">
        <v>1.8869514305900191E-4</v>
      </c>
      <c r="CK35">
        <v>1.846078062856076E-4</v>
      </c>
      <c r="CL35">
        <v>1.885657004767422E-4</v>
      </c>
      <c r="CM35">
        <v>1.8991035220687641E-4</v>
      </c>
      <c r="CN35">
        <v>1.9131592140338722E-4</v>
      </c>
      <c r="CO35">
        <v>1.9762038155534089E-4</v>
      </c>
      <c r="CP35">
        <v>1.9051737648870259E-4</v>
      </c>
      <c r="CQ35">
        <v>1.8848801149060467E-4</v>
      </c>
      <c r="CR35">
        <v>1.8639252213814759E-4</v>
      </c>
      <c r="CS35">
        <v>1.9757550851471579E-4</v>
      </c>
      <c r="CT35">
        <v>2.0046215598206187E-4</v>
      </c>
      <c r="CU35">
        <v>1.871648941457795E-4</v>
      </c>
      <c r="CV35">
        <v>1.9778470756736915E-4</v>
      </c>
      <c r="CW35">
        <v>1.913641750466407E-4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52A3-48A0-476B-A411-D2717C51DCB7}">
  <sheetPr codeName="Sheet12"/>
  <dimension ref="A1:B101"/>
  <sheetViews>
    <sheetView topLeftCell="A82" workbookViewId="0">
      <selection sqref="A1:B101"/>
    </sheetView>
  </sheetViews>
  <sheetFormatPr defaultRowHeight="15" x14ac:dyDescent="0.25"/>
  <cols>
    <col min="1" max="1" width="7.28515625" bestFit="1" customWidth="1"/>
    <col min="2" max="2" width="12.42578125" bestFit="1" customWidth="1"/>
  </cols>
  <sheetData>
    <row r="1" spans="1:2" x14ac:dyDescent="0.25">
      <c r="A1" t="s">
        <v>620</v>
      </c>
      <c r="B1" t="s">
        <v>621</v>
      </c>
    </row>
    <row r="2" spans="1:2" x14ac:dyDescent="0.25">
      <c r="A2">
        <v>2022</v>
      </c>
      <c r="B2">
        <v>10735916.58517014</v>
      </c>
    </row>
    <row r="3" spans="1:2" x14ac:dyDescent="0.25">
      <c r="A3">
        <v>2023</v>
      </c>
      <c r="B3">
        <v>10949005.691145428</v>
      </c>
    </row>
    <row r="4" spans="1:2" x14ac:dyDescent="0.25">
      <c r="A4">
        <v>2024</v>
      </c>
      <c r="B4">
        <v>10941437.764863368</v>
      </c>
    </row>
    <row r="5" spans="1:2" x14ac:dyDescent="0.25">
      <c r="A5">
        <v>2025</v>
      </c>
      <c r="B5">
        <v>11021720.08690667</v>
      </c>
    </row>
    <row r="6" spans="1:2" x14ac:dyDescent="0.25">
      <c r="A6">
        <v>2026</v>
      </c>
      <c r="B6">
        <v>10486685.651014976</v>
      </c>
    </row>
    <row r="7" spans="1:2" x14ac:dyDescent="0.25">
      <c r="A7">
        <v>2027</v>
      </c>
      <c r="B7">
        <v>10878741.69325633</v>
      </c>
    </row>
    <row r="8" spans="1:2" x14ac:dyDescent="0.25">
      <c r="A8">
        <v>2028</v>
      </c>
      <c r="B8">
        <v>11334730.700120343</v>
      </c>
    </row>
    <row r="9" spans="1:2" x14ac:dyDescent="0.25">
      <c r="A9">
        <v>2029</v>
      </c>
      <c r="B9">
        <v>11460412.677583387</v>
      </c>
    </row>
    <row r="10" spans="1:2" x14ac:dyDescent="0.25">
      <c r="A10">
        <v>2030</v>
      </c>
      <c r="B10">
        <v>12668449.094435122</v>
      </c>
    </row>
    <row r="11" spans="1:2" x14ac:dyDescent="0.25">
      <c r="A11">
        <v>2031</v>
      </c>
      <c r="B11">
        <v>13369001.029177055</v>
      </c>
    </row>
    <row r="12" spans="1:2" x14ac:dyDescent="0.25">
      <c r="A12">
        <v>2032</v>
      </c>
      <c r="B12">
        <v>13916822.678682504</v>
      </c>
    </row>
    <row r="13" spans="1:2" x14ac:dyDescent="0.25">
      <c r="A13">
        <v>2033</v>
      </c>
      <c r="B13">
        <v>14307979.898995861</v>
      </c>
    </row>
    <row r="14" spans="1:2" x14ac:dyDescent="0.25">
      <c r="A14">
        <v>2034</v>
      </c>
      <c r="B14">
        <v>14888648.875856098</v>
      </c>
    </row>
    <row r="15" spans="1:2" x14ac:dyDescent="0.25">
      <c r="A15">
        <v>2035</v>
      </c>
      <c r="B15">
        <v>15100352.42908382</v>
      </c>
    </row>
    <row r="16" spans="1:2" x14ac:dyDescent="0.25">
      <c r="A16">
        <v>2036</v>
      </c>
      <c r="B16">
        <v>15093388.313432746</v>
      </c>
    </row>
    <row r="17" spans="1:2" x14ac:dyDescent="0.25">
      <c r="A17">
        <v>2037</v>
      </c>
      <c r="B17">
        <v>15174266.399718294</v>
      </c>
    </row>
    <row r="18" spans="1:2" x14ac:dyDescent="0.25">
      <c r="A18">
        <v>2038</v>
      </c>
      <c r="B18">
        <v>14639100.307205705</v>
      </c>
    </row>
    <row r="19" spans="1:2" x14ac:dyDescent="0.25">
      <c r="A19">
        <v>2039</v>
      </c>
      <c r="B19">
        <v>15030951.105226971</v>
      </c>
    </row>
    <row r="20" spans="1:2" x14ac:dyDescent="0.25">
      <c r="A20">
        <v>2040</v>
      </c>
      <c r="B20">
        <v>15486959.051103987</v>
      </c>
    </row>
    <row r="21" spans="1:2" x14ac:dyDescent="0.25">
      <c r="A21">
        <v>2041</v>
      </c>
      <c r="B21">
        <v>15612725.4722225</v>
      </c>
    </row>
    <row r="22" spans="1:2" x14ac:dyDescent="0.25">
      <c r="A22">
        <v>2042</v>
      </c>
      <c r="B22">
        <v>16820549.836452644</v>
      </c>
    </row>
    <row r="23" spans="1:2" x14ac:dyDescent="0.25">
      <c r="A23">
        <v>2043</v>
      </c>
      <c r="B23">
        <v>17521091.942689236</v>
      </c>
    </row>
    <row r="24" spans="1:2" x14ac:dyDescent="0.25">
      <c r="A24">
        <v>2044</v>
      </c>
      <c r="B24">
        <v>18068943.562655874</v>
      </c>
    </row>
    <row r="25" spans="1:2" x14ac:dyDescent="0.25">
      <c r="A25">
        <v>2045</v>
      </c>
      <c r="B25">
        <v>18460118.760501087</v>
      </c>
    </row>
    <row r="26" spans="1:2" x14ac:dyDescent="0.25">
      <c r="A26">
        <v>2046</v>
      </c>
      <c r="B26">
        <v>19040775.996911541</v>
      </c>
    </row>
    <row r="27" spans="1:2" x14ac:dyDescent="0.25">
      <c r="A27">
        <v>2047</v>
      </c>
      <c r="B27">
        <v>19252471.738535676</v>
      </c>
    </row>
    <row r="28" spans="1:2" x14ac:dyDescent="0.25">
      <c r="A28">
        <v>2048</v>
      </c>
      <c r="B28">
        <v>19245509.905185774</v>
      </c>
    </row>
    <row r="29" spans="1:2" x14ac:dyDescent="0.25">
      <c r="A29">
        <v>2049</v>
      </c>
      <c r="B29">
        <v>19326391.13934673</v>
      </c>
    </row>
    <row r="30" spans="1:2" x14ac:dyDescent="0.25">
      <c r="A30">
        <v>2050</v>
      </c>
      <c r="B30">
        <v>18791224.663527474</v>
      </c>
    </row>
    <row r="31" spans="1:2" x14ac:dyDescent="0.25">
      <c r="A31">
        <v>2051</v>
      </c>
      <c r="B31">
        <v>19183074.438148014</v>
      </c>
    </row>
    <row r="32" spans="1:2" x14ac:dyDescent="0.25">
      <c r="A32">
        <v>2052</v>
      </c>
      <c r="B32">
        <v>19639082.388132937</v>
      </c>
    </row>
    <row r="33" spans="1:2" x14ac:dyDescent="0.25">
      <c r="A33">
        <v>2053</v>
      </c>
      <c r="B33">
        <v>19764849.2170748</v>
      </c>
    </row>
    <row r="34" spans="1:2" x14ac:dyDescent="0.25">
      <c r="A34">
        <v>2054</v>
      </c>
      <c r="B34">
        <v>20972672.466815829</v>
      </c>
    </row>
    <row r="35" spans="1:2" x14ac:dyDescent="0.25">
      <c r="A35">
        <v>2055</v>
      </c>
      <c r="B35">
        <v>21673214.540971667</v>
      </c>
    </row>
    <row r="36" spans="1:2" x14ac:dyDescent="0.25">
      <c r="A36">
        <v>2056</v>
      </c>
      <c r="B36">
        <v>22221066.317141134</v>
      </c>
    </row>
    <row r="37" spans="1:2" x14ac:dyDescent="0.25">
      <c r="A37">
        <v>2057</v>
      </c>
      <c r="B37">
        <v>22612241.603490166</v>
      </c>
    </row>
    <row r="38" spans="1:2" x14ac:dyDescent="0.25">
      <c r="A38">
        <v>2058</v>
      </c>
      <c r="B38">
        <v>23192898.776968133</v>
      </c>
    </row>
    <row r="39" spans="1:2" x14ac:dyDescent="0.25">
      <c r="A39">
        <v>2059</v>
      </c>
      <c r="B39">
        <v>23404594.47945977</v>
      </c>
    </row>
    <row r="40" spans="1:2" x14ac:dyDescent="0.25">
      <c r="A40">
        <v>2060</v>
      </c>
      <c r="B40">
        <v>23397632.65885346</v>
      </c>
    </row>
    <row r="41" spans="1:2" x14ac:dyDescent="0.25">
      <c r="A41">
        <v>2061</v>
      </c>
      <c r="B41">
        <v>23478513.90903198</v>
      </c>
    </row>
    <row r="42" spans="1:2" x14ac:dyDescent="0.25">
      <c r="A42">
        <v>2062</v>
      </c>
      <c r="B42">
        <v>22943347.430817597</v>
      </c>
    </row>
    <row r="43" spans="1:2" x14ac:dyDescent="0.25">
      <c r="A43">
        <v>2063</v>
      </c>
      <c r="B43">
        <v>23335197.200187892</v>
      </c>
    </row>
    <row r="44" spans="1:2" x14ac:dyDescent="0.25">
      <c r="A44">
        <v>2064</v>
      </c>
      <c r="B44">
        <v>23791205.150358256</v>
      </c>
    </row>
    <row r="45" spans="1:2" x14ac:dyDescent="0.25">
      <c r="A45">
        <v>2065</v>
      </c>
      <c r="B45">
        <v>23916971.981435817</v>
      </c>
    </row>
    <row r="46" spans="1:2" x14ac:dyDescent="0.25">
      <c r="A46">
        <v>2066</v>
      </c>
      <c r="B46">
        <v>25124795.225119185</v>
      </c>
    </row>
    <row r="47" spans="1:2" x14ac:dyDescent="0.25">
      <c r="A47">
        <v>2067</v>
      </c>
      <c r="B47">
        <v>25825337.299109515</v>
      </c>
    </row>
    <row r="48" spans="1:2" x14ac:dyDescent="0.25">
      <c r="A48">
        <v>2068</v>
      </c>
      <c r="B48">
        <v>26373189.076143254</v>
      </c>
    </row>
    <row r="49" spans="1:2" x14ac:dyDescent="0.25">
      <c r="A49">
        <v>2069</v>
      </c>
      <c r="B49">
        <v>26764364.362970222</v>
      </c>
    </row>
    <row r="50" spans="1:2" x14ac:dyDescent="0.25">
      <c r="A50">
        <v>2070</v>
      </c>
      <c r="B50">
        <v>27345021.536101773</v>
      </c>
    </row>
    <row r="51" spans="1:2" x14ac:dyDescent="0.25">
      <c r="A51">
        <v>2071</v>
      </c>
      <c r="B51">
        <v>27556717.238380767</v>
      </c>
    </row>
    <row r="52" spans="1:2" x14ac:dyDescent="0.25">
      <c r="A52">
        <v>2072</v>
      </c>
      <c r="B52">
        <v>27549755.417845353</v>
      </c>
    </row>
    <row r="53" spans="1:2" x14ac:dyDescent="0.25">
      <c r="A53">
        <v>2073</v>
      </c>
      <c r="B53">
        <v>27630636.66811122</v>
      </c>
    </row>
    <row r="54" spans="1:2" x14ac:dyDescent="0.25">
      <c r="A54">
        <v>2074</v>
      </c>
      <c r="B54">
        <v>27095470.18988337</v>
      </c>
    </row>
    <row r="55" spans="1:2" x14ac:dyDescent="0.25">
      <c r="A55">
        <v>2075</v>
      </c>
      <c r="B55">
        <v>27487319.959224898</v>
      </c>
    </row>
    <row r="56" spans="1:2" x14ac:dyDescent="0.25">
      <c r="A56">
        <v>2076</v>
      </c>
      <c r="B56">
        <v>27943327.909396365</v>
      </c>
    </row>
    <row r="57" spans="1:2" x14ac:dyDescent="0.25">
      <c r="A57">
        <v>2077</v>
      </c>
      <c r="B57">
        <v>28069094.740485616</v>
      </c>
    </row>
    <row r="58" spans="1:2" x14ac:dyDescent="0.25">
      <c r="A58">
        <v>2078</v>
      </c>
      <c r="B58">
        <v>29276917.984136429</v>
      </c>
    </row>
    <row r="59" spans="1:2" x14ac:dyDescent="0.25">
      <c r="A59">
        <v>2079</v>
      </c>
      <c r="B59">
        <v>29977460.058125798</v>
      </c>
    </row>
    <row r="60" spans="1:2" x14ac:dyDescent="0.25">
      <c r="A60">
        <v>2080</v>
      </c>
      <c r="B60">
        <v>30525311.835164167</v>
      </c>
    </row>
    <row r="61" spans="1:2" x14ac:dyDescent="0.25">
      <c r="A61">
        <v>2081</v>
      </c>
      <c r="B61">
        <v>30916487.121993724</v>
      </c>
    </row>
    <row r="62" spans="1:2" x14ac:dyDescent="0.25">
      <c r="A62">
        <v>2082</v>
      </c>
      <c r="B62">
        <v>31497144.295123421</v>
      </c>
    </row>
    <row r="63" spans="1:2" x14ac:dyDescent="0.25">
      <c r="A63">
        <v>2083</v>
      </c>
      <c r="B63">
        <v>31708839.997401267</v>
      </c>
    </row>
    <row r="64" spans="1:2" x14ac:dyDescent="0.25">
      <c r="A64">
        <v>2084</v>
      </c>
      <c r="B64">
        <v>31701878.17686623</v>
      </c>
    </row>
    <row r="65" spans="1:2" x14ac:dyDescent="0.25">
      <c r="A65">
        <v>2085</v>
      </c>
      <c r="B65">
        <v>31782759.427132566</v>
      </c>
    </row>
    <row r="66" spans="1:2" x14ac:dyDescent="0.25">
      <c r="A66">
        <v>2086</v>
      </c>
      <c r="B66">
        <v>31247592.948904641</v>
      </c>
    </row>
    <row r="67" spans="1:2" x14ac:dyDescent="0.25">
      <c r="A67">
        <v>2087</v>
      </c>
      <c r="B67">
        <v>31639442.718246013</v>
      </c>
    </row>
    <row r="68" spans="1:2" x14ac:dyDescent="0.25">
      <c r="A68">
        <v>2088</v>
      </c>
      <c r="B68">
        <v>32095450.668417484</v>
      </c>
    </row>
    <row r="69" spans="1:2" x14ac:dyDescent="0.25">
      <c r="A69">
        <v>2089</v>
      </c>
      <c r="B69">
        <v>32221217.499506798</v>
      </c>
    </row>
    <row r="70" spans="1:2" x14ac:dyDescent="0.25">
      <c r="A70">
        <v>2090</v>
      </c>
      <c r="B70">
        <v>33429040.743157435</v>
      </c>
    </row>
    <row r="71" spans="1:2" x14ac:dyDescent="0.25">
      <c r="A71">
        <v>2091</v>
      </c>
      <c r="B71">
        <v>34129582.8171468</v>
      </c>
    </row>
    <row r="72" spans="1:2" x14ac:dyDescent="0.25">
      <c r="A72">
        <v>2092</v>
      </c>
      <c r="B72">
        <v>34677434.594185188</v>
      </c>
    </row>
    <row r="73" spans="1:2" x14ac:dyDescent="0.25">
      <c r="A73">
        <v>2093</v>
      </c>
      <c r="B73">
        <v>35068609.881014757</v>
      </c>
    </row>
    <row r="74" spans="1:2" x14ac:dyDescent="0.25">
      <c r="A74">
        <v>2094</v>
      </c>
      <c r="B74">
        <v>35649267.054144442</v>
      </c>
    </row>
    <row r="75" spans="1:2" x14ac:dyDescent="0.25">
      <c r="A75">
        <v>2095</v>
      </c>
      <c r="B75">
        <v>35860962.756422281</v>
      </c>
    </row>
    <row r="76" spans="1:2" x14ac:dyDescent="0.25">
      <c r="A76">
        <v>2096</v>
      </c>
      <c r="B76">
        <v>35854000.935887247</v>
      </c>
    </row>
    <row r="77" spans="1:2" x14ac:dyDescent="0.25">
      <c r="A77">
        <v>2097</v>
      </c>
      <c r="B77">
        <v>35934882.186153583</v>
      </c>
    </row>
    <row r="78" spans="1:2" x14ac:dyDescent="0.25">
      <c r="A78">
        <v>2098</v>
      </c>
      <c r="B78">
        <v>35399715.707925662</v>
      </c>
    </row>
    <row r="79" spans="1:2" x14ac:dyDescent="0.25">
      <c r="A79">
        <v>2099</v>
      </c>
      <c r="B79">
        <v>35791565.477267034</v>
      </c>
    </row>
    <row r="80" spans="1:2" x14ac:dyDescent="0.25">
      <c r="A80">
        <v>2100</v>
      </c>
      <c r="B80">
        <v>36247573.427438505</v>
      </c>
    </row>
    <row r="81" spans="1:2" x14ac:dyDescent="0.25">
      <c r="A81">
        <v>2101</v>
      </c>
      <c r="B81">
        <v>36373340.258527815</v>
      </c>
    </row>
    <row r="82" spans="1:2" x14ac:dyDescent="0.25">
      <c r="A82">
        <v>2102</v>
      </c>
      <c r="B82">
        <v>37581163.502178453</v>
      </c>
    </row>
    <row r="83" spans="1:2" x14ac:dyDescent="0.25">
      <c r="A83">
        <v>2103</v>
      </c>
      <c r="B83">
        <v>38281705.576167814</v>
      </c>
    </row>
    <row r="84" spans="1:2" x14ac:dyDescent="0.25">
      <c r="A84">
        <v>2104</v>
      </c>
      <c r="B84">
        <v>38829557.35320621</v>
      </c>
    </row>
    <row r="85" spans="1:2" x14ac:dyDescent="0.25">
      <c r="A85">
        <v>2105</v>
      </c>
      <c r="B85">
        <v>39220732.640035778</v>
      </c>
    </row>
    <row r="86" spans="1:2" x14ac:dyDescent="0.25">
      <c r="A86">
        <v>2106</v>
      </c>
      <c r="B86">
        <v>39801389.813165464</v>
      </c>
    </row>
    <row r="87" spans="1:2" x14ac:dyDescent="0.25">
      <c r="A87">
        <v>2107</v>
      </c>
      <c r="B87">
        <v>40013085.515443303</v>
      </c>
    </row>
    <row r="88" spans="1:2" x14ac:dyDescent="0.25">
      <c r="A88">
        <v>2108</v>
      </c>
      <c r="B88">
        <v>40006123.694908269</v>
      </c>
    </row>
    <row r="89" spans="1:2" x14ac:dyDescent="0.25">
      <c r="A89">
        <v>2109</v>
      </c>
      <c r="B89">
        <v>40087004.945174612</v>
      </c>
    </row>
    <row r="90" spans="1:2" x14ac:dyDescent="0.25">
      <c r="A90">
        <v>2110</v>
      </c>
      <c r="B90">
        <v>39551838.466946691</v>
      </c>
    </row>
    <row r="91" spans="1:2" x14ac:dyDescent="0.25">
      <c r="A91">
        <v>2111</v>
      </c>
      <c r="B91">
        <v>39943688.236288063</v>
      </c>
    </row>
    <row r="92" spans="1:2" x14ac:dyDescent="0.25">
      <c r="A92">
        <v>2112</v>
      </c>
      <c r="B92">
        <v>40399696.186459534</v>
      </c>
    </row>
    <row r="93" spans="1:2" x14ac:dyDescent="0.25">
      <c r="A93">
        <v>2113</v>
      </c>
      <c r="B93">
        <v>40525463.017548852</v>
      </c>
    </row>
    <row r="94" spans="1:2" x14ac:dyDescent="0.25">
      <c r="A94">
        <v>2114</v>
      </c>
      <c r="B94">
        <v>41733286.261199489</v>
      </c>
    </row>
    <row r="95" spans="1:2" x14ac:dyDescent="0.25">
      <c r="A95">
        <v>2115</v>
      </c>
      <c r="B95">
        <v>42433828.335188851</v>
      </c>
    </row>
    <row r="96" spans="1:2" x14ac:dyDescent="0.25">
      <c r="A96">
        <v>2116</v>
      </c>
      <c r="B96">
        <v>42981680.112227246</v>
      </c>
    </row>
    <row r="97" spans="1:2" x14ac:dyDescent="0.25">
      <c r="A97">
        <v>2117</v>
      </c>
      <c r="B97">
        <v>43372855.399056815</v>
      </c>
    </row>
    <row r="98" spans="1:2" x14ac:dyDescent="0.25">
      <c r="A98">
        <v>2118</v>
      </c>
      <c r="B98">
        <v>43953512.5721865</v>
      </c>
    </row>
    <row r="99" spans="1:2" x14ac:dyDescent="0.25">
      <c r="A99">
        <v>2119</v>
      </c>
      <c r="B99">
        <v>44165208.274464339</v>
      </c>
    </row>
    <row r="100" spans="1:2" x14ac:dyDescent="0.25">
      <c r="A100">
        <v>2120</v>
      </c>
      <c r="B100">
        <v>44158246.453929305</v>
      </c>
    </row>
    <row r="101" spans="1:2" x14ac:dyDescent="0.25">
      <c r="A101">
        <v>2121</v>
      </c>
      <c r="B101">
        <v>44239127.704195648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5063-3C80-48CD-82A3-DD3EBBDAEF37}">
  <sheetPr codeName="Sheet13"/>
  <dimension ref="A1:BB69"/>
  <sheetViews>
    <sheetView topLeftCell="H1" workbookViewId="0">
      <selection activeCell="BB1" sqref="BB1"/>
    </sheetView>
  </sheetViews>
  <sheetFormatPr defaultRowHeight="15" x14ac:dyDescent="0.25"/>
  <sheetData>
    <row r="1" spans="1:54" x14ac:dyDescent="0.25">
      <c r="A1">
        <v>2006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 t="s">
        <v>629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H1" t="s">
        <v>630</v>
      </c>
      <c r="AI1" t="s">
        <v>631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BB1">
        <f>AVERAGE(AJ2:AX34)</f>
        <v>1.8016768166176023E-2</v>
      </c>
    </row>
    <row r="2" spans="1:54" x14ac:dyDescent="0.25">
      <c r="A2">
        <f>A37/A$36</f>
        <v>2.6764353548473604E-2</v>
      </c>
      <c r="B2">
        <f t="shared" ref="B2:P2" si="0">B37/B$36</f>
        <v>3.3562508312263789E-2</v>
      </c>
      <c r="C2">
        <f t="shared" si="0"/>
        <v>2.7684087862162757E-2</v>
      </c>
      <c r="D2">
        <f t="shared" si="0"/>
        <v>3.9793410514900734E-2</v>
      </c>
      <c r="E2">
        <f t="shared" si="0"/>
        <v>3.0018321383236419E-2</v>
      </c>
      <c r="F2">
        <f t="shared" si="0"/>
        <v>3.2558836360201647E-2</v>
      </c>
      <c r="G2">
        <f t="shared" si="0"/>
        <v>3.3743141185775545E-2</v>
      </c>
      <c r="H2">
        <f t="shared" si="0"/>
        <v>3.7854344767638243E-2</v>
      </c>
      <c r="I2">
        <f t="shared" si="0"/>
        <v>3.7032159711279697E-2</v>
      </c>
      <c r="J2">
        <f t="shared" si="0"/>
        <v>2.3876023935385328E-2</v>
      </c>
      <c r="K2">
        <f t="shared" si="0"/>
        <v>8.7556852309146796E-2</v>
      </c>
      <c r="L2">
        <f t="shared" si="0"/>
        <v>0.10414526800378007</v>
      </c>
      <c r="M2">
        <f t="shared" si="0"/>
        <v>5.1533146537514361E-2</v>
      </c>
      <c r="N2">
        <f t="shared" si="0"/>
        <v>0.1060647436417977</v>
      </c>
      <c r="O2">
        <f t="shared" si="0"/>
        <v>5.2260794732670354E-2</v>
      </c>
      <c r="P2">
        <f t="shared" si="0"/>
        <v>9.2555253123413256E-2</v>
      </c>
      <c r="R2">
        <f>B2-A2</f>
        <v>6.7981547637901846E-3</v>
      </c>
      <c r="S2">
        <f t="shared" ref="S2:AM14" si="1">C2-B2</f>
        <v>-5.8784204501010316E-3</v>
      </c>
      <c r="T2">
        <f t="shared" si="1"/>
        <v>1.2109322652737977E-2</v>
      </c>
      <c r="U2">
        <f t="shared" si="1"/>
        <v>-9.7750891316643156E-3</v>
      </c>
      <c r="V2">
        <f t="shared" si="1"/>
        <v>2.5405149769652281E-3</v>
      </c>
      <c r="W2">
        <f t="shared" si="1"/>
        <v>1.184304825573898E-3</v>
      </c>
      <c r="X2">
        <f t="shared" si="1"/>
        <v>4.1112035818626977E-3</v>
      </c>
      <c r="Y2">
        <f t="shared" si="1"/>
        <v>-8.2218505635854588E-4</v>
      </c>
      <c r="Z2">
        <f t="shared" si="1"/>
        <v>-1.3156135775894369E-2</v>
      </c>
      <c r="AA2">
        <f t="shared" si="1"/>
        <v>6.3680828373761461E-2</v>
      </c>
      <c r="AB2">
        <f t="shared" si="1"/>
        <v>1.6588415694633277E-2</v>
      </c>
      <c r="AC2">
        <f t="shared" si="1"/>
        <v>-5.2612121466265711E-2</v>
      </c>
      <c r="AD2">
        <f t="shared" si="1"/>
        <v>5.453159710428334E-2</v>
      </c>
      <c r="AE2">
        <f t="shared" si="1"/>
        <v>-5.3803948909127347E-2</v>
      </c>
      <c r="AF2">
        <f t="shared" si="1"/>
        <v>4.0294458390742902E-2</v>
      </c>
      <c r="AH2">
        <f>AVERAGE(R2:AF2)</f>
        <v>4.3860599716626422E-3</v>
      </c>
      <c r="AJ2">
        <f>ABS(R2-AH2)</f>
        <v>2.4120947921275424E-3</v>
      </c>
      <c r="AK2">
        <f t="shared" ref="AK2:AX2" si="2">ABS(S2-AI2)</f>
        <v>5.8784204501010316E-3</v>
      </c>
      <c r="AL2">
        <f t="shared" si="2"/>
        <v>9.6972278606104346E-3</v>
      </c>
      <c r="AM2">
        <f t="shared" si="2"/>
        <v>1.5653509581765347E-2</v>
      </c>
      <c r="AN2">
        <f t="shared" si="2"/>
        <v>7.1567128836452065E-3</v>
      </c>
      <c r="AO2">
        <f t="shared" si="2"/>
        <v>1.4469204756191449E-2</v>
      </c>
      <c r="AP2">
        <f t="shared" si="2"/>
        <v>3.0455093017825088E-3</v>
      </c>
      <c r="AQ2">
        <f t="shared" si="2"/>
        <v>1.5291389812549995E-2</v>
      </c>
      <c r="AR2">
        <f t="shared" si="2"/>
        <v>1.6201645077676879E-2</v>
      </c>
      <c r="AS2">
        <f t="shared" si="2"/>
        <v>4.8389438561211466E-2</v>
      </c>
      <c r="AT2">
        <f t="shared" si="2"/>
        <v>3.8677061695639725E-4</v>
      </c>
      <c r="AU2">
        <f t="shared" si="2"/>
        <v>0.10100156002747718</v>
      </c>
      <c r="AV2">
        <f t="shared" si="2"/>
        <v>5.4144826487326943E-2</v>
      </c>
      <c r="AW2">
        <f t="shared" si="2"/>
        <v>0.15480550893660452</v>
      </c>
      <c r="AX2">
        <f t="shared" si="2"/>
        <v>1.3850368096584041E-2</v>
      </c>
    </row>
    <row r="3" spans="1:54" x14ac:dyDescent="0.25">
      <c r="A3">
        <f t="shared" ref="A3:P34" si="3">A38/A$36</f>
        <v>7.4213799643123968E-2</v>
      </c>
      <c r="B3">
        <f t="shared" si="3"/>
        <v>7.753856757580474E-2</v>
      </c>
      <c r="C3">
        <f t="shared" si="3"/>
        <v>5.3400331042411375E-2</v>
      </c>
      <c r="D3">
        <f t="shared" si="3"/>
        <v>4.2932797300281038E-2</v>
      </c>
      <c r="E3">
        <f t="shared" si="3"/>
        <v>7.9266840794390003E-2</v>
      </c>
      <c r="F3">
        <f t="shared" si="3"/>
        <v>7.2448429972286107E-2</v>
      </c>
      <c r="G3">
        <f t="shared" si="3"/>
        <v>5.162413458371054E-2</v>
      </c>
      <c r="H3">
        <f t="shared" si="3"/>
        <v>5.4281017712242238E-2</v>
      </c>
      <c r="I3">
        <f t="shared" si="3"/>
        <v>5.8273812619432798E-2</v>
      </c>
      <c r="J3">
        <f t="shared" si="3"/>
        <v>4.9315273758426655E-2</v>
      </c>
      <c r="K3">
        <f t="shared" si="3"/>
        <v>5.9636312778262313E-2</v>
      </c>
      <c r="L3">
        <f t="shared" si="3"/>
        <v>8.0593196476201417E-2</v>
      </c>
      <c r="M3">
        <f t="shared" si="3"/>
        <v>9.3562550387699853E-2</v>
      </c>
      <c r="N3">
        <f t="shared" si="3"/>
        <v>8.7241896527571514E-2</v>
      </c>
      <c r="O3">
        <f t="shared" si="3"/>
        <v>0.13245380244694097</v>
      </c>
      <c r="P3">
        <f t="shared" si="3"/>
        <v>0.10092366439392521</v>
      </c>
      <c r="R3">
        <f t="shared" ref="R3:R34" si="4">B3-A3</f>
        <v>3.3247679326807722E-3</v>
      </c>
      <c r="S3">
        <f t="shared" si="1"/>
        <v>-2.4138236533393365E-2</v>
      </c>
      <c r="T3">
        <f t="shared" si="1"/>
        <v>-1.0467533742130337E-2</v>
      </c>
      <c r="U3">
        <f t="shared" si="1"/>
        <v>3.6334043494108965E-2</v>
      </c>
      <c r="V3">
        <f t="shared" si="1"/>
        <v>-6.8184108221038958E-3</v>
      </c>
      <c r="W3">
        <f t="shared" si="1"/>
        <v>-2.0824295388575567E-2</v>
      </c>
      <c r="X3">
        <f t="shared" si="1"/>
        <v>2.6568831285316979E-3</v>
      </c>
      <c r="Y3">
        <f t="shared" si="1"/>
        <v>3.9927949071905597E-3</v>
      </c>
      <c r="Z3">
        <f t="shared" si="1"/>
        <v>-8.9585388610061434E-3</v>
      </c>
      <c r="AA3">
        <f t="shared" si="1"/>
        <v>1.0321039019835658E-2</v>
      </c>
      <c r="AB3">
        <f t="shared" si="1"/>
        <v>2.0956883697939105E-2</v>
      </c>
      <c r="AC3">
        <f t="shared" si="1"/>
        <v>1.2969353911498435E-2</v>
      </c>
      <c r="AD3">
        <f t="shared" si="1"/>
        <v>-6.3206538601283391E-3</v>
      </c>
      <c r="AE3">
        <f t="shared" si="1"/>
        <v>4.5211905919369452E-2</v>
      </c>
      <c r="AF3">
        <f t="shared" si="1"/>
        <v>-3.1530138053015758E-2</v>
      </c>
      <c r="AH3">
        <f t="shared" ref="AH3:AH34" si="5">AVERAGE(R3:AF3)</f>
        <v>1.780657650053416E-3</v>
      </c>
      <c r="AJ3">
        <f t="shared" ref="AJ3:AJ34" si="6">ABS(R3-AH3)</f>
        <v>1.5441102826273562E-3</v>
      </c>
      <c r="AK3">
        <f t="shared" ref="AK3:AK34" si="7">ABS(S3-AI3)</f>
        <v>2.4138236533393365E-2</v>
      </c>
      <c r="AL3">
        <f t="shared" ref="AL3:AL34" si="8">ABS(T3-AJ3)</f>
        <v>1.2011644024757694E-2</v>
      </c>
      <c r="AM3">
        <f t="shared" ref="AM3:AM34" si="9">ABS(U3-AK3)</f>
        <v>1.2195806960715601E-2</v>
      </c>
      <c r="AN3">
        <f t="shared" ref="AN3:AN34" si="10">ABS(V3-AL3)</f>
        <v>1.883005484686159E-2</v>
      </c>
      <c r="AO3">
        <f t="shared" ref="AO3:AO34" si="11">ABS(W3-AM3)</f>
        <v>3.3020102349291168E-2</v>
      </c>
      <c r="AP3">
        <f t="shared" ref="AP3:AP34" si="12">ABS(X3-AN3)</f>
        <v>1.6173171718329892E-2</v>
      </c>
      <c r="AQ3">
        <f t="shared" ref="AQ3:AQ34" si="13">ABS(Y3-AO3)</f>
        <v>2.9027307442100608E-2</v>
      </c>
      <c r="AR3">
        <f t="shared" ref="AR3:AR34" si="14">ABS(Z3-AP3)</f>
        <v>2.5131710579336036E-2</v>
      </c>
      <c r="AS3">
        <f t="shared" ref="AS3:AS34" si="15">ABS(AA3-AQ3)</f>
        <v>1.870626842226495E-2</v>
      </c>
      <c r="AT3">
        <f t="shared" ref="AT3:AT34" si="16">ABS(AB3-AR3)</f>
        <v>4.1748268813969307E-3</v>
      </c>
      <c r="AU3">
        <f t="shared" ref="AU3:AU34" si="17">ABS(AC3-AS3)</f>
        <v>5.7369145107665151E-3</v>
      </c>
      <c r="AV3">
        <f t="shared" ref="AV3:AV34" si="18">ABS(AD3-AT3)</f>
        <v>1.049548074152527E-2</v>
      </c>
      <c r="AW3">
        <f t="shared" ref="AW3:AW34" si="19">ABS(AE3-AU3)</f>
        <v>3.9474991408602937E-2</v>
      </c>
      <c r="AX3">
        <f t="shared" ref="AX3:AX34" si="20">ABS(AF3-AV3)</f>
        <v>4.2025618794541031E-2</v>
      </c>
    </row>
    <row r="4" spans="1:54" x14ac:dyDescent="0.25">
      <c r="A4">
        <f t="shared" si="3"/>
        <v>0.33397018994728545</v>
      </c>
      <c r="B4">
        <f t="shared" si="3"/>
        <v>0.30022577480924073</v>
      </c>
      <c r="C4">
        <f t="shared" si="3"/>
        <v>0.31285086960335357</v>
      </c>
      <c r="D4">
        <f t="shared" si="3"/>
        <v>0.30185466526269894</v>
      </c>
      <c r="E4">
        <f t="shared" si="3"/>
        <v>0.37294834051569004</v>
      </c>
      <c r="F4">
        <f t="shared" si="3"/>
        <v>0.31686523305569553</v>
      </c>
      <c r="G4">
        <f t="shared" si="3"/>
        <v>0.26958325258982718</v>
      </c>
      <c r="H4">
        <f t="shared" si="3"/>
        <v>0.29138206990138227</v>
      </c>
      <c r="I4">
        <f t="shared" si="3"/>
        <v>0.31191233157948667</v>
      </c>
      <c r="J4">
        <f t="shared" si="3"/>
        <v>0.25919430350378925</v>
      </c>
      <c r="K4">
        <f t="shared" si="3"/>
        <v>0.33171404676859112</v>
      </c>
      <c r="L4">
        <f t="shared" si="3"/>
        <v>0.31114459583996634</v>
      </c>
      <c r="M4">
        <f t="shared" si="3"/>
        <v>0.307886391685882</v>
      </c>
      <c r="N4">
        <f t="shared" si="3"/>
        <v>0.29387394626498664</v>
      </c>
      <c r="O4">
        <f t="shared" si="3"/>
        <v>0.32591668118914979</v>
      </c>
      <c r="P4">
        <f t="shared" si="3"/>
        <v>0.26332576501928706</v>
      </c>
      <c r="R4">
        <f t="shared" si="4"/>
        <v>-3.3744415138044714E-2</v>
      </c>
      <c r="S4">
        <f t="shared" si="1"/>
        <v>1.2625094794112834E-2</v>
      </c>
      <c r="T4">
        <f t="shared" si="1"/>
        <v>-1.0996204340654625E-2</v>
      </c>
      <c r="U4">
        <f t="shared" si="1"/>
        <v>7.1093675252991095E-2</v>
      </c>
      <c r="V4">
        <f t="shared" si="1"/>
        <v>-5.6083107459994508E-2</v>
      </c>
      <c r="W4">
        <f t="shared" si="1"/>
        <v>-4.7281980465868345E-2</v>
      </c>
      <c r="X4">
        <f t="shared" si="1"/>
        <v>2.1798817311555085E-2</v>
      </c>
      <c r="Y4">
        <f t="shared" si="1"/>
        <v>2.05302616781044E-2</v>
      </c>
      <c r="Z4">
        <f t="shared" si="1"/>
        <v>-5.2718028075697421E-2</v>
      </c>
      <c r="AA4">
        <f t="shared" si="1"/>
        <v>7.2519743264801872E-2</v>
      </c>
      <c r="AB4">
        <f t="shared" si="1"/>
        <v>-2.0569450928624777E-2</v>
      </c>
      <c r="AC4">
        <f t="shared" si="1"/>
        <v>-3.2582041540843432E-3</v>
      </c>
      <c r="AD4">
        <f t="shared" si="1"/>
        <v>-1.4012445420895359E-2</v>
      </c>
      <c r="AE4">
        <f t="shared" si="1"/>
        <v>3.2042734924163152E-2</v>
      </c>
      <c r="AF4">
        <f t="shared" si="1"/>
        <v>-6.2590916169862731E-2</v>
      </c>
      <c r="AH4">
        <f t="shared" si="5"/>
        <v>-4.7096283285332254E-3</v>
      </c>
      <c r="AJ4">
        <f t="shared" si="6"/>
        <v>2.9034786809511489E-2</v>
      </c>
      <c r="AK4">
        <f t="shared" si="7"/>
        <v>1.2625094794112834E-2</v>
      </c>
      <c r="AL4">
        <f t="shared" si="8"/>
        <v>4.0030991150166118E-2</v>
      </c>
      <c r="AM4">
        <f t="shared" si="9"/>
        <v>5.8468580458878261E-2</v>
      </c>
      <c r="AN4">
        <f t="shared" si="10"/>
        <v>9.6114098610160625E-2</v>
      </c>
      <c r="AO4">
        <f t="shared" si="11"/>
        <v>0.10575056092474661</v>
      </c>
      <c r="AP4">
        <f t="shared" si="12"/>
        <v>7.431528129860554E-2</v>
      </c>
      <c r="AQ4">
        <f t="shared" si="13"/>
        <v>8.5220299246642206E-2</v>
      </c>
      <c r="AR4">
        <f t="shared" si="14"/>
        <v>0.12703330937430296</v>
      </c>
      <c r="AS4">
        <f t="shared" si="15"/>
        <v>1.2700555981840334E-2</v>
      </c>
      <c r="AT4">
        <f t="shared" si="16"/>
        <v>0.14760276030292774</v>
      </c>
      <c r="AU4">
        <f t="shared" si="17"/>
        <v>1.5958760135924677E-2</v>
      </c>
      <c r="AV4">
        <f t="shared" si="18"/>
        <v>0.1616152057238231</v>
      </c>
      <c r="AW4">
        <f t="shared" si="19"/>
        <v>1.6083974788238475E-2</v>
      </c>
      <c r="AX4">
        <f t="shared" si="20"/>
        <v>0.22420612189368583</v>
      </c>
    </row>
    <row r="5" spans="1:54" x14ac:dyDescent="0.25">
      <c r="A5">
        <f t="shared" si="3"/>
        <v>5.2575830376384381E-3</v>
      </c>
      <c r="B5">
        <f t="shared" si="3"/>
        <v>3.9491554208710561E-3</v>
      </c>
      <c r="C5">
        <f t="shared" si="3"/>
        <v>6.0982781639581365E-3</v>
      </c>
      <c r="D5">
        <f t="shared" si="3"/>
        <v>6.5662070414552864E-3</v>
      </c>
      <c r="E5">
        <f t="shared" si="3"/>
        <v>4.1601000139117536E-3</v>
      </c>
      <c r="F5">
        <f t="shared" si="3"/>
        <v>4.6962185594767265E-3</v>
      </c>
      <c r="G5">
        <f t="shared" si="3"/>
        <v>5.0202864915739548E-3</v>
      </c>
      <c r="H5">
        <f t="shared" si="3"/>
        <v>5.702046045282968E-3</v>
      </c>
      <c r="I5">
        <f t="shared" si="3"/>
        <v>5.2732946823502661E-3</v>
      </c>
      <c r="J5">
        <f t="shared" si="3"/>
        <v>5.6752674299849889E-3</v>
      </c>
      <c r="K5">
        <f t="shared" si="3"/>
        <v>5.1517922186920953E-3</v>
      </c>
      <c r="L5">
        <f t="shared" si="3"/>
        <v>4.7468502724430104E-3</v>
      </c>
      <c r="M5">
        <f t="shared" si="3"/>
        <v>4.2219952729469204E-3</v>
      </c>
      <c r="N5">
        <f t="shared" si="3"/>
        <v>3.2872516756595298E-3</v>
      </c>
      <c r="O5">
        <f t="shared" si="3"/>
        <v>3.3403255808955598E-3</v>
      </c>
      <c r="P5">
        <f t="shared" si="3"/>
        <v>3.215043517387748E-3</v>
      </c>
      <c r="R5">
        <f t="shared" si="4"/>
        <v>-1.308427616767382E-3</v>
      </c>
      <c r="S5">
        <f t="shared" si="1"/>
        <v>2.1491227430870804E-3</v>
      </c>
      <c r="T5">
        <f t="shared" si="1"/>
        <v>4.6792887749714986E-4</v>
      </c>
      <c r="U5">
        <f t="shared" si="1"/>
        <v>-2.4061070275435328E-3</v>
      </c>
      <c r="V5">
        <f t="shared" si="1"/>
        <v>5.361185455649729E-4</v>
      </c>
      <c r="W5">
        <f t="shared" si="1"/>
        <v>3.2406793209722833E-4</v>
      </c>
      <c r="X5">
        <f t="shared" si="1"/>
        <v>6.817595537090132E-4</v>
      </c>
      <c r="Y5">
        <f t="shared" si="1"/>
        <v>-4.2875136293270191E-4</v>
      </c>
      <c r="Z5">
        <f t="shared" si="1"/>
        <v>4.019727476347228E-4</v>
      </c>
      <c r="AA5">
        <f t="shared" si="1"/>
        <v>-5.2347521129289358E-4</v>
      </c>
      <c r="AB5">
        <f t="shared" si="1"/>
        <v>-4.0494194624908497E-4</v>
      </c>
      <c r="AC5">
        <f t="shared" si="1"/>
        <v>-5.2485499949609001E-4</v>
      </c>
      <c r="AD5">
        <f t="shared" si="1"/>
        <v>-9.3474359728739059E-4</v>
      </c>
      <c r="AE5">
        <f t="shared" si="1"/>
        <v>5.3073905236030068E-5</v>
      </c>
      <c r="AF5">
        <f t="shared" si="1"/>
        <v>-1.2528206350781185E-4</v>
      </c>
      <c r="AH5">
        <f t="shared" si="5"/>
        <v>-1.3616930135004599E-4</v>
      </c>
      <c r="AJ5">
        <f t="shared" si="6"/>
        <v>1.1722583154173359E-3</v>
      </c>
      <c r="AK5">
        <f t="shared" si="7"/>
        <v>2.1491227430870804E-3</v>
      </c>
      <c r="AL5">
        <f t="shared" si="8"/>
        <v>7.0432943792018607E-4</v>
      </c>
      <c r="AM5">
        <f t="shared" si="9"/>
        <v>4.5552297706306132E-3</v>
      </c>
      <c r="AN5">
        <f t="shared" si="10"/>
        <v>1.6821089235521318E-4</v>
      </c>
      <c r="AO5">
        <f t="shared" si="11"/>
        <v>4.2311618385333849E-3</v>
      </c>
      <c r="AP5">
        <f t="shared" si="12"/>
        <v>5.1354866135380002E-4</v>
      </c>
      <c r="AQ5">
        <f t="shared" si="13"/>
        <v>4.6599132014660868E-3</v>
      </c>
      <c r="AR5">
        <f t="shared" si="14"/>
        <v>1.1157591371907722E-4</v>
      </c>
      <c r="AS5">
        <f t="shared" si="15"/>
        <v>5.1833884127589804E-3</v>
      </c>
      <c r="AT5">
        <f t="shared" si="16"/>
        <v>5.1651785996816219E-4</v>
      </c>
      <c r="AU5">
        <f t="shared" si="17"/>
        <v>5.7082434122550704E-3</v>
      </c>
      <c r="AV5">
        <f t="shared" si="18"/>
        <v>1.4512614572555528E-3</v>
      </c>
      <c r="AW5">
        <f t="shared" si="19"/>
        <v>5.6551695070190403E-3</v>
      </c>
      <c r="AX5">
        <f t="shared" si="20"/>
        <v>1.5765435207633646E-3</v>
      </c>
    </row>
    <row r="6" spans="1:54" x14ac:dyDescent="0.25">
      <c r="A6">
        <f t="shared" si="3"/>
        <v>0.12099010557165089</v>
      </c>
      <c r="B6">
        <f t="shared" si="3"/>
        <v>0.13170291654867899</v>
      </c>
      <c r="C6">
        <f t="shared" si="3"/>
        <v>0.13531764995492029</v>
      </c>
      <c r="D6">
        <f t="shared" si="3"/>
        <v>0.14558478855970938</v>
      </c>
      <c r="E6">
        <f t="shared" si="3"/>
        <v>8.5778800327285867E-2</v>
      </c>
      <c r="F6">
        <f t="shared" si="3"/>
        <v>0.16009087673892811</v>
      </c>
      <c r="G6">
        <f t="shared" si="3"/>
        <v>0.12035848688667736</v>
      </c>
      <c r="H6">
        <f t="shared" si="3"/>
        <v>0.12326376529822929</v>
      </c>
      <c r="I6">
        <f t="shared" si="3"/>
        <v>0.11291786825713943</v>
      </c>
      <c r="J6">
        <f t="shared" si="3"/>
        <v>0.10843530187536109</v>
      </c>
      <c r="K6">
        <f t="shared" si="3"/>
        <v>1.4001142588051749E-2</v>
      </c>
      <c r="L6">
        <f t="shared" si="3"/>
        <v>1.2687553660938005E-2</v>
      </c>
      <c r="M6">
        <f t="shared" si="3"/>
        <v>0.12418882407651416</v>
      </c>
      <c r="N6">
        <f t="shared" si="3"/>
        <v>0.14098958359403135</v>
      </c>
      <c r="O6">
        <f t="shared" si="3"/>
        <v>9.6944920750592287E-2</v>
      </c>
      <c r="P6">
        <f t="shared" si="3"/>
        <v>0.1102665073766248</v>
      </c>
      <c r="R6">
        <f t="shared" si="4"/>
        <v>1.07128109770281E-2</v>
      </c>
      <c r="S6">
        <f t="shared" si="1"/>
        <v>3.6147334062412995E-3</v>
      </c>
      <c r="T6">
        <f t="shared" si="1"/>
        <v>1.0267138604789089E-2</v>
      </c>
      <c r="U6">
        <f t="shared" si="1"/>
        <v>-5.9805988232423515E-2</v>
      </c>
      <c r="V6">
        <f t="shared" si="1"/>
        <v>7.4312076411642239E-2</v>
      </c>
      <c r="W6">
        <f t="shared" si="1"/>
        <v>-3.9732389852250749E-2</v>
      </c>
      <c r="X6">
        <f t="shared" si="1"/>
        <v>2.9052784115519287E-3</v>
      </c>
      <c r="Y6">
        <f t="shared" si="1"/>
        <v>-1.034589704108986E-2</v>
      </c>
      <c r="Z6">
        <f t="shared" si="1"/>
        <v>-4.4825663817783384E-3</v>
      </c>
      <c r="AA6">
        <f t="shared" si="1"/>
        <v>-9.4434159287309333E-2</v>
      </c>
      <c r="AB6">
        <f t="shared" si="1"/>
        <v>-1.3135889271137444E-3</v>
      </c>
      <c r="AC6">
        <f t="shared" si="1"/>
        <v>0.11150127041557616</v>
      </c>
      <c r="AD6">
        <f t="shared" si="1"/>
        <v>1.6800759517517194E-2</v>
      </c>
      <c r="AE6">
        <f t="shared" si="1"/>
        <v>-4.4044662843439067E-2</v>
      </c>
      <c r="AF6">
        <f t="shared" si="1"/>
        <v>1.3321586626032514E-2</v>
      </c>
      <c r="AH6">
        <f t="shared" si="5"/>
        <v>-7.1490654633507285E-4</v>
      </c>
      <c r="AJ6">
        <f t="shared" si="6"/>
        <v>1.1427717523363173E-2</v>
      </c>
      <c r="AK6">
        <f t="shared" si="7"/>
        <v>3.6147334062412995E-3</v>
      </c>
      <c r="AL6">
        <f t="shared" si="8"/>
        <v>1.1605789185740838E-3</v>
      </c>
      <c r="AM6">
        <f t="shared" si="9"/>
        <v>6.3420721638664815E-2</v>
      </c>
      <c r="AN6">
        <f t="shared" si="10"/>
        <v>7.3151497493068152E-2</v>
      </c>
      <c r="AO6">
        <f t="shared" si="11"/>
        <v>0.10315311149091556</v>
      </c>
      <c r="AP6">
        <f t="shared" si="12"/>
        <v>7.0246219081516223E-2</v>
      </c>
      <c r="AQ6">
        <f t="shared" si="13"/>
        <v>0.11349900853200542</v>
      </c>
      <c r="AR6">
        <f t="shared" si="14"/>
        <v>7.4728785463294561E-2</v>
      </c>
      <c r="AS6">
        <f t="shared" si="15"/>
        <v>0.20793316781931476</v>
      </c>
      <c r="AT6">
        <f t="shared" si="16"/>
        <v>7.6042374390408313E-2</v>
      </c>
      <c r="AU6">
        <f t="shared" si="17"/>
        <v>9.6431897403738601E-2</v>
      </c>
      <c r="AV6">
        <f t="shared" si="18"/>
        <v>5.9241614872891118E-2</v>
      </c>
      <c r="AW6">
        <f t="shared" si="19"/>
        <v>0.14047656024717767</v>
      </c>
      <c r="AX6">
        <f t="shared" si="20"/>
        <v>4.5920028246858605E-2</v>
      </c>
    </row>
    <row r="7" spans="1:54" x14ac:dyDescent="0.25">
      <c r="A7">
        <f t="shared" si="3"/>
        <v>2.7476024920442692E-2</v>
      </c>
      <c r="B7">
        <f t="shared" si="3"/>
        <v>3.3285359064117462E-2</v>
      </c>
      <c r="C7">
        <f t="shared" si="3"/>
        <v>2.9570500719154139E-2</v>
      </c>
      <c r="D7">
        <f t="shared" si="3"/>
        <v>2.9368792432740602E-2</v>
      </c>
      <c r="E7">
        <f t="shared" si="3"/>
        <v>2.0957086815166032E-2</v>
      </c>
      <c r="F7">
        <f t="shared" si="3"/>
        <v>2.5780686820551114E-2</v>
      </c>
      <c r="G7">
        <f t="shared" si="3"/>
        <v>2.6327539188649978E-2</v>
      </c>
      <c r="H7">
        <f t="shared" si="3"/>
        <v>2.1065182722519189E-2</v>
      </c>
      <c r="I7">
        <f t="shared" si="3"/>
        <v>2.368742756177749E-2</v>
      </c>
      <c r="J7">
        <f t="shared" si="3"/>
        <v>2.923593246109786E-2</v>
      </c>
      <c r="K7">
        <f t="shared" si="3"/>
        <v>2.5397603420748701E-2</v>
      </c>
      <c r="L7">
        <f t="shared" si="3"/>
        <v>1.9600350299439257E-2</v>
      </c>
      <c r="M7">
        <f t="shared" si="3"/>
        <v>2.5622722944864427E-2</v>
      </c>
      <c r="N7">
        <f t="shared" si="3"/>
        <v>1.9046305200031605E-2</v>
      </c>
      <c r="O7">
        <f t="shared" si="3"/>
        <v>3.0396798924212834E-2</v>
      </c>
      <c r="P7">
        <f t="shared" si="3"/>
        <v>3.2961066225257685E-2</v>
      </c>
      <c r="R7">
        <f t="shared" si="4"/>
        <v>5.8093341436747693E-3</v>
      </c>
      <c r="S7">
        <f t="shared" si="1"/>
        <v>-3.7148583449633232E-3</v>
      </c>
      <c r="T7">
        <f t="shared" si="1"/>
        <v>-2.0170828641353708E-4</v>
      </c>
      <c r="U7">
        <f t="shared" si="1"/>
        <v>-8.4117056175745698E-3</v>
      </c>
      <c r="V7">
        <f t="shared" si="1"/>
        <v>4.8236000053850821E-3</v>
      </c>
      <c r="W7">
        <f t="shared" si="1"/>
        <v>5.4685236809886434E-4</v>
      </c>
      <c r="X7">
        <f t="shared" si="1"/>
        <v>-5.2623564661307895E-3</v>
      </c>
      <c r="Y7">
        <f t="shared" si="1"/>
        <v>2.622244839258301E-3</v>
      </c>
      <c r="Z7">
        <f t="shared" si="1"/>
        <v>5.5485048993203709E-3</v>
      </c>
      <c r="AA7">
        <f t="shared" si="1"/>
        <v>-3.8383290403491595E-3</v>
      </c>
      <c r="AB7">
        <f t="shared" si="1"/>
        <v>-5.7972531213094439E-3</v>
      </c>
      <c r="AC7">
        <f t="shared" si="1"/>
        <v>6.0223726454251697E-3</v>
      </c>
      <c r="AD7">
        <f t="shared" si="1"/>
        <v>-6.5764177448328215E-3</v>
      </c>
      <c r="AE7">
        <f t="shared" si="1"/>
        <v>1.1350493724181229E-2</v>
      </c>
      <c r="AF7">
        <f t="shared" si="1"/>
        <v>2.5642673010448508E-3</v>
      </c>
      <c r="AH7">
        <f t="shared" si="5"/>
        <v>3.6566942032099947E-4</v>
      </c>
      <c r="AJ7">
        <f t="shared" si="6"/>
        <v>5.4436647233537701E-3</v>
      </c>
      <c r="AK7">
        <f t="shared" si="7"/>
        <v>3.7148583449633232E-3</v>
      </c>
      <c r="AL7">
        <f t="shared" si="8"/>
        <v>5.6453730097673072E-3</v>
      </c>
      <c r="AM7">
        <f t="shared" si="9"/>
        <v>1.2126563962537893E-2</v>
      </c>
      <c r="AN7">
        <f t="shared" si="10"/>
        <v>8.2177300438222509E-4</v>
      </c>
      <c r="AO7">
        <f t="shared" si="11"/>
        <v>1.1579711594439029E-2</v>
      </c>
      <c r="AP7">
        <f t="shared" si="12"/>
        <v>6.0841294705130146E-3</v>
      </c>
      <c r="AQ7">
        <f t="shared" si="13"/>
        <v>8.9574667551807277E-3</v>
      </c>
      <c r="AR7">
        <f t="shared" si="14"/>
        <v>5.356245711926437E-4</v>
      </c>
      <c r="AS7">
        <f t="shared" si="15"/>
        <v>1.2795795795529887E-2</v>
      </c>
      <c r="AT7">
        <f t="shared" si="16"/>
        <v>6.3328776925020876E-3</v>
      </c>
      <c r="AU7">
        <f t="shared" si="17"/>
        <v>6.7734231501047175E-3</v>
      </c>
      <c r="AV7">
        <f t="shared" si="18"/>
        <v>1.2909295437334909E-2</v>
      </c>
      <c r="AW7">
        <f t="shared" si="19"/>
        <v>4.5770705740765111E-3</v>
      </c>
      <c r="AX7">
        <f t="shared" si="20"/>
        <v>1.0345028136290058E-2</v>
      </c>
    </row>
    <row r="8" spans="1:54" x14ac:dyDescent="0.25">
      <c r="A8">
        <f t="shared" si="3"/>
        <v>4.8164007307057877E-3</v>
      </c>
      <c r="B8">
        <f t="shared" si="3"/>
        <v>2.4895617446908211E-3</v>
      </c>
      <c r="C8">
        <f t="shared" si="3"/>
        <v>2.0492765068368959E-3</v>
      </c>
      <c r="D8">
        <f t="shared" si="3"/>
        <v>3.392631357660048E-3</v>
      </c>
      <c r="E8">
        <f t="shared" si="3"/>
        <v>2.9158164699602763E-3</v>
      </c>
      <c r="F8">
        <f t="shared" si="3"/>
        <v>2.7021395303907319E-3</v>
      </c>
      <c r="G8">
        <f t="shared" si="3"/>
        <v>2.4203741908404588E-3</v>
      </c>
      <c r="H8">
        <f t="shared" si="3"/>
        <v>3.4522352002879578E-3</v>
      </c>
      <c r="I8">
        <f t="shared" si="3"/>
        <v>2.3165147803579163E-3</v>
      </c>
      <c r="J8">
        <f t="shared" si="3"/>
        <v>2.6093526358241107E-5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4.9874196734832408E-4</v>
      </c>
      <c r="O8">
        <f t="shared" si="3"/>
        <v>0</v>
      </c>
      <c r="P8">
        <f t="shared" si="3"/>
        <v>0</v>
      </c>
      <c r="R8">
        <f t="shared" si="4"/>
        <v>-2.3268389860149666E-3</v>
      </c>
      <c r="S8">
        <f t="shared" si="1"/>
        <v>-4.4028523785392525E-4</v>
      </c>
      <c r="T8">
        <f t="shared" si="1"/>
        <v>1.3433548508231521E-3</v>
      </c>
      <c r="U8">
        <f t="shared" si="1"/>
        <v>-4.7681488769977165E-4</v>
      </c>
      <c r="V8">
        <f t="shared" si="1"/>
        <v>-2.1367693956954445E-4</v>
      </c>
      <c r="W8">
        <f t="shared" si="1"/>
        <v>-2.8176533955027311E-4</v>
      </c>
      <c r="X8">
        <f t="shared" si="1"/>
        <v>1.031861009447499E-3</v>
      </c>
      <c r="Y8">
        <f t="shared" si="1"/>
        <v>-1.1357204199300415E-3</v>
      </c>
      <c r="Z8">
        <f t="shared" si="1"/>
        <v>-2.290421253999675E-3</v>
      </c>
      <c r="AA8">
        <f t="shared" si="1"/>
        <v>-2.6093526358241107E-5</v>
      </c>
      <c r="AB8">
        <f t="shared" si="1"/>
        <v>0</v>
      </c>
      <c r="AC8">
        <f t="shared" si="1"/>
        <v>0</v>
      </c>
      <c r="AD8">
        <f t="shared" si="1"/>
        <v>4.9874196734832408E-4</v>
      </c>
      <c r="AE8">
        <f t="shared" si="1"/>
        <v>-4.9874196734832408E-4</v>
      </c>
      <c r="AF8">
        <f t="shared" si="1"/>
        <v>0</v>
      </c>
      <c r="AH8">
        <f t="shared" si="5"/>
        <v>-3.2109338204705252E-4</v>
      </c>
      <c r="AJ8">
        <f t="shared" si="6"/>
        <v>2.0057456039679141E-3</v>
      </c>
      <c r="AK8">
        <f t="shared" si="7"/>
        <v>4.4028523785392525E-4</v>
      </c>
      <c r="AL8">
        <f t="shared" si="8"/>
        <v>6.6239075314476195E-4</v>
      </c>
      <c r="AM8">
        <f t="shared" si="9"/>
        <v>9.171001255536969E-4</v>
      </c>
      <c r="AN8">
        <f t="shared" si="10"/>
        <v>8.7606769271430639E-4</v>
      </c>
      <c r="AO8">
        <f t="shared" si="11"/>
        <v>1.19886546510397E-3</v>
      </c>
      <c r="AP8">
        <f t="shared" si="12"/>
        <v>1.5579331673319262E-4</v>
      </c>
      <c r="AQ8">
        <f t="shared" si="13"/>
        <v>2.3345858850340115E-3</v>
      </c>
      <c r="AR8">
        <f t="shared" si="14"/>
        <v>2.4462145707328676E-3</v>
      </c>
      <c r="AS8">
        <f t="shared" si="15"/>
        <v>2.3606794113922528E-3</v>
      </c>
      <c r="AT8">
        <f t="shared" si="16"/>
        <v>2.4462145707328676E-3</v>
      </c>
      <c r="AU8">
        <f t="shared" si="17"/>
        <v>2.3606794113922528E-3</v>
      </c>
      <c r="AV8">
        <f t="shared" si="18"/>
        <v>1.9474726033845435E-3</v>
      </c>
      <c r="AW8">
        <f t="shared" si="19"/>
        <v>2.8594213787405771E-3</v>
      </c>
      <c r="AX8">
        <f t="shared" si="20"/>
        <v>1.9474726033845435E-3</v>
      </c>
    </row>
    <row r="9" spans="1:54" x14ac:dyDescent="0.25">
      <c r="A9">
        <f t="shared" si="3"/>
        <v>7.311103653182157E-3</v>
      </c>
      <c r="B9">
        <f t="shared" si="3"/>
        <v>3.9078929449489503E-3</v>
      </c>
      <c r="C9">
        <f t="shared" si="3"/>
        <v>3.0233614461254439E-3</v>
      </c>
      <c r="D9">
        <f t="shared" si="3"/>
        <v>2.9305525347529445E-3</v>
      </c>
      <c r="E9">
        <f t="shared" si="3"/>
        <v>8.4104209066401933E-4</v>
      </c>
      <c r="F9">
        <f t="shared" si="3"/>
        <v>4.2951299668652163E-3</v>
      </c>
      <c r="G9">
        <f t="shared" si="3"/>
        <v>7.2198494438103329E-4</v>
      </c>
      <c r="H9">
        <f t="shared" si="3"/>
        <v>4.2283054252059702E-3</v>
      </c>
      <c r="I9">
        <f t="shared" si="3"/>
        <v>4.5630005630370668E-3</v>
      </c>
      <c r="J9">
        <f t="shared" si="3"/>
        <v>4.2839606045635735E-3</v>
      </c>
      <c r="K9">
        <f t="shared" si="3"/>
        <v>5.1348841450655968E-3</v>
      </c>
      <c r="L9">
        <f t="shared" si="3"/>
        <v>4.1619498825990597E-3</v>
      </c>
      <c r="M9">
        <f t="shared" si="3"/>
        <v>0</v>
      </c>
      <c r="N9">
        <f t="shared" si="3"/>
        <v>2.6771601429923515E-3</v>
      </c>
      <c r="O9">
        <f t="shared" si="3"/>
        <v>2.8295884067501666E-3</v>
      </c>
      <c r="P9">
        <f t="shared" si="3"/>
        <v>4.5418978178911138E-3</v>
      </c>
      <c r="R9">
        <f t="shared" si="4"/>
        <v>-3.4032107082332067E-3</v>
      </c>
      <c r="S9">
        <f t="shared" si="1"/>
        <v>-8.845314988235064E-4</v>
      </c>
      <c r="T9">
        <f t="shared" si="1"/>
        <v>-9.2808911372499383E-5</v>
      </c>
      <c r="U9">
        <f t="shared" si="1"/>
        <v>-2.0895104440889251E-3</v>
      </c>
      <c r="V9">
        <f t="shared" si="1"/>
        <v>3.4540878762011969E-3</v>
      </c>
      <c r="W9">
        <f t="shared" si="1"/>
        <v>-3.5731450224841831E-3</v>
      </c>
      <c r="X9">
        <f t="shared" si="1"/>
        <v>3.506320480824937E-3</v>
      </c>
      <c r="Y9">
        <f t="shared" si="1"/>
        <v>3.3469513783109667E-4</v>
      </c>
      <c r="Z9">
        <f t="shared" si="1"/>
        <v>-2.790399584734933E-4</v>
      </c>
      <c r="AA9">
        <f t="shared" si="1"/>
        <v>8.509235405020233E-4</v>
      </c>
      <c r="AB9">
        <f t="shared" si="1"/>
        <v>-9.7293426246653717E-4</v>
      </c>
      <c r="AC9">
        <f t="shared" si="1"/>
        <v>-4.1619498825990597E-3</v>
      </c>
      <c r="AD9">
        <f t="shared" si="1"/>
        <v>2.6771601429923515E-3</v>
      </c>
      <c r="AE9">
        <f t="shared" si="1"/>
        <v>1.5242826375781509E-4</v>
      </c>
      <c r="AF9">
        <f t="shared" si="1"/>
        <v>1.7123094111409472E-3</v>
      </c>
      <c r="AH9">
        <f t="shared" si="5"/>
        <v>-1.8461372235273617E-4</v>
      </c>
      <c r="AJ9">
        <f t="shared" si="6"/>
        <v>3.2185969858804704E-3</v>
      </c>
      <c r="AK9">
        <f t="shared" si="7"/>
        <v>8.845314988235064E-4</v>
      </c>
      <c r="AL9">
        <f t="shared" si="8"/>
        <v>3.3114058972529697E-3</v>
      </c>
      <c r="AM9">
        <f t="shared" si="9"/>
        <v>2.9740419429124315E-3</v>
      </c>
      <c r="AN9">
        <f t="shared" si="10"/>
        <v>1.4268197894822714E-4</v>
      </c>
      <c r="AO9">
        <f t="shared" si="11"/>
        <v>6.5471869653966151E-3</v>
      </c>
      <c r="AP9">
        <f t="shared" si="12"/>
        <v>3.3636385018767099E-3</v>
      </c>
      <c r="AQ9">
        <f t="shared" si="13"/>
        <v>6.2124918275655184E-3</v>
      </c>
      <c r="AR9">
        <f t="shared" si="14"/>
        <v>3.6426784603502032E-3</v>
      </c>
      <c r="AS9">
        <f t="shared" si="15"/>
        <v>5.3615682870634951E-3</v>
      </c>
      <c r="AT9">
        <f t="shared" si="16"/>
        <v>4.6156127228167403E-3</v>
      </c>
      <c r="AU9">
        <f t="shared" si="17"/>
        <v>9.5235181696625548E-3</v>
      </c>
      <c r="AV9">
        <f t="shared" si="18"/>
        <v>1.9384525798243888E-3</v>
      </c>
      <c r="AW9">
        <f t="shared" si="19"/>
        <v>9.3710899059047392E-3</v>
      </c>
      <c r="AX9">
        <f t="shared" si="20"/>
        <v>2.2614316868344161E-4</v>
      </c>
    </row>
    <row r="10" spans="1:54" x14ac:dyDescent="0.25">
      <c r="A10">
        <f t="shared" si="3"/>
        <v>0.15123344169592789</v>
      </c>
      <c r="B10">
        <f t="shared" si="3"/>
        <v>0.16600567013714196</v>
      </c>
      <c r="C10">
        <f t="shared" si="3"/>
        <v>0.14081556971245907</v>
      </c>
      <c r="D10">
        <f t="shared" si="3"/>
        <v>0.14561370461358528</v>
      </c>
      <c r="E10">
        <f t="shared" si="3"/>
        <v>0.143984008187138</v>
      </c>
      <c r="F10">
        <f t="shared" si="3"/>
        <v>0.13402045622336986</v>
      </c>
      <c r="G10">
        <f t="shared" si="3"/>
        <v>0.13987363085431365</v>
      </c>
      <c r="H10">
        <f t="shared" si="3"/>
        <v>0.13156261337510963</v>
      </c>
      <c r="I10">
        <f t="shared" si="3"/>
        <v>0.14593208484935599</v>
      </c>
      <c r="J10">
        <f t="shared" si="3"/>
        <v>9.7395351549869322E-2</v>
      </c>
      <c r="K10">
        <f t="shared" si="3"/>
        <v>5.4420392847597719E-2</v>
      </c>
      <c r="L10">
        <f t="shared" si="3"/>
        <v>8.4294612236145441E-2</v>
      </c>
      <c r="M10">
        <f t="shared" si="3"/>
        <v>6.4538459547788932E-2</v>
      </c>
      <c r="N10">
        <f t="shared" si="3"/>
        <v>8.1808644904145592E-2</v>
      </c>
      <c r="O10">
        <f t="shared" si="3"/>
        <v>7.3885449699744712E-2</v>
      </c>
      <c r="P10">
        <f t="shared" si="3"/>
        <v>7.3945902402828126E-2</v>
      </c>
      <c r="R10">
        <f t="shared" si="4"/>
        <v>1.4772228441214064E-2</v>
      </c>
      <c r="S10">
        <f t="shared" si="1"/>
        <v>-2.5190100424682893E-2</v>
      </c>
      <c r="T10">
        <f t="shared" si="1"/>
        <v>4.7981349011262109E-3</v>
      </c>
      <c r="U10">
        <f t="shared" si="1"/>
        <v>-1.6296964264472802E-3</v>
      </c>
      <c r="V10">
        <f t="shared" si="1"/>
        <v>-9.9635519637681358E-3</v>
      </c>
      <c r="W10">
        <f t="shared" si="1"/>
        <v>5.853174630943786E-3</v>
      </c>
      <c r="X10">
        <f t="shared" si="1"/>
        <v>-8.3110174792040137E-3</v>
      </c>
      <c r="Y10">
        <f t="shared" si="1"/>
        <v>1.4369471474246359E-2</v>
      </c>
      <c r="Z10">
        <f t="shared" si="1"/>
        <v>-4.853673329948667E-2</v>
      </c>
      <c r="AA10">
        <f t="shared" si="1"/>
        <v>-4.2974958702271603E-2</v>
      </c>
      <c r="AB10">
        <f t="shared" si="1"/>
        <v>2.9874219388547722E-2</v>
      </c>
      <c r="AC10">
        <f t="shared" si="1"/>
        <v>-1.975615268835651E-2</v>
      </c>
      <c r="AD10">
        <f t="shared" si="1"/>
        <v>1.727018535635666E-2</v>
      </c>
      <c r="AE10">
        <f t="shared" si="1"/>
        <v>-7.9231952044008791E-3</v>
      </c>
      <c r="AF10">
        <f t="shared" si="1"/>
        <v>6.0452703083413439E-5</v>
      </c>
      <c r="AH10">
        <f t="shared" si="5"/>
        <v>-5.1525026195399833E-3</v>
      </c>
      <c r="AJ10">
        <f t="shared" si="6"/>
        <v>1.9924731060754049E-2</v>
      </c>
      <c r="AK10">
        <f t="shared" si="7"/>
        <v>2.5190100424682893E-2</v>
      </c>
      <c r="AL10">
        <f t="shared" si="8"/>
        <v>1.5126596159627838E-2</v>
      </c>
      <c r="AM10">
        <f t="shared" si="9"/>
        <v>2.6819796851130173E-2</v>
      </c>
      <c r="AN10">
        <f t="shared" si="10"/>
        <v>2.5090148123395974E-2</v>
      </c>
      <c r="AO10">
        <f t="shared" si="11"/>
        <v>2.0966622220186387E-2</v>
      </c>
      <c r="AP10">
        <f t="shared" si="12"/>
        <v>3.3401165602599987E-2</v>
      </c>
      <c r="AQ10">
        <f t="shared" si="13"/>
        <v>6.597150745940028E-3</v>
      </c>
      <c r="AR10">
        <f t="shared" si="14"/>
        <v>8.1937898902086664E-2</v>
      </c>
      <c r="AS10">
        <f t="shared" si="15"/>
        <v>4.9572109448211631E-2</v>
      </c>
      <c r="AT10">
        <f t="shared" si="16"/>
        <v>5.2063679513538942E-2</v>
      </c>
      <c r="AU10">
        <f t="shared" si="17"/>
        <v>6.9328262136568147E-2</v>
      </c>
      <c r="AV10">
        <f t="shared" si="18"/>
        <v>3.4793494157182282E-2</v>
      </c>
      <c r="AW10">
        <f t="shared" si="19"/>
        <v>7.7251457340969026E-2</v>
      </c>
      <c r="AX10">
        <f t="shared" si="20"/>
        <v>3.4733041454098869E-2</v>
      </c>
    </row>
    <row r="11" spans="1:54" x14ac:dyDescent="0.25">
      <c r="A11">
        <f t="shared" si="3"/>
        <v>4.011483840590236E-3</v>
      </c>
      <c r="B11">
        <f t="shared" si="3"/>
        <v>1.1484604403538514E-2</v>
      </c>
      <c r="C11">
        <f t="shared" si="3"/>
        <v>4.9264796685428144E-2</v>
      </c>
      <c r="D11">
        <f t="shared" si="3"/>
        <v>9.3150649665906787E-3</v>
      </c>
      <c r="E11">
        <f t="shared" si="3"/>
        <v>1.611008478829741E-2</v>
      </c>
      <c r="F11">
        <f t="shared" si="3"/>
        <v>1.0367258685667444E-2</v>
      </c>
      <c r="G11">
        <f t="shared" si="3"/>
        <v>1.468497919538915E-2</v>
      </c>
      <c r="H11">
        <f t="shared" si="3"/>
        <v>8.1052797781022909E-3</v>
      </c>
      <c r="I11">
        <f t="shared" si="3"/>
        <v>1.0530868569303258E-2</v>
      </c>
      <c r="J11">
        <f t="shared" si="3"/>
        <v>3.6784864189469461E-2</v>
      </c>
      <c r="K11">
        <f t="shared" si="3"/>
        <v>8.9465368586756008E-2</v>
      </c>
      <c r="L11">
        <f t="shared" si="3"/>
        <v>8.6836396288529641E-2</v>
      </c>
      <c r="M11">
        <f t="shared" si="3"/>
        <v>4.885607558324271E-2</v>
      </c>
      <c r="N11">
        <f t="shared" si="3"/>
        <v>2.239861017578005E-2</v>
      </c>
      <c r="O11">
        <f t="shared" si="3"/>
        <v>2.0797049772715247E-2</v>
      </c>
      <c r="P11">
        <f t="shared" si="3"/>
        <v>1.634066724471148E-2</v>
      </c>
      <c r="R11">
        <f t="shared" si="4"/>
        <v>7.473120562948278E-3</v>
      </c>
      <c r="S11">
        <f t="shared" si="1"/>
        <v>3.7780192281889627E-2</v>
      </c>
      <c r="T11">
        <f t="shared" si="1"/>
        <v>-3.9949731718837464E-2</v>
      </c>
      <c r="U11">
        <f t="shared" si="1"/>
        <v>6.7950198217067315E-3</v>
      </c>
      <c r="V11">
        <f t="shared" si="1"/>
        <v>-5.7428261026299665E-3</v>
      </c>
      <c r="W11">
        <f t="shared" si="1"/>
        <v>4.3177205097217064E-3</v>
      </c>
      <c r="X11">
        <f t="shared" si="1"/>
        <v>-6.5796994172868592E-3</v>
      </c>
      <c r="Y11">
        <f t="shared" si="1"/>
        <v>2.4255887912009669E-3</v>
      </c>
      <c r="Z11">
        <f t="shared" si="1"/>
        <v>2.6253995620166205E-2</v>
      </c>
      <c r="AA11">
        <f t="shared" si="1"/>
        <v>5.2680504397286547E-2</v>
      </c>
      <c r="AB11">
        <f t="shared" si="1"/>
        <v>-2.6289722982263675E-3</v>
      </c>
      <c r="AC11">
        <f t="shared" si="1"/>
        <v>-3.7980320705286931E-2</v>
      </c>
      <c r="AD11">
        <f t="shared" si="1"/>
        <v>-2.645746540746266E-2</v>
      </c>
      <c r="AE11">
        <f t="shared" si="1"/>
        <v>-1.6015604030648022E-3</v>
      </c>
      <c r="AF11">
        <f t="shared" si="1"/>
        <v>-4.4563825280037675E-3</v>
      </c>
      <c r="AH11">
        <f t="shared" si="5"/>
        <v>8.219455602747498E-4</v>
      </c>
      <c r="AJ11">
        <f t="shared" si="6"/>
        <v>6.6511750026735286E-3</v>
      </c>
      <c r="AK11">
        <f t="shared" si="7"/>
        <v>3.7780192281889627E-2</v>
      </c>
      <c r="AL11">
        <f t="shared" si="8"/>
        <v>4.6600906721510994E-2</v>
      </c>
      <c r="AM11">
        <f t="shared" si="9"/>
        <v>3.0985172460182897E-2</v>
      </c>
      <c r="AN11">
        <f t="shared" si="10"/>
        <v>5.2343732824140961E-2</v>
      </c>
      <c r="AO11">
        <f t="shared" si="11"/>
        <v>2.6667451950461191E-2</v>
      </c>
      <c r="AP11">
        <f t="shared" si="12"/>
        <v>5.892343224142782E-2</v>
      </c>
      <c r="AQ11">
        <f t="shared" si="13"/>
        <v>2.4241863159260225E-2</v>
      </c>
      <c r="AR11">
        <f t="shared" si="14"/>
        <v>3.2669436621261615E-2</v>
      </c>
      <c r="AS11">
        <f t="shared" si="15"/>
        <v>2.8438641238026321E-2</v>
      </c>
      <c r="AT11">
        <f t="shared" si="16"/>
        <v>3.5298408919487982E-2</v>
      </c>
      <c r="AU11">
        <f t="shared" si="17"/>
        <v>6.6418961943313259E-2</v>
      </c>
      <c r="AV11">
        <f t="shared" si="18"/>
        <v>6.1755874326950642E-2</v>
      </c>
      <c r="AW11">
        <f t="shared" si="19"/>
        <v>6.8020522346378065E-2</v>
      </c>
      <c r="AX11">
        <f t="shared" si="20"/>
        <v>6.621225685495441E-2</v>
      </c>
    </row>
    <row r="12" spans="1:54" x14ac:dyDescent="0.25">
      <c r="A12">
        <f t="shared" si="3"/>
        <v>4.9697549299714599E-3</v>
      </c>
      <c r="B12">
        <f t="shared" si="3"/>
        <v>8.6036689601873776E-3</v>
      </c>
      <c r="C12">
        <f t="shared" si="3"/>
        <v>5.2626455444487723E-3</v>
      </c>
      <c r="D12">
        <f t="shared" si="3"/>
        <v>2.2109995851230047E-3</v>
      </c>
      <c r="E12">
        <f t="shared" si="3"/>
        <v>4.8889012146580658E-3</v>
      </c>
      <c r="F12">
        <f t="shared" si="3"/>
        <v>3.2588266035358756E-3</v>
      </c>
      <c r="G12">
        <f t="shared" si="3"/>
        <v>4.5247141389792153E-3</v>
      </c>
      <c r="H12">
        <f t="shared" si="3"/>
        <v>6.2200134598706996E-3</v>
      </c>
      <c r="I12">
        <f t="shared" si="3"/>
        <v>1.0621858627511723E-2</v>
      </c>
      <c r="J12">
        <f t="shared" si="3"/>
        <v>1.0201525065017944E-2</v>
      </c>
      <c r="K12">
        <f t="shared" si="3"/>
        <v>9.218738678363288E-3</v>
      </c>
      <c r="L12">
        <f t="shared" si="3"/>
        <v>4.5285149590775665E-3</v>
      </c>
      <c r="M12">
        <f t="shared" si="3"/>
        <v>4.4191500031565394E-3</v>
      </c>
      <c r="N12">
        <f t="shared" si="3"/>
        <v>6.345333585765842E-3</v>
      </c>
      <c r="O12">
        <f t="shared" si="3"/>
        <v>7.8462502765610179E-3</v>
      </c>
      <c r="P12">
        <f t="shared" si="3"/>
        <v>9.5320021133371777E-3</v>
      </c>
      <c r="R12">
        <f t="shared" si="4"/>
        <v>3.6339140302159177E-3</v>
      </c>
      <c r="S12">
        <f t="shared" si="1"/>
        <v>-3.3410234157386053E-3</v>
      </c>
      <c r="T12">
        <f t="shared" si="1"/>
        <v>-3.0516459593257677E-3</v>
      </c>
      <c r="U12">
        <f t="shared" si="1"/>
        <v>2.6779016295350611E-3</v>
      </c>
      <c r="V12">
        <f t="shared" si="1"/>
        <v>-1.6300746111221902E-3</v>
      </c>
      <c r="W12">
        <f t="shared" si="1"/>
        <v>1.2658875354433397E-3</v>
      </c>
      <c r="X12">
        <f t="shared" si="1"/>
        <v>1.6952993208914843E-3</v>
      </c>
      <c r="Y12">
        <f t="shared" si="1"/>
        <v>4.4018451676410232E-3</v>
      </c>
      <c r="Z12">
        <f t="shared" si="1"/>
        <v>-4.2033356249377915E-4</v>
      </c>
      <c r="AA12">
        <f t="shared" si="1"/>
        <v>-9.8278638665465559E-4</v>
      </c>
      <c r="AB12">
        <f t="shared" si="1"/>
        <v>-4.6902237192857216E-3</v>
      </c>
      <c r="AC12">
        <f t="shared" si="1"/>
        <v>-1.0936495592102705E-4</v>
      </c>
      <c r="AD12">
        <f t="shared" si="1"/>
        <v>1.9261835826093025E-3</v>
      </c>
      <c r="AE12">
        <f t="shared" si="1"/>
        <v>1.500916690795176E-3</v>
      </c>
      <c r="AF12">
        <f t="shared" si="1"/>
        <v>1.6857518367761597E-3</v>
      </c>
      <c r="AH12">
        <f t="shared" si="5"/>
        <v>3.0414981222438121E-4</v>
      </c>
      <c r="AJ12">
        <f t="shared" si="6"/>
        <v>3.3297642179915365E-3</v>
      </c>
      <c r="AK12">
        <f t="shared" si="7"/>
        <v>3.3410234157386053E-3</v>
      </c>
      <c r="AL12">
        <f t="shared" si="8"/>
        <v>6.3814101773173038E-3</v>
      </c>
      <c r="AM12">
        <f t="shared" si="9"/>
        <v>6.6312178620354413E-4</v>
      </c>
      <c r="AN12">
        <f t="shared" si="10"/>
        <v>8.0114847884394935E-3</v>
      </c>
      <c r="AO12">
        <f t="shared" si="11"/>
        <v>6.0276574923979554E-4</v>
      </c>
      <c r="AP12">
        <f t="shared" si="12"/>
        <v>6.3161854675480092E-3</v>
      </c>
      <c r="AQ12">
        <f t="shared" si="13"/>
        <v>3.7990794184012276E-3</v>
      </c>
      <c r="AR12">
        <f t="shared" si="14"/>
        <v>6.7365190300417883E-3</v>
      </c>
      <c r="AS12">
        <f t="shared" si="15"/>
        <v>4.7818658050558828E-3</v>
      </c>
      <c r="AT12">
        <f t="shared" si="16"/>
        <v>1.142674274932751E-2</v>
      </c>
      <c r="AU12">
        <f t="shared" si="17"/>
        <v>4.8912307609769098E-3</v>
      </c>
      <c r="AV12">
        <f t="shared" si="18"/>
        <v>9.5005591667182074E-3</v>
      </c>
      <c r="AW12">
        <f t="shared" si="19"/>
        <v>3.3903140701817339E-3</v>
      </c>
      <c r="AX12">
        <f t="shared" si="20"/>
        <v>7.8148073299420476E-3</v>
      </c>
    </row>
    <row r="13" spans="1:54" x14ac:dyDescent="0.25">
      <c r="A13">
        <f t="shared" si="3"/>
        <v>5.3229512283555769E-2</v>
      </c>
      <c r="B13">
        <f t="shared" si="3"/>
        <v>6.0097645081433178E-2</v>
      </c>
      <c r="C13">
        <f t="shared" si="3"/>
        <v>5.6666894918675256E-2</v>
      </c>
      <c r="D13">
        <f t="shared" si="3"/>
        <v>5.7598248637375012E-2</v>
      </c>
      <c r="E13">
        <f t="shared" si="3"/>
        <v>5.8737920861743835E-2</v>
      </c>
      <c r="F13">
        <f t="shared" si="3"/>
        <v>6.1452949706037173E-2</v>
      </c>
      <c r="G13">
        <f t="shared" si="3"/>
        <v>7.3698772666749748E-2</v>
      </c>
      <c r="H13">
        <f t="shared" si="3"/>
        <v>5.9066050018433666E-2</v>
      </c>
      <c r="I13">
        <f t="shared" si="3"/>
        <v>5.6988994886510123E-2</v>
      </c>
      <c r="J13">
        <f t="shared" si="3"/>
        <v>6.1314717342459864E-2</v>
      </c>
      <c r="K13">
        <f t="shared" si="3"/>
        <v>6.3216426890575633E-2</v>
      </c>
      <c r="L13">
        <f t="shared" si="3"/>
        <v>7.2760833029215918E-2</v>
      </c>
      <c r="M13">
        <f t="shared" si="3"/>
        <v>5.008029346611368E-2</v>
      </c>
      <c r="N13">
        <f t="shared" si="3"/>
        <v>5.0584544076709939E-2</v>
      </c>
      <c r="O13">
        <f t="shared" si="3"/>
        <v>7.1508173493587415E-2</v>
      </c>
      <c r="P13">
        <f t="shared" si="3"/>
        <v>6.8138093388980484E-2</v>
      </c>
      <c r="R13">
        <f t="shared" si="4"/>
        <v>6.868132797877409E-3</v>
      </c>
      <c r="S13">
        <f t="shared" si="1"/>
        <v>-3.4307501627579215E-3</v>
      </c>
      <c r="T13">
        <f t="shared" si="1"/>
        <v>9.3135371869975531E-4</v>
      </c>
      <c r="U13">
        <f t="shared" si="1"/>
        <v>1.1396722243688234E-3</v>
      </c>
      <c r="V13">
        <f t="shared" si="1"/>
        <v>2.7150288442933379E-3</v>
      </c>
      <c r="W13">
        <f t="shared" si="1"/>
        <v>1.2245822960712575E-2</v>
      </c>
      <c r="X13">
        <f t="shared" si="1"/>
        <v>-1.4632722648316082E-2</v>
      </c>
      <c r="Y13">
        <f t="shared" si="1"/>
        <v>-2.0770551319235428E-3</v>
      </c>
      <c r="Z13">
        <f t="shared" si="1"/>
        <v>4.3257224559497404E-3</v>
      </c>
      <c r="AA13">
        <f t="shared" si="1"/>
        <v>1.9017095481157695E-3</v>
      </c>
      <c r="AB13">
        <f t="shared" si="1"/>
        <v>9.5444061386402851E-3</v>
      </c>
      <c r="AC13">
        <f t="shared" si="1"/>
        <v>-2.2680539563102238E-2</v>
      </c>
      <c r="AD13">
        <f t="shared" si="1"/>
        <v>5.0425061059625881E-4</v>
      </c>
      <c r="AE13">
        <f t="shared" si="1"/>
        <v>2.0923629416877476E-2</v>
      </c>
      <c r="AF13">
        <f t="shared" si="1"/>
        <v>-3.3700801046069317E-3</v>
      </c>
      <c r="AH13">
        <f t="shared" si="5"/>
        <v>9.9390540702831427E-4</v>
      </c>
      <c r="AJ13">
        <f t="shared" si="6"/>
        <v>5.8742273908490945E-3</v>
      </c>
      <c r="AK13">
        <f t="shared" si="7"/>
        <v>3.4307501627579215E-3</v>
      </c>
      <c r="AL13">
        <f t="shared" si="8"/>
        <v>4.9428736721493392E-3</v>
      </c>
      <c r="AM13">
        <f t="shared" si="9"/>
        <v>2.2910779383890981E-3</v>
      </c>
      <c r="AN13">
        <f t="shared" si="10"/>
        <v>2.2278448278560013E-3</v>
      </c>
      <c r="AO13">
        <f t="shared" si="11"/>
        <v>9.9547450223234774E-3</v>
      </c>
      <c r="AP13">
        <f t="shared" si="12"/>
        <v>1.6860567476172084E-2</v>
      </c>
      <c r="AQ13">
        <f t="shared" si="13"/>
        <v>1.203180015424702E-2</v>
      </c>
      <c r="AR13">
        <f t="shared" si="14"/>
        <v>1.2534845020222344E-2</v>
      </c>
      <c r="AS13">
        <f t="shared" si="15"/>
        <v>1.0130090606131251E-2</v>
      </c>
      <c r="AT13">
        <f t="shared" si="16"/>
        <v>2.9904388815820589E-3</v>
      </c>
      <c r="AU13">
        <f t="shared" si="17"/>
        <v>3.2810630169233489E-2</v>
      </c>
      <c r="AV13">
        <f t="shared" si="18"/>
        <v>2.4861882709858001E-3</v>
      </c>
      <c r="AW13">
        <f t="shared" si="19"/>
        <v>1.1887000752356013E-2</v>
      </c>
      <c r="AX13">
        <f t="shared" si="20"/>
        <v>5.8562683755927318E-3</v>
      </c>
    </row>
    <row r="14" spans="1:54" x14ac:dyDescent="0.25">
      <c r="A14">
        <f t="shared" si="3"/>
        <v>5.5093844678397366E-3</v>
      </c>
      <c r="B14">
        <f t="shared" si="3"/>
        <v>0</v>
      </c>
      <c r="C14">
        <f t="shared" si="3"/>
        <v>1.4422723890681573E-3</v>
      </c>
      <c r="D14">
        <f t="shared" si="3"/>
        <v>7.8641515611771844E-3</v>
      </c>
      <c r="E14">
        <f t="shared" si="3"/>
        <v>1.3403764257284354E-2</v>
      </c>
      <c r="F14">
        <f t="shared" si="3"/>
        <v>3.9472187575821478E-3</v>
      </c>
      <c r="G14">
        <f t="shared" si="3"/>
        <v>2.7242033797661803E-2</v>
      </c>
      <c r="H14">
        <f t="shared" si="3"/>
        <v>1.8671051591656905E-2</v>
      </c>
      <c r="I14">
        <f t="shared" si="3"/>
        <v>2.2351953932574716E-2</v>
      </c>
      <c r="J14">
        <f t="shared" si="3"/>
        <v>1.3999549655858616E-2</v>
      </c>
      <c r="K14">
        <f t="shared" si="3"/>
        <v>1.3403491093006016E-2</v>
      </c>
      <c r="L14">
        <f t="shared" si="3"/>
        <v>1.2092478699197379E-2</v>
      </c>
      <c r="M14">
        <f t="shared" si="3"/>
        <v>2.7624190175665878E-2</v>
      </c>
      <c r="N14">
        <f t="shared" si="3"/>
        <v>1.7244111943235118E-2</v>
      </c>
      <c r="O14">
        <f t="shared" si="3"/>
        <v>1.5177507065169248E-2</v>
      </c>
      <c r="P14">
        <f t="shared" si="3"/>
        <v>4.0734949060030765E-2</v>
      </c>
      <c r="R14">
        <f t="shared" si="4"/>
        <v>-5.5093844678397366E-3</v>
      </c>
      <c r="S14">
        <f t="shared" si="1"/>
        <v>1.4422723890681573E-3</v>
      </c>
      <c r="T14">
        <f t="shared" si="1"/>
        <v>6.4218791721090268E-3</v>
      </c>
      <c r="U14">
        <f t="shared" si="1"/>
        <v>5.5396126961071695E-3</v>
      </c>
      <c r="V14">
        <f t="shared" ref="V14:V34" si="21">F14-E14</f>
        <v>-9.4565454997022069E-3</v>
      </c>
      <c r="W14">
        <f t="shared" ref="W14:W34" si="22">G14-F14</f>
        <v>2.3294815040079655E-2</v>
      </c>
      <c r="X14">
        <f t="shared" ref="X14:X34" si="23">H14-G14</f>
        <v>-8.5709822060048985E-3</v>
      </c>
      <c r="Y14">
        <f t="shared" ref="Y14:Y34" si="24">I14-H14</f>
        <v>3.6809023409178111E-3</v>
      </c>
      <c r="Z14">
        <f t="shared" ref="Z14:Z34" si="25">J14-I14</f>
        <v>-8.3524042767161005E-3</v>
      </c>
      <c r="AA14">
        <f t="shared" ref="AA14:AA34" si="26">K14-J14</f>
        <v>-5.960585628525996E-4</v>
      </c>
      <c r="AB14">
        <f t="shared" ref="AB14:AB34" si="27">L14-K14</f>
        <v>-1.311012393808637E-3</v>
      </c>
      <c r="AC14">
        <f t="shared" ref="AC14:AC34" si="28">M14-L14</f>
        <v>1.5531711476468498E-2</v>
      </c>
      <c r="AD14">
        <f t="shared" ref="AD14:AD34" si="29">N14-M14</f>
        <v>-1.038007823243076E-2</v>
      </c>
      <c r="AE14">
        <f t="shared" ref="AE14:AE34" si="30">O14-N14</f>
        <v>-2.0666048780658697E-3</v>
      </c>
      <c r="AF14">
        <f t="shared" ref="AF14:AF34" si="31">P14-O14</f>
        <v>2.5557441994861516E-2</v>
      </c>
      <c r="AH14">
        <f t="shared" si="5"/>
        <v>2.3483709728127351E-3</v>
      </c>
      <c r="AJ14">
        <f t="shared" si="6"/>
        <v>7.8577554406524721E-3</v>
      </c>
      <c r="AK14">
        <f t="shared" si="7"/>
        <v>1.4422723890681573E-3</v>
      </c>
      <c r="AL14">
        <f t="shared" si="8"/>
        <v>1.4358762685434453E-3</v>
      </c>
      <c r="AM14">
        <f t="shared" si="9"/>
        <v>4.0973403070390119E-3</v>
      </c>
      <c r="AN14">
        <f t="shared" si="10"/>
        <v>1.0892421768245652E-2</v>
      </c>
      <c r="AO14">
        <f t="shared" si="11"/>
        <v>1.9197474733040641E-2</v>
      </c>
      <c r="AP14">
        <f t="shared" si="12"/>
        <v>1.9463403974250552E-2</v>
      </c>
      <c r="AQ14">
        <f t="shared" si="13"/>
        <v>1.551657239212283E-2</v>
      </c>
      <c r="AR14">
        <f t="shared" si="14"/>
        <v>2.7815808250966655E-2</v>
      </c>
      <c r="AS14">
        <f t="shared" si="15"/>
        <v>1.6112630954975428E-2</v>
      </c>
      <c r="AT14">
        <f t="shared" si="16"/>
        <v>2.9126820644775293E-2</v>
      </c>
      <c r="AU14">
        <f t="shared" si="17"/>
        <v>5.8091947850692945E-4</v>
      </c>
      <c r="AV14">
        <f t="shared" si="18"/>
        <v>3.9506898877206056E-2</v>
      </c>
      <c r="AW14">
        <f t="shared" si="19"/>
        <v>2.6475243565727991E-3</v>
      </c>
      <c r="AX14">
        <f t="shared" si="20"/>
        <v>1.394945688234454E-2</v>
      </c>
    </row>
    <row r="15" spans="1:54" x14ac:dyDescent="0.25">
      <c r="A15">
        <f t="shared" si="3"/>
        <v>1.6183299111200675E-2</v>
      </c>
      <c r="B15">
        <f t="shared" si="3"/>
        <v>3.177246064436403E-2</v>
      </c>
      <c r="C15">
        <f t="shared" si="3"/>
        <v>2.2103165938916335E-2</v>
      </c>
      <c r="D15">
        <f t="shared" si="3"/>
        <v>2.7764363824186612E-2</v>
      </c>
      <c r="E15">
        <f t="shared" si="3"/>
        <v>2.4913746393183347E-2</v>
      </c>
      <c r="F15">
        <f t="shared" si="3"/>
        <v>1.5582954719105523E-2</v>
      </c>
      <c r="G15">
        <f t="shared" si="3"/>
        <v>1.6588260045092684E-2</v>
      </c>
      <c r="H15">
        <f t="shared" si="3"/>
        <v>1.9002371621277124E-2</v>
      </c>
      <c r="I15">
        <f t="shared" si="3"/>
        <v>1.8730565495469122E-2</v>
      </c>
      <c r="J15">
        <f t="shared" si="3"/>
        <v>2.8900988501470229E-2</v>
      </c>
      <c r="K15">
        <f t="shared" si="3"/>
        <v>2.8465706129615225E-2</v>
      </c>
      <c r="L15">
        <f t="shared" si="3"/>
        <v>3.1266954417653411E-2</v>
      </c>
      <c r="M15">
        <f t="shared" si="3"/>
        <v>2.2015435540493473E-2</v>
      </c>
      <c r="N15">
        <f t="shared" si="3"/>
        <v>2.0935669878947235E-2</v>
      </c>
      <c r="O15">
        <f t="shared" si="3"/>
        <v>2.0707540189758945E-2</v>
      </c>
      <c r="P15">
        <f t="shared" si="3"/>
        <v>2.8508800759341781E-2</v>
      </c>
      <c r="R15">
        <f t="shared" si="4"/>
        <v>1.5589161533163354E-2</v>
      </c>
      <c r="S15">
        <f t="shared" ref="S15:S34" si="32">C15-B15</f>
        <v>-9.6692947054476952E-3</v>
      </c>
      <c r="T15">
        <f t="shared" ref="T15:T34" si="33">D15-C15</f>
        <v>5.661197885270277E-3</v>
      </c>
      <c r="U15">
        <f t="shared" ref="U15:U34" si="34">E15-D15</f>
        <v>-2.8506174310032641E-3</v>
      </c>
      <c r="V15">
        <f t="shared" si="21"/>
        <v>-9.3307916740778245E-3</v>
      </c>
      <c r="W15">
        <f t="shared" si="22"/>
        <v>1.0053053259871606E-3</v>
      </c>
      <c r="X15">
        <f t="shared" si="23"/>
        <v>2.4141115761844405E-3</v>
      </c>
      <c r="Y15">
        <f t="shared" si="24"/>
        <v>-2.7180612580800234E-4</v>
      </c>
      <c r="Z15">
        <f t="shared" si="25"/>
        <v>1.0170423006001107E-2</v>
      </c>
      <c r="AA15">
        <f t="shared" si="26"/>
        <v>-4.3528237185500376E-4</v>
      </c>
      <c r="AB15">
        <f t="shared" si="27"/>
        <v>2.8012482880381863E-3</v>
      </c>
      <c r="AC15">
        <f t="shared" si="28"/>
        <v>-9.2515188771599387E-3</v>
      </c>
      <c r="AD15">
        <f t="shared" si="29"/>
        <v>-1.0797656615462378E-3</v>
      </c>
      <c r="AE15">
        <f t="shared" si="30"/>
        <v>-2.281296891882903E-4</v>
      </c>
      <c r="AF15">
        <f t="shared" si="31"/>
        <v>7.8012605695828366E-3</v>
      </c>
      <c r="AH15">
        <f t="shared" si="5"/>
        <v>8.217001098760737E-4</v>
      </c>
      <c r="AJ15">
        <f t="shared" si="6"/>
        <v>1.4767461423287281E-2</v>
      </c>
      <c r="AK15">
        <f t="shared" si="7"/>
        <v>9.6692947054476952E-3</v>
      </c>
      <c r="AL15">
        <f t="shared" si="8"/>
        <v>9.1062635380170041E-3</v>
      </c>
      <c r="AM15">
        <f t="shared" si="9"/>
        <v>1.2519912136450959E-2</v>
      </c>
      <c r="AN15">
        <f t="shared" si="10"/>
        <v>1.8437055212094829E-2</v>
      </c>
      <c r="AO15">
        <f t="shared" si="11"/>
        <v>1.1514606810463799E-2</v>
      </c>
      <c r="AP15">
        <f t="shared" si="12"/>
        <v>1.6022943635910388E-2</v>
      </c>
      <c r="AQ15">
        <f t="shared" si="13"/>
        <v>1.1786412936271801E-2</v>
      </c>
      <c r="AR15">
        <f t="shared" si="14"/>
        <v>5.8525206299092809E-3</v>
      </c>
      <c r="AS15">
        <f t="shared" si="15"/>
        <v>1.2221695308126805E-2</v>
      </c>
      <c r="AT15">
        <f t="shared" si="16"/>
        <v>3.0512723418710946E-3</v>
      </c>
      <c r="AU15">
        <f t="shared" si="17"/>
        <v>2.1473214185286742E-2</v>
      </c>
      <c r="AV15">
        <f t="shared" si="18"/>
        <v>4.1310380034173325E-3</v>
      </c>
      <c r="AW15">
        <f t="shared" si="19"/>
        <v>2.1701343874475032E-2</v>
      </c>
      <c r="AX15">
        <f t="shared" si="20"/>
        <v>3.6702225661655041E-3</v>
      </c>
    </row>
    <row r="16" spans="1:54" x14ac:dyDescent="0.25">
      <c r="A16">
        <f t="shared" si="3"/>
        <v>7.8760481932910228E-2</v>
      </c>
      <c r="B16">
        <f t="shared" si="3"/>
        <v>6.4978482415721392E-2</v>
      </c>
      <c r="C16">
        <f t="shared" si="3"/>
        <v>6.9143522072094316E-2</v>
      </c>
      <c r="D16">
        <f t="shared" si="3"/>
        <v>7.9194350099141456E-2</v>
      </c>
      <c r="E16">
        <f t="shared" si="3"/>
        <v>2.9406489258124783E-2</v>
      </c>
      <c r="F16">
        <f t="shared" si="3"/>
        <v>3.0811109936643676E-2</v>
      </c>
      <c r="G16">
        <f t="shared" si="3"/>
        <v>4.0928527567112155E-2</v>
      </c>
      <c r="H16">
        <f t="shared" si="3"/>
        <v>9.3271299668685276E-2</v>
      </c>
      <c r="I16">
        <f t="shared" si="3"/>
        <v>9.862038286044239E-2</v>
      </c>
      <c r="J16">
        <f t="shared" si="3"/>
        <v>3.1356684561393233E-2</v>
      </c>
      <c r="K16">
        <f t="shared" si="3"/>
        <v>7.2098748003506963E-2</v>
      </c>
      <c r="L16">
        <f t="shared" si="3"/>
        <v>6.670615978448019E-2</v>
      </c>
      <c r="M16">
        <f t="shared" si="3"/>
        <v>6.0198192556665905E-2</v>
      </c>
      <c r="N16">
        <f t="shared" si="3"/>
        <v>5.9969167842629748E-2</v>
      </c>
      <c r="O16">
        <f t="shared" si="3"/>
        <v>4.1203596067384295E-2</v>
      </c>
      <c r="P16">
        <f t="shared" si="3"/>
        <v>2.9993250403977385E-2</v>
      </c>
      <c r="R16">
        <f t="shared" si="4"/>
        <v>-1.3781999517188837E-2</v>
      </c>
      <c r="S16">
        <f t="shared" si="32"/>
        <v>4.1650396563729236E-3</v>
      </c>
      <c r="T16">
        <f t="shared" si="33"/>
        <v>1.005082802704714E-2</v>
      </c>
      <c r="U16">
        <f t="shared" si="34"/>
        <v>-4.9787860841016676E-2</v>
      </c>
      <c r="V16">
        <f t="shared" si="21"/>
        <v>1.4046206785188926E-3</v>
      </c>
      <c r="W16">
        <f t="shared" si="22"/>
        <v>1.011741763046848E-2</v>
      </c>
      <c r="X16">
        <f t="shared" si="23"/>
        <v>5.2342772101573121E-2</v>
      </c>
      <c r="Y16">
        <f t="shared" si="24"/>
        <v>5.3490831917571147E-3</v>
      </c>
      <c r="Z16">
        <f t="shared" si="25"/>
        <v>-6.7263698299049157E-2</v>
      </c>
      <c r="AA16">
        <f t="shared" si="26"/>
        <v>4.074206344211373E-2</v>
      </c>
      <c r="AB16">
        <f t="shared" si="27"/>
        <v>-5.3925882190267727E-3</v>
      </c>
      <c r="AC16">
        <f t="shared" si="28"/>
        <v>-6.5079672278142847E-3</v>
      </c>
      <c r="AD16">
        <f t="shared" si="29"/>
        <v>-2.2902471403615787E-4</v>
      </c>
      <c r="AE16">
        <f t="shared" si="30"/>
        <v>-1.8765571775245453E-2</v>
      </c>
      <c r="AF16">
        <f t="shared" si="31"/>
        <v>-1.1210345663406909E-2</v>
      </c>
      <c r="AH16">
        <f t="shared" si="5"/>
        <v>-3.2511487685955233E-3</v>
      </c>
      <c r="AJ16">
        <f t="shared" si="6"/>
        <v>1.0530850748593314E-2</v>
      </c>
      <c r="AK16">
        <f t="shared" si="7"/>
        <v>4.1650396563729236E-3</v>
      </c>
      <c r="AL16">
        <f t="shared" si="8"/>
        <v>4.8002272154617359E-4</v>
      </c>
      <c r="AM16">
        <f t="shared" si="9"/>
        <v>5.39529004973896E-2</v>
      </c>
      <c r="AN16">
        <f t="shared" si="10"/>
        <v>9.2459795697271904E-4</v>
      </c>
      <c r="AO16">
        <f t="shared" si="11"/>
        <v>4.383548286692112E-2</v>
      </c>
      <c r="AP16">
        <f t="shared" si="12"/>
        <v>5.1418174144600398E-2</v>
      </c>
      <c r="AQ16">
        <f t="shared" si="13"/>
        <v>3.8486399675164006E-2</v>
      </c>
      <c r="AR16">
        <f t="shared" si="14"/>
        <v>0.11868187244364956</v>
      </c>
      <c r="AS16">
        <f t="shared" si="15"/>
        <v>2.255663766949724E-3</v>
      </c>
      <c r="AT16">
        <f t="shared" si="16"/>
        <v>0.12407446066267633</v>
      </c>
      <c r="AU16">
        <f t="shared" si="17"/>
        <v>8.7636309947640087E-3</v>
      </c>
      <c r="AV16">
        <f t="shared" si="18"/>
        <v>0.12430348537671249</v>
      </c>
      <c r="AW16">
        <f t="shared" si="19"/>
        <v>2.7529202770009462E-2</v>
      </c>
      <c r="AX16">
        <f t="shared" si="20"/>
        <v>0.13551383104011938</v>
      </c>
    </row>
    <row r="17" spans="1:50" x14ac:dyDescent="0.25">
      <c r="A17">
        <f t="shared" si="3"/>
        <v>3.3832517948798962E-2</v>
      </c>
      <c r="B17">
        <f t="shared" si="3"/>
        <v>1.6611422763817305E-2</v>
      </c>
      <c r="C17">
        <f t="shared" si="3"/>
        <v>1.5627259072760476E-2</v>
      </c>
      <c r="D17">
        <f t="shared" si="3"/>
        <v>6.1156713775491041E-2</v>
      </c>
      <c r="E17">
        <f t="shared" si="3"/>
        <v>1.00088596291331E-2</v>
      </c>
      <c r="F17">
        <f t="shared" si="3"/>
        <v>3.9336694516929832E-3</v>
      </c>
      <c r="G17">
        <f t="shared" si="3"/>
        <v>1.3827972158510563E-3</v>
      </c>
      <c r="H17">
        <f t="shared" si="3"/>
        <v>4.5571736249442121E-3</v>
      </c>
      <c r="I17">
        <f t="shared" si="3"/>
        <v>3.7702913648230058E-3</v>
      </c>
      <c r="J17">
        <f t="shared" si="3"/>
        <v>1.1837514614747209E-3</v>
      </c>
      <c r="K17">
        <f t="shared" si="3"/>
        <v>4.2180752933014968E-3</v>
      </c>
      <c r="L17">
        <f t="shared" si="3"/>
        <v>1.7789276501831236E-2</v>
      </c>
      <c r="M17">
        <f t="shared" si="3"/>
        <v>1.4143443631612004E-2</v>
      </c>
      <c r="N17">
        <f t="shared" si="3"/>
        <v>6.3070258657868172E-3</v>
      </c>
      <c r="O17">
        <f t="shared" ref="B17:P32" si="35">O52/O$36</f>
        <v>2.4297652810506241E-3</v>
      </c>
      <c r="P17">
        <f t="shared" si="35"/>
        <v>2.0661734586637295E-3</v>
      </c>
      <c r="R17">
        <f t="shared" si="4"/>
        <v>-1.7221095184981657E-2</v>
      </c>
      <c r="S17">
        <f t="shared" si="32"/>
        <v>-9.8416369105682952E-4</v>
      </c>
      <c r="T17">
        <f t="shared" si="33"/>
        <v>4.5529454702730565E-2</v>
      </c>
      <c r="U17">
        <f t="shared" si="34"/>
        <v>-5.1147854146357939E-2</v>
      </c>
      <c r="V17">
        <f t="shared" si="21"/>
        <v>-6.0751901774401167E-3</v>
      </c>
      <c r="W17">
        <f t="shared" si="22"/>
        <v>-2.5508722358419268E-3</v>
      </c>
      <c r="X17">
        <f t="shared" si="23"/>
        <v>3.1743764090931556E-3</v>
      </c>
      <c r="Y17">
        <f t="shared" si="24"/>
        <v>-7.8688226012120629E-4</v>
      </c>
      <c r="Z17">
        <f t="shared" si="25"/>
        <v>-2.5865399033482847E-3</v>
      </c>
      <c r="AA17">
        <f t="shared" si="26"/>
        <v>3.0343238318267761E-3</v>
      </c>
      <c r="AB17">
        <f t="shared" si="27"/>
        <v>1.357120120852974E-2</v>
      </c>
      <c r="AC17">
        <f t="shared" si="28"/>
        <v>-3.6458328702192316E-3</v>
      </c>
      <c r="AD17">
        <f t="shared" si="29"/>
        <v>-7.8364177658251863E-3</v>
      </c>
      <c r="AE17">
        <f t="shared" si="30"/>
        <v>-3.8772605847361931E-3</v>
      </c>
      <c r="AF17">
        <f t="shared" si="31"/>
        <v>-3.6359182238689461E-4</v>
      </c>
      <c r="AH17">
        <f t="shared" si="5"/>
        <v>-2.1177562993423484E-3</v>
      </c>
      <c r="AJ17">
        <f t="shared" si="6"/>
        <v>1.5103338885639309E-2</v>
      </c>
      <c r="AK17">
        <f t="shared" si="7"/>
        <v>9.8416369105682952E-4</v>
      </c>
      <c r="AL17">
        <f t="shared" si="8"/>
        <v>3.0426115817091256E-2</v>
      </c>
      <c r="AM17">
        <f t="shared" si="9"/>
        <v>5.2132017837414765E-2</v>
      </c>
      <c r="AN17">
        <f t="shared" si="10"/>
        <v>3.6501305994531372E-2</v>
      </c>
      <c r="AO17">
        <f t="shared" si="11"/>
        <v>5.468289007325669E-2</v>
      </c>
      <c r="AP17">
        <f t="shared" si="12"/>
        <v>3.3326929585438217E-2</v>
      </c>
      <c r="AQ17">
        <f t="shared" si="13"/>
        <v>5.5469772333377895E-2</v>
      </c>
      <c r="AR17">
        <f t="shared" si="14"/>
        <v>3.5913469488786501E-2</v>
      </c>
      <c r="AS17">
        <f t="shared" si="15"/>
        <v>5.2435448501551116E-2</v>
      </c>
      <c r="AT17">
        <f t="shared" si="16"/>
        <v>2.2342268280256761E-2</v>
      </c>
      <c r="AU17">
        <f t="shared" si="17"/>
        <v>5.6081281371770347E-2</v>
      </c>
      <c r="AV17">
        <f t="shared" si="18"/>
        <v>3.0178686046081947E-2</v>
      </c>
      <c r="AW17">
        <f t="shared" si="19"/>
        <v>5.9958541956506538E-2</v>
      </c>
      <c r="AX17">
        <f t="shared" si="20"/>
        <v>3.0542277868468842E-2</v>
      </c>
    </row>
    <row r="18" spans="1:50" x14ac:dyDescent="0.25">
      <c r="A18">
        <f t="shared" si="3"/>
        <v>1.9273309163992281E-3</v>
      </c>
      <c r="B18">
        <f t="shared" si="35"/>
        <v>2.4149528129054857E-2</v>
      </c>
      <c r="C18">
        <f t="shared" si="35"/>
        <v>2.9854874497016383E-2</v>
      </c>
      <c r="D18">
        <f t="shared" si="35"/>
        <v>4.6049273999094614E-3</v>
      </c>
      <c r="E18">
        <f t="shared" si="35"/>
        <v>8.3363480359642556E-2</v>
      </c>
      <c r="F18">
        <f t="shared" si="35"/>
        <v>8.5951988742642246E-2</v>
      </c>
      <c r="G18">
        <f t="shared" si="35"/>
        <v>0.10057686591159881</v>
      </c>
      <c r="H18">
        <f t="shared" si="35"/>
        <v>1.2437824677332437E-2</v>
      </c>
      <c r="I18">
        <f t="shared" si="35"/>
        <v>1.9551905596815793E-2</v>
      </c>
      <c r="J18">
        <f t="shared" si="35"/>
        <v>7.6458356299728678E-2</v>
      </c>
      <c r="K18">
        <f t="shared" si="35"/>
        <v>1.9313072429685722E-2</v>
      </c>
      <c r="L18">
        <f t="shared" si="35"/>
        <v>2.0089829704198182E-2</v>
      </c>
      <c r="M18">
        <f t="shared" si="35"/>
        <v>4.5539304819947161E-3</v>
      </c>
      <c r="N18">
        <f t="shared" si="35"/>
        <v>1.3556131939027893E-2</v>
      </c>
      <c r="O18">
        <f t="shared" si="35"/>
        <v>1.3544008383071991E-2</v>
      </c>
      <c r="P18">
        <f t="shared" si="35"/>
        <v>2.5041506194252369E-2</v>
      </c>
      <c r="R18">
        <f t="shared" si="4"/>
        <v>2.2222197212655628E-2</v>
      </c>
      <c r="S18">
        <f t="shared" si="32"/>
        <v>5.7053463679615259E-3</v>
      </c>
      <c r="T18">
        <f t="shared" si="33"/>
        <v>-2.5249947097106921E-2</v>
      </c>
      <c r="U18">
        <f t="shared" si="34"/>
        <v>7.8758552959733094E-2</v>
      </c>
      <c r="V18">
        <f t="shared" si="21"/>
        <v>2.5885083829996908E-3</v>
      </c>
      <c r="W18">
        <f t="shared" si="22"/>
        <v>1.4624877168956565E-2</v>
      </c>
      <c r="X18">
        <f t="shared" si="23"/>
        <v>-8.8139041234266371E-2</v>
      </c>
      <c r="Y18">
        <f t="shared" si="24"/>
        <v>7.1140809194833558E-3</v>
      </c>
      <c r="Z18">
        <f t="shared" si="25"/>
        <v>5.6906450702912885E-2</v>
      </c>
      <c r="AA18">
        <f t="shared" si="26"/>
        <v>-5.7145283870042959E-2</v>
      </c>
      <c r="AB18">
        <f t="shared" si="27"/>
        <v>7.7675727451246082E-4</v>
      </c>
      <c r="AC18">
        <f t="shared" si="28"/>
        <v>-1.5535899222203466E-2</v>
      </c>
      <c r="AD18">
        <f t="shared" si="29"/>
        <v>9.0022014570331765E-3</v>
      </c>
      <c r="AE18">
        <f t="shared" si="30"/>
        <v>-1.2123555955902143E-5</v>
      </c>
      <c r="AF18">
        <f t="shared" si="31"/>
        <v>1.1497497811180379E-2</v>
      </c>
      <c r="AH18">
        <f t="shared" si="5"/>
        <v>1.5409450185235427E-3</v>
      </c>
      <c r="AJ18">
        <f t="shared" si="6"/>
        <v>2.0681252194132086E-2</v>
      </c>
      <c r="AK18">
        <f t="shared" si="7"/>
        <v>5.7053463679615259E-3</v>
      </c>
      <c r="AL18">
        <f t="shared" si="8"/>
        <v>4.5931199291239011E-2</v>
      </c>
      <c r="AM18">
        <f t="shared" si="9"/>
        <v>7.3053206591771572E-2</v>
      </c>
      <c r="AN18">
        <f t="shared" si="10"/>
        <v>4.334269090823932E-2</v>
      </c>
      <c r="AO18">
        <f t="shared" si="11"/>
        <v>5.8428329422815006E-2</v>
      </c>
      <c r="AP18">
        <f t="shared" si="12"/>
        <v>0.13148173214250569</v>
      </c>
      <c r="AQ18">
        <f t="shared" si="13"/>
        <v>5.1314248503331647E-2</v>
      </c>
      <c r="AR18">
        <f t="shared" si="14"/>
        <v>7.45752814395928E-2</v>
      </c>
      <c r="AS18">
        <f t="shared" si="15"/>
        <v>0.10845953237337461</v>
      </c>
      <c r="AT18">
        <f t="shared" si="16"/>
        <v>7.3798524165080343E-2</v>
      </c>
      <c r="AU18">
        <f t="shared" si="17"/>
        <v>0.12399543159557808</v>
      </c>
      <c r="AV18">
        <f t="shared" si="18"/>
        <v>6.4796322708047166E-2</v>
      </c>
      <c r="AW18">
        <f t="shared" si="19"/>
        <v>0.12400755515153397</v>
      </c>
      <c r="AX18">
        <f t="shared" si="20"/>
        <v>5.3298824896866784E-2</v>
      </c>
    </row>
    <row r="19" spans="1:50" x14ac:dyDescent="0.25">
      <c r="A19">
        <f t="shared" si="3"/>
        <v>4.3333350030189198E-2</v>
      </c>
      <c r="B19">
        <f t="shared" si="35"/>
        <v>9.9800293158380429E-3</v>
      </c>
      <c r="C19">
        <f t="shared" si="35"/>
        <v>1.6261771480380077E-2</v>
      </c>
      <c r="D19">
        <f t="shared" si="35"/>
        <v>6.014778880938E-4</v>
      </c>
      <c r="E19">
        <f t="shared" si="35"/>
        <v>1.5001132562570961E-4</v>
      </c>
      <c r="F19">
        <f t="shared" si="35"/>
        <v>1.2088020533591363E-3</v>
      </c>
      <c r="G19">
        <f t="shared" si="35"/>
        <v>7.360767697552323E-3</v>
      </c>
      <c r="H19">
        <f t="shared" si="35"/>
        <v>4.7851791223520205E-3</v>
      </c>
      <c r="I19">
        <f t="shared" si="35"/>
        <v>0</v>
      </c>
      <c r="J19">
        <f t="shared" si="35"/>
        <v>2.183506285657616E-2</v>
      </c>
      <c r="K19">
        <f t="shared" si="35"/>
        <v>2.4177567132873019E-2</v>
      </c>
      <c r="L19">
        <f t="shared" si="35"/>
        <v>3.3401469606203814E-3</v>
      </c>
      <c r="M19">
        <f t="shared" si="35"/>
        <v>2.0386852754497215E-2</v>
      </c>
      <c r="N19">
        <f t="shared" si="35"/>
        <v>3.1549766321454092E-3</v>
      </c>
      <c r="O19">
        <f t="shared" si="35"/>
        <v>1.4425380775431176E-2</v>
      </c>
      <c r="P19">
        <f t="shared" si="35"/>
        <v>3.7255539352861185E-3</v>
      </c>
      <c r="R19">
        <f t="shared" si="4"/>
        <v>-3.3353320714351153E-2</v>
      </c>
      <c r="S19">
        <f t="shared" si="32"/>
        <v>6.2817421645420344E-3</v>
      </c>
      <c r="T19">
        <f t="shared" si="33"/>
        <v>-1.5660293592286278E-2</v>
      </c>
      <c r="U19">
        <f t="shared" si="34"/>
        <v>-4.5146656246809042E-4</v>
      </c>
      <c r="V19">
        <f t="shared" si="21"/>
        <v>1.0587907277334267E-3</v>
      </c>
      <c r="W19">
        <f t="shared" si="22"/>
        <v>6.1519656441931872E-3</v>
      </c>
      <c r="X19">
        <f t="shared" si="23"/>
        <v>-2.5755885752003025E-3</v>
      </c>
      <c r="Y19">
        <f t="shared" si="24"/>
        <v>-4.7851791223520205E-3</v>
      </c>
      <c r="Z19">
        <f t="shared" si="25"/>
        <v>2.183506285657616E-2</v>
      </c>
      <c r="AA19">
        <f t="shared" si="26"/>
        <v>2.3425042762968591E-3</v>
      </c>
      <c r="AB19">
        <f t="shared" si="27"/>
        <v>-2.0837420172252638E-2</v>
      </c>
      <c r="AC19">
        <f t="shared" si="28"/>
        <v>1.7046705793876835E-2</v>
      </c>
      <c r="AD19">
        <f t="shared" si="29"/>
        <v>-1.7231876122351806E-2</v>
      </c>
      <c r="AE19">
        <f t="shared" si="30"/>
        <v>1.1270404143285766E-2</v>
      </c>
      <c r="AF19">
        <f t="shared" si="31"/>
        <v>-1.0699826840145057E-2</v>
      </c>
      <c r="AH19">
        <f t="shared" si="5"/>
        <v>-2.6405197396602046E-3</v>
      </c>
      <c r="AJ19">
        <f t="shared" si="6"/>
        <v>3.0712800974690948E-2</v>
      </c>
      <c r="AK19">
        <f t="shared" si="7"/>
        <v>6.2817421645420344E-3</v>
      </c>
      <c r="AL19">
        <f t="shared" si="8"/>
        <v>4.6373094566977226E-2</v>
      </c>
      <c r="AM19">
        <f t="shared" si="9"/>
        <v>6.7332087270101249E-3</v>
      </c>
      <c r="AN19">
        <f t="shared" si="10"/>
        <v>4.53143038392438E-2</v>
      </c>
      <c r="AO19">
        <f t="shared" si="11"/>
        <v>5.8124308281693772E-4</v>
      </c>
      <c r="AP19">
        <f t="shared" si="12"/>
        <v>4.78898924144441E-2</v>
      </c>
      <c r="AQ19">
        <f t="shared" si="13"/>
        <v>5.3664222051689582E-3</v>
      </c>
      <c r="AR19">
        <f t="shared" si="14"/>
        <v>2.6054829557867941E-2</v>
      </c>
      <c r="AS19">
        <f t="shared" si="15"/>
        <v>3.0239179288720991E-3</v>
      </c>
      <c r="AT19">
        <f t="shared" si="16"/>
        <v>4.6892249730120579E-2</v>
      </c>
      <c r="AU19">
        <f t="shared" si="17"/>
        <v>1.4022787865004736E-2</v>
      </c>
      <c r="AV19">
        <f t="shared" si="18"/>
        <v>6.4124125852472388E-2</v>
      </c>
      <c r="AW19">
        <f t="shared" si="19"/>
        <v>2.7523837217189699E-3</v>
      </c>
      <c r="AX19">
        <f t="shared" si="20"/>
        <v>7.4823952692617449E-2</v>
      </c>
    </row>
    <row r="20" spans="1:50" x14ac:dyDescent="0.25">
      <c r="A20">
        <f t="shared" si="3"/>
        <v>9.632801461411575E-4</v>
      </c>
      <c r="B20">
        <f t="shared" si="35"/>
        <v>0</v>
      </c>
      <c r="C20">
        <f t="shared" si="35"/>
        <v>0</v>
      </c>
      <c r="D20">
        <f t="shared" si="35"/>
        <v>0</v>
      </c>
      <c r="E20">
        <f t="shared" si="35"/>
        <v>7.6458371878547208E-5</v>
      </c>
      <c r="F20">
        <f t="shared" si="35"/>
        <v>7.2845730586907091E-5</v>
      </c>
      <c r="G20">
        <f t="shared" si="35"/>
        <v>0</v>
      </c>
      <c r="H20">
        <f t="shared" si="35"/>
        <v>0</v>
      </c>
      <c r="I20">
        <f t="shared" si="35"/>
        <v>0</v>
      </c>
      <c r="J20">
        <f t="shared" si="35"/>
        <v>0</v>
      </c>
      <c r="K20">
        <f t="shared" si="35"/>
        <v>0</v>
      </c>
      <c r="L20">
        <f t="shared" si="35"/>
        <v>0</v>
      </c>
      <c r="M20">
        <f t="shared" si="35"/>
        <v>0</v>
      </c>
      <c r="N20">
        <f t="shared" si="35"/>
        <v>2.7105541703713264E-5</v>
      </c>
      <c r="O20">
        <f t="shared" si="35"/>
        <v>0</v>
      </c>
      <c r="P20">
        <f t="shared" si="35"/>
        <v>0</v>
      </c>
      <c r="R20">
        <f t="shared" si="4"/>
        <v>-9.632801461411575E-4</v>
      </c>
      <c r="S20">
        <f t="shared" si="32"/>
        <v>0</v>
      </c>
      <c r="T20">
        <f t="shared" si="33"/>
        <v>0</v>
      </c>
      <c r="U20">
        <f t="shared" si="34"/>
        <v>7.6458371878547208E-5</v>
      </c>
      <c r="V20">
        <f t="shared" si="21"/>
        <v>-3.6126412916401171E-6</v>
      </c>
      <c r="W20">
        <f t="shared" si="22"/>
        <v>-7.2845730586907091E-5</v>
      </c>
      <c r="X20">
        <f t="shared" si="23"/>
        <v>0</v>
      </c>
      <c r="Y20">
        <f t="shared" si="24"/>
        <v>0</v>
      </c>
      <c r="Z20">
        <f t="shared" si="25"/>
        <v>0</v>
      </c>
      <c r="AA20">
        <f t="shared" si="26"/>
        <v>0</v>
      </c>
      <c r="AB20">
        <f t="shared" si="27"/>
        <v>0</v>
      </c>
      <c r="AC20">
        <f t="shared" si="28"/>
        <v>0</v>
      </c>
      <c r="AD20">
        <f t="shared" si="29"/>
        <v>2.7105541703713264E-5</v>
      </c>
      <c r="AE20">
        <f t="shared" si="30"/>
        <v>-2.7105541703713264E-5</v>
      </c>
      <c r="AF20">
        <f t="shared" si="31"/>
        <v>0</v>
      </c>
      <c r="AH20">
        <f t="shared" si="5"/>
        <v>-6.4218676409410498E-5</v>
      </c>
      <c r="AJ20">
        <f t="shared" si="6"/>
        <v>8.9906146973174703E-4</v>
      </c>
      <c r="AK20">
        <f t="shared" si="7"/>
        <v>0</v>
      </c>
      <c r="AL20">
        <f t="shared" si="8"/>
        <v>8.9906146973174703E-4</v>
      </c>
      <c r="AM20">
        <f t="shared" si="9"/>
        <v>7.6458371878547208E-5</v>
      </c>
      <c r="AN20">
        <f t="shared" si="10"/>
        <v>9.0267411102338711E-4</v>
      </c>
      <c r="AO20">
        <f t="shared" si="11"/>
        <v>1.4930410246545431E-4</v>
      </c>
      <c r="AP20">
        <f t="shared" si="12"/>
        <v>9.0267411102338711E-4</v>
      </c>
      <c r="AQ20">
        <f t="shared" si="13"/>
        <v>1.4930410246545431E-4</v>
      </c>
      <c r="AR20">
        <f t="shared" si="14"/>
        <v>9.0267411102338711E-4</v>
      </c>
      <c r="AS20">
        <f t="shared" si="15"/>
        <v>1.4930410246545431E-4</v>
      </c>
      <c r="AT20">
        <f t="shared" si="16"/>
        <v>9.0267411102338711E-4</v>
      </c>
      <c r="AU20">
        <f t="shared" si="17"/>
        <v>1.4930410246545431E-4</v>
      </c>
      <c r="AV20">
        <f t="shared" si="18"/>
        <v>8.7556856931967383E-4</v>
      </c>
      <c r="AW20">
        <f t="shared" si="19"/>
        <v>1.7640964416916759E-4</v>
      </c>
      <c r="AX20">
        <f t="shared" si="20"/>
        <v>8.7556856931967383E-4</v>
      </c>
    </row>
    <row r="21" spans="1:50" x14ac:dyDescent="0.25">
      <c r="A21">
        <f t="shared" si="3"/>
        <v>1.7339042630540836E-4</v>
      </c>
      <c r="B21">
        <f t="shared" si="35"/>
        <v>4.1085383750766145E-4</v>
      </c>
      <c r="C21">
        <f t="shared" si="35"/>
        <v>9.2471575684097102E-5</v>
      </c>
      <c r="D21">
        <f t="shared" si="35"/>
        <v>2.1316954393151491E-4</v>
      </c>
      <c r="E21">
        <f t="shared" si="35"/>
        <v>1.0373871896481284E-4</v>
      </c>
      <c r="F21">
        <f t="shared" si="35"/>
        <v>9.8837087260315539E-5</v>
      </c>
      <c r="G21">
        <f t="shared" si="35"/>
        <v>1.7452637283526815E-4</v>
      </c>
      <c r="H21">
        <f t="shared" si="35"/>
        <v>1.20800336939565E-4</v>
      </c>
      <c r="I21">
        <f t="shared" si="35"/>
        <v>2.7674951735726463E-4</v>
      </c>
      <c r="J21">
        <f t="shared" si="35"/>
        <v>4.5119434720021488E-5</v>
      </c>
      <c r="K21">
        <f t="shared" si="35"/>
        <v>5.1646479440940616E-5</v>
      </c>
      <c r="L21">
        <f t="shared" si="35"/>
        <v>9.3826052193115233E-5</v>
      </c>
      <c r="M21">
        <f t="shared" si="35"/>
        <v>0</v>
      </c>
      <c r="N21">
        <f t="shared" si="35"/>
        <v>2.7105541703713264E-5</v>
      </c>
      <c r="O21">
        <f t="shared" si="35"/>
        <v>3.2772387352421484E-3</v>
      </c>
      <c r="P21">
        <f t="shared" si="35"/>
        <v>3.2685274373026266E-3</v>
      </c>
      <c r="R21">
        <f t="shared" si="4"/>
        <v>2.3746341120225309E-4</v>
      </c>
      <c r="S21">
        <f t="shared" si="32"/>
        <v>-3.1838226182356432E-4</v>
      </c>
      <c r="T21">
        <f t="shared" si="33"/>
        <v>1.206979682474178E-4</v>
      </c>
      <c r="U21">
        <f t="shared" si="34"/>
        <v>-1.0943082496670206E-4</v>
      </c>
      <c r="V21">
        <f t="shared" si="21"/>
        <v>-4.9016317044973045E-6</v>
      </c>
      <c r="W21">
        <f t="shared" si="22"/>
        <v>7.5689285574952615E-5</v>
      </c>
      <c r="X21">
        <f t="shared" si="23"/>
        <v>-5.3726035895703151E-5</v>
      </c>
      <c r="Y21">
        <f t="shared" si="24"/>
        <v>1.5594918041769961E-4</v>
      </c>
      <c r="Z21">
        <f t="shared" si="25"/>
        <v>-2.3163008263724313E-4</v>
      </c>
      <c r="AA21">
        <f t="shared" si="26"/>
        <v>6.5270447209191273E-6</v>
      </c>
      <c r="AB21">
        <f t="shared" si="27"/>
        <v>4.2179572752174617E-5</v>
      </c>
      <c r="AC21">
        <f t="shared" si="28"/>
        <v>-9.3826052193115233E-5</v>
      </c>
      <c r="AD21">
        <f t="shared" si="29"/>
        <v>2.7105541703713264E-5</v>
      </c>
      <c r="AE21">
        <f t="shared" si="30"/>
        <v>3.2501331935384354E-3</v>
      </c>
      <c r="AF21">
        <f t="shared" si="31"/>
        <v>-8.7112979395218004E-6</v>
      </c>
      <c r="AH21">
        <f t="shared" si="5"/>
        <v>2.0634246739981456E-4</v>
      </c>
      <c r="AJ21">
        <f t="shared" si="6"/>
        <v>3.1120943802438533E-5</v>
      </c>
      <c r="AK21">
        <f t="shared" si="7"/>
        <v>3.1838226182356432E-4</v>
      </c>
      <c r="AL21">
        <f t="shared" si="8"/>
        <v>8.9577024444979271E-5</v>
      </c>
      <c r="AM21">
        <f t="shared" si="9"/>
        <v>4.2781308679026636E-4</v>
      </c>
      <c r="AN21">
        <f t="shared" si="10"/>
        <v>9.4478656149476575E-5</v>
      </c>
      <c r="AO21">
        <f t="shared" si="11"/>
        <v>3.5212380121531374E-4</v>
      </c>
      <c r="AP21">
        <f t="shared" si="12"/>
        <v>1.4820469204517971E-4</v>
      </c>
      <c r="AQ21">
        <f t="shared" si="13"/>
        <v>1.9617462079761413E-4</v>
      </c>
      <c r="AR21">
        <f t="shared" si="14"/>
        <v>3.7983477468242282E-4</v>
      </c>
      <c r="AS21">
        <f t="shared" si="15"/>
        <v>1.8964757607669501E-4</v>
      </c>
      <c r="AT21">
        <f t="shared" si="16"/>
        <v>3.376552019302482E-4</v>
      </c>
      <c r="AU21">
        <f t="shared" si="17"/>
        <v>2.8347362826981022E-4</v>
      </c>
      <c r="AV21">
        <f t="shared" si="18"/>
        <v>3.1054966022653493E-4</v>
      </c>
      <c r="AW21">
        <f t="shared" si="19"/>
        <v>2.9666595652686253E-3</v>
      </c>
      <c r="AX21">
        <f t="shared" si="20"/>
        <v>3.1926095816605673E-4</v>
      </c>
    </row>
    <row r="22" spans="1:50" x14ac:dyDescent="0.25">
      <c r="A22">
        <f t="shared" si="3"/>
        <v>4.982084915842067E-4</v>
      </c>
      <c r="B22">
        <f t="shared" si="35"/>
        <v>0</v>
      </c>
      <c r="C22">
        <f t="shared" si="35"/>
        <v>0</v>
      </c>
      <c r="D22">
        <f t="shared" si="35"/>
        <v>0</v>
      </c>
      <c r="E22">
        <f t="shared" si="35"/>
        <v>0</v>
      </c>
      <c r="F22">
        <f t="shared" si="35"/>
        <v>0</v>
      </c>
      <c r="G22">
        <f t="shared" si="35"/>
        <v>1.2946496052467569E-3</v>
      </c>
      <c r="H22">
        <f t="shared" si="35"/>
        <v>1.1812828281669179E-3</v>
      </c>
      <c r="I22">
        <f t="shared" si="35"/>
        <v>1.22558685733496E-3</v>
      </c>
      <c r="J22">
        <f t="shared" si="35"/>
        <v>0</v>
      </c>
      <c r="K22">
        <f t="shared" si="35"/>
        <v>0</v>
      </c>
      <c r="L22">
        <f t="shared" si="35"/>
        <v>0</v>
      </c>
      <c r="M22">
        <f t="shared" si="35"/>
        <v>0</v>
      </c>
      <c r="N22">
        <f t="shared" si="35"/>
        <v>0</v>
      </c>
      <c r="O22">
        <f t="shared" si="35"/>
        <v>0</v>
      </c>
      <c r="P22">
        <f t="shared" si="35"/>
        <v>0</v>
      </c>
      <c r="R22">
        <f t="shared" si="4"/>
        <v>-4.982084915842067E-4</v>
      </c>
      <c r="S22">
        <f t="shared" si="32"/>
        <v>0</v>
      </c>
      <c r="T22">
        <f t="shared" si="33"/>
        <v>0</v>
      </c>
      <c r="U22">
        <f t="shared" si="34"/>
        <v>0</v>
      </c>
      <c r="V22">
        <f t="shared" si="21"/>
        <v>0</v>
      </c>
      <c r="W22">
        <f t="shared" si="22"/>
        <v>1.2946496052467569E-3</v>
      </c>
      <c r="X22">
        <f t="shared" si="23"/>
        <v>-1.1336677707983901E-4</v>
      </c>
      <c r="Y22">
        <f t="shared" si="24"/>
        <v>4.4304029168042115E-5</v>
      </c>
      <c r="Z22">
        <f t="shared" si="25"/>
        <v>-1.22558685733496E-3</v>
      </c>
      <c r="AA22">
        <f t="shared" si="26"/>
        <v>0</v>
      </c>
      <c r="AB22">
        <f t="shared" si="27"/>
        <v>0</v>
      </c>
      <c r="AC22">
        <f t="shared" si="28"/>
        <v>0</v>
      </c>
      <c r="AD22">
        <f t="shared" si="29"/>
        <v>0</v>
      </c>
      <c r="AE22">
        <f t="shared" si="30"/>
        <v>0</v>
      </c>
      <c r="AF22">
        <f t="shared" si="31"/>
        <v>0</v>
      </c>
      <c r="AH22">
        <f>AVERAGE(R22:AF22)</f>
        <v>-3.3213899438947111E-5</v>
      </c>
      <c r="AJ22">
        <f t="shared" si="6"/>
        <v>4.6499459214525957E-4</v>
      </c>
      <c r="AK22">
        <f t="shared" si="7"/>
        <v>0</v>
      </c>
      <c r="AL22">
        <f t="shared" si="8"/>
        <v>4.6499459214525957E-4</v>
      </c>
      <c r="AM22">
        <f t="shared" si="9"/>
        <v>0</v>
      </c>
      <c r="AN22">
        <f t="shared" si="10"/>
        <v>4.6499459214525957E-4</v>
      </c>
      <c r="AO22">
        <f t="shared" si="11"/>
        <v>1.2946496052467569E-3</v>
      </c>
      <c r="AP22">
        <f t="shared" si="12"/>
        <v>5.7836136922509852E-4</v>
      </c>
      <c r="AQ22">
        <f t="shared" si="13"/>
        <v>1.2503455760787148E-3</v>
      </c>
      <c r="AR22">
        <f t="shared" si="14"/>
        <v>1.8039482265600586E-3</v>
      </c>
      <c r="AS22">
        <f t="shared" si="15"/>
        <v>1.2503455760787148E-3</v>
      </c>
      <c r="AT22">
        <f t="shared" si="16"/>
        <v>1.8039482265600586E-3</v>
      </c>
      <c r="AU22">
        <f t="shared" si="17"/>
        <v>1.2503455760787148E-3</v>
      </c>
      <c r="AV22">
        <f t="shared" si="18"/>
        <v>1.8039482265600586E-3</v>
      </c>
      <c r="AW22">
        <f t="shared" si="19"/>
        <v>1.2503455760787148E-3</v>
      </c>
      <c r="AX22">
        <f t="shared" si="20"/>
        <v>1.8039482265600586E-3</v>
      </c>
    </row>
    <row r="23" spans="1:50" x14ac:dyDescent="0.25">
      <c r="A23">
        <f t="shared" si="3"/>
        <v>1.9207806114054681E-3</v>
      </c>
      <c r="B23">
        <f t="shared" si="35"/>
        <v>2.4141204797001902E-3</v>
      </c>
      <c r="C23">
        <f t="shared" si="35"/>
        <v>1.2566369761010674E-3</v>
      </c>
      <c r="D23">
        <f t="shared" si="35"/>
        <v>2.453141576989656E-3</v>
      </c>
      <c r="E23">
        <f t="shared" si="35"/>
        <v>1.8573267696736688E-3</v>
      </c>
      <c r="F23">
        <f t="shared" si="35"/>
        <v>1.9662519600017964E-3</v>
      </c>
      <c r="G23">
        <f t="shared" si="35"/>
        <v>3.9589774675757028E-3</v>
      </c>
      <c r="H23">
        <f t="shared" si="35"/>
        <v>4.8625512389868656E-3</v>
      </c>
      <c r="I23">
        <f t="shared" si="35"/>
        <v>3.1738539152052149E-3</v>
      </c>
      <c r="J23">
        <f t="shared" si="35"/>
        <v>2.0582573591380587E-3</v>
      </c>
      <c r="K23">
        <f t="shared" si="35"/>
        <v>2.6382184303164469E-3</v>
      </c>
      <c r="L23">
        <f t="shared" si="35"/>
        <v>2.5855787096886458E-3</v>
      </c>
      <c r="M23">
        <f t="shared" si="35"/>
        <v>2.9432996532216186E-3</v>
      </c>
      <c r="N23">
        <f t="shared" si="35"/>
        <v>1.8532600973662832E-3</v>
      </c>
      <c r="O23">
        <f t="shared" si="35"/>
        <v>1.0510719106184428E-3</v>
      </c>
      <c r="P23">
        <f t="shared" si="35"/>
        <v>2.293701736754649E-3</v>
      </c>
      <c r="R23">
        <f t="shared" si="4"/>
        <v>4.9333986829472212E-4</v>
      </c>
      <c r="S23">
        <f t="shared" si="32"/>
        <v>-1.1574835035991229E-3</v>
      </c>
      <c r="T23">
        <f t="shared" si="33"/>
        <v>1.1965046008885886E-3</v>
      </c>
      <c r="U23">
        <f t="shared" si="34"/>
        <v>-5.9581480731598713E-4</v>
      </c>
      <c r="V23">
        <f t="shared" si="21"/>
        <v>1.0892519032812756E-4</v>
      </c>
      <c r="W23">
        <f t="shared" si="22"/>
        <v>1.9927255075739064E-3</v>
      </c>
      <c r="X23">
        <f t="shared" si="23"/>
        <v>9.0357377141116278E-4</v>
      </c>
      <c r="Y23">
        <f t="shared" si="24"/>
        <v>-1.6886973237816507E-3</v>
      </c>
      <c r="Z23">
        <f t="shared" si="25"/>
        <v>-1.1155965560671562E-3</v>
      </c>
      <c r="AA23">
        <f t="shared" si="26"/>
        <v>5.799610711783882E-4</v>
      </c>
      <c r="AB23">
        <f t="shared" si="27"/>
        <v>-5.2639720627801079E-5</v>
      </c>
      <c r="AC23">
        <f t="shared" si="28"/>
        <v>3.5772094353297285E-4</v>
      </c>
      <c r="AD23">
        <f t="shared" si="29"/>
        <v>-1.0900395558553354E-3</v>
      </c>
      <c r="AE23">
        <f t="shared" si="30"/>
        <v>-8.021881867478404E-4</v>
      </c>
      <c r="AF23">
        <f t="shared" si="31"/>
        <v>1.2426298261362062E-3</v>
      </c>
      <c r="AH23">
        <f t="shared" si="5"/>
        <v>2.4861408356612046E-5</v>
      </c>
      <c r="AJ23">
        <f t="shared" si="6"/>
        <v>4.684784599381101E-4</v>
      </c>
      <c r="AK23">
        <f t="shared" si="7"/>
        <v>1.1574835035991229E-3</v>
      </c>
      <c r="AL23">
        <f t="shared" si="8"/>
        <v>7.280261409504785E-4</v>
      </c>
      <c r="AM23">
        <f t="shared" si="9"/>
        <v>1.75329831091511E-3</v>
      </c>
      <c r="AN23">
        <f t="shared" si="10"/>
        <v>6.1910095062235094E-4</v>
      </c>
      <c r="AO23">
        <f t="shared" si="11"/>
        <v>2.3942719665879641E-4</v>
      </c>
      <c r="AP23">
        <f t="shared" si="12"/>
        <v>2.8447282078881183E-4</v>
      </c>
      <c r="AQ23">
        <f t="shared" si="13"/>
        <v>1.9281245204404471E-3</v>
      </c>
      <c r="AR23">
        <f t="shared" si="14"/>
        <v>1.4000693768559682E-3</v>
      </c>
      <c r="AS23">
        <f t="shared" si="15"/>
        <v>1.3481634492620589E-3</v>
      </c>
      <c r="AT23">
        <f t="shared" si="16"/>
        <v>1.4527090974837693E-3</v>
      </c>
      <c r="AU23">
        <f t="shared" si="17"/>
        <v>9.9044250572908601E-4</v>
      </c>
      <c r="AV23">
        <f t="shared" si="18"/>
        <v>2.5427486533391047E-3</v>
      </c>
      <c r="AW23">
        <f t="shared" si="19"/>
        <v>1.7926306924769264E-3</v>
      </c>
      <c r="AX23">
        <f t="shared" si="20"/>
        <v>1.3001188272028985E-3</v>
      </c>
    </row>
    <row r="24" spans="1:50" x14ac:dyDescent="0.25">
      <c r="A24">
        <f t="shared" si="3"/>
        <v>2.6542221146773457E-3</v>
      </c>
      <c r="B24">
        <f t="shared" si="35"/>
        <v>1.7059288865134926E-3</v>
      </c>
      <c r="C24">
        <f t="shared" si="35"/>
        <v>1.4734241610184738E-3</v>
      </c>
      <c r="D24">
        <f t="shared" si="35"/>
        <v>1.3936381889967096E-3</v>
      </c>
      <c r="E24">
        <f t="shared" si="35"/>
        <v>2.0695752100085159E-3</v>
      </c>
      <c r="F24">
        <f t="shared" si="35"/>
        <v>2.0405546052004414E-3</v>
      </c>
      <c r="G24">
        <f t="shared" si="35"/>
        <v>0</v>
      </c>
      <c r="H24">
        <f t="shared" si="35"/>
        <v>0</v>
      </c>
      <c r="I24">
        <f t="shared" si="35"/>
        <v>0</v>
      </c>
      <c r="J24">
        <f t="shared" si="35"/>
        <v>1.9610403352204975E-3</v>
      </c>
      <c r="K24">
        <f t="shared" si="35"/>
        <v>2.9811309317993155E-3</v>
      </c>
      <c r="L24">
        <f t="shared" si="35"/>
        <v>1.0834544127809908E-3</v>
      </c>
      <c r="M24">
        <f t="shared" si="35"/>
        <v>1.828166310418419E-3</v>
      </c>
      <c r="N24">
        <f t="shared" si="35"/>
        <v>5.9924931598569285E-4</v>
      </c>
      <c r="O24">
        <f t="shared" si="35"/>
        <v>1.4941136221389908E-3</v>
      </c>
      <c r="P24">
        <f t="shared" si="35"/>
        <v>1.270612462066173E-3</v>
      </c>
      <c r="R24">
        <f t="shared" si="4"/>
        <v>-9.4829322816385305E-4</v>
      </c>
      <c r="S24">
        <f t="shared" si="32"/>
        <v>-2.3250472549501879E-4</v>
      </c>
      <c r="T24">
        <f t="shared" si="33"/>
        <v>-7.9785972021764262E-5</v>
      </c>
      <c r="U24">
        <f t="shared" si="34"/>
        <v>6.7593702101180638E-4</v>
      </c>
      <c r="V24">
        <f t="shared" si="21"/>
        <v>-2.9020604808074543E-5</v>
      </c>
      <c r="W24">
        <f t="shared" si="22"/>
        <v>-2.0405546052004414E-3</v>
      </c>
      <c r="X24">
        <f t="shared" si="23"/>
        <v>0</v>
      </c>
      <c r="Y24">
        <f t="shared" si="24"/>
        <v>0</v>
      </c>
      <c r="Z24">
        <f t="shared" si="25"/>
        <v>1.9610403352204975E-3</v>
      </c>
      <c r="AA24">
        <f t="shared" si="26"/>
        <v>1.020090596578818E-3</v>
      </c>
      <c r="AB24">
        <f t="shared" si="27"/>
        <v>-1.8976765190183247E-3</v>
      </c>
      <c r="AC24">
        <f t="shared" si="28"/>
        <v>7.4471189763742826E-4</v>
      </c>
      <c r="AD24">
        <f t="shared" si="29"/>
        <v>-1.2289169944327263E-3</v>
      </c>
      <c r="AE24">
        <f t="shared" si="30"/>
        <v>8.9486430615329791E-4</v>
      </c>
      <c r="AF24">
        <f t="shared" si="31"/>
        <v>-2.2350116007281771E-4</v>
      </c>
      <c r="AH24">
        <f t="shared" si="5"/>
        <v>-9.2240643507411526E-5</v>
      </c>
      <c r="AJ24">
        <f t="shared" si="6"/>
        <v>8.5605258465644147E-4</v>
      </c>
      <c r="AK24">
        <f t="shared" si="7"/>
        <v>2.3250472549501879E-4</v>
      </c>
      <c r="AL24">
        <f t="shared" si="8"/>
        <v>9.3583855667820574E-4</v>
      </c>
      <c r="AM24">
        <f t="shared" si="9"/>
        <v>4.4343229551678759E-4</v>
      </c>
      <c r="AN24">
        <f t="shared" si="10"/>
        <v>9.6485916148628028E-4</v>
      </c>
      <c r="AO24">
        <f t="shared" si="11"/>
        <v>2.4839869007172288E-3</v>
      </c>
      <c r="AP24">
        <f t="shared" si="12"/>
        <v>9.6485916148628028E-4</v>
      </c>
      <c r="AQ24">
        <f t="shared" si="13"/>
        <v>2.4839869007172288E-3</v>
      </c>
      <c r="AR24">
        <f t="shared" si="14"/>
        <v>9.9618117373421718E-4</v>
      </c>
      <c r="AS24">
        <f t="shared" si="15"/>
        <v>1.4638963041384108E-3</v>
      </c>
      <c r="AT24">
        <f t="shared" si="16"/>
        <v>2.8938576927525416E-3</v>
      </c>
      <c r="AU24">
        <f t="shared" si="17"/>
        <v>7.191844065009825E-4</v>
      </c>
      <c r="AV24">
        <f t="shared" si="18"/>
        <v>4.1227746871852679E-3</v>
      </c>
      <c r="AW24">
        <f t="shared" si="19"/>
        <v>1.7567989965231541E-4</v>
      </c>
      <c r="AX24">
        <f t="shared" si="20"/>
        <v>4.3462758472580859E-3</v>
      </c>
    </row>
    <row r="25" spans="1:50" x14ac:dyDescent="0.25">
      <c r="A25">
        <f t="shared" si="3"/>
        <v>0</v>
      </c>
      <c r="B25">
        <f t="shared" si="35"/>
        <v>1.4421146788690256E-2</v>
      </c>
      <c r="C25">
        <f t="shared" si="35"/>
        <v>1.8740978874952335E-2</v>
      </c>
      <c r="D25">
        <f t="shared" si="35"/>
        <v>1.9221210166602571E-2</v>
      </c>
      <c r="E25">
        <f t="shared" si="35"/>
        <v>1.2499414634704897E-2</v>
      </c>
      <c r="F25">
        <f t="shared" si="35"/>
        <v>2.4345188853605523E-2</v>
      </c>
      <c r="G25">
        <f t="shared" si="35"/>
        <v>3.5880941848976465E-2</v>
      </c>
      <c r="H25">
        <f t="shared" si="35"/>
        <v>7.2611455811313105E-2</v>
      </c>
      <c r="I25">
        <f t="shared" si="35"/>
        <v>4.2069166074931545E-2</v>
      </c>
      <c r="J25">
        <f t="shared" si="35"/>
        <v>0.12899998276295316</v>
      </c>
      <c r="K25">
        <f t="shared" si="35"/>
        <v>8.1401894300664343E-2</v>
      </c>
      <c r="L25">
        <f t="shared" si="35"/>
        <v>4.7648757640059027E-2</v>
      </c>
      <c r="M25">
        <f t="shared" si="35"/>
        <v>6.4784741627602047E-2</v>
      </c>
      <c r="N25">
        <f t="shared" si="35"/>
        <v>5.3268461089138193E-2</v>
      </c>
      <c r="O25">
        <f t="shared" si="35"/>
        <v>5.8734877440430738E-2</v>
      </c>
      <c r="P25">
        <f t="shared" si="35"/>
        <v>7.8043282853176243E-2</v>
      </c>
      <c r="R25">
        <f t="shared" si="4"/>
        <v>1.4421146788690256E-2</v>
      </c>
      <c r="S25">
        <f t="shared" si="32"/>
        <v>4.3198320862620782E-3</v>
      </c>
      <c r="T25">
        <f t="shared" si="33"/>
        <v>4.8023129165023631E-4</v>
      </c>
      <c r="U25">
        <f t="shared" si="34"/>
        <v>-6.7217955318976744E-3</v>
      </c>
      <c r="V25">
        <f t="shared" si="21"/>
        <v>1.1845774218900627E-2</v>
      </c>
      <c r="W25">
        <f t="shared" si="22"/>
        <v>1.1535752995370942E-2</v>
      </c>
      <c r="X25">
        <f t="shared" si="23"/>
        <v>3.673051396233664E-2</v>
      </c>
      <c r="Y25">
        <f t="shared" si="24"/>
        <v>-3.054228973638156E-2</v>
      </c>
      <c r="Z25">
        <f t="shared" si="25"/>
        <v>8.6930816688021606E-2</v>
      </c>
      <c r="AA25">
        <f t="shared" si="26"/>
        <v>-4.7598088462288815E-2</v>
      </c>
      <c r="AB25">
        <f t="shared" si="27"/>
        <v>-3.3753136660605317E-2</v>
      </c>
      <c r="AC25">
        <f t="shared" si="28"/>
        <v>1.713598398754302E-2</v>
      </c>
      <c r="AD25">
        <f t="shared" si="29"/>
        <v>-1.1516280538463854E-2</v>
      </c>
      <c r="AE25">
        <f t="shared" si="30"/>
        <v>5.4664163512925454E-3</v>
      </c>
      <c r="AF25">
        <f t="shared" si="31"/>
        <v>1.9308405412745505E-2</v>
      </c>
      <c r="AH25">
        <f t="shared" si="5"/>
        <v>5.2028855235450831E-3</v>
      </c>
      <c r="AJ25">
        <f t="shared" si="6"/>
        <v>9.2182612651451733E-3</v>
      </c>
      <c r="AK25">
        <f t="shared" si="7"/>
        <v>4.3198320862620782E-3</v>
      </c>
      <c r="AL25">
        <f t="shared" si="8"/>
        <v>8.738029973494937E-3</v>
      </c>
      <c r="AM25">
        <f t="shared" si="9"/>
        <v>1.1041627618159753E-2</v>
      </c>
      <c r="AN25">
        <f t="shared" si="10"/>
        <v>3.1077442454056897E-3</v>
      </c>
      <c r="AO25">
        <f t="shared" si="11"/>
        <v>4.9412537721118914E-4</v>
      </c>
      <c r="AP25">
        <f t="shared" si="12"/>
        <v>3.3622769716930949E-2</v>
      </c>
      <c r="AQ25">
        <f t="shared" si="13"/>
        <v>3.1036415113592751E-2</v>
      </c>
      <c r="AR25">
        <f t="shared" si="14"/>
        <v>5.3308046971090657E-2</v>
      </c>
      <c r="AS25">
        <f t="shared" si="15"/>
        <v>7.8634503575881559E-2</v>
      </c>
      <c r="AT25">
        <f t="shared" si="16"/>
        <v>8.7061183631695974E-2</v>
      </c>
      <c r="AU25">
        <f t="shared" si="17"/>
        <v>6.1498519588338539E-2</v>
      </c>
      <c r="AV25">
        <f t="shared" si="18"/>
        <v>9.8577464170159834E-2</v>
      </c>
      <c r="AW25">
        <f t="shared" si="19"/>
        <v>5.6032103237045994E-2</v>
      </c>
      <c r="AX25">
        <f t="shared" si="20"/>
        <v>7.9269058757414329E-2</v>
      </c>
    </row>
    <row r="26" spans="1:50" x14ac:dyDescent="0.25">
      <c r="A26">
        <f t="shared" si="3"/>
        <v>0</v>
      </c>
      <c r="B26">
        <f t="shared" si="35"/>
        <v>2.125106056074111E-4</v>
      </c>
      <c r="C26">
        <f t="shared" si="35"/>
        <v>2.200663188069135E-4</v>
      </c>
      <c r="D26">
        <f t="shared" si="35"/>
        <v>6.657318693416756E-3</v>
      </c>
      <c r="E26">
        <f t="shared" si="35"/>
        <v>0</v>
      </c>
      <c r="F26">
        <f t="shared" si="35"/>
        <v>0</v>
      </c>
      <c r="G26">
        <f t="shared" si="35"/>
        <v>0</v>
      </c>
      <c r="H26">
        <f t="shared" si="35"/>
        <v>0</v>
      </c>
      <c r="I26">
        <f t="shared" si="35"/>
        <v>0</v>
      </c>
      <c r="J26">
        <f t="shared" si="35"/>
        <v>0</v>
      </c>
      <c r="K26">
        <f t="shared" si="35"/>
        <v>0</v>
      </c>
      <c r="L26">
        <f t="shared" si="35"/>
        <v>0</v>
      </c>
      <c r="M26">
        <f t="shared" si="35"/>
        <v>3.0142861507380261E-4</v>
      </c>
      <c r="N26">
        <f t="shared" si="35"/>
        <v>0</v>
      </c>
      <c r="O26">
        <f t="shared" si="35"/>
        <v>0</v>
      </c>
      <c r="P26">
        <f t="shared" si="35"/>
        <v>0</v>
      </c>
      <c r="R26">
        <f t="shared" si="4"/>
        <v>2.125106056074111E-4</v>
      </c>
      <c r="S26">
        <f t="shared" si="32"/>
        <v>7.5557131995024037E-6</v>
      </c>
      <c r="T26">
        <f t="shared" si="33"/>
        <v>6.4372523746098424E-3</v>
      </c>
      <c r="U26">
        <f t="shared" si="34"/>
        <v>-6.657318693416756E-3</v>
      </c>
      <c r="V26">
        <f t="shared" si="21"/>
        <v>0</v>
      </c>
      <c r="W26">
        <f t="shared" si="22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B26">
        <f t="shared" si="27"/>
        <v>0</v>
      </c>
      <c r="AC26">
        <f t="shared" si="28"/>
        <v>3.0142861507380261E-4</v>
      </c>
      <c r="AD26">
        <f t="shared" si="29"/>
        <v>-3.0142861507380261E-4</v>
      </c>
      <c r="AE26">
        <f t="shared" si="30"/>
        <v>0</v>
      </c>
      <c r="AF26">
        <f t="shared" si="31"/>
        <v>0</v>
      </c>
      <c r="AH26">
        <f t="shared" si="5"/>
        <v>0</v>
      </c>
      <c r="AJ26">
        <f t="shared" si="6"/>
        <v>2.125106056074111E-4</v>
      </c>
      <c r="AK26">
        <f t="shared" si="7"/>
        <v>7.5557131995024037E-6</v>
      </c>
      <c r="AL26">
        <f t="shared" si="8"/>
        <v>6.224741769002431E-3</v>
      </c>
      <c r="AM26">
        <f t="shared" si="9"/>
        <v>6.6648744066162583E-3</v>
      </c>
      <c r="AN26">
        <f t="shared" si="10"/>
        <v>6.224741769002431E-3</v>
      </c>
      <c r="AO26">
        <f t="shared" si="11"/>
        <v>6.6648744066162583E-3</v>
      </c>
      <c r="AP26">
        <f t="shared" si="12"/>
        <v>6.224741769002431E-3</v>
      </c>
      <c r="AQ26">
        <f t="shared" si="13"/>
        <v>6.6648744066162583E-3</v>
      </c>
      <c r="AR26">
        <f t="shared" si="14"/>
        <v>6.224741769002431E-3</v>
      </c>
      <c r="AS26">
        <f t="shared" si="15"/>
        <v>6.6648744066162583E-3</v>
      </c>
      <c r="AT26">
        <f t="shared" si="16"/>
        <v>6.224741769002431E-3</v>
      </c>
      <c r="AU26">
        <f t="shared" si="17"/>
        <v>6.3634457915424554E-3</v>
      </c>
      <c r="AV26">
        <f t="shared" si="18"/>
        <v>6.5261703840762339E-3</v>
      </c>
      <c r="AW26">
        <f t="shared" si="19"/>
        <v>6.3634457915424554E-3</v>
      </c>
      <c r="AX26">
        <f t="shared" si="20"/>
        <v>6.5261703840762339E-3</v>
      </c>
    </row>
    <row r="27" spans="1:50" x14ac:dyDescent="0.25">
      <c r="A27">
        <f t="shared" si="3"/>
        <v>0</v>
      </c>
      <c r="B27">
        <f t="shared" si="35"/>
        <v>4.9019113026776159E-4</v>
      </c>
      <c r="C27">
        <f t="shared" si="35"/>
        <v>1.7792944832674869E-3</v>
      </c>
      <c r="D27">
        <f t="shared" si="35"/>
        <v>1.7136744751901876E-3</v>
      </c>
      <c r="E27">
        <f t="shared" si="35"/>
        <v>1.5398716096339407E-3</v>
      </c>
      <c r="F27">
        <f t="shared" si="35"/>
        <v>1.5035358793137625E-3</v>
      </c>
      <c r="G27">
        <f t="shared" si="35"/>
        <v>0</v>
      </c>
      <c r="H27">
        <f t="shared" si="35"/>
        <v>0</v>
      </c>
      <c r="I27">
        <f t="shared" si="35"/>
        <v>0</v>
      </c>
      <c r="J27">
        <f t="shared" si="35"/>
        <v>2.5914599320356026E-4</v>
      </c>
      <c r="K27">
        <f t="shared" si="35"/>
        <v>2.8128886124083725E-4</v>
      </c>
      <c r="L27">
        <f t="shared" si="35"/>
        <v>1.7523637678799144E-3</v>
      </c>
      <c r="M27">
        <f t="shared" si="35"/>
        <v>1.7646891283417638E-4</v>
      </c>
      <c r="N27">
        <f t="shared" si="35"/>
        <v>8.044924777662097E-4</v>
      </c>
      <c r="O27">
        <f t="shared" si="35"/>
        <v>7.8920005293049993E-4</v>
      </c>
      <c r="P27">
        <f t="shared" si="35"/>
        <v>6.7115917182317077E-4</v>
      </c>
      <c r="R27">
        <f t="shared" si="4"/>
        <v>4.9019113026776159E-4</v>
      </c>
      <c r="S27">
        <f t="shared" si="32"/>
        <v>1.2891033529997251E-3</v>
      </c>
      <c r="T27">
        <f t="shared" si="33"/>
        <v>-6.5620008077299204E-5</v>
      </c>
      <c r="U27">
        <f t="shared" si="34"/>
        <v>-1.7380286555624693E-4</v>
      </c>
      <c r="V27">
        <f t="shared" si="21"/>
        <v>-3.6335730320178217E-5</v>
      </c>
      <c r="W27">
        <f t="shared" si="22"/>
        <v>-1.5035358793137625E-3</v>
      </c>
      <c r="X27">
        <f t="shared" si="23"/>
        <v>0</v>
      </c>
      <c r="Y27">
        <f t="shared" si="24"/>
        <v>0</v>
      </c>
      <c r="Z27">
        <f t="shared" si="25"/>
        <v>2.5914599320356026E-4</v>
      </c>
      <c r="AA27">
        <f t="shared" si="26"/>
        <v>2.2142868037276992E-5</v>
      </c>
      <c r="AB27">
        <f t="shared" si="27"/>
        <v>1.4710749066390771E-3</v>
      </c>
      <c r="AC27">
        <f t="shared" si="28"/>
        <v>-1.575894855045738E-3</v>
      </c>
      <c r="AD27">
        <f t="shared" si="29"/>
        <v>6.2802356493203335E-4</v>
      </c>
      <c r="AE27">
        <f t="shared" si="30"/>
        <v>-1.5292424835709772E-5</v>
      </c>
      <c r="AF27">
        <f t="shared" si="31"/>
        <v>-1.1804088110732916E-4</v>
      </c>
      <c r="AH27">
        <f t="shared" si="5"/>
        <v>4.4743944788211379E-5</v>
      </c>
      <c r="AJ27">
        <f t="shared" si="6"/>
        <v>4.454471854795502E-4</v>
      </c>
      <c r="AK27">
        <f t="shared" si="7"/>
        <v>1.2891033529997251E-3</v>
      </c>
      <c r="AL27">
        <f t="shared" si="8"/>
        <v>5.110671935568494E-4</v>
      </c>
      <c r="AM27">
        <f t="shared" si="9"/>
        <v>1.4629062185559721E-3</v>
      </c>
      <c r="AN27">
        <f t="shared" si="10"/>
        <v>5.4740292387702762E-4</v>
      </c>
      <c r="AO27">
        <f t="shared" si="11"/>
        <v>2.9664420978697346E-3</v>
      </c>
      <c r="AP27">
        <f t="shared" si="12"/>
        <v>5.4740292387702762E-4</v>
      </c>
      <c r="AQ27">
        <f t="shared" si="13"/>
        <v>2.9664420978697346E-3</v>
      </c>
      <c r="AR27">
        <f t="shared" si="14"/>
        <v>2.8825693067346735E-4</v>
      </c>
      <c r="AS27">
        <f t="shared" si="15"/>
        <v>2.9442992298324578E-3</v>
      </c>
      <c r="AT27">
        <f t="shared" si="16"/>
        <v>1.1828179759656098E-3</v>
      </c>
      <c r="AU27">
        <f t="shared" si="17"/>
        <v>4.5201940848781956E-3</v>
      </c>
      <c r="AV27">
        <f t="shared" si="18"/>
        <v>5.5479441103357648E-4</v>
      </c>
      <c r="AW27">
        <f t="shared" si="19"/>
        <v>4.5354865097139057E-3</v>
      </c>
      <c r="AX27">
        <f t="shared" si="20"/>
        <v>6.7283529214090564E-4</v>
      </c>
    </row>
    <row r="28" spans="1:50" x14ac:dyDescent="0.25">
      <c r="A28">
        <f t="shared" si="3"/>
        <v>0</v>
      </c>
      <c r="B28">
        <f t="shared" si="35"/>
        <v>0</v>
      </c>
      <c r="C28">
        <f t="shared" si="35"/>
        <v>0</v>
      </c>
      <c r="D28">
        <f t="shared" si="35"/>
        <v>0</v>
      </c>
      <c r="E28">
        <f t="shared" si="35"/>
        <v>0</v>
      </c>
      <c r="F28">
        <f t="shared" si="35"/>
        <v>0</v>
      </c>
      <c r="G28">
        <f t="shared" si="35"/>
        <v>6.4630416067693918E-3</v>
      </c>
      <c r="H28">
        <f t="shared" si="35"/>
        <v>6.4158872699961265E-3</v>
      </c>
      <c r="I28">
        <f t="shared" si="35"/>
        <v>2.0495704415516829E-3</v>
      </c>
      <c r="J28">
        <f t="shared" si="35"/>
        <v>1.4891399306176114E-3</v>
      </c>
      <c r="K28">
        <f t="shared" si="35"/>
        <v>1.0184657438005098E-3</v>
      </c>
      <c r="L28">
        <f t="shared" si="35"/>
        <v>1.2638964473117304E-3</v>
      </c>
      <c r="M28">
        <f t="shared" si="35"/>
        <v>1.0444015119866262E-3</v>
      </c>
      <c r="N28">
        <f t="shared" si="35"/>
        <v>1.5896751204979493E-3</v>
      </c>
      <c r="O28">
        <f t="shared" si="35"/>
        <v>1.3568512477343526E-3</v>
      </c>
      <c r="P28">
        <f t="shared" si="35"/>
        <v>1.3662919927519889E-3</v>
      </c>
      <c r="R28">
        <f t="shared" si="4"/>
        <v>0</v>
      </c>
      <c r="S28">
        <f t="shared" si="32"/>
        <v>0</v>
      </c>
      <c r="T28">
        <f t="shared" si="33"/>
        <v>0</v>
      </c>
      <c r="U28">
        <f t="shared" si="34"/>
        <v>0</v>
      </c>
      <c r="V28">
        <f t="shared" si="21"/>
        <v>0</v>
      </c>
      <c r="W28">
        <f t="shared" si="22"/>
        <v>6.4630416067693918E-3</v>
      </c>
      <c r="X28">
        <f t="shared" si="23"/>
        <v>-4.7154336773265297E-5</v>
      </c>
      <c r="Y28">
        <f t="shared" si="24"/>
        <v>-4.3663168284444435E-3</v>
      </c>
      <c r="Z28">
        <f t="shared" si="25"/>
        <v>-5.6043051093407153E-4</v>
      </c>
      <c r="AA28">
        <f t="shared" si="26"/>
        <v>-4.7067418681710164E-4</v>
      </c>
      <c r="AB28">
        <f t="shared" si="27"/>
        <v>2.4543070351122067E-4</v>
      </c>
      <c r="AC28">
        <f t="shared" si="28"/>
        <v>-2.1949493532510424E-4</v>
      </c>
      <c r="AD28">
        <f t="shared" si="29"/>
        <v>5.4527360851132313E-4</v>
      </c>
      <c r="AE28">
        <f t="shared" si="30"/>
        <v>-2.3282387276359669E-4</v>
      </c>
      <c r="AF28">
        <f t="shared" si="31"/>
        <v>9.4407450176362245E-6</v>
      </c>
      <c r="AH28">
        <f t="shared" si="5"/>
        <v>9.1086132850132589E-5</v>
      </c>
      <c r="AJ28">
        <f t="shared" si="6"/>
        <v>9.1086132850132589E-5</v>
      </c>
      <c r="AK28">
        <f t="shared" si="7"/>
        <v>0</v>
      </c>
      <c r="AL28">
        <f t="shared" si="8"/>
        <v>9.1086132850132589E-5</v>
      </c>
      <c r="AM28">
        <f t="shared" si="9"/>
        <v>0</v>
      </c>
      <c r="AN28">
        <f t="shared" si="10"/>
        <v>9.1086132850132589E-5</v>
      </c>
      <c r="AO28">
        <f t="shared" si="11"/>
        <v>6.4630416067693918E-3</v>
      </c>
      <c r="AP28">
        <f t="shared" si="12"/>
        <v>1.3824046962339787E-4</v>
      </c>
      <c r="AQ28">
        <f t="shared" si="13"/>
        <v>1.0829358435213834E-2</v>
      </c>
      <c r="AR28">
        <f t="shared" si="14"/>
        <v>6.986709805574694E-4</v>
      </c>
      <c r="AS28">
        <f t="shared" si="15"/>
        <v>1.1300032622030935E-2</v>
      </c>
      <c r="AT28">
        <f t="shared" si="16"/>
        <v>4.5324027704624873E-4</v>
      </c>
      <c r="AU28">
        <f t="shared" si="17"/>
        <v>1.151952755735604E-2</v>
      </c>
      <c r="AV28">
        <f t="shared" si="18"/>
        <v>9.20333314650744E-5</v>
      </c>
      <c r="AW28">
        <f t="shared" si="19"/>
        <v>1.1752351430119636E-2</v>
      </c>
      <c r="AX28">
        <f t="shared" si="20"/>
        <v>8.2592586447438176E-5</v>
      </c>
    </row>
    <row r="29" spans="1:50" x14ac:dyDescent="0.25">
      <c r="A29">
        <f t="shared" si="3"/>
        <v>0</v>
      </c>
      <c r="B29">
        <f t="shared" si="35"/>
        <v>0</v>
      </c>
      <c r="C29">
        <f t="shared" si="35"/>
        <v>0</v>
      </c>
      <c r="D29">
        <f t="shared" si="35"/>
        <v>0</v>
      </c>
      <c r="E29">
        <f t="shared" si="35"/>
        <v>0</v>
      </c>
      <c r="F29">
        <f t="shared" si="35"/>
        <v>0</v>
      </c>
      <c r="G29">
        <f t="shared" si="35"/>
        <v>5.4497160168770955E-3</v>
      </c>
      <c r="H29">
        <f t="shared" si="35"/>
        <v>5.4928684725344123E-3</v>
      </c>
      <c r="I29">
        <f t="shared" si="35"/>
        <v>3.5464721625236202E-3</v>
      </c>
      <c r="J29">
        <f t="shared" si="35"/>
        <v>2.4958410247780853E-3</v>
      </c>
      <c r="K29">
        <f t="shared" si="35"/>
        <v>2.8795726620411185E-3</v>
      </c>
      <c r="L29">
        <f t="shared" si="35"/>
        <v>4.8712903909370739E-3</v>
      </c>
      <c r="M29">
        <f t="shared" si="35"/>
        <v>2.1954515201710904E-3</v>
      </c>
      <c r="N29">
        <f t="shared" si="35"/>
        <v>2.197402108173623E-3</v>
      </c>
      <c r="O29">
        <f t="shared" si="35"/>
        <v>2.2471625264754592E-3</v>
      </c>
      <c r="P29">
        <f t="shared" si="35"/>
        <v>2.1078843469339117E-3</v>
      </c>
      <c r="R29">
        <f t="shared" si="4"/>
        <v>0</v>
      </c>
      <c r="S29">
        <f t="shared" si="32"/>
        <v>0</v>
      </c>
      <c r="T29">
        <f t="shared" si="33"/>
        <v>0</v>
      </c>
      <c r="U29">
        <f t="shared" si="34"/>
        <v>0</v>
      </c>
      <c r="V29">
        <f t="shared" si="21"/>
        <v>0</v>
      </c>
      <c r="W29">
        <f t="shared" si="22"/>
        <v>5.4497160168770955E-3</v>
      </c>
      <c r="X29">
        <f t="shared" si="23"/>
        <v>4.315245565731686E-5</v>
      </c>
      <c r="Y29">
        <f t="shared" si="24"/>
        <v>-1.9463963100107922E-3</v>
      </c>
      <c r="Z29">
        <f t="shared" si="25"/>
        <v>-1.0506311377455348E-3</v>
      </c>
      <c r="AA29">
        <f t="shared" si="26"/>
        <v>3.8373163726303314E-4</v>
      </c>
      <c r="AB29">
        <f t="shared" si="27"/>
        <v>1.9917177288959554E-3</v>
      </c>
      <c r="AC29">
        <f t="shared" si="28"/>
        <v>-2.6758388707659835E-3</v>
      </c>
      <c r="AD29">
        <f t="shared" si="29"/>
        <v>1.9505880025326439E-6</v>
      </c>
      <c r="AE29">
        <f t="shared" si="30"/>
        <v>4.9760418301836133E-5</v>
      </c>
      <c r="AF29">
        <f t="shared" si="31"/>
        <v>-1.3927817954154749E-4</v>
      </c>
      <c r="AH29">
        <f t="shared" si="5"/>
        <v>1.4052562312892746E-4</v>
      </c>
      <c r="AJ29">
        <f t="shared" si="6"/>
        <v>1.4052562312892746E-4</v>
      </c>
      <c r="AK29">
        <f t="shared" si="7"/>
        <v>0</v>
      </c>
      <c r="AL29">
        <f t="shared" si="8"/>
        <v>1.4052562312892746E-4</v>
      </c>
      <c r="AM29">
        <f t="shared" si="9"/>
        <v>0</v>
      </c>
      <c r="AN29">
        <f t="shared" si="10"/>
        <v>1.4052562312892746E-4</v>
      </c>
      <c r="AO29">
        <f t="shared" si="11"/>
        <v>5.4497160168770955E-3</v>
      </c>
      <c r="AP29">
        <f t="shared" si="12"/>
        <v>9.7373167471610599E-5</v>
      </c>
      <c r="AQ29">
        <f t="shared" si="13"/>
        <v>7.3961123268878881E-3</v>
      </c>
      <c r="AR29">
        <f t="shared" si="14"/>
        <v>1.1480043052171454E-3</v>
      </c>
      <c r="AS29">
        <f t="shared" si="15"/>
        <v>7.012380689624855E-3</v>
      </c>
      <c r="AT29">
        <f t="shared" si="16"/>
        <v>8.4371342367880998E-4</v>
      </c>
      <c r="AU29">
        <f t="shared" si="17"/>
        <v>9.6882195603908393E-3</v>
      </c>
      <c r="AV29">
        <f t="shared" si="18"/>
        <v>8.4176283567627733E-4</v>
      </c>
      <c r="AW29">
        <f t="shared" si="19"/>
        <v>9.6384591420890023E-3</v>
      </c>
      <c r="AX29">
        <f t="shared" si="20"/>
        <v>9.8104101521782482E-4</v>
      </c>
    </row>
    <row r="30" spans="1:50" x14ac:dyDescent="0.25">
      <c r="A30">
        <f t="shared" si="3"/>
        <v>0</v>
      </c>
      <c r="B30">
        <f t="shared" si="35"/>
        <v>0</v>
      </c>
      <c r="C30">
        <f t="shared" si="35"/>
        <v>0</v>
      </c>
      <c r="D30">
        <f t="shared" si="35"/>
        <v>0</v>
      </c>
      <c r="E30">
        <f t="shared" si="35"/>
        <v>0</v>
      </c>
      <c r="F30">
        <f t="shared" si="35"/>
        <v>0</v>
      </c>
      <c r="G30">
        <f t="shared" si="35"/>
        <v>1.3777854787932876E-3</v>
      </c>
      <c r="H30">
        <f t="shared" si="35"/>
        <v>1.3096074933371022E-3</v>
      </c>
      <c r="I30">
        <f t="shared" si="35"/>
        <v>1.1034195320691041E-3</v>
      </c>
      <c r="J30">
        <f t="shared" si="35"/>
        <v>2.20664527930278E-4</v>
      </c>
      <c r="K30">
        <f t="shared" si="35"/>
        <v>2.921429571845242E-5</v>
      </c>
      <c r="L30">
        <f t="shared" si="35"/>
        <v>7.5001402922929012E-4</v>
      </c>
      <c r="M30">
        <f t="shared" si="35"/>
        <v>6.7789525056450315E-4</v>
      </c>
      <c r="N30">
        <f t="shared" si="35"/>
        <v>1.0017907469033445E-3</v>
      </c>
      <c r="O30">
        <f t="shared" si="35"/>
        <v>7.533013141914456E-4</v>
      </c>
      <c r="P30">
        <f t="shared" si="35"/>
        <v>1.0673941314985763E-3</v>
      </c>
      <c r="R30">
        <f t="shared" si="4"/>
        <v>0</v>
      </c>
      <c r="S30">
        <f t="shared" si="32"/>
        <v>0</v>
      </c>
      <c r="T30">
        <f t="shared" si="33"/>
        <v>0</v>
      </c>
      <c r="U30">
        <f t="shared" si="34"/>
        <v>0</v>
      </c>
      <c r="V30">
        <f t="shared" si="21"/>
        <v>0</v>
      </c>
      <c r="W30">
        <f t="shared" si="22"/>
        <v>1.3777854787932876E-3</v>
      </c>
      <c r="X30">
        <f t="shared" si="23"/>
        <v>-6.8177985456185398E-5</v>
      </c>
      <c r="Y30">
        <f t="shared" si="24"/>
        <v>-2.0618796126799818E-4</v>
      </c>
      <c r="Z30">
        <f t="shared" si="25"/>
        <v>-8.8275500413882604E-4</v>
      </c>
      <c r="AA30">
        <f t="shared" si="26"/>
        <v>-1.9145023221182558E-4</v>
      </c>
      <c r="AB30">
        <f t="shared" si="27"/>
        <v>7.2079973351083773E-4</v>
      </c>
      <c r="AC30">
        <f t="shared" si="28"/>
        <v>-7.2118778664786976E-5</v>
      </c>
      <c r="AD30">
        <f t="shared" si="29"/>
        <v>3.2389549633884138E-4</v>
      </c>
      <c r="AE30">
        <f t="shared" si="30"/>
        <v>-2.4848943271189893E-4</v>
      </c>
      <c r="AF30">
        <f t="shared" si="31"/>
        <v>3.1409281730713069E-4</v>
      </c>
      <c r="AH30">
        <f t="shared" si="5"/>
        <v>7.1159608766571754E-5</v>
      </c>
      <c r="AJ30">
        <f t="shared" si="6"/>
        <v>7.1159608766571754E-5</v>
      </c>
      <c r="AK30">
        <f t="shared" si="7"/>
        <v>0</v>
      </c>
      <c r="AL30">
        <f t="shared" si="8"/>
        <v>7.1159608766571754E-5</v>
      </c>
      <c r="AM30">
        <f t="shared" si="9"/>
        <v>0</v>
      </c>
      <c r="AN30">
        <f t="shared" si="10"/>
        <v>7.1159608766571754E-5</v>
      </c>
      <c r="AO30">
        <f t="shared" si="11"/>
        <v>1.3777854787932876E-3</v>
      </c>
      <c r="AP30">
        <f t="shared" si="12"/>
        <v>1.3933759422275717E-4</v>
      </c>
      <c r="AQ30">
        <f t="shared" si="13"/>
        <v>1.5839734400612858E-3</v>
      </c>
      <c r="AR30">
        <f t="shared" si="14"/>
        <v>1.0220925983615832E-3</v>
      </c>
      <c r="AS30">
        <f t="shared" si="15"/>
        <v>1.7754236722731115E-3</v>
      </c>
      <c r="AT30">
        <f t="shared" si="16"/>
        <v>3.0129286485074548E-4</v>
      </c>
      <c r="AU30">
        <f t="shared" si="17"/>
        <v>1.8475424509378983E-3</v>
      </c>
      <c r="AV30">
        <f t="shared" si="18"/>
        <v>2.2602631488095903E-5</v>
      </c>
      <c r="AW30">
        <f t="shared" si="19"/>
        <v>2.0960318836497974E-3</v>
      </c>
      <c r="AX30">
        <f t="shared" si="20"/>
        <v>2.9149018581903479E-4</v>
      </c>
    </row>
    <row r="31" spans="1:50" x14ac:dyDescent="0.25">
      <c r="A31">
        <f t="shared" si="3"/>
        <v>0</v>
      </c>
      <c r="B31">
        <f t="shared" si="35"/>
        <v>0</v>
      </c>
      <c r="C31">
        <f t="shared" si="35"/>
        <v>0</v>
      </c>
      <c r="D31">
        <f t="shared" si="35"/>
        <v>0</v>
      </c>
      <c r="E31">
        <f t="shared" si="35"/>
        <v>0</v>
      </c>
      <c r="F31">
        <f t="shared" si="35"/>
        <v>0</v>
      </c>
      <c r="G31">
        <f t="shared" si="35"/>
        <v>4.1443420460872587E-3</v>
      </c>
      <c r="H31">
        <f t="shared" si="35"/>
        <v>4.1323535472681319E-3</v>
      </c>
      <c r="I31">
        <f t="shared" si="35"/>
        <v>7.6519050800866501E-5</v>
      </c>
      <c r="J31">
        <f t="shared" si="35"/>
        <v>2.6527776613165336E-4</v>
      </c>
      <c r="K31">
        <f t="shared" si="35"/>
        <v>0</v>
      </c>
      <c r="L31">
        <f t="shared" si="35"/>
        <v>5.0267170105740886E-5</v>
      </c>
      <c r="M31">
        <f t="shared" si="35"/>
        <v>0</v>
      </c>
      <c r="N31">
        <f t="shared" si="35"/>
        <v>2.2852955846265263E-4</v>
      </c>
      <c r="O31">
        <f t="shared" si="35"/>
        <v>1.0587078216705672E-3</v>
      </c>
      <c r="P31">
        <f t="shared" si="35"/>
        <v>1.1273370298116871E-3</v>
      </c>
      <c r="R31">
        <f t="shared" si="4"/>
        <v>0</v>
      </c>
      <c r="S31">
        <f t="shared" si="32"/>
        <v>0</v>
      </c>
      <c r="T31">
        <f t="shared" si="33"/>
        <v>0</v>
      </c>
      <c r="U31">
        <f t="shared" si="34"/>
        <v>0</v>
      </c>
      <c r="V31">
        <f t="shared" si="21"/>
        <v>0</v>
      </c>
      <c r="W31">
        <f t="shared" si="22"/>
        <v>4.1443420460872587E-3</v>
      </c>
      <c r="X31">
        <f t="shared" si="23"/>
        <v>-1.1988498819126732E-5</v>
      </c>
      <c r="Y31">
        <f t="shared" si="24"/>
        <v>-4.0558344964672652E-3</v>
      </c>
      <c r="Z31">
        <f t="shared" si="25"/>
        <v>1.8875871533078687E-4</v>
      </c>
      <c r="AA31">
        <f t="shared" si="26"/>
        <v>-2.6527776613165336E-4</v>
      </c>
      <c r="AB31">
        <f t="shared" si="27"/>
        <v>5.0267170105740886E-5</v>
      </c>
      <c r="AC31">
        <f t="shared" si="28"/>
        <v>-5.0267170105740886E-5</v>
      </c>
      <c r="AD31">
        <f t="shared" si="29"/>
        <v>2.2852955846265263E-4</v>
      </c>
      <c r="AE31">
        <f t="shared" si="30"/>
        <v>8.3017826320791455E-4</v>
      </c>
      <c r="AF31">
        <f t="shared" si="31"/>
        <v>6.8629208141119964E-5</v>
      </c>
      <c r="AH31">
        <f t="shared" si="5"/>
        <v>7.5155801987445822E-5</v>
      </c>
      <c r="AJ31">
        <f t="shared" si="6"/>
        <v>7.5155801987445822E-5</v>
      </c>
      <c r="AK31">
        <f t="shared" si="7"/>
        <v>0</v>
      </c>
      <c r="AL31">
        <f t="shared" si="8"/>
        <v>7.5155801987445822E-5</v>
      </c>
      <c r="AM31">
        <f t="shared" si="9"/>
        <v>0</v>
      </c>
      <c r="AN31">
        <f t="shared" si="10"/>
        <v>7.5155801987445822E-5</v>
      </c>
      <c r="AO31">
        <f t="shared" si="11"/>
        <v>4.1443420460872587E-3</v>
      </c>
      <c r="AP31">
        <f t="shared" si="12"/>
        <v>8.7144300806572553E-5</v>
      </c>
      <c r="AQ31">
        <f t="shared" si="13"/>
        <v>8.2001765425545239E-3</v>
      </c>
      <c r="AR31">
        <f t="shared" si="14"/>
        <v>1.0161441452421432E-4</v>
      </c>
      <c r="AS31">
        <f t="shared" si="15"/>
        <v>8.465454308686178E-3</v>
      </c>
      <c r="AT31">
        <f t="shared" si="16"/>
        <v>5.1347244418473432E-5</v>
      </c>
      <c r="AU31">
        <f t="shared" si="17"/>
        <v>8.5157214787919197E-3</v>
      </c>
      <c r="AV31">
        <f t="shared" si="18"/>
        <v>1.7718231404417921E-4</v>
      </c>
      <c r="AW31">
        <f t="shared" si="19"/>
        <v>7.6855432155840051E-3</v>
      </c>
      <c r="AX31">
        <f t="shared" si="20"/>
        <v>1.0855310590305925E-4</v>
      </c>
    </row>
    <row r="32" spans="1:50" x14ac:dyDescent="0.25">
      <c r="A32">
        <f t="shared" si="3"/>
        <v>0</v>
      </c>
      <c r="B32">
        <f t="shared" si="35"/>
        <v>0</v>
      </c>
      <c r="C32">
        <f t="shared" si="35"/>
        <v>0</v>
      </c>
      <c r="D32">
        <f t="shared" si="35"/>
        <v>0</v>
      </c>
      <c r="E32">
        <f t="shared" si="35"/>
        <v>0</v>
      </c>
      <c r="F32">
        <f t="shared" si="35"/>
        <v>0</v>
      </c>
      <c r="G32">
        <f t="shared" si="35"/>
        <v>2.9858176579376024E-3</v>
      </c>
      <c r="H32">
        <f t="shared" si="35"/>
        <v>3.4937246427202387E-3</v>
      </c>
      <c r="I32">
        <f t="shared" si="35"/>
        <v>2.8499413361383137E-3</v>
      </c>
      <c r="J32">
        <f t="shared" si="35"/>
        <v>2.5619447004326008E-3</v>
      </c>
      <c r="K32">
        <f t="shared" si="35"/>
        <v>1.441155622489956E-3</v>
      </c>
      <c r="L32">
        <f t="shared" si="35"/>
        <v>2.3244621515411098E-3</v>
      </c>
      <c r="M32">
        <f t="shared" si="35"/>
        <v>1.6250739224853549E-3</v>
      </c>
      <c r="N32">
        <f t="shared" si="35"/>
        <v>1.6873893247046419E-3</v>
      </c>
      <c r="O32">
        <f t="shared" si="35"/>
        <v>2.5468602515242062E-3</v>
      </c>
      <c r="P32">
        <f t="shared" si="35"/>
        <v>1.9793783890441727E-3</v>
      </c>
      <c r="R32">
        <f t="shared" si="4"/>
        <v>0</v>
      </c>
      <c r="S32">
        <f t="shared" si="32"/>
        <v>0</v>
      </c>
      <c r="T32">
        <f t="shared" si="33"/>
        <v>0</v>
      </c>
      <c r="U32">
        <f t="shared" si="34"/>
        <v>0</v>
      </c>
      <c r="V32">
        <f t="shared" si="21"/>
        <v>0</v>
      </c>
      <c r="W32">
        <f t="shared" si="22"/>
        <v>2.9858176579376024E-3</v>
      </c>
      <c r="X32">
        <f t="shared" si="23"/>
        <v>5.0790698478263632E-4</v>
      </c>
      <c r="Y32">
        <f t="shared" si="24"/>
        <v>-6.4378330658192498E-4</v>
      </c>
      <c r="Z32">
        <f t="shared" si="25"/>
        <v>-2.879966357057129E-4</v>
      </c>
      <c r="AA32">
        <f t="shared" si="26"/>
        <v>-1.1207890779426448E-3</v>
      </c>
      <c r="AB32">
        <f t="shared" si="27"/>
        <v>8.8330652905115373E-4</v>
      </c>
      <c r="AC32">
        <f t="shared" si="28"/>
        <v>-6.9938822905575484E-4</v>
      </c>
      <c r="AD32">
        <f t="shared" si="29"/>
        <v>6.2315402219287027E-5</v>
      </c>
      <c r="AE32">
        <f t="shared" si="30"/>
        <v>8.5947092681956422E-4</v>
      </c>
      <c r="AF32">
        <f t="shared" si="31"/>
        <v>-5.6748186248003346E-4</v>
      </c>
      <c r="AH32">
        <f t="shared" si="5"/>
        <v>1.3195855926961152E-4</v>
      </c>
      <c r="AJ32">
        <f t="shared" si="6"/>
        <v>1.3195855926961152E-4</v>
      </c>
      <c r="AK32">
        <f t="shared" si="7"/>
        <v>0</v>
      </c>
      <c r="AL32">
        <f t="shared" si="8"/>
        <v>1.3195855926961152E-4</v>
      </c>
      <c r="AM32">
        <f t="shared" si="9"/>
        <v>0</v>
      </c>
      <c r="AN32">
        <f t="shared" si="10"/>
        <v>1.3195855926961152E-4</v>
      </c>
      <c r="AO32">
        <f t="shared" si="11"/>
        <v>2.9858176579376024E-3</v>
      </c>
      <c r="AP32">
        <f t="shared" si="12"/>
        <v>3.759484255130248E-4</v>
      </c>
      <c r="AQ32">
        <f t="shared" si="13"/>
        <v>3.6296009645195274E-3</v>
      </c>
      <c r="AR32">
        <f t="shared" si="14"/>
        <v>6.6394506121873775E-4</v>
      </c>
      <c r="AS32">
        <f t="shared" si="15"/>
        <v>4.750390042462172E-3</v>
      </c>
      <c r="AT32">
        <f t="shared" si="16"/>
        <v>2.1936146783241598E-4</v>
      </c>
      <c r="AU32">
        <f t="shared" si="17"/>
        <v>5.4497782715179268E-3</v>
      </c>
      <c r="AV32">
        <f t="shared" si="18"/>
        <v>1.5704606561312896E-4</v>
      </c>
      <c r="AW32">
        <f t="shared" si="19"/>
        <v>4.5903073446983628E-3</v>
      </c>
      <c r="AX32">
        <f t="shared" si="20"/>
        <v>7.2452792809316242E-4</v>
      </c>
    </row>
    <row r="33" spans="1:50" x14ac:dyDescent="0.25">
      <c r="A33">
        <f t="shared" si="3"/>
        <v>0</v>
      </c>
      <c r="B33">
        <f t="shared" ref="B33:P34" si="36">B68/B$36</f>
        <v>0</v>
      </c>
      <c r="C33">
        <f t="shared" si="36"/>
        <v>0</v>
      </c>
      <c r="D33">
        <f t="shared" si="36"/>
        <v>0</v>
      </c>
      <c r="E33">
        <f t="shared" si="36"/>
        <v>0</v>
      </c>
      <c r="F33">
        <f t="shared" si="36"/>
        <v>0</v>
      </c>
      <c r="G33">
        <f t="shared" si="36"/>
        <v>8.8783153697524102E-4</v>
      </c>
      <c r="H33">
        <f t="shared" si="36"/>
        <v>9.0191881792178004E-4</v>
      </c>
      <c r="I33">
        <f t="shared" si="36"/>
        <v>3.2181159258033791E-4</v>
      </c>
      <c r="J33">
        <f t="shared" si="36"/>
        <v>2.8424794915854309E-5</v>
      </c>
      <c r="K33">
        <f t="shared" si="36"/>
        <v>6.1474777872789468E-4</v>
      </c>
      <c r="L33">
        <f t="shared" si="36"/>
        <v>5.6470923556556612E-4</v>
      </c>
      <c r="M33">
        <f t="shared" si="36"/>
        <v>4.2957052736269588E-4</v>
      </c>
      <c r="N33">
        <f t="shared" si="36"/>
        <v>4.5212706422394976E-4</v>
      </c>
      <c r="O33">
        <f t="shared" si="36"/>
        <v>7.2220269981517989E-4</v>
      </c>
      <c r="P33">
        <f t="shared" si="36"/>
        <v>8.2505173375937361E-4</v>
      </c>
      <c r="R33">
        <f t="shared" si="4"/>
        <v>0</v>
      </c>
      <c r="S33">
        <f t="shared" si="32"/>
        <v>0</v>
      </c>
      <c r="T33">
        <f t="shared" si="33"/>
        <v>0</v>
      </c>
      <c r="U33">
        <f t="shared" si="34"/>
        <v>0</v>
      </c>
      <c r="V33">
        <f t="shared" si="21"/>
        <v>0</v>
      </c>
      <c r="W33">
        <f t="shared" si="22"/>
        <v>8.8783153697524102E-4</v>
      </c>
      <c r="X33">
        <f t="shared" si="23"/>
        <v>1.4087280946539012E-5</v>
      </c>
      <c r="Y33">
        <f t="shared" si="24"/>
        <v>-5.8010722534144218E-4</v>
      </c>
      <c r="Z33">
        <f t="shared" si="25"/>
        <v>-2.9338679766448359E-4</v>
      </c>
      <c r="AA33">
        <f t="shared" si="26"/>
        <v>5.8632298381204042E-4</v>
      </c>
      <c r="AB33">
        <f t="shared" si="27"/>
        <v>-5.0038543162328562E-5</v>
      </c>
      <c r="AC33">
        <f t="shared" si="28"/>
        <v>-1.3513870820287024E-4</v>
      </c>
      <c r="AD33">
        <f t="shared" si="29"/>
        <v>2.2556536861253877E-5</v>
      </c>
      <c r="AE33">
        <f t="shared" si="30"/>
        <v>2.7007563559123014E-4</v>
      </c>
      <c r="AF33">
        <f t="shared" si="31"/>
        <v>1.0284903394419372E-4</v>
      </c>
      <c r="AH33">
        <f t="shared" si="5"/>
        <v>5.5003448917291573E-5</v>
      </c>
      <c r="AJ33">
        <f t="shared" si="6"/>
        <v>5.5003448917291573E-5</v>
      </c>
      <c r="AK33">
        <f t="shared" si="7"/>
        <v>0</v>
      </c>
      <c r="AL33">
        <f t="shared" si="8"/>
        <v>5.5003448917291573E-5</v>
      </c>
      <c r="AM33">
        <f t="shared" si="9"/>
        <v>0</v>
      </c>
      <c r="AN33">
        <f t="shared" si="10"/>
        <v>5.5003448917291573E-5</v>
      </c>
      <c r="AO33">
        <f t="shared" si="11"/>
        <v>8.8783153697524102E-4</v>
      </c>
      <c r="AP33">
        <f t="shared" si="12"/>
        <v>4.0916167970752561E-5</v>
      </c>
      <c r="AQ33">
        <f t="shared" si="13"/>
        <v>1.4679387623166831E-3</v>
      </c>
      <c r="AR33">
        <f t="shared" si="14"/>
        <v>3.3430296563523613E-4</v>
      </c>
      <c r="AS33">
        <f t="shared" si="15"/>
        <v>8.8161577850464268E-4</v>
      </c>
      <c r="AT33">
        <f t="shared" si="16"/>
        <v>3.8434150879756469E-4</v>
      </c>
      <c r="AU33">
        <f t="shared" si="17"/>
        <v>1.016754486707513E-3</v>
      </c>
      <c r="AV33">
        <f t="shared" si="18"/>
        <v>3.6178497193631082E-4</v>
      </c>
      <c r="AW33">
        <f t="shared" si="19"/>
        <v>7.4667885111628289E-4</v>
      </c>
      <c r="AX33">
        <f t="shared" si="20"/>
        <v>2.589359379921171E-4</v>
      </c>
    </row>
    <row r="34" spans="1:50" x14ac:dyDescent="0.25">
      <c r="A34">
        <f t="shared" si="3"/>
        <v>0</v>
      </c>
      <c r="B34">
        <f t="shared" si="36"/>
        <v>0</v>
      </c>
      <c r="C34">
        <f t="shared" si="36"/>
        <v>0</v>
      </c>
      <c r="D34">
        <f t="shared" si="36"/>
        <v>0</v>
      </c>
      <c r="E34">
        <f t="shared" si="36"/>
        <v>0</v>
      </c>
      <c r="F34">
        <f t="shared" si="36"/>
        <v>0</v>
      </c>
      <c r="G34">
        <f t="shared" si="36"/>
        <v>7.2182121018912347E-4</v>
      </c>
      <c r="H34">
        <f t="shared" si="36"/>
        <v>5.6972553026362715E-4</v>
      </c>
      <c r="I34">
        <f t="shared" si="36"/>
        <v>2.3159358183985358E-4</v>
      </c>
      <c r="J34">
        <f t="shared" si="36"/>
        <v>1.4215279167335813E-4</v>
      </c>
      <c r="K34">
        <f t="shared" si="36"/>
        <v>7.2443579920686787E-5</v>
      </c>
      <c r="L34">
        <f t="shared" si="36"/>
        <v>2.2641297639125211E-4</v>
      </c>
      <c r="M34">
        <f t="shared" si="36"/>
        <v>1.6184750162682331E-4</v>
      </c>
      <c r="N34">
        <f t="shared" si="36"/>
        <v>2.7956615477743753E-4</v>
      </c>
      <c r="O34">
        <f t="shared" si="36"/>
        <v>3.0077934154127328E-4</v>
      </c>
      <c r="P34">
        <f t="shared" si="36"/>
        <v>1.6328227988106689E-4</v>
      </c>
      <c r="R34">
        <f t="shared" si="4"/>
        <v>0</v>
      </c>
      <c r="S34">
        <f t="shared" si="32"/>
        <v>0</v>
      </c>
      <c r="T34">
        <f t="shared" si="33"/>
        <v>0</v>
      </c>
      <c r="U34">
        <f t="shared" si="34"/>
        <v>0</v>
      </c>
      <c r="V34">
        <f t="shared" si="21"/>
        <v>0</v>
      </c>
      <c r="W34">
        <f t="shared" si="22"/>
        <v>7.2182121018912347E-4</v>
      </c>
      <c r="X34">
        <f t="shared" si="23"/>
        <v>-1.5209567992549632E-4</v>
      </c>
      <c r="Y34">
        <f t="shared" si="24"/>
        <v>-3.3813194842377358E-4</v>
      </c>
      <c r="Z34">
        <f t="shared" si="25"/>
        <v>-8.9440790166495451E-5</v>
      </c>
      <c r="AA34">
        <f t="shared" si="26"/>
        <v>-6.9709211752671339E-5</v>
      </c>
      <c r="AB34">
        <f t="shared" si="27"/>
        <v>1.5396939647056531E-4</v>
      </c>
      <c r="AC34">
        <f t="shared" si="28"/>
        <v>-6.4565474764428796E-5</v>
      </c>
      <c r="AD34">
        <f t="shared" si="29"/>
        <v>1.1771865315061421E-4</v>
      </c>
      <c r="AE34">
        <f t="shared" si="30"/>
        <v>2.1213186763835749E-5</v>
      </c>
      <c r="AF34">
        <f t="shared" si="31"/>
        <v>-1.3749706166020639E-4</v>
      </c>
      <c r="AH34">
        <f t="shared" si="5"/>
        <v>1.0885485325404456E-5</v>
      </c>
      <c r="AJ34">
        <f t="shared" si="6"/>
        <v>1.0885485325404456E-5</v>
      </c>
      <c r="AK34">
        <f t="shared" si="7"/>
        <v>0</v>
      </c>
      <c r="AL34">
        <f t="shared" si="8"/>
        <v>1.0885485325404456E-5</v>
      </c>
      <c r="AM34">
        <f t="shared" si="9"/>
        <v>0</v>
      </c>
      <c r="AN34">
        <f t="shared" si="10"/>
        <v>1.0885485325404456E-5</v>
      </c>
      <c r="AO34">
        <f t="shared" si="11"/>
        <v>7.2182121018912347E-4</v>
      </c>
      <c r="AP34">
        <f t="shared" si="12"/>
        <v>1.6298116525090078E-4</v>
      </c>
      <c r="AQ34">
        <f t="shared" si="13"/>
        <v>1.0599531586128971E-3</v>
      </c>
      <c r="AR34">
        <f t="shared" si="14"/>
        <v>2.524219554173962E-4</v>
      </c>
      <c r="AS34">
        <f t="shared" si="15"/>
        <v>1.1296623703655685E-3</v>
      </c>
      <c r="AT34">
        <f t="shared" si="16"/>
        <v>9.8452558946830889E-5</v>
      </c>
      <c r="AU34">
        <f t="shared" si="17"/>
        <v>1.1942278451299974E-3</v>
      </c>
      <c r="AV34">
        <f t="shared" si="18"/>
        <v>1.9266094203783325E-5</v>
      </c>
      <c r="AW34">
        <f t="shared" si="19"/>
        <v>1.1730146583661617E-3</v>
      </c>
      <c r="AX34">
        <f t="shared" si="20"/>
        <v>1.5676315586398971E-4</v>
      </c>
    </row>
    <row r="36" spans="1:50" x14ac:dyDescent="0.25">
      <c r="A36" s="5">
        <f>SUM(A37:A69)</f>
        <v>5190598</v>
      </c>
      <c r="B36" s="5">
        <f t="shared" ref="B36:P36" si="37">SUM(B37:B69)</f>
        <v>5646777</v>
      </c>
      <c r="C36" s="5">
        <f t="shared" si="37"/>
        <v>5489254.3600000003</v>
      </c>
      <c r="D36" s="5">
        <f t="shared" si="37"/>
        <v>5674356.5600000005</v>
      </c>
      <c r="E36" s="5">
        <f t="shared" si="37"/>
        <v>6539506.2400000002</v>
      </c>
      <c r="F36" s="5">
        <f t="shared" si="37"/>
        <v>6863820.2400000002</v>
      </c>
      <c r="G36" s="5">
        <f t="shared" si="37"/>
        <v>6784074.9840000011</v>
      </c>
      <c r="H36" s="5">
        <f t="shared" si="37"/>
        <v>6811239.2799999984</v>
      </c>
      <c r="I36" s="5">
        <f t="shared" si="37"/>
        <v>6297391.2895759987</v>
      </c>
      <c r="J36" s="5">
        <f t="shared" si="37"/>
        <v>6706644.3069980005</v>
      </c>
      <c r="K36" s="5">
        <f t="shared" si="37"/>
        <v>7156344.5175900003</v>
      </c>
      <c r="L36" s="5">
        <f t="shared" si="37"/>
        <v>7273033.2785980003</v>
      </c>
      <c r="M36" s="5">
        <f t="shared" si="37"/>
        <v>8522747.5811180007</v>
      </c>
      <c r="N36" s="5">
        <f t="shared" si="37"/>
        <v>9223206.1890779994</v>
      </c>
      <c r="O36" s="5">
        <f t="shared" si="37"/>
        <v>9764317.6421310008</v>
      </c>
      <c r="P36" s="5">
        <f t="shared" si="37"/>
        <v>10152584.194730001</v>
      </c>
    </row>
    <row r="37" spans="1:50" x14ac:dyDescent="0.25">
      <c r="A37">
        <v>138923</v>
      </c>
      <c r="B37">
        <v>189520</v>
      </c>
      <c r="C37">
        <v>151965</v>
      </c>
      <c r="D37">
        <v>225802</v>
      </c>
      <c r="E37">
        <v>196305</v>
      </c>
      <c r="F37">
        <v>223478</v>
      </c>
      <c r="G37">
        <v>228916</v>
      </c>
      <c r="H37">
        <v>257835</v>
      </c>
      <c r="I37">
        <v>233206</v>
      </c>
      <c r="J37">
        <v>160128</v>
      </c>
      <c r="K37">
        <v>626587</v>
      </c>
      <c r="L37">
        <v>757452</v>
      </c>
      <c r="M37">
        <v>439204</v>
      </c>
      <c r="N37">
        <v>978257</v>
      </c>
      <c r="O37">
        <v>510291</v>
      </c>
      <c r="P37">
        <v>939675</v>
      </c>
    </row>
    <row r="38" spans="1:50" x14ac:dyDescent="0.25">
      <c r="A38">
        <v>385214</v>
      </c>
      <c r="B38">
        <v>437843</v>
      </c>
      <c r="C38">
        <v>293128</v>
      </c>
      <c r="D38">
        <v>243616</v>
      </c>
      <c r="E38">
        <v>518366</v>
      </c>
      <c r="F38">
        <v>497273</v>
      </c>
      <c r="G38">
        <v>350222</v>
      </c>
      <c r="H38">
        <v>369721</v>
      </c>
      <c r="I38">
        <v>366973</v>
      </c>
      <c r="J38">
        <v>330740</v>
      </c>
      <c r="K38">
        <v>426778</v>
      </c>
      <c r="L38">
        <v>586157</v>
      </c>
      <c r="M38">
        <v>797410</v>
      </c>
      <c r="N38">
        <v>804650</v>
      </c>
      <c r="O38">
        <v>1293321</v>
      </c>
      <c r="P38">
        <v>1024636</v>
      </c>
    </row>
    <row r="39" spans="1:50" x14ac:dyDescent="0.25">
      <c r="A39">
        <v>1733505</v>
      </c>
      <c r="B39">
        <v>1695308</v>
      </c>
      <c r="C39">
        <v>1717318</v>
      </c>
      <c r="D39">
        <v>1712831</v>
      </c>
      <c r="E39">
        <v>2438898</v>
      </c>
      <c r="F39">
        <v>2174906</v>
      </c>
      <c r="G39">
        <v>1828873</v>
      </c>
      <c r="H39">
        <v>1984673</v>
      </c>
      <c r="I39">
        <v>1964234</v>
      </c>
      <c r="J39">
        <v>1738324</v>
      </c>
      <c r="K39">
        <v>2373860</v>
      </c>
      <c r="L39">
        <v>2262965</v>
      </c>
      <c r="M39">
        <v>2624038</v>
      </c>
      <c r="N39">
        <v>2710460</v>
      </c>
      <c r="O39">
        <v>3182354</v>
      </c>
      <c r="P39">
        <v>2673437</v>
      </c>
    </row>
    <row r="40" spans="1:50" x14ac:dyDescent="0.25">
      <c r="A40">
        <v>27290</v>
      </c>
      <c r="B40">
        <v>22300</v>
      </c>
      <c r="C40">
        <v>33475</v>
      </c>
      <c r="D40">
        <v>37259</v>
      </c>
      <c r="E40">
        <v>27205</v>
      </c>
      <c r="F40">
        <v>32234</v>
      </c>
      <c r="G40">
        <v>34058</v>
      </c>
      <c r="H40">
        <v>38838</v>
      </c>
      <c r="I40">
        <v>33208</v>
      </c>
      <c r="J40">
        <v>38062</v>
      </c>
      <c r="K40">
        <v>36868</v>
      </c>
      <c r="L40">
        <v>34524</v>
      </c>
      <c r="M40">
        <v>35983</v>
      </c>
      <c r="N40">
        <v>30319</v>
      </c>
      <c r="O40">
        <v>32616</v>
      </c>
      <c r="P40">
        <v>32641</v>
      </c>
    </row>
    <row r="41" spans="1:50" x14ac:dyDescent="0.25">
      <c r="A41">
        <v>628011</v>
      </c>
      <c r="B41">
        <v>743697</v>
      </c>
      <c r="C41">
        <v>742793</v>
      </c>
      <c r="D41">
        <v>826100</v>
      </c>
      <c r="E41">
        <v>560951</v>
      </c>
      <c r="F41">
        <v>1098835</v>
      </c>
      <c r="G41">
        <v>816521</v>
      </c>
      <c r="H41">
        <v>839579</v>
      </c>
      <c r="I41">
        <v>711088</v>
      </c>
      <c r="J41">
        <v>727237</v>
      </c>
      <c r="K41">
        <v>100197</v>
      </c>
      <c r="L41">
        <v>92277</v>
      </c>
      <c r="M41">
        <v>1058430</v>
      </c>
      <c r="N41">
        <v>1300376</v>
      </c>
      <c r="O41">
        <v>946601</v>
      </c>
      <c r="P41">
        <v>1119490</v>
      </c>
    </row>
    <row r="42" spans="1:50" x14ac:dyDescent="0.25">
      <c r="A42">
        <v>142617</v>
      </c>
      <c r="B42">
        <v>187955</v>
      </c>
      <c r="C42">
        <v>162320</v>
      </c>
      <c r="D42">
        <v>166649</v>
      </c>
      <c r="E42">
        <v>137049</v>
      </c>
      <c r="F42">
        <v>176954</v>
      </c>
      <c r="G42">
        <v>178608</v>
      </c>
      <c r="H42">
        <v>143480</v>
      </c>
      <c r="I42">
        <v>149169</v>
      </c>
      <c r="J42">
        <v>196075</v>
      </c>
      <c r="K42">
        <v>181754</v>
      </c>
      <c r="L42">
        <v>142554</v>
      </c>
      <c r="M42">
        <v>218376</v>
      </c>
      <c r="N42">
        <v>175668</v>
      </c>
      <c r="O42">
        <v>296804</v>
      </c>
      <c r="P42">
        <v>334640</v>
      </c>
    </row>
    <row r="43" spans="1:50" x14ac:dyDescent="0.25">
      <c r="A43">
        <v>25000</v>
      </c>
      <c r="B43">
        <v>14058</v>
      </c>
      <c r="C43">
        <v>11249</v>
      </c>
      <c r="D43">
        <v>19251</v>
      </c>
      <c r="E43">
        <v>19068</v>
      </c>
      <c r="F43">
        <v>18547</v>
      </c>
      <c r="G43">
        <v>16420</v>
      </c>
      <c r="H43">
        <v>23514</v>
      </c>
      <c r="I43">
        <v>14588</v>
      </c>
      <c r="J43">
        <v>175</v>
      </c>
      <c r="K43">
        <v>0</v>
      </c>
      <c r="L43">
        <v>0</v>
      </c>
      <c r="M43">
        <v>0</v>
      </c>
      <c r="N43">
        <v>4600</v>
      </c>
      <c r="O43">
        <v>0</v>
      </c>
      <c r="P43">
        <v>0</v>
      </c>
    </row>
    <row r="44" spans="1:50" x14ac:dyDescent="0.25">
      <c r="A44">
        <v>37949</v>
      </c>
      <c r="B44">
        <v>22067</v>
      </c>
      <c r="C44">
        <v>16596</v>
      </c>
      <c r="D44">
        <v>16629</v>
      </c>
      <c r="E44">
        <v>5500</v>
      </c>
      <c r="F44">
        <v>29481</v>
      </c>
      <c r="G44">
        <v>4898</v>
      </c>
      <c r="H44">
        <v>28800</v>
      </c>
      <c r="I44">
        <v>28735</v>
      </c>
      <c r="J44">
        <v>28731</v>
      </c>
      <c r="K44">
        <v>36747</v>
      </c>
      <c r="L44">
        <v>30270</v>
      </c>
      <c r="M44">
        <v>0</v>
      </c>
      <c r="N44">
        <v>24692</v>
      </c>
      <c r="O44">
        <v>27629</v>
      </c>
      <c r="P44">
        <v>46112</v>
      </c>
    </row>
    <row r="45" spans="1:50" x14ac:dyDescent="0.25">
      <c r="A45">
        <v>784992</v>
      </c>
      <c r="B45">
        <v>937397</v>
      </c>
      <c r="C45">
        <v>772972.48</v>
      </c>
      <c r="D45">
        <v>826264.08</v>
      </c>
      <c r="E45">
        <v>941584.32000000007</v>
      </c>
      <c r="F45">
        <v>919892.32000000007</v>
      </c>
      <c r="G45">
        <v>948913.2</v>
      </c>
      <c r="H45">
        <v>896104.44</v>
      </c>
      <c r="I45">
        <v>918991.44</v>
      </c>
      <c r="J45">
        <v>653195.98</v>
      </c>
      <c r="K45">
        <v>389451.08</v>
      </c>
      <c r="L45">
        <v>613077.52</v>
      </c>
      <c r="M45">
        <v>550045</v>
      </c>
      <c r="N45">
        <v>754538</v>
      </c>
      <c r="O45">
        <v>721441</v>
      </c>
      <c r="P45">
        <v>750742</v>
      </c>
    </row>
    <row r="46" spans="1:50" x14ac:dyDescent="0.25">
      <c r="A46">
        <v>20822</v>
      </c>
      <c r="B46">
        <v>64851</v>
      </c>
      <c r="C46">
        <v>270427</v>
      </c>
      <c r="D46">
        <v>52857</v>
      </c>
      <c r="E46">
        <v>105352</v>
      </c>
      <c r="F46">
        <v>71159</v>
      </c>
      <c r="G46">
        <v>99624</v>
      </c>
      <c r="H46">
        <v>55207</v>
      </c>
      <c r="I46">
        <v>66317</v>
      </c>
      <c r="J46">
        <v>246703</v>
      </c>
      <c r="K46">
        <v>640245</v>
      </c>
      <c r="L46">
        <v>631564</v>
      </c>
      <c r="M46">
        <v>416388</v>
      </c>
      <c r="N46">
        <v>206587</v>
      </c>
      <c r="O46">
        <v>203069</v>
      </c>
      <c r="P46">
        <v>165900</v>
      </c>
    </row>
    <row r="47" spans="1:50" x14ac:dyDescent="0.25">
      <c r="A47">
        <v>25796</v>
      </c>
      <c r="B47">
        <v>48583</v>
      </c>
      <c r="C47">
        <v>28888</v>
      </c>
      <c r="D47">
        <v>12546</v>
      </c>
      <c r="E47">
        <v>31971</v>
      </c>
      <c r="F47">
        <v>22368</v>
      </c>
      <c r="G47">
        <v>30696</v>
      </c>
      <c r="H47">
        <v>42366</v>
      </c>
      <c r="I47">
        <v>66890</v>
      </c>
      <c r="J47">
        <v>68418</v>
      </c>
      <c r="K47">
        <v>65972.47</v>
      </c>
      <c r="L47">
        <v>32936.04</v>
      </c>
      <c r="M47">
        <v>37663.300000000003</v>
      </c>
      <c r="N47">
        <v>58524.320000000007</v>
      </c>
      <c r="O47">
        <v>76613.279999999999</v>
      </c>
      <c r="P47">
        <v>96774.453999999998</v>
      </c>
    </row>
    <row r="48" spans="1:50" x14ac:dyDescent="0.25">
      <c r="A48">
        <v>276293</v>
      </c>
      <c r="B48">
        <v>339358</v>
      </c>
      <c r="C48">
        <v>311059</v>
      </c>
      <c r="D48">
        <v>326833</v>
      </c>
      <c r="E48">
        <v>384117</v>
      </c>
      <c r="F48">
        <v>421802</v>
      </c>
      <c r="G48">
        <v>499978</v>
      </c>
      <c r="H48">
        <v>402313</v>
      </c>
      <c r="I48">
        <v>358882</v>
      </c>
      <c r="J48">
        <v>411216</v>
      </c>
      <c r="K48">
        <v>452398.53</v>
      </c>
      <c r="L48">
        <v>529191.96</v>
      </c>
      <c r="M48">
        <v>426821.7</v>
      </c>
      <c r="N48">
        <v>466551.68</v>
      </c>
      <c r="O48">
        <v>698228.52</v>
      </c>
      <c r="P48">
        <v>691777.73</v>
      </c>
    </row>
    <row r="49" spans="1:16" x14ac:dyDescent="0.25">
      <c r="A49">
        <v>28597</v>
      </c>
      <c r="B49">
        <v>0</v>
      </c>
      <c r="C49">
        <v>7917</v>
      </c>
      <c r="D49">
        <v>44624</v>
      </c>
      <c r="E49">
        <v>87654</v>
      </c>
      <c r="F49">
        <v>27093</v>
      </c>
      <c r="G49">
        <v>184812</v>
      </c>
      <c r="H49">
        <v>127173</v>
      </c>
      <c r="I49">
        <v>140759</v>
      </c>
      <c r="J49">
        <v>93890</v>
      </c>
      <c r="K49">
        <v>95920</v>
      </c>
      <c r="L49">
        <v>87949</v>
      </c>
      <c r="M49">
        <v>235434</v>
      </c>
      <c r="N49">
        <v>159046</v>
      </c>
      <c r="O49">
        <v>148198</v>
      </c>
      <c r="P49">
        <v>413565</v>
      </c>
    </row>
    <row r="50" spans="1:16" x14ac:dyDescent="0.25">
      <c r="A50">
        <v>84001</v>
      </c>
      <c r="B50">
        <v>179412</v>
      </c>
      <c r="C50">
        <v>121329.9</v>
      </c>
      <c r="D50">
        <v>157544.9</v>
      </c>
      <c r="E50">
        <v>162923.6</v>
      </c>
      <c r="F50">
        <v>106958.6</v>
      </c>
      <c r="G50">
        <v>112536</v>
      </c>
      <c r="H50">
        <v>129429.7</v>
      </c>
      <c r="I50">
        <v>117953.7</v>
      </c>
      <c r="J50">
        <v>193828.65</v>
      </c>
      <c r="K50">
        <v>203710.4</v>
      </c>
      <c r="L50">
        <v>227405.6</v>
      </c>
      <c r="M50">
        <v>187632</v>
      </c>
      <c r="N50">
        <v>193094</v>
      </c>
      <c r="O50">
        <v>202195</v>
      </c>
      <c r="P50">
        <v>289438</v>
      </c>
    </row>
    <row r="51" spans="1:16" x14ac:dyDescent="0.25">
      <c r="A51">
        <v>408814</v>
      </c>
      <c r="B51">
        <v>366919</v>
      </c>
      <c r="C51">
        <v>379546.38</v>
      </c>
      <c r="D51">
        <v>449376.98</v>
      </c>
      <c r="E51">
        <v>192303.91999999998</v>
      </c>
      <c r="F51">
        <v>211481.91999999998</v>
      </c>
      <c r="G51">
        <v>277662.2</v>
      </c>
      <c r="H51">
        <v>635293.14</v>
      </c>
      <c r="I51">
        <v>621051.14</v>
      </c>
      <c r="J51">
        <v>210298.13</v>
      </c>
      <c r="K51">
        <v>515963.48000000004</v>
      </c>
      <c r="L51">
        <v>485156.12</v>
      </c>
      <c r="M51">
        <v>513054</v>
      </c>
      <c r="N51">
        <v>553108</v>
      </c>
      <c r="O51">
        <v>402325</v>
      </c>
      <c r="P51">
        <v>304509</v>
      </c>
    </row>
    <row r="52" spans="1:16" x14ac:dyDescent="0.25">
      <c r="A52">
        <v>175611</v>
      </c>
      <c r="B52">
        <v>93801</v>
      </c>
      <c r="C52">
        <v>85782</v>
      </c>
      <c r="D52">
        <v>347025</v>
      </c>
      <c r="E52">
        <v>65453</v>
      </c>
      <c r="F52">
        <v>27000</v>
      </c>
      <c r="G52">
        <v>9381</v>
      </c>
      <c r="H52">
        <v>31040</v>
      </c>
      <c r="I52">
        <v>23743</v>
      </c>
      <c r="J52">
        <v>7939</v>
      </c>
      <c r="K52">
        <v>30186</v>
      </c>
      <c r="L52">
        <v>129382</v>
      </c>
      <c r="M52">
        <v>120541</v>
      </c>
      <c r="N52">
        <v>58171</v>
      </c>
      <c r="O52">
        <v>23725</v>
      </c>
      <c r="P52">
        <v>20977</v>
      </c>
    </row>
    <row r="53" spans="1:16" x14ac:dyDescent="0.25">
      <c r="A53">
        <v>10004</v>
      </c>
      <c r="B53">
        <v>136367</v>
      </c>
      <c r="C53">
        <v>163881</v>
      </c>
      <c r="D53">
        <v>26130</v>
      </c>
      <c r="E53">
        <v>545156</v>
      </c>
      <c r="F53">
        <v>589959</v>
      </c>
      <c r="G53">
        <v>682321</v>
      </c>
      <c r="H53">
        <v>84717</v>
      </c>
      <c r="I53">
        <v>123126</v>
      </c>
      <c r="J53">
        <v>512779</v>
      </c>
      <c r="K53">
        <v>138211</v>
      </c>
      <c r="L53">
        <v>146114</v>
      </c>
      <c r="M53">
        <v>38812</v>
      </c>
      <c r="N53">
        <v>125031</v>
      </c>
      <c r="O53">
        <v>132248</v>
      </c>
      <c r="P53">
        <v>254236</v>
      </c>
    </row>
    <row r="54" spans="1:16" x14ac:dyDescent="0.25">
      <c r="A54">
        <v>224926</v>
      </c>
      <c r="B54">
        <v>56355</v>
      </c>
      <c r="C54">
        <v>89265</v>
      </c>
      <c r="D54">
        <v>3413</v>
      </c>
      <c r="E54">
        <v>981</v>
      </c>
      <c r="F54">
        <v>8297</v>
      </c>
      <c r="G54">
        <v>49936</v>
      </c>
      <c r="H54">
        <v>32593</v>
      </c>
      <c r="I54">
        <v>0</v>
      </c>
      <c r="J54">
        <v>146440</v>
      </c>
      <c r="K54">
        <v>173023</v>
      </c>
      <c r="L54">
        <v>24293</v>
      </c>
      <c r="M54">
        <v>173752</v>
      </c>
      <c r="N54">
        <v>29099</v>
      </c>
      <c r="O54">
        <v>140854</v>
      </c>
      <c r="P54">
        <v>37824</v>
      </c>
    </row>
    <row r="55" spans="1:16" x14ac:dyDescent="0.25">
      <c r="A55">
        <v>5000</v>
      </c>
      <c r="B55">
        <v>0</v>
      </c>
      <c r="C55">
        <v>0</v>
      </c>
      <c r="D55">
        <v>0</v>
      </c>
      <c r="E55">
        <v>500</v>
      </c>
      <c r="F55">
        <v>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250</v>
      </c>
      <c r="O55">
        <v>0</v>
      </c>
      <c r="P55">
        <v>0</v>
      </c>
    </row>
    <row r="56" spans="1:16" x14ac:dyDescent="0.25">
      <c r="A56">
        <v>900</v>
      </c>
      <c r="B56">
        <v>2320</v>
      </c>
      <c r="C56">
        <v>507.6</v>
      </c>
      <c r="D56">
        <v>1209.5999999999999</v>
      </c>
      <c r="E56">
        <v>678.4</v>
      </c>
      <c r="F56">
        <v>678.4</v>
      </c>
      <c r="G56">
        <v>1184</v>
      </c>
      <c r="H56">
        <v>822.8</v>
      </c>
      <c r="I56">
        <v>1742.8</v>
      </c>
      <c r="J56">
        <v>302.60000000000002</v>
      </c>
      <c r="K56">
        <v>369.6</v>
      </c>
      <c r="L56">
        <v>682.4</v>
      </c>
      <c r="M56">
        <v>0</v>
      </c>
      <c r="N56">
        <v>250</v>
      </c>
      <c r="O56">
        <v>32000</v>
      </c>
      <c r="P56">
        <v>33184</v>
      </c>
    </row>
    <row r="57" spans="1:16" x14ac:dyDescent="0.25">
      <c r="A57">
        <v>2586</v>
      </c>
      <c r="B57">
        <v>0</v>
      </c>
      <c r="C57">
        <v>0</v>
      </c>
      <c r="D57">
        <v>0</v>
      </c>
      <c r="E57">
        <v>0</v>
      </c>
      <c r="F57">
        <v>0</v>
      </c>
      <c r="G57">
        <v>8783</v>
      </c>
      <c r="H57">
        <v>8046</v>
      </c>
      <c r="I57">
        <v>7718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9970</v>
      </c>
      <c r="B58">
        <v>13632</v>
      </c>
      <c r="C58">
        <v>6898</v>
      </c>
      <c r="D58">
        <v>13920</v>
      </c>
      <c r="E58">
        <v>12146</v>
      </c>
      <c r="F58">
        <v>13496</v>
      </c>
      <c r="G58">
        <v>26858</v>
      </c>
      <c r="H58">
        <v>33120</v>
      </c>
      <c r="I58">
        <v>19987</v>
      </c>
      <c r="J58">
        <v>13804</v>
      </c>
      <c r="K58">
        <v>18880</v>
      </c>
      <c r="L58">
        <v>18805</v>
      </c>
      <c r="M58">
        <v>25085</v>
      </c>
      <c r="N58">
        <v>17093</v>
      </c>
      <c r="O58">
        <v>10263</v>
      </c>
      <c r="P58">
        <v>23287</v>
      </c>
    </row>
    <row r="59" spans="1:16" x14ac:dyDescent="0.25">
      <c r="A59">
        <v>13777</v>
      </c>
      <c r="B59">
        <v>9633</v>
      </c>
      <c r="C59">
        <v>8088</v>
      </c>
      <c r="D59">
        <v>7908</v>
      </c>
      <c r="E59">
        <v>13534</v>
      </c>
      <c r="F59">
        <v>14006</v>
      </c>
      <c r="G59">
        <v>0</v>
      </c>
      <c r="H59">
        <v>0</v>
      </c>
      <c r="I59">
        <v>0</v>
      </c>
      <c r="J59">
        <v>13152</v>
      </c>
      <c r="K59">
        <v>21334</v>
      </c>
      <c r="L59">
        <v>7880</v>
      </c>
      <c r="M59">
        <v>15581</v>
      </c>
      <c r="N59">
        <v>5527</v>
      </c>
      <c r="O59">
        <v>14589</v>
      </c>
      <c r="P59">
        <v>12900</v>
      </c>
    </row>
    <row r="60" spans="1:16" x14ac:dyDescent="0.25">
      <c r="A60">
        <v>0</v>
      </c>
      <c r="B60">
        <v>81433</v>
      </c>
      <c r="C60">
        <v>102874</v>
      </c>
      <c r="D60">
        <v>109068</v>
      </c>
      <c r="E60">
        <v>81740</v>
      </c>
      <c r="F60">
        <v>167101</v>
      </c>
      <c r="G60">
        <v>243419</v>
      </c>
      <c r="H60">
        <v>494574</v>
      </c>
      <c r="I60">
        <v>264926</v>
      </c>
      <c r="J60">
        <v>865157</v>
      </c>
      <c r="K60">
        <v>582540</v>
      </c>
      <c r="L60">
        <v>346551</v>
      </c>
      <c r="M60">
        <v>552144</v>
      </c>
      <c r="N60">
        <v>491306</v>
      </c>
      <c r="O60">
        <v>573506</v>
      </c>
      <c r="P60">
        <v>792341</v>
      </c>
    </row>
    <row r="61" spans="1:16" x14ac:dyDescent="0.25">
      <c r="A61">
        <v>0</v>
      </c>
      <c r="B61">
        <v>1200</v>
      </c>
      <c r="C61">
        <v>1208</v>
      </c>
      <c r="D61">
        <v>37776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2569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2768</v>
      </c>
      <c r="C62">
        <v>9767</v>
      </c>
      <c r="D62">
        <v>9724</v>
      </c>
      <c r="E62">
        <v>10070</v>
      </c>
      <c r="F62">
        <v>10320</v>
      </c>
      <c r="G62">
        <v>0</v>
      </c>
      <c r="H62">
        <v>0</v>
      </c>
      <c r="I62">
        <v>0</v>
      </c>
      <c r="J62">
        <v>1738</v>
      </c>
      <c r="K62">
        <v>2013</v>
      </c>
      <c r="L62">
        <v>12745</v>
      </c>
      <c r="M62">
        <v>1504</v>
      </c>
      <c r="N62">
        <v>7420</v>
      </c>
      <c r="O62">
        <v>7706</v>
      </c>
      <c r="P62">
        <v>6814</v>
      </c>
    </row>
    <row r="63" spans="1:1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43845.7588850354</v>
      </c>
      <c r="H63">
        <v>43700.143389449571</v>
      </c>
      <c r="I63">
        <v>12906.947046000001</v>
      </c>
      <c r="J63">
        <v>9987.1318380000012</v>
      </c>
      <c r="K63">
        <v>7288.4917420000002</v>
      </c>
      <c r="L63">
        <v>9192.3609219999998</v>
      </c>
      <c r="M63">
        <v>8901.1704600000012</v>
      </c>
      <c r="N63">
        <v>14661.90141</v>
      </c>
      <c r="O63">
        <v>13248.726576000001</v>
      </c>
      <c r="P63">
        <v>13871.394490999999</v>
      </c>
    </row>
    <row r="64" spans="1:1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36971.282100000033</v>
      </c>
      <c r="H64">
        <v>37413.241499999982</v>
      </c>
      <c r="I64">
        <v>22333.522905000002</v>
      </c>
      <c r="J64">
        <v>16738.718000000001</v>
      </c>
      <c r="K64">
        <v>20607.214033</v>
      </c>
      <c r="L64">
        <v>35429.057122999999</v>
      </c>
      <c r="M64">
        <v>18711.279133</v>
      </c>
      <c r="N64">
        <v>20267.092724000002</v>
      </c>
      <c r="O64">
        <v>21942.008701999999</v>
      </c>
      <c r="P64">
        <v>21400.473305</v>
      </c>
    </row>
    <row r="65" spans="1:1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9347.0000000000073</v>
      </c>
      <c r="H65">
        <v>8920.0500000000065</v>
      </c>
      <c r="I65">
        <v>6948.6645500000004</v>
      </c>
      <c r="J65">
        <v>1479.9185000000002</v>
      </c>
      <c r="K65">
        <v>209.067565</v>
      </c>
      <c r="L65">
        <v>5454.8769940000002</v>
      </c>
      <c r="M65">
        <v>5777.5301070000005</v>
      </c>
      <c r="N65">
        <v>9239.7226169999994</v>
      </c>
      <c r="O65">
        <v>7355.4733120000001</v>
      </c>
      <c r="P65">
        <v>10836.808789000001</v>
      </c>
    </row>
    <row r="66" spans="1:1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28115.527199999953</v>
      </c>
      <c r="H66">
        <v>28146.448800000027</v>
      </c>
      <c r="I66">
        <v>481.87040400000001</v>
      </c>
      <c r="J66">
        <v>1779.1236199999998</v>
      </c>
      <c r="K66">
        <v>0</v>
      </c>
      <c r="L66">
        <v>365.59480100000002</v>
      </c>
      <c r="M66">
        <v>0</v>
      </c>
      <c r="N66">
        <v>2107.7752380000002</v>
      </c>
      <c r="O66">
        <v>10337.559461000001</v>
      </c>
      <c r="P66">
        <v>11445.384110999999</v>
      </c>
    </row>
    <row r="67" spans="1:1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20256.010879999962</v>
      </c>
      <c r="H67">
        <v>23796.59452000005</v>
      </c>
      <c r="I67">
        <v>17947.195746000001</v>
      </c>
      <c r="J67">
        <v>17182.05184</v>
      </c>
      <c r="K67">
        <v>10313.406138</v>
      </c>
      <c r="L67">
        <v>16905.890583</v>
      </c>
      <c r="M67">
        <v>13850.094842</v>
      </c>
      <c r="N67">
        <v>15563.139663</v>
      </c>
      <c r="O67">
        <v>24868.352486000003</v>
      </c>
      <c r="P67">
        <v>20095.805747999999</v>
      </c>
    </row>
    <row r="68" spans="1:1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6023.1157200000043</v>
      </c>
      <c r="H68">
        <v>6143.1848799999943</v>
      </c>
      <c r="I68">
        <v>2026.5735199999999</v>
      </c>
      <c r="J68">
        <v>190.63498900000002</v>
      </c>
      <c r="K68">
        <v>4399.346896</v>
      </c>
      <c r="L68">
        <v>4107.1490629999998</v>
      </c>
      <c r="M68">
        <v>3661.121173</v>
      </c>
      <c r="N68">
        <v>4170.0611369999997</v>
      </c>
      <c r="O68">
        <v>7051.8165630000003</v>
      </c>
      <c r="P68">
        <v>8376.4071920000006</v>
      </c>
    </row>
    <row r="69" spans="1:1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4896.889214964639</v>
      </c>
      <c r="H69">
        <v>3880.5369105504451</v>
      </c>
      <c r="I69">
        <v>1458.4354050000002</v>
      </c>
      <c r="J69">
        <v>953.36821099999997</v>
      </c>
      <c r="K69">
        <v>518.43121599999995</v>
      </c>
      <c r="L69">
        <v>1646.709112</v>
      </c>
      <c r="M69">
        <v>1379.385403</v>
      </c>
      <c r="N69">
        <v>2578.4962889999997</v>
      </c>
      <c r="O69">
        <v>2936.9050310000002</v>
      </c>
      <c r="P69">
        <v>1657.7370940000001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theme="5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T69"/>
  <sheetViews>
    <sheetView topLeftCell="A4" workbookViewId="0">
      <selection activeCell="E10" sqref="E10"/>
    </sheetView>
  </sheetViews>
  <sheetFormatPr defaultRowHeight="15" x14ac:dyDescent="0.25"/>
  <cols>
    <col min="1" max="1" width="27.28515625" bestFit="1" customWidth="1"/>
    <col min="2" max="2" width="24.42578125" bestFit="1" customWidth="1"/>
    <col min="22" max="22" width="20.140625" bestFit="1" customWidth="1"/>
    <col min="23" max="37" width="11.5703125" bestFit="1" customWidth="1"/>
    <col min="38" max="69" width="20.140625" bestFit="1" customWidth="1"/>
    <col min="70" max="71" width="16.5703125" bestFit="1" customWidth="1"/>
  </cols>
  <sheetData>
    <row r="1" spans="1:20" x14ac:dyDescent="0.25">
      <c r="A1" t="s">
        <v>77</v>
      </c>
      <c r="B1" t="s">
        <v>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</row>
    <row r="2" spans="1:20" x14ac:dyDescent="0.25">
      <c r="A2" t="str">
        <f>_xlfn.XLOOKUP(B2,wasteprojectionmodel_actuals_20!D:D,wasteprojectionmodel_actuals_20!C:C)</f>
        <v>Aggregate, masonry and soils</v>
      </c>
      <c r="B2" t="s">
        <v>12</v>
      </c>
      <c r="C2">
        <f>_xlfn.IFNA(_xlfn.XLOOKUP(_xlfn.TEXTJOIN("",TRUE,'Table1 Input'!D$1,'Table1 Input'!$B2),'Joint tables'!$E$1:$E$507,'Joint tables'!$F$1:$F$507),0)</f>
        <v>138923</v>
      </c>
      <c r="D2">
        <f>_xlfn.IFNA(_xlfn.XLOOKUP(_xlfn.TEXTJOIN("",TRUE,'Table1 Input'!E$1,'Table1 Input'!$B2),'Joint tables'!$E$1:$E$507,'Joint tables'!$F$1:$F$507),0)</f>
        <v>189520</v>
      </c>
      <c r="E2">
        <f>_xlfn.IFNA(_xlfn.XLOOKUP(_xlfn.TEXTJOIN("",TRUE,'Table1 Input'!F$1,'Table1 Input'!$B2),'Joint tables'!$E$1:$E$507,'Joint tables'!$F$1:$F$507),0)</f>
        <v>151965</v>
      </c>
      <c r="F2">
        <f>_xlfn.IFNA(_xlfn.XLOOKUP(_xlfn.TEXTJOIN("",TRUE,'Table1 Input'!G$1,'Table1 Input'!$B2),'Joint tables'!$E$1:$E$507,'Joint tables'!$F$1:$F$507),0)</f>
        <v>225802</v>
      </c>
      <c r="G2">
        <f>_xlfn.IFNA(_xlfn.XLOOKUP(_xlfn.TEXTJOIN("",TRUE,'Table1 Input'!H$1,'Table1 Input'!$B2),'Joint tables'!$E$1:$E$507,'Joint tables'!$F$1:$F$507),0)</f>
        <v>196305</v>
      </c>
      <c r="H2">
        <f>_xlfn.IFNA(_xlfn.XLOOKUP(_xlfn.TEXTJOIN("",TRUE,'Table1 Input'!I$1,'Table1 Input'!$B2),'Joint tables'!$E$1:$E$507,'Joint tables'!$F$1:$F$507),0)</f>
        <v>223478</v>
      </c>
      <c r="I2">
        <f>_xlfn.IFNA(_xlfn.XLOOKUP(_xlfn.TEXTJOIN("",TRUE,'Table1 Input'!J$1,'Table1 Input'!$B2),'Joint tables'!$E$1:$E$507,'Joint tables'!$F$1:$F$507),0)</f>
        <v>228916</v>
      </c>
      <c r="J2">
        <f>_xlfn.IFNA(_xlfn.XLOOKUP(_xlfn.TEXTJOIN("",TRUE,'Table1 Input'!K$1,'Table1 Input'!$B2),'Joint tables'!$E$1:$E$507,'Joint tables'!$F$1:$F$507),0)</f>
        <v>257835</v>
      </c>
      <c r="K2">
        <f>_xlfn.IFNA(_xlfn.XLOOKUP(_xlfn.TEXTJOIN("",TRUE,'Table1 Input'!L$1,'Table1 Input'!$B2),'Joint tables'!$E$1:$E$507,'Joint tables'!$F$1:$F$507),0)</f>
        <v>233206</v>
      </c>
      <c r="L2">
        <f>_xlfn.IFNA(_xlfn.XLOOKUP(_xlfn.TEXTJOIN("",TRUE,'Table1 Input'!M$1,'Table1 Input'!$B2),'Joint tables'!$E$1:$E$507,'Joint tables'!$F$1:$F$507),0)</f>
        <v>160128</v>
      </c>
      <c r="M2">
        <f>_xlfn.IFNA(_xlfn.XLOOKUP(_xlfn.TEXTJOIN("",TRUE,'Table1 Input'!N$1,'Table1 Input'!$B2),'Joint tables'!$E$1:$E$507,'Joint tables'!$F$1:$F$507),0)</f>
        <v>626587</v>
      </c>
      <c r="N2">
        <f>_xlfn.IFNA(_xlfn.XLOOKUP(_xlfn.TEXTJOIN("",TRUE,'Table1 Input'!O$1,'Table1 Input'!$B2),'Joint tables'!$E$1:$E$507,'Joint tables'!$F$1:$F$507),0)</f>
        <v>757452</v>
      </c>
      <c r="O2">
        <f>_xlfn.IFNA(_xlfn.XLOOKUP(_xlfn.TEXTJOIN("",TRUE,'Table1 Input'!P$1,'Table1 Input'!$B2),'Joint tables'!$E$1:$E$507,'Joint tables'!$F$1:$F$507),0)</f>
        <v>439204</v>
      </c>
      <c r="P2">
        <f>_xlfn.IFNA(_xlfn.XLOOKUP(_xlfn.TEXTJOIN("",TRUE,'Table1 Input'!Q$1,'Table1 Input'!$B2),'Joint tables'!$E$1:$E$507,'Joint tables'!$F$1:$F$507),0)</f>
        <v>978257</v>
      </c>
      <c r="Q2">
        <f>_xlfn.IFNA(_xlfn.XLOOKUP(_xlfn.TEXTJOIN("",TRUE,'Table1 Input'!R$1,'Table1 Input'!$B2),'Joint tables'!$E$1:$E$507,'Joint tables'!$F$1:$F$507),0)</f>
        <v>510291</v>
      </c>
      <c r="R2">
        <f>_xlfn.IFNA(_xlfn.XLOOKUP(_xlfn.TEXTJOIN("",TRUE,'Table1 Input'!S$1,'Table1 Input'!$B2),'Joint tables'!$E$1:$E$507,'Joint tables'!$F$1:$F$507),0)</f>
        <v>939675</v>
      </c>
    </row>
    <row r="3" spans="1:20" x14ac:dyDescent="0.25">
      <c r="A3" t="str">
        <f>_xlfn.XLOOKUP(B3,wasteprojectionmodel_actuals_20!D:D,wasteprojectionmodel_actuals_20!C:C)</f>
        <v>Aggregate, masonry and soils</v>
      </c>
      <c r="B3" t="s">
        <v>16</v>
      </c>
      <c r="C3">
        <f>_xlfn.IFNA(_xlfn.XLOOKUP(_xlfn.TEXTJOIN("",TRUE,'Table1 Input'!D$1,'Table1 Input'!$B3),'Joint tables'!$E$1:$E$507,'Joint tables'!$F$1:$F$507),0)</f>
        <v>385214</v>
      </c>
      <c r="D3">
        <f>_xlfn.IFNA(_xlfn.XLOOKUP(_xlfn.TEXTJOIN("",TRUE,'Table1 Input'!E$1,'Table1 Input'!$B3),'Joint tables'!$E$1:$E$507,'Joint tables'!$F$1:$F$507),0)</f>
        <v>437843</v>
      </c>
      <c r="E3">
        <f>_xlfn.IFNA(_xlfn.XLOOKUP(_xlfn.TEXTJOIN("",TRUE,'Table1 Input'!F$1,'Table1 Input'!$B3),'Joint tables'!$E$1:$E$507,'Joint tables'!$F$1:$F$507),0)</f>
        <v>293128</v>
      </c>
      <c r="F3">
        <f>_xlfn.IFNA(_xlfn.XLOOKUP(_xlfn.TEXTJOIN("",TRUE,'Table1 Input'!G$1,'Table1 Input'!$B3),'Joint tables'!$E$1:$E$507,'Joint tables'!$F$1:$F$507),0)</f>
        <v>243616</v>
      </c>
      <c r="G3">
        <f>_xlfn.IFNA(_xlfn.XLOOKUP(_xlfn.TEXTJOIN("",TRUE,'Table1 Input'!H$1,'Table1 Input'!$B3),'Joint tables'!$E$1:$E$507,'Joint tables'!$F$1:$F$507),0)</f>
        <v>518366</v>
      </c>
      <c r="H3">
        <f>_xlfn.IFNA(_xlfn.XLOOKUP(_xlfn.TEXTJOIN("",TRUE,'Table1 Input'!I$1,'Table1 Input'!$B3),'Joint tables'!$E$1:$E$507,'Joint tables'!$F$1:$F$507),0)</f>
        <v>497273</v>
      </c>
      <c r="I3">
        <f>_xlfn.IFNA(_xlfn.XLOOKUP(_xlfn.TEXTJOIN("",TRUE,'Table1 Input'!J$1,'Table1 Input'!$B3),'Joint tables'!$E$1:$E$507,'Joint tables'!$F$1:$F$507),0)</f>
        <v>350222</v>
      </c>
      <c r="J3">
        <f>_xlfn.IFNA(_xlfn.XLOOKUP(_xlfn.TEXTJOIN("",TRUE,'Table1 Input'!K$1,'Table1 Input'!$B3),'Joint tables'!$E$1:$E$507,'Joint tables'!$F$1:$F$507),0)</f>
        <v>369721</v>
      </c>
      <c r="K3">
        <f>_xlfn.IFNA(_xlfn.XLOOKUP(_xlfn.TEXTJOIN("",TRUE,'Table1 Input'!L$1,'Table1 Input'!$B3),'Joint tables'!$E$1:$E$507,'Joint tables'!$F$1:$F$507),0)</f>
        <v>366973</v>
      </c>
      <c r="L3">
        <f>_xlfn.IFNA(_xlfn.XLOOKUP(_xlfn.TEXTJOIN("",TRUE,'Table1 Input'!M$1,'Table1 Input'!$B3),'Joint tables'!$E$1:$E$507,'Joint tables'!$F$1:$F$507),0)</f>
        <v>330740</v>
      </c>
      <c r="M3">
        <f>_xlfn.IFNA(_xlfn.XLOOKUP(_xlfn.TEXTJOIN("",TRUE,'Table1 Input'!N$1,'Table1 Input'!$B3),'Joint tables'!$E$1:$E$507,'Joint tables'!$F$1:$F$507),0)</f>
        <v>426778</v>
      </c>
      <c r="N3">
        <f>_xlfn.IFNA(_xlfn.XLOOKUP(_xlfn.TEXTJOIN("",TRUE,'Table1 Input'!O$1,'Table1 Input'!$B3),'Joint tables'!$E$1:$E$507,'Joint tables'!$F$1:$F$507),0)</f>
        <v>586157</v>
      </c>
      <c r="O3">
        <f>_xlfn.IFNA(_xlfn.XLOOKUP(_xlfn.TEXTJOIN("",TRUE,'Table1 Input'!P$1,'Table1 Input'!$B3),'Joint tables'!$E$1:$E$507,'Joint tables'!$F$1:$F$507),0)</f>
        <v>797410</v>
      </c>
      <c r="P3">
        <f>_xlfn.IFNA(_xlfn.XLOOKUP(_xlfn.TEXTJOIN("",TRUE,'Table1 Input'!Q$1,'Table1 Input'!$B3),'Joint tables'!$E$1:$E$507,'Joint tables'!$F$1:$F$507),0)</f>
        <v>804650</v>
      </c>
      <c r="Q3">
        <f>_xlfn.IFNA(_xlfn.XLOOKUP(_xlfn.TEXTJOIN("",TRUE,'Table1 Input'!R$1,'Table1 Input'!$B3),'Joint tables'!$E$1:$E$507,'Joint tables'!$F$1:$F$507),0)</f>
        <v>1293321</v>
      </c>
      <c r="R3">
        <f>_xlfn.IFNA(_xlfn.XLOOKUP(_xlfn.TEXTJOIN("",TRUE,'Table1 Input'!S$1,'Table1 Input'!$B3),'Joint tables'!$E$1:$E$507,'Joint tables'!$F$1:$F$507),0)</f>
        <v>1024636</v>
      </c>
    </row>
    <row r="4" spans="1:20" x14ac:dyDescent="0.25">
      <c r="A4" t="str">
        <f>_xlfn.XLOOKUP(B4,wasteprojectionmodel_actuals_20!D:D,wasteprojectionmodel_actuals_20!C:C)</f>
        <v>Aggregate, masonry and soils</v>
      </c>
      <c r="B4" t="s">
        <v>17</v>
      </c>
      <c r="C4">
        <f>_xlfn.IFNA(_xlfn.XLOOKUP(_xlfn.TEXTJOIN("",TRUE,'Table1 Input'!D$1,'Table1 Input'!$B4),'Joint tables'!$E$1:$E$507,'Joint tables'!$F$1:$F$507),0)</f>
        <v>1733505</v>
      </c>
      <c r="D4">
        <f>_xlfn.IFNA(_xlfn.XLOOKUP(_xlfn.TEXTJOIN("",TRUE,'Table1 Input'!E$1,'Table1 Input'!$B4),'Joint tables'!$E$1:$E$507,'Joint tables'!$F$1:$F$507),0)</f>
        <v>1695308</v>
      </c>
      <c r="E4">
        <f>_xlfn.IFNA(_xlfn.XLOOKUP(_xlfn.TEXTJOIN("",TRUE,'Table1 Input'!F$1,'Table1 Input'!$B4),'Joint tables'!$E$1:$E$507,'Joint tables'!$F$1:$F$507),0)</f>
        <v>1717318</v>
      </c>
      <c r="F4">
        <f>_xlfn.IFNA(_xlfn.XLOOKUP(_xlfn.TEXTJOIN("",TRUE,'Table1 Input'!G$1,'Table1 Input'!$B4),'Joint tables'!$E$1:$E$507,'Joint tables'!$F$1:$F$507),0)</f>
        <v>1712831</v>
      </c>
      <c r="G4">
        <f>_xlfn.IFNA(_xlfn.XLOOKUP(_xlfn.TEXTJOIN("",TRUE,'Table1 Input'!H$1,'Table1 Input'!$B4),'Joint tables'!$E$1:$E$507,'Joint tables'!$F$1:$F$507),0)</f>
        <v>2438898</v>
      </c>
      <c r="H4">
        <f>_xlfn.IFNA(_xlfn.XLOOKUP(_xlfn.TEXTJOIN("",TRUE,'Table1 Input'!I$1,'Table1 Input'!$B4),'Joint tables'!$E$1:$E$507,'Joint tables'!$F$1:$F$507),0)</f>
        <v>2174906</v>
      </c>
      <c r="I4">
        <f>_xlfn.IFNA(_xlfn.XLOOKUP(_xlfn.TEXTJOIN("",TRUE,'Table1 Input'!J$1,'Table1 Input'!$B4),'Joint tables'!$E$1:$E$507,'Joint tables'!$F$1:$F$507),0)</f>
        <v>1828873</v>
      </c>
      <c r="J4">
        <f>_xlfn.IFNA(_xlfn.XLOOKUP(_xlfn.TEXTJOIN("",TRUE,'Table1 Input'!K$1,'Table1 Input'!$B4),'Joint tables'!$E$1:$E$507,'Joint tables'!$F$1:$F$507),0)</f>
        <v>1984673</v>
      </c>
      <c r="K4">
        <f>_xlfn.IFNA(_xlfn.XLOOKUP(_xlfn.TEXTJOIN("",TRUE,'Table1 Input'!L$1,'Table1 Input'!$B4),'Joint tables'!$E$1:$E$507,'Joint tables'!$F$1:$F$507),0)</f>
        <v>1964234</v>
      </c>
      <c r="L4">
        <f>_xlfn.IFNA(_xlfn.XLOOKUP(_xlfn.TEXTJOIN("",TRUE,'Table1 Input'!M$1,'Table1 Input'!$B4),'Joint tables'!$E$1:$E$507,'Joint tables'!$F$1:$F$507),0)</f>
        <v>1738324</v>
      </c>
      <c r="M4">
        <f>_xlfn.IFNA(_xlfn.XLOOKUP(_xlfn.TEXTJOIN("",TRUE,'Table1 Input'!N$1,'Table1 Input'!$B4),'Joint tables'!$E$1:$E$507,'Joint tables'!$F$1:$F$507),0)</f>
        <v>2373860</v>
      </c>
      <c r="N4">
        <f>_xlfn.IFNA(_xlfn.XLOOKUP(_xlfn.TEXTJOIN("",TRUE,'Table1 Input'!O$1,'Table1 Input'!$B4),'Joint tables'!$E$1:$E$507,'Joint tables'!$F$1:$F$507),0)</f>
        <v>2262965</v>
      </c>
      <c r="O4">
        <f>_xlfn.IFNA(_xlfn.XLOOKUP(_xlfn.TEXTJOIN("",TRUE,'Table1 Input'!P$1,'Table1 Input'!$B4),'Joint tables'!$E$1:$E$507,'Joint tables'!$F$1:$F$507),0)</f>
        <v>2624038</v>
      </c>
      <c r="P4">
        <f>_xlfn.IFNA(_xlfn.XLOOKUP(_xlfn.TEXTJOIN("",TRUE,'Table1 Input'!Q$1,'Table1 Input'!$B4),'Joint tables'!$E$1:$E$507,'Joint tables'!$F$1:$F$507),0)</f>
        <v>2710460</v>
      </c>
      <c r="Q4">
        <f>_xlfn.IFNA(_xlfn.XLOOKUP(_xlfn.TEXTJOIN("",TRUE,'Table1 Input'!R$1,'Table1 Input'!$B4),'Joint tables'!$E$1:$E$507,'Joint tables'!$F$1:$F$507),0)</f>
        <v>3182354</v>
      </c>
      <c r="R4">
        <f>_xlfn.IFNA(_xlfn.XLOOKUP(_xlfn.TEXTJOIN("",TRUE,'Table1 Input'!S$1,'Table1 Input'!$B4),'Joint tables'!$E$1:$E$507,'Joint tables'!$F$1:$F$507),0)</f>
        <v>2673437</v>
      </c>
    </row>
    <row r="5" spans="1:20" x14ac:dyDescent="0.25">
      <c r="A5" t="str">
        <f>_xlfn.XLOOKUP(B5,wasteprojectionmodel_actuals_20!D:D,wasteprojectionmodel_actuals_20!C:C)</f>
        <v>Aggregate, masonry and soils</v>
      </c>
      <c r="B5" t="s">
        <v>18</v>
      </c>
      <c r="C5">
        <f>_xlfn.IFNA(_xlfn.XLOOKUP(_xlfn.TEXTJOIN("",TRUE,'Table1 Input'!D$1,'Table1 Input'!$B5),'Joint tables'!$E$1:$E$507,'Joint tables'!$F$1:$F$507),0)</f>
        <v>27290</v>
      </c>
      <c r="D5">
        <f>_xlfn.IFNA(_xlfn.XLOOKUP(_xlfn.TEXTJOIN("",TRUE,'Table1 Input'!E$1,'Table1 Input'!$B5),'Joint tables'!$E$1:$E$507,'Joint tables'!$F$1:$F$507),0)</f>
        <v>22300</v>
      </c>
      <c r="E5">
        <f>_xlfn.IFNA(_xlfn.XLOOKUP(_xlfn.TEXTJOIN("",TRUE,'Table1 Input'!F$1,'Table1 Input'!$B5),'Joint tables'!$E$1:$E$507,'Joint tables'!$F$1:$F$507),0)</f>
        <v>33475</v>
      </c>
      <c r="F5">
        <f>_xlfn.IFNA(_xlfn.XLOOKUP(_xlfn.TEXTJOIN("",TRUE,'Table1 Input'!G$1,'Table1 Input'!$B5),'Joint tables'!$E$1:$E$507,'Joint tables'!$F$1:$F$507),0)</f>
        <v>37259</v>
      </c>
      <c r="G5">
        <f>_xlfn.IFNA(_xlfn.XLOOKUP(_xlfn.TEXTJOIN("",TRUE,'Table1 Input'!H$1,'Table1 Input'!$B5),'Joint tables'!$E$1:$E$507,'Joint tables'!$F$1:$F$507),0)</f>
        <v>27205</v>
      </c>
      <c r="H5">
        <f>_xlfn.IFNA(_xlfn.XLOOKUP(_xlfn.TEXTJOIN("",TRUE,'Table1 Input'!I$1,'Table1 Input'!$B5),'Joint tables'!$E$1:$E$507,'Joint tables'!$F$1:$F$507),0)</f>
        <v>32234</v>
      </c>
      <c r="I5">
        <f>_xlfn.IFNA(_xlfn.XLOOKUP(_xlfn.TEXTJOIN("",TRUE,'Table1 Input'!J$1,'Table1 Input'!$B5),'Joint tables'!$E$1:$E$507,'Joint tables'!$F$1:$F$507),0)</f>
        <v>34058</v>
      </c>
      <c r="J5">
        <f>_xlfn.IFNA(_xlfn.XLOOKUP(_xlfn.TEXTJOIN("",TRUE,'Table1 Input'!K$1,'Table1 Input'!$B5),'Joint tables'!$E$1:$E$507,'Joint tables'!$F$1:$F$507),0)</f>
        <v>38838</v>
      </c>
      <c r="K5">
        <f>_xlfn.IFNA(_xlfn.XLOOKUP(_xlfn.TEXTJOIN("",TRUE,'Table1 Input'!L$1,'Table1 Input'!$B5),'Joint tables'!$E$1:$E$507,'Joint tables'!$F$1:$F$507),0)</f>
        <v>33208</v>
      </c>
      <c r="L5">
        <f>_xlfn.IFNA(_xlfn.XLOOKUP(_xlfn.TEXTJOIN("",TRUE,'Table1 Input'!M$1,'Table1 Input'!$B5),'Joint tables'!$E$1:$E$507,'Joint tables'!$F$1:$F$507),0)</f>
        <v>38062</v>
      </c>
      <c r="M5">
        <f>_xlfn.IFNA(_xlfn.XLOOKUP(_xlfn.TEXTJOIN("",TRUE,'Table1 Input'!N$1,'Table1 Input'!$B5),'Joint tables'!$E$1:$E$507,'Joint tables'!$F$1:$F$507),0)</f>
        <v>36868</v>
      </c>
      <c r="N5">
        <f>_xlfn.IFNA(_xlfn.XLOOKUP(_xlfn.TEXTJOIN("",TRUE,'Table1 Input'!O$1,'Table1 Input'!$B5),'Joint tables'!$E$1:$E$507,'Joint tables'!$F$1:$F$507),0)</f>
        <v>34524</v>
      </c>
      <c r="O5">
        <f>_xlfn.IFNA(_xlfn.XLOOKUP(_xlfn.TEXTJOIN("",TRUE,'Table1 Input'!P$1,'Table1 Input'!$B5),'Joint tables'!$E$1:$E$507,'Joint tables'!$F$1:$F$507),0)</f>
        <v>35983</v>
      </c>
      <c r="P5">
        <f>_xlfn.IFNA(_xlfn.XLOOKUP(_xlfn.TEXTJOIN("",TRUE,'Table1 Input'!Q$1,'Table1 Input'!$B5),'Joint tables'!$E$1:$E$507,'Joint tables'!$F$1:$F$507),0)</f>
        <v>30319</v>
      </c>
      <c r="Q5">
        <f>_xlfn.IFNA(_xlfn.XLOOKUP(_xlfn.TEXTJOIN("",TRUE,'Table1 Input'!R$1,'Table1 Input'!$B5),'Joint tables'!$E$1:$E$507,'Joint tables'!$F$1:$F$507),0)</f>
        <v>32616</v>
      </c>
      <c r="R5">
        <f>_xlfn.IFNA(_xlfn.XLOOKUP(_xlfn.TEXTJOIN("",TRUE,'Table1 Input'!S$1,'Table1 Input'!$B5),'Joint tables'!$E$1:$E$507,'Joint tables'!$F$1:$F$507),0)</f>
        <v>32641</v>
      </c>
    </row>
    <row r="6" spans="1:20" x14ac:dyDescent="0.25">
      <c r="A6" t="str">
        <f>_xlfn.XLOOKUP(B6,wasteprojectionmodel_actuals_20!D:D,wasteprojectionmodel_actuals_20!C:C)</f>
        <v>Aggregate, masonry and soils</v>
      </c>
      <c r="B6" t="s">
        <v>19</v>
      </c>
      <c r="C6">
        <f>_xlfn.IFNA(_xlfn.XLOOKUP(_xlfn.TEXTJOIN("",TRUE,'Table1 Input'!D$1,'Table1 Input'!$B6),'Joint tables'!$E$1:$E$507,'Joint tables'!$F$1:$F$507),0)</f>
        <v>628011</v>
      </c>
      <c r="D6">
        <f>_xlfn.IFNA(_xlfn.XLOOKUP(_xlfn.TEXTJOIN("",TRUE,'Table1 Input'!E$1,'Table1 Input'!$B6),'Joint tables'!$E$1:$E$507,'Joint tables'!$F$1:$F$507),0)</f>
        <v>743697</v>
      </c>
      <c r="E6">
        <f>_xlfn.IFNA(_xlfn.XLOOKUP(_xlfn.TEXTJOIN("",TRUE,'Table1 Input'!F$1,'Table1 Input'!$B6),'Joint tables'!$E$1:$E$507,'Joint tables'!$F$1:$F$507),0)</f>
        <v>742793</v>
      </c>
      <c r="F6">
        <f>_xlfn.IFNA(_xlfn.XLOOKUP(_xlfn.TEXTJOIN("",TRUE,'Table1 Input'!G$1,'Table1 Input'!$B6),'Joint tables'!$E$1:$E$507,'Joint tables'!$F$1:$F$507),0)</f>
        <v>826100</v>
      </c>
      <c r="G6">
        <f>_xlfn.IFNA(_xlfn.XLOOKUP(_xlfn.TEXTJOIN("",TRUE,'Table1 Input'!H$1,'Table1 Input'!$B6),'Joint tables'!$E$1:$E$507,'Joint tables'!$F$1:$F$507),0)</f>
        <v>560951</v>
      </c>
      <c r="H6">
        <f>_xlfn.IFNA(_xlfn.XLOOKUP(_xlfn.TEXTJOIN("",TRUE,'Table1 Input'!I$1,'Table1 Input'!$B6),'Joint tables'!$E$1:$E$507,'Joint tables'!$F$1:$F$507),0)</f>
        <v>1098835</v>
      </c>
      <c r="I6">
        <f>_xlfn.IFNA(_xlfn.XLOOKUP(_xlfn.TEXTJOIN("",TRUE,'Table1 Input'!J$1,'Table1 Input'!$B6),'Joint tables'!$E$1:$E$507,'Joint tables'!$F$1:$F$507),0)</f>
        <v>816521</v>
      </c>
      <c r="J6">
        <f>_xlfn.IFNA(_xlfn.XLOOKUP(_xlfn.TEXTJOIN("",TRUE,'Table1 Input'!K$1,'Table1 Input'!$B6),'Joint tables'!$E$1:$E$507,'Joint tables'!$F$1:$F$507),0)</f>
        <v>839579</v>
      </c>
      <c r="K6">
        <f>_xlfn.IFNA(_xlfn.XLOOKUP(_xlfn.TEXTJOIN("",TRUE,'Table1 Input'!L$1,'Table1 Input'!$B6),'Joint tables'!$E$1:$E$507,'Joint tables'!$F$1:$F$507),0)</f>
        <v>711088</v>
      </c>
      <c r="L6">
        <f>_xlfn.IFNA(_xlfn.XLOOKUP(_xlfn.TEXTJOIN("",TRUE,'Table1 Input'!M$1,'Table1 Input'!$B6),'Joint tables'!$E$1:$E$507,'Joint tables'!$F$1:$F$507),0)</f>
        <v>727237</v>
      </c>
      <c r="M6">
        <f>_xlfn.IFNA(_xlfn.XLOOKUP(_xlfn.TEXTJOIN("",TRUE,'Table1 Input'!N$1,'Table1 Input'!$B6),'Joint tables'!$E$1:$E$507,'Joint tables'!$F$1:$F$507),0)</f>
        <v>100197</v>
      </c>
      <c r="N6">
        <f>_xlfn.IFNA(_xlfn.XLOOKUP(_xlfn.TEXTJOIN("",TRUE,'Table1 Input'!O$1,'Table1 Input'!$B6),'Joint tables'!$E$1:$E$507,'Joint tables'!$F$1:$F$507),0)</f>
        <v>92277</v>
      </c>
      <c r="O6">
        <f>_xlfn.IFNA(_xlfn.XLOOKUP(_xlfn.TEXTJOIN("",TRUE,'Table1 Input'!P$1,'Table1 Input'!$B6),'Joint tables'!$E$1:$E$507,'Joint tables'!$F$1:$F$507),0)</f>
        <v>1058430</v>
      </c>
      <c r="P6">
        <f>_xlfn.IFNA(_xlfn.XLOOKUP(_xlfn.TEXTJOIN("",TRUE,'Table1 Input'!Q$1,'Table1 Input'!$B6),'Joint tables'!$E$1:$E$507,'Joint tables'!$F$1:$F$507),0)</f>
        <v>1300376</v>
      </c>
      <c r="Q6">
        <f>_xlfn.IFNA(_xlfn.XLOOKUP(_xlfn.TEXTJOIN("",TRUE,'Table1 Input'!R$1,'Table1 Input'!$B6),'Joint tables'!$E$1:$E$507,'Joint tables'!$F$1:$F$507),0)</f>
        <v>946601</v>
      </c>
      <c r="R6">
        <f>_xlfn.IFNA(_xlfn.XLOOKUP(_xlfn.TEXTJOIN("",TRUE,'Table1 Input'!S$1,'Table1 Input'!$B6),'Joint tables'!$E$1:$E$507,'Joint tables'!$F$1:$F$507),0)</f>
        <v>1119490</v>
      </c>
    </row>
    <row r="7" spans="1:20" x14ac:dyDescent="0.25">
      <c r="A7" t="str">
        <f>_xlfn.XLOOKUP(B7,wasteprojectionmodel_actuals_20!D:D,wasteprojectionmodel_actuals_20!C:C)</f>
        <v>Glass</v>
      </c>
      <c r="B7" t="s">
        <v>21</v>
      </c>
      <c r="C7">
        <f>_xlfn.IFNA(_xlfn.XLOOKUP(_xlfn.TEXTJOIN("",TRUE,'Table1 Input'!D$1,'Table1 Input'!$B7),'Joint tables'!$E$1:$E$507,'Joint tables'!$F$1:$F$507),0)</f>
        <v>142617</v>
      </c>
      <c r="D7">
        <f>_xlfn.IFNA(_xlfn.XLOOKUP(_xlfn.TEXTJOIN("",TRUE,'Table1 Input'!E$1,'Table1 Input'!$B7),'Joint tables'!$E$1:$E$507,'Joint tables'!$F$1:$F$507),0)</f>
        <v>187955</v>
      </c>
      <c r="E7">
        <f>_xlfn.IFNA(_xlfn.XLOOKUP(_xlfn.TEXTJOIN("",TRUE,'Table1 Input'!F$1,'Table1 Input'!$B7),'Joint tables'!$E$1:$E$507,'Joint tables'!$F$1:$F$507),0)</f>
        <v>162320</v>
      </c>
      <c r="F7">
        <f>_xlfn.IFNA(_xlfn.XLOOKUP(_xlfn.TEXTJOIN("",TRUE,'Table1 Input'!G$1,'Table1 Input'!$B7),'Joint tables'!$E$1:$E$507,'Joint tables'!$F$1:$F$507),0)</f>
        <v>166649</v>
      </c>
      <c r="G7">
        <f>_xlfn.IFNA(_xlfn.XLOOKUP(_xlfn.TEXTJOIN("",TRUE,'Table1 Input'!H$1,'Table1 Input'!$B7),'Joint tables'!$E$1:$E$507,'Joint tables'!$F$1:$F$507),0)</f>
        <v>137049</v>
      </c>
      <c r="H7">
        <f>_xlfn.IFNA(_xlfn.XLOOKUP(_xlfn.TEXTJOIN("",TRUE,'Table1 Input'!I$1,'Table1 Input'!$B7),'Joint tables'!$E$1:$E$507,'Joint tables'!$F$1:$F$507),0)</f>
        <v>176954</v>
      </c>
      <c r="I7">
        <f>_xlfn.IFNA(_xlfn.XLOOKUP(_xlfn.TEXTJOIN("",TRUE,'Table1 Input'!J$1,'Table1 Input'!$B7),'Joint tables'!$E$1:$E$507,'Joint tables'!$F$1:$F$507),0)</f>
        <v>178608</v>
      </c>
      <c r="J7">
        <f>_xlfn.IFNA(_xlfn.XLOOKUP(_xlfn.TEXTJOIN("",TRUE,'Table1 Input'!K$1,'Table1 Input'!$B7),'Joint tables'!$E$1:$E$507,'Joint tables'!$F$1:$F$507),0)</f>
        <v>143480</v>
      </c>
      <c r="K7">
        <f>_xlfn.IFNA(_xlfn.XLOOKUP(_xlfn.TEXTJOIN("",TRUE,'Table1 Input'!L$1,'Table1 Input'!$B7),'Joint tables'!$E$1:$E$507,'Joint tables'!$F$1:$F$507),0)</f>
        <v>149169</v>
      </c>
      <c r="L7">
        <f>_xlfn.IFNA(_xlfn.XLOOKUP(_xlfn.TEXTJOIN("",TRUE,'Table1 Input'!M$1,'Table1 Input'!$B7),'Joint tables'!$E$1:$E$507,'Joint tables'!$F$1:$F$507),0)</f>
        <v>196075</v>
      </c>
      <c r="M7">
        <f>_xlfn.IFNA(_xlfn.XLOOKUP(_xlfn.TEXTJOIN("",TRUE,'Table1 Input'!N$1,'Table1 Input'!$B7),'Joint tables'!$E$1:$E$507,'Joint tables'!$F$1:$F$507),0)</f>
        <v>181754</v>
      </c>
      <c r="N7">
        <f>_xlfn.IFNA(_xlfn.XLOOKUP(_xlfn.TEXTJOIN("",TRUE,'Table1 Input'!O$1,'Table1 Input'!$B7),'Joint tables'!$E$1:$E$507,'Joint tables'!$F$1:$F$507),0)</f>
        <v>142554</v>
      </c>
      <c r="O7">
        <f>_xlfn.IFNA(_xlfn.XLOOKUP(_xlfn.TEXTJOIN("",TRUE,'Table1 Input'!P$1,'Table1 Input'!$B7),'Joint tables'!$E$1:$E$507,'Joint tables'!$F$1:$F$507),0)</f>
        <v>218376</v>
      </c>
      <c r="P7">
        <f>_xlfn.IFNA(_xlfn.XLOOKUP(_xlfn.TEXTJOIN("",TRUE,'Table1 Input'!Q$1,'Table1 Input'!$B7),'Joint tables'!$E$1:$E$507,'Joint tables'!$F$1:$F$507),0)</f>
        <v>175668</v>
      </c>
      <c r="Q7">
        <f>_xlfn.IFNA(_xlfn.XLOOKUP(_xlfn.TEXTJOIN("",TRUE,'Table1 Input'!R$1,'Table1 Input'!$B7),'Joint tables'!$E$1:$E$507,'Joint tables'!$F$1:$F$507),0)</f>
        <v>296804</v>
      </c>
      <c r="R7">
        <f>_xlfn.IFNA(_xlfn.XLOOKUP(_xlfn.TEXTJOIN("",TRUE,'Table1 Input'!S$1,'Table1 Input'!$B7),'Joint tables'!$E$1:$E$507,'Joint tables'!$F$1:$F$507),0)</f>
        <v>334640</v>
      </c>
    </row>
    <row r="8" spans="1:20" x14ac:dyDescent="0.25">
      <c r="A8" t="str">
        <f>_xlfn.XLOOKUP(B8,wasteprojectionmodel_actuals_20!D:D,wasteprojectionmodel_actuals_20!C:C)</f>
        <v>Glass</v>
      </c>
      <c r="B8" t="s">
        <v>22</v>
      </c>
      <c r="C8">
        <f>_xlfn.IFNA(_xlfn.XLOOKUP(_xlfn.TEXTJOIN("",TRUE,'Table1 Input'!D$1,'Table1 Input'!$B8),'Joint tables'!$E$1:$E$507,'Joint tables'!$F$1:$F$507),0)</f>
        <v>25000</v>
      </c>
      <c r="D8">
        <f>_xlfn.IFNA(_xlfn.XLOOKUP(_xlfn.TEXTJOIN("",TRUE,'Table1 Input'!E$1,'Table1 Input'!$B8),'Joint tables'!$E$1:$E$507,'Joint tables'!$F$1:$F$507),0)</f>
        <v>14058</v>
      </c>
      <c r="E8">
        <f>_xlfn.IFNA(_xlfn.XLOOKUP(_xlfn.TEXTJOIN("",TRUE,'Table1 Input'!F$1,'Table1 Input'!$B8),'Joint tables'!$E$1:$E$507,'Joint tables'!$F$1:$F$507),0)</f>
        <v>11249</v>
      </c>
      <c r="F8">
        <f>_xlfn.IFNA(_xlfn.XLOOKUP(_xlfn.TEXTJOIN("",TRUE,'Table1 Input'!G$1,'Table1 Input'!$B8),'Joint tables'!$E$1:$E$507,'Joint tables'!$F$1:$F$507),0)</f>
        <v>19251</v>
      </c>
      <c r="G8">
        <f>_xlfn.IFNA(_xlfn.XLOOKUP(_xlfn.TEXTJOIN("",TRUE,'Table1 Input'!H$1,'Table1 Input'!$B8),'Joint tables'!$E$1:$E$507,'Joint tables'!$F$1:$F$507),0)</f>
        <v>19068</v>
      </c>
      <c r="H8">
        <f>_xlfn.IFNA(_xlfn.XLOOKUP(_xlfn.TEXTJOIN("",TRUE,'Table1 Input'!I$1,'Table1 Input'!$B8),'Joint tables'!$E$1:$E$507,'Joint tables'!$F$1:$F$507),0)</f>
        <v>18547</v>
      </c>
      <c r="I8">
        <f>_xlfn.IFNA(_xlfn.XLOOKUP(_xlfn.TEXTJOIN("",TRUE,'Table1 Input'!J$1,'Table1 Input'!$B8),'Joint tables'!$E$1:$E$507,'Joint tables'!$F$1:$F$507),0)</f>
        <v>16420</v>
      </c>
      <c r="J8">
        <f>_xlfn.IFNA(_xlfn.XLOOKUP(_xlfn.TEXTJOIN("",TRUE,'Table1 Input'!K$1,'Table1 Input'!$B8),'Joint tables'!$E$1:$E$507,'Joint tables'!$F$1:$F$507),0)</f>
        <v>23514</v>
      </c>
      <c r="K8">
        <f>_xlfn.IFNA(_xlfn.XLOOKUP(_xlfn.TEXTJOIN("",TRUE,'Table1 Input'!L$1,'Table1 Input'!$B8),'Joint tables'!$E$1:$E$507,'Joint tables'!$F$1:$F$507),0)</f>
        <v>14588</v>
      </c>
      <c r="L8">
        <f>_xlfn.IFNA(_xlfn.XLOOKUP(_xlfn.TEXTJOIN("",TRUE,'Table1 Input'!M$1,'Table1 Input'!$B8),'Joint tables'!$E$1:$E$507,'Joint tables'!$F$1:$F$507),0)</f>
        <v>175</v>
      </c>
      <c r="M8">
        <f>_xlfn.IFNA(_xlfn.XLOOKUP(_xlfn.TEXTJOIN("",TRUE,'Table1 Input'!N$1,'Table1 Input'!$B8),'Joint tables'!$E$1:$E$507,'Joint tables'!$F$1:$F$507),0)</f>
        <v>0</v>
      </c>
      <c r="N8">
        <f>_xlfn.IFNA(_xlfn.XLOOKUP(_xlfn.TEXTJOIN("",TRUE,'Table1 Input'!O$1,'Table1 Input'!$B8),'Joint tables'!$E$1:$E$507,'Joint tables'!$F$1:$F$507),0)</f>
        <v>0</v>
      </c>
      <c r="O8">
        <f>_xlfn.IFNA(_xlfn.XLOOKUP(_xlfn.TEXTJOIN("",TRUE,'Table1 Input'!P$1,'Table1 Input'!$B8),'Joint tables'!$E$1:$E$507,'Joint tables'!$F$1:$F$507),0)</f>
        <v>0</v>
      </c>
      <c r="P8">
        <f>_xlfn.IFNA(_xlfn.XLOOKUP(_xlfn.TEXTJOIN("",TRUE,'Table1 Input'!Q$1,'Table1 Input'!$B8),'Joint tables'!$E$1:$E$507,'Joint tables'!$F$1:$F$507),0)</f>
        <v>4600</v>
      </c>
      <c r="Q8">
        <f>_xlfn.IFNA(_xlfn.XLOOKUP(_xlfn.TEXTJOIN("",TRUE,'Table1 Input'!R$1,'Table1 Input'!$B8),'Joint tables'!$E$1:$E$507,'Joint tables'!$F$1:$F$507),0)</f>
        <v>0</v>
      </c>
      <c r="R8">
        <f>_xlfn.IFNA(_xlfn.XLOOKUP(_xlfn.TEXTJOIN("",TRUE,'Table1 Input'!S$1,'Table1 Input'!$B8),'Joint tables'!$E$1:$E$507,'Joint tables'!$F$1:$F$507),0)</f>
        <v>0</v>
      </c>
    </row>
    <row r="9" spans="1:20" x14ac:dyDescent="0.25">
      <c r="A9" t="str">
        <f>_xlfn.XLOOKUP(B9,wasteprojectionmodel_actuals_20!D:D,wasteprojectionmodel_actuals_20!C:C)</f>
        <v>Metals</v>
      </c>
      <c r="B9" t="s">
        <v>24</v>
      </c>
      <c r="C9">
        <f>_xlfn.IFNA(_xlfn.XLOOKUP(_xlfn.TEXTJOIN("",TRUE,'Table1 Input'!D$1,'Table1 Input'!$B9),'Joint tables'!$E$1:$E$507,'Joint tables'!$F$1:$F$507),0)</f>
        <v>37949</v>
      </c>
      <c r="D9">
        <f>_xlfn.IFNA(_xlfn.XLOOKUP(_xlfn.TEXTJOIN("",TRUE,'Table1 Input'!E$1,'Table1 Input'!$B9),'Joint tables'!$E$1:$E$507,'Joint tables'!$F$1:$F$507),0)</f>
        <v>22067</v>
      </c>
      <c r="E9">
        <f>_xlfn.IFNA(_xlfn.XLOOKUP(_xlfn.TEXTJOIN("",TRUE,'Table1 Input'!F$1,'Table1 Input'!$B9),'Joint tables'!$E$1:$E$507,'Joint tables'!$F$1:$F$507),0)</f>
        <v>16596</v>
      </c>
      <c r="F9">
        <f>_xlfn.IFNA(_xlfn.XLOOKUP(_xlfn.TEXTJOIN("",TRUE,'Table1 Input'!G$1,'Table1 Input'!$B9),'Joint tables'!$E$1:$E$507,'Joint tables'!$F$1:$F$507),0)</f>
        <v>16629</v>
      </c>
      <c r="G9">
        <f>_xlfn.IFNA(_xlfn.XLOOKUP(_xlfn.TEXTJOIN("",TRUE,'Table1 Input'!H$1,'Table1 Input'!$B9),'Joint tables'!$E$1:$E$507,'Joint tables'!$F$1:$F$507),0)</f>
        <v>5500</v>
      </c>
      <c r="H9">
        <f>_xlfn.IFNA(_xlfn.XLOOKUP(_xlfn.TEXTJOIN("",TRUE,'Table1 Input'!I$1,'Table1 Input'!$B9),'Joint tables'!$E$1:$E$507,'Joint tables'!$F$1:$F$507),0)</f>
        <v>29481</v>
      </c>
      <c r="I9">
        <f>_xlfn.IFNA(_xlfn.XLOOKUP(_xlfn.TEXTJOIN("",TRUE,'Table1 Input'!J$1,'Table1 Input'!$B9),'Joint tables'!$E$1:$E$507,'Joint tables'!$F$1:$F$507),0)</f>
        <v>4898</v>
      </c>
      <c r="J9">
        <f>_xlfn.IFNA(_xlfn.XLOOKUP(_xlfn.TEXTJOIN("",TRUE,'Table1 Input'!K$1,'Table1 Input'!$B9),'Joint tables'!$E$1:$E$507,'Joint tables'!$F$1:$F$507),0)</f>
        <v>28800</v>
      </c>
      <c r="K9">
        <f>_xlfn.IFNA(_xlfn.XLOOKUP(_xlfn.TEXTJOIN("",TRUE,'Table1 Input'!L$1,'Table1 Input'!$B9),'Joint tables'!$E$1:$E$507,'Joint tables'!$F$1:$F$507),0)</f>
        <v>28735</v>
      </c>
      <c r="L9">
        <f>_xlfn.IFNA(_xlfn.XLOOKUP(_xlfn.TEXTJOIN("",TRUE,'Table1 Input'!M$1,'Table1 Input'!$B9),'Joint tables'!$E$1:$E$507,'Joint tables'!$F$1:$F$507),0)</f>
        <v>28731</v>
      </c>
      <c r="M9">
        <f>_xlfn.IFNA(_xlfn.XLOOKUP(_xlfn.TEXTJOIN("",TRUE,'Table1 Input'!N$1,'Table1 Input'!$B9),'Joint tables'!$E$1:$E$507,'Joint tables'!$F$1:$F$507),0)</f>
        <v>36747</v>
      </c>
      <c r="N9">
        <f>_xlfn.IFNA(_xlfn.XLOOKUP(_xlfn.TEXTJOIN("",TRUE,'Table1 Input'!O$1,'Table1 Input'!$B9),'Joint tables'!$E$1:$E$507,'Joint tables'!$F$1:$F$507),0)</f>
        <v>30270</v>
      </c>
      <c r="O9">
        <f>_xlfn.IFNA(_xlfn.XLOOKUP(_xlfn.TEXTJOIN("",TRUE,'Table1 Input'!P$1,'Table1 Input'!$B9),'Joint tables'!$E$1:$E$507,'Joint tables'!$F$1:$F$507),0)</f>
        <v>0</v>
      </c>
      <c r="P9">
        <f>_xlfn.IFNA(_xlfn.XLOOKUP(_xlfn.TEXTJOIN("",TRUE,'Table1 Input'!Q$1,'Table1 Input'!$B9),'Joint tables'!$E$1:$E$507,'Joint tables'!$F$1:$F$507),0)</f>
        <v>24692</v>
      </c>
      <c r="Q9">
        <f>_xlfn.IFNA(_xlfn.XLOOKUP(_xlfn.TEXTJOIN("",TRUE,'Table1 Input'!R$1,'Table1 Input'!$B9),'Joint tables'!$E$1:$E$507,'Joint tables'!$F$1:$F$507),0)</f>
        <v>27629</v>
      </c>
      <c r="R9">
        <f>_xlfn.IFNA(_xlfn.XLOOKUP(_xlfn.TEXTJOIN("",TRUE,'Table1 Input'!S$1,'Table1 Input'!$B9),'Joint tables'!$E$1:$E$507,'Joint tables'!$F$1:$F$507),0)</f>
        <v>46112</v>
      </c>
    </row>
    <row r="10" spans="1:20" x14ac:dyDescent="0.25">
      <c r="A10" t="str">
        <f>_xlfn.XLOOKUP(B10,wasteprojectionmodel_actuals_20!D:D,wasteprojectionmodel_actuals_20!C:C)</f>
        <v>Metals</v>
      </c>
      <c r="B10" t="s">
        <v>25</v>
      </c>
      <c r="C10">
        <f>_xlfn.IFNA(_xlfn.XLOOKUP(_xlfn.TEXTJOIN("",TRUE,'Table1 Input'!D$1,'Table1 Input'!$B10),'Joint tables'!$E$1:$E$507,'Joint tables'!$F$1:$F$507),0)</f>
        <v>784992</v>
      </c>
      <c r="D10">
        <f>_xlfn.IFNA(_xlfn.XLOOKUP(_xlfn.TEXTJOIN("",TRUE,'Table1 Input'!E$1,'Table1 Input'!$B10),'Joint tables'!$E$1:$E$507,'Joint tables'!$F$1:$F$507),0)</f>
        <v>937397</v>
      </c>
      <c r="E10">
        <f>_xlfn.IFNA(_xlfn.XLOOKUP(_xlfn.TEXTJOIN("",TRUE,'Table1 Input'!F$1,'Table1 Input'!$B10),'Joint tables'!$E$1:$E$507,'Joint tables'!$F$1:$F$507),0)</f>
        <v>772972.48</v>
      </c>
      <c r="F10">
        <f>_xlfn.IFNA(_xlfn.XLOOKUP(_xlfn.TEXTJOIN("",TRUE,'Table1 Input'!G$1,'Table1 Input'!$B10),'Joint tables'!$E$1:$E$507,'Joint tables'!$F$1:$F$507),0)</f>
        <v>826264.08</v>
      </c>
      <c r="G10">
        <f>_xlfn.IFNA(_xlfn.XLOOKUP(_xlfn.TEXTJOIN("",TRUE,'Table1 Input'!H$1,'Table1 Input'!$B10),'Joint tables'!$E$1:$E$507,'Joint tables'!$F$1:$F$507),0)</f>
        <v>941584.32000000007</v>
      </c>
      <c r="H10">
        <f>_xlfn.IFNA(_xlfn.XLOOKUP(_xlfn.TEXTJOIN("",TRUE,'Table1 Input'!I$1,'Table1 Input'!$B10),'Joint tables'!$E$1:$E$507,'Joint tables'!$F$1:$F$507),0)</f>
        <v>919892.32000000007</v>
      </c>
      <c r="I10">
        <f>_xlfn.IFNA(_xlfn.XLOOKUP(_xlfn.TEXTJOIN("",TRUE,'Table1 Input'!J$1,'Table1 Input'!$B10),'Joint tables'!$E$1:$E$507,'Joint tables'!$F$1:$F$507),0)</f>
        <v>948913.2</v>
      </c>
      <c r="J10">
        <f>_xlfn.IFNA(_xlfn.XLOOKUP(_xlfn.TEXTJOIN("",TRUE,'Table1 Input'!K$1,'Table1 Input'!$B10),'Joint tables'!$E$1:$E$507,'Joint tables'!$F$1:$F$507),0)</f>
        <v>896104.44</v>
      </c>
      <c r="K10">
        <f>_xlfn.IFNA(_xlfn.XLOOKUP(_xlfn.TEXTJOIN("",TRUE,'Table1 Input'!L$1,'Table1 Input'!$B10),'Joint tables'!$E$1:$E$507,'Joint tables'!$F$1:$F$507),0)</f>
        <v>918991.44</v>
      </c>
      <c r="L10">
        <f>_xlfn.IFNA(_xlfn.XLOOKUP(_xlfn.TEXTJOIN("",TRUE,'Table1 Input'!M$1,'Table1 Input'!$B10),'Joint tables'!$E$1:$E$507,'Joint tables'!$F$1:$F$507),0)</f>
        <v>653195.98</v>
      </c>
      <c r="M10">
        <f>_xlfn.IFNA(_xlfn.XLOOKUP(_xlfn.TEXTJOIN("",TRUE,'Table1 Input'!N$1,'Table1 Input'!$B10),'Joint tables'!$E$1:$E$507,'Joint tables'!$F$1:$F$507),0)</f>
        <v>389451.08</v>
      </c>
      <c r="N10">
        <f>_xlfn.IFNA(_xlfn.XLOOKUP(_xlfn.TEXTJOIN("",TRUE,'Table1 Input'!O$1,'Table1 Input'!$B10),'Joint tables'!$E$1:$E$507,'Joint tables'!$F$1:$F$507),0)</f>
        <v>613077.52</v>
      </c>
      <c r="O10">
        <f>_xlfn.IFNA(_xlfn.XLOOKUP(_xlfn.TEXTJOIN("",TRUE,'Table1 Input'!P$1,'Table1 Input'!$B10),'Joint tables'!$E$1:$E$507,'Joint tables'!$F$1:$F$507),0)</f>
        <v>550045</v>
      </c>
      <c r="P10">
        <f>_xlfn.IFNA(_xlfn.XLOOKUP(_xlfn.TEXTJOIN("",TRUE,'Table1 Input'!Q$1,'Table1 Input'!$B10),'Joint tables'!$E$1:$E$507,'Joint tables'!$F$1:$F$507),0)</f>
        <v>754538</v>
      </c>
      <c r="Q10">
        <f>_xlfn.IFNA(_xlfn.XLOOKUP(_xlfn.TEXTJOIN("",TRUE,'Table1 Input'!R$1,'Table1 Input'!$B10),'Joint tables'!$E$1:$E$507,'Joint tables'!$F$1:$F$507),0)</f>
        <v>721441</v>
      </c>
      <c r="R10">
        <f>_xlfn.IFNA(_xlfn.XLOOKUP(_xlfn.TEXTJOIN("",TRUE,'Table1 Input'!S$1,'Table1 Input'!$B10),'Joint tables'!$E$1:$E$507,'Joint tables'!$F$1:$F$507),0)</f>
        <v>750742</v>
      </c>
    </row>
    <row r="11" spans="1:20" x14ac:dyDescent="0.25">
      <c r="A11" t="str">
        <f>_xlfn.XLOOKUP(B11,wasteprojectionmodel_actuals_20!D:D,wasteprojectionmodel_actuals_20!C:C)</f>
        <v>Metals</v>
      </c>
      <c r="B11" t="s">
        <v>26</v>
      </c>
      <c r="C11">
        <f>_xlfn.IFNA(_xlfn.XLOOKUP(_xlfn.TEXTJOIN("",TRUE,'Table1 Input'!D$1,'Table1 Input'!$B11),'Joint tables'!$E$1:$E$507,'Joint tables'!$F$1:$F$507),0)</f>
        <v>20822</v>
      </c>
      <c r="D11">
        <f>_xlfn.IFNA(_xlfn.XLOOKUP(_xlfn.TEXTJOIN("",TRUE,'Table1 Input'!E$1,'Table1 Input'!$B11),'Joint tables'!$E$1:$E$507,'Joint tables'!$F$1:$F$507),0)</f>
        <v>64851</v>
      </c>
      <c r="E11">
        <f>_xlfn.IFNA(_xlfn.XLOOKUP(_xlfn.TEXTJOIN("",TRUE,'Table1 Input'!F$1,'Table1 Input'!$B11),'Joint tables'!$E$1:$E$507,'Joint tables'!$F$1:$F$507),0)</f>
        <v>270427</v>
      </c>
      <c r="F11">
        <f>_xlfn.IFNA(_xlfn.XLOOKUP(_xlfn.TEXTJOIN("",TRUE,'Table1 Input'!G$1,'Table1 Input'!$B11),'Joint tables'!$E$1:$E$507,'Joint tables'!$F$1:$F$507),0)</f>
        <v>52857</v>
      </c>
      <c r="G11">
        <f>_xlfn.IFNA(_xlfn.XLOOKUP(_xlfn.TEXTJOIN("",TRUE,'Table1 Input'!H$1,'Table1 Input'!$B11),'Joint tables'!$E$1:$E$507,'Joint tables'!$F$1:$F$507),0)</f>
        <v>105352</v>
      </c>
      <c r="H11">
        <f>_xlfn.IFNA(_xlfn.XLOOKUP(_xlfn.TEXTJOIN("",TRUE,'Table1 Input'!I$1,'Table1 Input'!$B11),'Joint tables'!$E$1:$E$507,'Joint tables'!$F$1:$F$507),0)</f>
        <v>71159</v>
      </c>
      <c r="I11">
        <f>_xlfn.IFNA(_xlfn.XLOOKUP(_xlfn.TEXTJOIN("",TRUE,'Table1 Input'!J$1,'Table1 Input'!$B11),'Joint tables'!$E$1:$E$507,'Joint tables'!$F$1:$F$507),0)</f>
        <v>99624</v>
      </c>
      <c r="J11">
        <f>_xlfn.IFNA(_xlfn.XLOOKUP(_xlfn.TEXTJOIN("",TRUE,'Table1 Input'!K$1,'Table1 Input'!$B11),'Joint tables'!$E$1:$E$507,'Joint tables'!$F$1:$F$507),0)</f>
        <v>55207</v>
      </c>
      <c r="K11">
        <f>_xlfn.IFNA(_xlfn.XLOOKUP(_xlfn.TEXTJOIN("",TRUE,'Table1 Input'!L$1,'Table1 Input'!$B11),'Joint tables'!$E$1:$E$507,'Joint tables'!$F$1:$F$507),0)</f>
        <v>66317</v>
      </c>
      <c r="L11">
        <f>_xlfn.IFNA(_xlfn.XLOOKUP(_xlfn.TEXTJOIN("",TRUE,'Table1 Input'!M$1,'Table1 Input'!$B11),'Joint tables'!$E$1:$E$507,'Joint tables'!$F$1:$F$507),0)</f>
        <v>246703</v>
      </c>
      <c r="M11">
        <f>_xlfn.IFNA(_xlfn.XLOOKUP(_xlfn.TEXTJOIN("",TRUE,'Table1 Input'!N$1,'Table1 Input'!$B11),'Joint tables'!$E$1:$E$507,'Joint tables'!$F$1:$F$507),0)</f>
        <v>640245</v>
      </c>
      <c r="N11">
        <f>_xlfn.IFNA(_xlfn.XLOOKUP(_xlfn.TEXTJOIN("",TRUE,'Table1 Input'!O$1,'Table1 Input'!$B11),'Joint tables'!$E$1:$E$507,'Joint tables'!$F$1:$F$507),0)</f>
        <v>631564</v>
      </c>
      <c r="O11">
        <f>_xlfn.IFNA(_xlfn.XLOOKUP(_xlfn.TEXTJOIN("",TRUE,'Table1 Input'!P$1,'Table1 Input'!$B11),'Joint tables'!$E$1:$E$507,'Joint tables'!$F$1:$F$507),0)</f>
        <v>416388</v>
      </c>
      <c r="P11">
        <f>_xlfn.IFNA(_xlfn.XLOOKUP(_xlfn.TEXTJOIN("",TRUE,'Table1 Input'!Q$1,'Table1 Input'!$B11),'Joint tables'!$E$1:$E$507,'Joint tables'!$F$1:$F$507),0)</f>
        <v>206587</v>
      </c>
      <c r="Q11">
        <f>_xlfn.IFNA(_xlfn.XLOOKUP(_xlfn.TEXTJOIN("",TRUE,'Table1 Input'!R$1,'Table1 Input'!$B11),'Joint tables'!$E$1:$E$507,'Joint tables'!$F$1:$F$507),0)</f>
        <v>203069</v>
      </c>
      <c r="R11">
        <f>_xlfn.IFNA(_xlfn.XLOOKUP(_xlfn.TEXTJOIN("",TRUE,'Table1 Input'!S$1,'Table1 Input'!$B11),'Joint tables'!$E$1:$E$507,'Joint tables'!$F$1:$F$507),0)</f>
        <v>165900</v>
      </c>
    </row>
    <row r="12" spans="1:20" x14ac:dyDescent="0.25">
      <c r="A12" t="str">
        <f>_xlfn.XLOOKUP(B12,wasteprojectionmodel_actuals_20!D:D,wasteprojectionmodel_actuals_20!C:C)</f>
        <v>Organics</v>
      </c>
      <c r="B12" t="s">
        <v>28</v>
      </c>
      <c r="C12">
        <f>_xlfn.IFNA(_xlfn.XLOOKUP(_xlfn.TEXTJOIN("",TRUE,'Table1 Input'!D$1,'Table1 Input'!$B12),'Joint tables'!$E$1:$E$507,'Joint tables'!$F$1:$F$507),0)</f>
        <v>25796</v>
      </c>
      <c r="D12">
        <f>_xlfn.IFNA(_xlfn.XLOOKUP(_xlfn.TEXTJOIN("",TRUE,'Table1 Input'!E$1,'Table1 Input'!$B12),'Joint tables'!$E$1:$E$507,'Joint tables'!$F$1:$F$507),0)</f>
        <v>48583</v>
      </c>
      <c r="E12">
        <f>_xlfn.IFNA(_xlfn.XLOOKUP(_xlfn.TEXTJOIN("",TRUE,'Table1 Input'!F$1,'Table1 Input'!$B12),'Joint tables'!$E$1:$E$507,'Joint tables'!$F$1:$F$507),0)</f>
        <v>28888</v>
      </c>
      <c r="F12">
        <f>_xlfn.IFNA(_xlfn.XLOOKUP(_xlfn.TEXTJOIN("",TRUE,'Table1 Input'!G$1,'Table1 Input'!$B12),'Joint tables'!$E$1:$E$507,'Joint tables'!$F$1:$F$507),0)</f>
        <v>12546</v>
      </c>
      <c r="G12">
        <f>_xlfn.IFNA(_xlfn.XLOOKUP(_xlfn.TEXTJOIN("",TRUE,'Table1 Input'!H$1,'Table1 Input'!$B12),'Joint tables'!$E$1:$E$507,'Joint tables'!$F$1:$F$507),0)</f>
        <v>31971</v>
      </c>
      <c r="H12">
        <f>_xlfn.IFNA(_xlfn.XLOOKUP(_xlfn.TEXTJOIN("",TRUE,'Table1 Input'!I$1,'Table1 Input'!$B12),'Joint tables'!$E$1:$E$507,'Joint tables'!$F$1:$F$507),0)</f>
        <v>22368</v>
      </c>
      <c r="I12">
        <f>_xlfn.IFNA(_xlfn.XLOOKUP(_xlfn.TEXTJOIN("",TRUE,'Table1 Input'!J$1,'Table1 Input'!$B12),'Joint tables'!$E$1:$E$507,'Joint tables'!$F$1:$F$507),0)</f>
        <v>30696</v>
      </c>
      <c r="J12">
        <f>_xlfn.IFNA(_xlfn.XLOOKUP(_xlfn.TEXTJOIN("",TRUE,'Table1 Input'!K$1,'Table1 Input'!$B12),'Joint tables'!$E$1:$E$507,'Joint tables'!$F$1:$F$507),0)</f>
        <v>42366</v>
      </c>
      <c r="K12">
        <f>_xlfn.IFNA(_xlfn.XLOOKUP(_xlfn.TEXTJOIN("",TRUE,'Table1 Input'!L$1,'Table1 Input'!$B12),'Joint tables'!$E$1:$E$507,'Joint tables'!$F$1:$F$507),0)</f>
        <v>66890</v>
      </c>
      <c r="L12">
        <f>_xlfn.IFNA(_xlfn.XLOOKUP(_xlfn.TEXTJOIN("",TRUE,'Table1 Input'!M$1,'Table1 Input'!$B12),'Joint tables'!$E$1:$E$507,'Joint tables'!$F$1:$F$507),0)</f>
        <v>68418</v>
      </c>
      <c r="M12">
        <f>_xlfn.IFNA(_xlfn.XLOOKUP(_xlfn.TEXTJOIN("",TRUE,'Table1 Input'!N$1,'Table1 Input'!$B12),'Joint tables'!$E$1:$E$507,'Joint tables'!$F$1:$F$507),0)</f>
        <v>65972.47</v>
      </c>
      <c r="N12">
        <f>_xlfn.IFNA(_xlfn.XLOOKUP(_xlfn.TEXTJOIN("",TRUE,'Table1 Input'!O$1,'Table1 Input'!$B12),'Joint tables'!$E$1:$E$507,'Joint tables'!$F$1:$F$507),0)</f>
        <v>32936.04</v>
      </c>
      <c r="O12">
        <f>_xlfn.IFNA(_xlfn.XLOOKUP(_xlfn.TEXTJOIN("",TRUE,'Table1 Input'!P$1,'Table1 Input'!$B12),'Joint tables'!$E$1:$E$507,'Joint tables'!$F$1:$F$507),0)</f>
        <v>37663.300000000003</v>
      </c>
      <c r="P12">
        <f>_xlfn.IFNA(_xlfn.XLOOKUP(_xlfn.TEXTJOIN("",TRUE,'Table1 Input'!Q$1,'Table1 Input'!$B12),'Joint tables'!$E$1:$E$507,'Joint tables'!$F$1:$F$507),0)</f>
        <v>58524.320000000007</v>
      </c>
      <c r="Q12">
        <f>_xlfn.IFNA(_xlfn.XLOOKUP(_xlfn.TEXTJOIN("",TRUE,'Table1 Input'!R$1,'Table1 Input'!$B12),'Joint tables'!$E$1:$E$507,'Joint tables'!$F$1:$F$507),0)</f>
        <v>76613.279999999999</v>
      </c>
      <c r="R12">
        <f>_xlfn.IFNA(_xlfn.XLOOKUP(_xlfn.TEXTJOIN("",TRUE,'Table1 Input'!S$1,'Table1 Input'!$B12),'Joint tables'!$E$1:$E$507,'Joint tables'!$F$1:$F$507),0)</f>
        <v>96774.453999999998</v>
      </c>
    </row>
    <row r="13" spans="1:20" x14ac:dyDescent="0.25">
      <c r="A13" t="str">
        <f>_xlfn.XLOOKUP(B13,wasteprojectionmodel_actuals_20!D:D,wasteprojectionmodel_actuals_20!C:C)</f>
        <v>Organics</v>
      </c>
      <c r="B13" t="s">
        <v>29</v>
      </c>
      <c r="C13">
        <f>_xlfn.IFNA(_xlfn.XLOOKUP(_xlfn.TEXTJOIN("",TRUE,'Table1 Input'!D$1,'Table1 Input'!$B13),'Joint tables'!$E$1:$E$507,'Joint tables'!$F$1:$F$507),0)</f>
        <v>276293</v>
      </c>
      <c r="D13">
        <f>_xlfn.IFNA(_xlfn.XLOOKUP(_xlfn.TEXTJOIN("",TRUE,'Table1 Input'!E$1,'Table1 Input'!$B13),'Joint tables'!$E$1:$E$507,'Joint tables'!$F$1:$F$507),0)</f>
        <v>339358</v>
      </c>
      <c r="E13">
        <f>_xlfn.IFNA(_xlfn.XLOOKUP(_xlfn.TEXTJOIN("",TRUE,'Table1 Input'!F$1,'Table1 Input'!$B13),'Joint tables'!$E$1:$E$507,'Joint tables'!$F$1:$F$507),0)</f>
        <v>311059</v>
      </c>
      <c r="F13">
        <f>_xlfn.IFNA(_xlfn.XLOOKUP(_xlfn.TEXTJOIN("",TRUE,'Table1 Input'!G$1,'Table1 Input'!$B13),'Joint tables'!$E$1:$E$507,'Joint tables'!$F$1:$F$507),0)</f>
        <v>326833</v>
      </c>
      <c r="G13">
        <f>_xlfn.IFNA(_xlfn.XLOOKUP(_xlfn.TEXTJOIN("",TRUE,'Table1 Input'!H$1,'Table1 Input'!$B13),'Joint tables'!$E$1:$E$507,'Joint tables'!$F$1:$F$507),0)</f>
        <v>384117</v>
      </c>
      <c r="H13">
        <f>_xlfn.IFNA(_xlfn.XLOOKUP(_xlfn.TEXTJOIN("",TRUE,'Table1 Input'!I$1,'Table1 Input'!$B13),'Joint tables'!$E$1:$E$507,'Joint tables'!$F$1:$F$507),0)</f>
        <v>421802</v>
      </c>
      <c r="I13">
        <f>_xlfn.IFNA(_xlfn.XLOOKUP(_xlfn.TEXTJOIN("",TRUE,'Table1 Input'!J$1,'Table1 Input'!$B13),'Joint tables'!$E$1:$E$507,'Joint tables'!$F$1:$F$507),0)</f>
        <v>499978</v>
      </c>
      <c r="J13">
        <f>_xlfn.IFNA(_xlfn.XLOOKUP(_xlfn.TEXTJOIN("",TRUE,'Table1 Input'!K$1,'Table1 Input'!$B13),'Joint tables'!$E$1:$E$507,'Joint tables'!$F$1:$F$507),0)</f>
        <v>402313</v>
      </c>
      <c r="K13">
        <f>_xlfn.IFNA(_xlfn.XLOOKUP(_xlfn.TEXTJOIN("",TRUE,'Table1 Input'!L$1,'Table1 Input'!$B13),'Joint tables'!$E$1:$E$507,'Joint tables'!$F$1:$F$507),0)</f>
        <v>358882</v>
      </c>
      <c r="L13">
        <f>_xlfn.IFNA(_xlfn.XLOOKUP(_xlfn.TEXTJOIN("",TRUE,'Table1 Input'!M$1,'Table1 Input'!$B13),'Joint tables'!$E$1:$E$507,'Joint tables'!$F$1:$F$507),0)</f>
        <v>411216</v>
      </c>
      <c r="M13">
        <f>_xlfn.IFNA(_xlfn.XLOOKUP(_xlfn.TEXTJOIN("",TRUE,'Table1 Input'!N$1,'Table1 Input'!$B13),'Joint tables'!$E$1:$E$507,'Joint tables'!$F$1:$F$507),0)</f>
        <v>452398.53</v>
      </c>
      <c r="N13">
        <f>_xlfn.IFNA(_xlfn.XLOOKUP(_xlfn.TEXTJOIN("",TRUE,'Table1 Input'!O$1,'Table1 Input'!$B13),'Joint tables'!$E$1:$E$507,'Joint tables'!$F$1:$F$507),0)</f>
        <v>529191.96</v>
      </c>
      <c r="O13">
        <f>_xlfn.IFNA(_xlfn.XLOOKUP(_xlfn.TEXTJOIN("",TRUE,'Table1 Input'!P$1,'Table1 Input'!$B13),'Joint tables'!$E$1:$E$507,'Joint tables'!$F$1:$F$507),0)</f>
        <v>426821.7</v>
      </c>
      <c r="P13">
        <f>_xlfn.IFNA(_xlfn.XLOOKUP(_xlfn.TEXTJOIN("",TRUE,'Table1 Input'!Q$1,'Table1 Input'!$B13),'Joint tables'!$E$1:$E$507,'Joint tables'!$F$1:$F$507),0)</f>
        <v>466551.68</v>
      </c>
      <c r="Q13">
        <f>_xlfn.IFNA(_xlfn.XLOOKUP(_xlfn.TEXTJOIN("",TRUE,'Table1 Input'!R$1,'Table1 Input'!$B13),'Joint tables'!$E$1:$E$507,'Joint tables'!$F$1:$F$507),0)</f>
        <v>698228.52</v>
      </c>
      <c r="R13">
        <f>_xlfn.IFNA(_xlfn.XLOOKUP(_xlfn.TEXTJOIN("",TRUE,'Table1 Input'!S$1,'Table1 Input'!$B13),'Joint tables'!$E$1:$E$507,'Joint tables'!$F$1:$F$507),0)</f>
        <v>691777.73</v>
      </c>
    </row>
    <row r="14" spans="1:20" x14ac:dyDescent="0.25">
      <c r="A14" t="str">
        <f>_xlfn.XLOOKUP(B14,wasteprojectionmodel_actuals_20!D:D,wasteprojectionmodel_actuals_20!C:C)</f>
        <v>Organics</v>
      </c>
      <c r="B14" t="s">
        <v>30</v>
      </c>
      <c r="C14">
        <f>_xlfn.IFNA(_xlfn.XLOOKUP(_xlfn.TEXTJOIN("",TRUE,'Table1 Input'!D$1,'Table1 Input'!$B14),'Joint tables'!$E$1:$E$507,'Joint tables'!$F$1:$F$507),0)</f>
        <v>28597</v>
      </c>
      <c r="D14">
        <f>_xlfn.IFNA(_xlfn.XLOOKUP(_xlfn.TEXTJOIN("",TRUE,'Table1 Input'!E$1,'Table1 Input'!$B14),'Joint tables'!$E$1:$E$507,'Joint tables'!$F$1:$F$507),0)</f>
        <v>0</v>
      </c>
      <c r="E14">
        <f>_xlfn.IFNA(_xlfn.XLOOKUP(_xlfn.TEXTJOIN("",TRUE,'Table1 Input'!F$1,'Table1 Input'!$B14),'Joint tables'!$E$1:$E$507,'Joint tables'!$F$1:$F$507),0)</f>
        <v>7917</v>
      </c>
      <c r="F14">
        <f>_xlfn.IFNA(_xlfn.XLOOKUP(_xlfn.TEXTJOIN("",TRUE,'Table1 Input'!G$1,'Table1 Input'!$B14),'Joint tables'!$E$1:$E$507,'Joint tables'!$F$1:$F$507),0)</f>
        <v>44624</v>
      </c>
      <c r="G14">
        <f>_xlfn.IFNA(_xlfn.XLOOKUP(_xlfn.TEXTJOIN("",TRUE,'Table1 Input'!H$1,'Table1 Input'!$B14),'Joint tables'!$E$1:$E$507,'Joint tables'!$F$1:$F$507),0)</f>
        <v>87654</v>
      </c>
      <c r="H14">
        <f>_xlfn.IFNA(_xlfn.XLOOKUP(_xlfn.TEXTJOIN("",TRUE,'Table1 Input'!I$1,'Table1 Input'!$B14),'Joint tables'!$E$1:$E$507,'Joint tables'!$F$1:$F$507),0)</f>
        <v>27093</v>
      </c>
      <c r="I14">
        <f>_xlfn.IFNA(_xlfn.XLOOKUP(_xlfn.TEXTJOIN("",TRUE,'Table1 Input'!J$1,'Table1 Input'!$B14),'Joint tables'!$E$1:$E$507,'Joint tables'!$F$1:$F$507),0)</f>
        <v>184812</v>
      </c>
      <c r="J14">
        <f>_xlfn.IFNA(_xlfn.XLOOKUP(_xlfn.TEXTJOIN("",TRUE,'Table1 Input'!K$1,'Table1 Input'!$B14),'Joint tables'!$E$1:$E$507,'Joint tables'!$F$1:$F$507),0)</f>
        <v>127173</v>
      </c>
      <c r="K14">
        <f>_xlfn.IFNA(_xlfn.XLOOKUP(_xlfn.TEXTJOIN("",TRUE,'Table1 Input'!L$1,'Table1 Input'!$B14),'Joint tables'!$E$1:$E$507,'Joint tables'!$F$1:$F$507),0)</f>
        <v>140759</v>
      </c>
      <c r="L14">
        <f>_xlfn.IFNA(_xlfn.XLOOKUP(_xlfn.TEXTJOIN("",TRUE,'Table1 Input'!M$1,'Table1 Input'!$B14),'Joint tables'!$E$1:$E$507,'Joint tables'!$F$1:$F$507),0)</f>
        <v>93890</v>
      </c>
      <c r="M14">
        <f>_xlfn.IFNA(_xlfn.XLOOKUP(_xlfn.TEXTJOIN("",TRUE,'Table1 Input'!N$1,'Table1 Input'!$B14),'Joint tables'!$E$1:$E$507,'Joint tables'!$F$1:$F$507),0)</f>
        <v>95920</v>
      </c>
      <c r="N14">
        <f>_xlfn.IFNA(_xlfn.XLOOKUP(_xlfn.TEXTJOIN("",TRUE,'Table1 Input'!O$1,'Table1 Input'!$B14),'Joint tables'!$E$1:$E$507,'Joint tables'!$F$1:$F$507),0)</f>
        <v>87949</v>
      </c>
      <c r="O14">
        <f>_xlfn.IFNA(_xlfn.XLOOKUP(_xlfn.TEXTJOIN("",TRUE,'Table1 Input'!P$1,'Table1 Input'!$B14),'Joint tables'!$E$1:$E$507,'Joint tables'!$F$1:$F$507),0)</f>
        <v>235434</v>
      </c>
      <c r="P14">
        <f>_xlfn.IFNA(_xlfn.XLOOKUP(_xlfn.TEXTJOIN("",TRUE,'Table1 Input'!Q$1,'Table1 Input'!$B14),'Joint tables'!$E$1:$E$507,'Joint tables'!$F$1:$F$507),0)</f>
        <v>159046</v>
      </c>
      <c r="Q14">
        <f>_xlfn.IFNA(_xlfn.XLOOKUP(_xlfn.TEXTJOIN("",TRUE,'Table1 Input'!R$1,'Table1 Input'!$B14),'Joint tables'!$E$1:$E$507,'Joint tables'!$F$1:$F$507),0)</f>
        <v>148198</v>
      </c>
      <c r="R14">
        <f>_xlfn.IFNA(_xlfn.XLOOKUP(_xlfn.TEXTJOIN("",TRUE,'Table1 Input'!S$1,'Table1 Input'!$B14),'Joint tables'!$E$1:$E$507,'Joint tables'!$F$1:$F$507),0)</f>
        <v>413565</v>
      </c>
    </row>
    <row r="15" spans="1:20" x14ac:dyDescent="0.25">
      <c r="A15" t="str">
        <f>_xlfn.XLOOKUP(B15,wasteprojectionmodel_actuals_20!D:D,wasteprojectionmodel_actuals_20!C:C)</f>
        <v>Organics</v>
      </c>
      <c r="B15" t="s">
        <v>31</v>
      </c>
      <c r="C15">
        <f>_xlfn.IFNA(_xlfn.XLOOKUP(_xlfn.TEXTJOIN("",TRUE,'Table1 Input'!D$1,'Table1 Input'!$B15),'Joint tables'!$E$1:$E$507,'Joint tables'!$F$1:$F$507),0)</f>
        <v>84001</v>
      </c>
      <c r="D15">
        <f>_xlfn.IFNA(_xlfn.XLOOKUP(_xlfn.TEXTJOIN("",TRUE,'Table1 Input'!E$1,'Table1 Input'!$B15),'Joint tables'!$E$1:$E$507,'Joint tables'!$F$1:$F$507),0)</f>
        <v>179412</v>
      </c>
      <c r="E15">
        <f>_xlfn.IFNA(_xlfn.XLOOKUP(_xlfn.TEXTJOIN("",TRUE,'Table1 Input'!F$1,'Table1 Input'!$B15),'Joint tables'!$E$1:$E$507,'Joint tables'!$F$1:$F$507),0)</f>
        <v>121329.9</v>
      </c>
      <c r="F15">
        <f>_xlfn.IFNA(_xlfn.XLOOKUP(_xlfn.TEXTJOIN("",TRUE,'Table1 Input'!G$1,'Table1 Input'!$B15),'Joint tables'!$E$1:$E$507,'Joint tables'!$F$1:$F$507),0)</f>
        <v>157544.9</v>
      </c>
      <c r="G15">
        <f>_xlfn.IFNA(_xlfn.XLOOKUP(_xlfn.TEXTJOIN("",TRUE,'Table1 Input'!H$1,'Table1 Input'!$B15),'Joint tables'!$E$1:$E$507,'Joint tables'!$F$1:$F$507),0)</f>
        <v>162923.6</v>
      </c>
      <c r="H15">
        <f>_xlfn.IFNA(_xlfn.XLOOKUP(_xlfn.TEXTJOIN("",TRUE,'Table1 Input'!I$1,'Table1 Input'!$B15),'Joint tables'!$E$1:$E$507,'Joint tables'!$F$1:$F$507),0)</f>
        <v>106958.6</v>
      </c>
      <c r="I15">
        <f>_xlfn.IFNA(_xlfn.XLOOKUP(_xlfn.TEXTJOIN("",TRUE,'Table1 Input'!J$1,'Table1 Input'!$B15),'Joint tables'!$E$1:$E$507,'Joint tables'!$F$1:$F$507),0)</f>
        <v>112536</v>
      </c>
      <c r="J15">
        <f>_xlfn.IFNA(_xlfn.XLOOKUP(_xlfn.TEXTJOIN("",TRUE,'Table1 Input'!K$1,'Table1 Input'!$B15),'Joint tables'!$E$1:$E$507,'Joint tables'!$F$1:$F$507),0)</f>
        <v>129429.7</v>
      </c>
      <c r="K15">
        <f>_xlfn.IFNA(_xlfn.XLOOKUP(_xlfn.TEXTJOIN("",TRUE,'Table1 Input'!L$1,'Table1 Input'!$B15),'Joint tables'!$E$1:$E$507,'Joint tables'!$F$1:$F$507),0)</f>
        <v>117953.7</v>
      </c>
      <c r="L15">
        <f>_xlfn.IFNA(_xlfn.XLOOKUP(_xlfn.TEXTJOIN("",TRUE,'Table1 Input'!M$1,'Table1 Input'!$B15),'Joint tables'!$E$1:$E$507,'Joint tables'!$F$1:$F$507),0)</f>
        <v>193828.65</v>
      </c>
      <c r="M15">
        <f>_xlfn.IFNA(_xlfn.XLOOKUP(_xlfn.TEXTJOIN("",TRUE,'Table1 Input'!N$1,'Table1 Input'!$B15),'Joint tables'!$E$1:$E$507,'Joint tables'!$F$1:$F$507),0)</f>
        <v>203710.4</v>
      </c>
      <c r="N15">
        <f>_xlfn.IFNA(_xlfn.XLOOKUP(_xlfn.TEXTJOIN("",TRUE,'Table1 Input'!O$1,'Table1 Input'!$B15),'Joint tables'!$E$1:$E$507,'Joint tables'!$F$1:$F$507),0)</f>
        <v>227405.6</v>
      </c>
      <c r="O15">
        <f>_xlfn.IFNA(_xlfn.XLOOKUP(_xlfn.TEXTJOIN("",TRUE,'Table1 Input'!P$1,'Table1 Input'!$B15),'Joint tables'!$E$1:$E$507,'Joint tables'!$F$1:$F$507),0)</f>
        <v>187632</v>
      </c>
      <c r="P15">
        <f>_xlfn.IFNA(_xlfn.XLOOKUP(_xlfn.TEXTJOIN("",TRUE,'Table1 Input'!Q$1,'Table1 Input'!$B15),'Joint tables'!$E$1:$E$507,'Joint tables'!$F$1:$F$507),0)</f>
        <v>193094</v>
      </c>
      <c r="Q15">
        <f>_xlfn.IFNA(_xlfn.XLOOKUP(_xlfn.TEXTJOIN("",TRUE,'Table1 Input'!R$1,'Table1 Input'!$B15),'Joint tables'!$E$1:$E$507,'Joint tables'!$F$1:$F$507),0)</f>
        <v>202195</v>
      </c>
      <c r="R15">
        <f>_xlfn.IFNA(_xlfn.XLOOKUP(_xlfn.TEXTJOIN("",TRUE,'Table1 Input'!S$1,'Table1 Input'!$B15),'Joint tables'!$E$1:$E$507,'Joint tables'!$F$1:$F$507),0)</f>
        <v>289438</v>
      </c>
    </row>
    <row r="16" spans="1:20" x14ac:dyDescent="0.25">
      <c r="A16" t="str">
        <f>_xlfn.XLOOKUP(B16,wasteprojectionmodel_actuals_20!D:D,wasteprojectionmodel_actuals_20!C:C)</f>
        <v>Paper and cardboard</v>
      </c>
      <c r="B16" t="s">
        <v>33</v>
      </c>
      <c r="C16">
        <f>_xlfn.IFNA(_xlfn.XLOOKUP(_xlfn.TEXTJOIN("",TRUE,'Table1 Input'!D$1,'Table1 Input'!$B16),'Joint tables'!$E$1:$E$507,'Joint tables'!$F$1:$F$507),0)</f>
        <v>408814</v>
      </c>
      <c r="D16">
        <f>_xlfn.IFNA(_xlfn.XLOOKUP(_xlfn.TEXTJOIN("",TRUE,'Table1 Input'!E$1,'Table1 Input'!$B16),'Joint tables'!$E$1:$E$507,'Joint tables'!$F$1:$F$507),0)</f>
        <v>366919</v>
      </c>
      <c r="E16">
        <f>_xlfn.IFNA(_xlfn.XLOOKUP(_xlfn.TEXTJOIN("",TRUE,'Table1 Input'!F$1,'Table1 Input'!$B16),'Joint tables'!$E$1:$E$507,'Joint tables'!$F$1:$F$507),0)</f>
        <v>379546.38</v>
      </c>
      <c r="F16">
        <f>_xlfn.IFNA(_xlfn.XLOOKUP(_xlfn.TEXTJOIN("",TRUE,'Table1 Input'!G$1,'Table1 Input'!$B16),'Joint tables'!$E$1:$E$507,'Joint tables'!$F$1:$F$507),0)</f>
        <v>449376.98</v>
      </c>
      <c r="G16">
        <f>_xlfn.IFNA(_xlfn.XLOOKUP(_xlfn.TEXTJOIN("",TRUE,'Table1 Input'!H$1,'Table1 Input'!$B16),'Joint tables'!$E$1:$E$507,'Joint tables'!$F$1:$F$507),0)</f>
        <v>192303.91999999998</v>
      </c>
      <c r="H16">
        <f>_xlfn.IFNA(_xlfn.XLOOKUP(_xlfn.TEXTJOIN("",TRUE,'Table1 Input'!I$1,'Table1 Input'!$B16),'Joint tables'!$E$1:$E$507,'Joint tables'!$F$1:$F$507),0)</f>
        <v>211481.91999999998</v>
      </c>
      <c r="I16">
        <f>_xlfn.IFNA(_xlfn.XLOOKUP(_xlfn.TEXTJOIN("",TRUE,'Table1 Input'!J$1,'Table1 Input'!$B16),'Joint tables'!$E$1:$E$507,'Joint tables'!$F$1:$F$507),0)</f>
        <v>277662.2</v>
      </c>
      <c r="J16">
        <f>_xlfn.IFNA(_xlfn.XLOOKUP(_xlfn.TEXTJOIN("",TRUE,'Table1 Input'!K$1,'Table1 Input'!$B16),'Joint tables'!$E$1:$E$507,'Joint tables'!$F$1:$F$507),0)</f>
        <v>635293.14</v>
      </c>
      <c r="K16">
        <f>_xlfn.IFNA(_xlfn.XLOOKUP(_xlfn.TEXTJOIN("",TRUE,'Table1 Input'!L$1,'Table1 Input'!$B16),'Joint tables'!$E$1:$E$507,'Joint tables'!$F$1:$F$507),0)</f>
        <v>621051.14</v>
      </c>
      <c r="L16">
        <f>_xlfn.IFNA(_xlfn.XLOOKUP(_xlfn.TEXTJOIN("",TRUE,'Table1 Input'!M$1,'Table1 Input'!$B16),'Joint tables'!$E$1:$E$507,'Joint tables'!$F$1:$F$507),0)</f>
        <v>210298.13</v>
      </c>
      <c r="M16">
        <f>_xlfn.IFNA(_xlfn.XLOOKUP(_xlfn.TEXTJOIN("",TRUE,'Table1 Input'!N$1,'Table1 Input'!$B16),'Joint tables'!$E$1:$E$507,'Joint tables'!$F$1:$F$507),0)</f>
        <v>515963.48000000004</v>
      </c>
      <c r="N16">
        <f>_xlfn.IFNA(_xlfn.XLOOKUP(_xlfn.TEXTJOIN("",TRUE,'Table1 Input'!O$1,'Table1 Input'!$B16),'Joint tables'!$E$1:$E$507,'Joint tables'!$F$1:$F$507),0)</f>
        <v>485156.12</v>
      </c>
      <c r="O16">
        <f>_xlfn.IFNA(_xlfn.XLOOKUP(_xlfn.TEXTJOIN("",TRUE,'Table1 Input'!P$1,'Table1 Input'!$B16),'Joint tables'!$E$1:$E$507,'Joint tables'!$F$1:$F$507),0)</f>
        <v>513054</v>
      </c>
      <c r="P16">
        <f>_xlfn.IFNA(_xlfn.XLOOKUP(_xlfn.TEXTJOIN("",TRUE,'Table1 Input'!Q$1,'Table1 Input'!$B16),'Joint tables'!$E$1:$E$507,'Joint tables'!$F$1:$F$507),0)</f>
        <v>553108</v>
      </c>
      <c r="Q16">
        <f>_xlfn.IFNA(_xlfn.XLOOKUP(_xlfn.TEXTJOIN("",TRUE,'Table1 Input'!R$1,'Table1 Input'!$B16),'Joint tables'!$E$1:$E$507,'Joint tables'!$F$1:$F$507),0)</f>
        <v>402325</v>
      </c>
      <c r="R16">
        <f>_xlfn.IFNA(_xlfn.XLOOKUP(_xlfn.TEXTJOIN("",TRUE,'Table1 Input'!S$1,'Table1 Input'!$B16),'Joint tables'!$E$1:$E$507,'Joint tables'!$F$1:$F$507),0)</f>
        <v>304509</v>
      </c>
    </row>
    <row r="17" spans="1:18" x14ac:dyDescent="0.25">
      <c r="A17" t="str">
        <f>_xlfn.XLOOKUP(B17,wasteprojectionmodel_actuals_20!D:D,wasteprojectionmodel_actuals_20!C:C)</f>
        <v>Paper and cardboard</v>
      </c>
      <c r="B17" t="s">
        <v>34</v>
      </c>
      <c r="C17">
        <f>_xlfn.IFNA(_xlfn.XLOOKUP(_xlfn.TEXTJOIN("",TRUE,'Table1 Input'!D$1,'Table1 Input'!$B17),'Joint tables'!$E$1:$E$507,'Joint tables'!$F$1:$F$507),0)</f>
        <v>175611</v>
      </c>
      <c r="D17">
        <f>_xlfn.IFNA(_xlfn.XLOOKUP(_xlfn.TEXTJOIN("",TRUE,'Table1 Input'!E$1,'Table1 Input'!$B17),'Joint tables'!$E$1:$E$507,'Joint tables'!$F$1:$F$507),0)</f>
        <v>93801</v>
      </c>
      <c r="E17">
        <f>_xlfn.IFNA(_xlfn.XLOOKUP(_xlfn.TEXTJOIN("",TRUE,'Table1 Input'!F$1,'Table1 Input'!$B17),'Joint tables'!$E$1:$E$507,'Joint tables'!$F$1:$F$507),0)</f>
        <v>85782</v>
      </c>
      <c r="F17">
        <f>_xlfn.IFNA(_xlfn.XLOOKUP(_xlfn.TEXTJOIN("",TRUE,'Table1 Input'!G$1,'Table1 Input'!$B17),'Joint tables'!$E$1:$E$507,'Joint tables'!$F$1:$F$507),0)</f>
        <v>347025</v>
      </c>
      <c r="G17">
        <f>_xlfn.IFNA(_xlfn.XLOOKUP(_xlfn.TEXTJOIN("",TRUE,'Table1 Input'!H$1,'Table1 Input'!$B17),'Joint tables'!$E$1:$E$507,'Joint tables'!$F$1:$F$507),0)</f>
        <v>65453</v>
      </c>
      <c r="H17">
        <f>_xlfn.IFNA(_xlfn.XLOOKUP(_xlfn.TEXTJOIN("",TRUE,'Table1 Input'!I$1,'Table1 Input'!$B17),'Joint tables'!$E$1:$E$507,'Joint tables'!$F$1:$F$507),0)</f>
        <v>27000</v>
      </c>
      <c r="I17">
        <f>_xlfn.IFNA(_xlfn.XLOOKUP(_xlfn.TEXTJOIN("",TRUE,'Table1 Input'!J$1,'Table1 Input'!$B17),'Joint tables'!$E$1:$E$507,'Joint tables'!$F$1:$F$507),0)</f>
        <v>9381</v>
      </c>
      <c r="J17">
        <f>_xlfn.IFNA(_xlfn.XLOOKUP(_xlfn.TEXTJOIN("",TRUE,'Table1 Input'!K$1,'Table1 Input'!$B17),'Joint tables'!$E$1:$E$507,'Joint tables'!$F$1:$F$507),0)</f>
        <v>31040</v>
      </c>
      <c r="K17">
        <f>_xlfn.IFNA(_xlfn.XLOOKUP(_xlfn.TEXTJOIN("",TRUE,'Table1 Input'!L$1,'Table1 Input'!$B17),'Joint tables'!$E$1:$E$507,'Joint tables'!$F$1:$F$507),0)</f>
        <v>23743</v>
      </c>
      <c r="L17">
        <f>_xlfn.IFNA(_xlfn.XLOOKUP(_xlfn.TEXTJOIN("",TRUE,'Table1 Input'!M$1,'Table1 Input'!$B17),'Joint tables'!$E$1:$E$507,'Joint tables'!$F$1:$F$507),0)</f>
        <v>7939</v>
      </c>
      <c r="M17">
        <f>_xlfn.IFNA(_xlfn.XLOOKUP(_xlfn.TEXTJOIN("",TRUE,'Table1 Input'!N$1,'Table1 Input'!$B17),'Joint tables'!$E$1:$E$507,'Joint tables'!$F$1:$F$507),0)</f>
        <v>30186</v>
      </c>
      <c r="N17">
        <f>_xlfn.IFNA(_xlfn.XLOOKUP(_xlfn.TEXTJOIN("",TRUE,'Table1 Input'!O$1,'Table1 Input'!$B17),'Joint tables'!$E$1:$E$507,'Joint tables'!$F$1:$F$507),0)</f>
        <v>129382</v>
      </c>
      <c r="O17">
        <f>_xlfn.IFNA(_xlfn.XLOOKUP(_xlfn.TEXTJOIN("",TRUE,'Table1 Input'!P$1,'Table1 Input'!$B17),'Joint tables'!$E$1:$E$507,'Joint tables'!$F$1:$F$507),0)</f>
        <v>120541</v>
      </c>
      <c r="P17">
        <f>_xlfn.IFNA(_xlfn.XLOOKUP(_xlfn.TEXTJOIN("",TRUE,'Table1 Input'!Q$1,'Table1 Input'!$B17),'Joint tables'!$E$1:$E$507,'Joint tables'!$F$1:$F$507),0)</f>
        <v>58171</v>
      </c>
      <c r="Q17">
        <f>_xlfn.IFNA(_xlfn.XLOOKUP(_xlfn.TEXTJOIN("",TRUE,'Table1 Input'!R$1,'Table1 Input'!$B17),'Joint tables'!$E$1:$E$507,'Joint tables'!$F$1:$F$507),0)</f>
        <v>23725</v>
      </c>
      <c r="R17">
        <f>_xlfn.IFNA(_xlfn.XLOOKUP(_xlfn.TEXTJOIN("",TRUE,'Table1 Input'!S$1,'Table1 Input'!$B17),'Joint tables'!$E$1:$E$507,'Joint tables'!$F$1:$F$507),0)</f>
        <v>20977</v>
      </c>
    </row>
    <row r="18" spans="1:18" x14ac:dyDescent="0.25">
      <c r="A18" t="str">
        <f>_xlfn.XLOOKUP(B18,wasteprojectionmodel_actuals_20!D:D,wasteprojectionmodel_actuals_20!C:C)</f>
        <v>Paper and cardboard</v>
      </c>
      <c r="B18" t="s">
        <v>35</v>
      </c>
      <c r="C18">
        <f>_xlfn.IFNA(_xlfn.XLOOKUP(_xlfn.TEXTJOIN("",TRUE,'Table1 Input'!D$1,'Table1 Input'!$B18),'Joint tables'!$E$1:$E$507,'Joint tables'!$F$1:$F$507),0)</f>
        <v>10004</v>
      </c>
      <c r="D18">
        <f>_xlfn.IFNA(_xlfn.XLOOKUP(_xlfn.TEXTJOIN("",TRUE,'Table1 Input'!E$1,'Table1 Input'!$B18),'Joint tables'!$E$1:$E$507,'Joint tables'!$F$1:$F$507),0)</f>
        <v>136367</v>
      </c>
      <c r="E18">
        <f>_xlfn.IFNA(_xlfn.XLOOKUP(_xlfn.TEXTJOIN("",TRUE,'Table1 Input'!F$1,'Table1 Input'!$B18),'Joint tables'!$E$1:$E$507,'Joint tables'!$F$1:$F$507),0)</f>
        <v>163881</v>
      </c>
      <c r="F18">
        <f>_xlfn.IFNA(_xlfn.XLOOKUP(_xlfn.TEXTJOIN("",TRUE,'Table1 Input'!G$1,'Table1 Input'!$B18),'Joint tables'!$E$1:$E$507,'Joint tables'!$F$1:$F$507),0)</f>
        <v>26130</v>
      </c>
      <c r="G18">
        <f>_xlfn.IFNA(_xlfn.XLOOKUP(_xlfn.TEXTJOIN("",TRUE,'Table1 Input'!H$1,'Table1 Input'!$B18),'Joint tables'!$E$1:$E$507,'Joint tables'!$F$1:$F$507),0)</f>
        <v>545156</v>
      </c>
      <c r="H18">
        <f>_xlfn.IFNA(_xlfn.XLOOKUP(_xlfn.TEXTJOIN("",TRUE,'Table1 Input'!I$1,'Table1 Input'!$B18),'Joint tables'!$E$1:$E$507,'Joint tables'!$F$1:$F$507),0)</f>
        <v>589959</v>
      </c>
      <c r="I18">
        <f>_xlfn.IFNA(_xlfn.XLOOKUP(_xlfn.TEXTJOIN("",TRUE,'Table1 Input'!J$1,'Table1 Input'!$B18),'Joint tables'!$E$1:$E$507,'Joint tables'!$F$1:$F$507),0)</f>
        <v>682321</v>
      </c>
      <c r="J18">
        <f>_xlfn.IFNA(_xlfn.XLOOKUP(_xlfn.TEXTJOIN("",TRUE,'Table1 Input'!K$1,'Table1 Input'!$B18),'Joint tables'!$E$1:$E$507,'Joint tables'!$F$1:$F$507),0)</f>
        <v>84717</v>
      </c>
      <c r="K18">
        <f>_xlfn.IFNA(_xlfn.XLOOKUP(_xlfn.TEXTJOIN("",TRUE,'Table1 Input'!L$1,'Table1 Input'!$B18),'Joint tables'!$E$1:$E$507,'Joint tables'!$F$1:$F$507),0)</f>
        <v>123126</v>
      </c>
      <c r="L18">
        <f>_xlfn.IFNA(_xlfn.XLOOKUP(_xlfn.TEXTJOIN("",TRUE,'Table1 Input'!M$1,'Table1 Input'!$B18),'Joint tables'!$E$1:$E$507,'Joint tables'!$F$1:$F$507),0)</f>
        <v>512779</v>
      </c>
      <c r="M18">
        <f>_xlfn.IFNA(_xlfn.XLOOKUP(_xlfn.TEXTJOIN("",TRUE,'Table1 Input'!N$1,'Table1 Input'!$B18),'Joint tables'!$E$1:$E$507,'Joint tables'!$F$1:$F$507),0)</f>
        <v>138211</v>
      </c>
      <c r="N18">
        <f>_xlfn.IFNA(_xlfn.XLOOKUP(_xlfn.TEXTJOIN("",TRUE,'Table1 Input'!O$1,'Table1 Input'!$B18),'Joint tables'!$E$1:$E$507,'Joint tables'!$F$1:$F$507),0)</f>
        <v>146114</v>
      </c>
      <c r="O18">
        <f>_xlfn.IFNA(_xlfn.XLOOKUP(_xlfn.TEXTJOIN("",TRUE,'Table1 Input'!P$1,'Table1 Input'!$B18),'Joint tables'!$E$1:$E$507,'Joint tables'!$F$1:$F$507),0)</f>
        <v>38812</v>
      </c>
      <c r="P18">
        <f>_xlfn.IFNA(_xlfn.XLOOKUP(_xlfn.TEXTJOIN("",TRUE,'Table1 Input'!Q$1,'Table1 Input'!$B18),'Joint tables'!$E$1:$E$507,'Joint tables'!$F$1:$F$507),0)</f>
        <v>125031</v>
      </c>
      <c r="Q18">
        <f>_xlfn.IFNA(_xlfn.XLOOKUP(_xlfn.TEXTJOIN("",TRUE,'Table1 Input'!R$1,'Table1 Input'!$B18),'Joint tables'!$E$1:$E$507,'Joint tables'!$F$1:$F$507),0)</f>
        <v>132248</v>
      </c>
      <c r="R18">
        <f>_xlfn.IFNA(_xlfn.XLOOKUP(_xlfn.TEXTJOIN("",TRUE,'Table1 Input'!S$1,'Table1 Input'!$B18),'Joint tables'!$E$1:$E$507,'Joint tables'!$F$1:$F$507),0)</f>
        <v>254236</v>
      </c>
    </row>
    <row r="19" spans="1:18" x14ac:dyDescent="0.25">
      <c r="A19" t="str">
        <f>_xlfn.XLOOKUP(B19,wasteprojectionmodel_actuals_20!D:D,wasteprojectionmodel_actuals_20!C:C)</f>
        <v>Paper and cardboard</v>
      </c>
      <c r="B19" t="s">
        <v>36</v>
      </c>
      <c r="C19">
        <f>_xlfn.IFNA(_xlfn.XLOOKUP(_xlfn.TEXTJOIN("",TRUE,'Table1 Input'!D$1,'Table1 Input'!$B19),'Joint tables'!$E$1:$E$507,'Joint tables'!$F$1:$F$507),0)</f>
        <v>224926</v>
      </c>
      <c r="D19">
        <f>_xlfn.IFNA(_xlfn.XLOOKUP(_xlfn.TEXTJOIN("",TRUE,'Table1 Input'!E$1,'Table1 Input'!$B19),'Joint tables'!$E$1:$E$507,'Joint tables'!$F$1:$F$507),0)</f>
        <v>56355</v>
      </c>
      <c r="E19">
        <f>_xlfn.IFNA(_xlfn.XLOOKUP(_xlfn.TEXTJOIN("",TRUE,'Table1 Input'!F$1,'Table1 Input'!$B19),'Joint tables'!$E$1:$E$507,'Joint tables'!$F$1:$F$507),0)</f>
        <v>89265</v>
      </c>
      <c r="F19">
        <f>_xlfn.IFNA(_xlfn.XLOOKUP(_xlfn.TEXTJOIN("",TRUE,'Table1 Input'!G$1,'Table1 Input'!$B19),'Joint tables'!$E$1:$E$507,'Joint tables'!$F$1:$F$507),0)</f>
        <v>3413</v>
      </c>
      <c r="G19">
        <f>_xlfn.IFNA(_xlfn.XLOOKUP(_xlfn.TEXTJOIN("",TRUE,'Table1 Input'!H$1,'Table1 Input'!$B19),'Joint tables'!$E$1:$E$507,'Joint tables'!$F$1:$F$507),0)</f>
        <v>981</v>
      </c>
      <c r="H19">
        <f>_xlfn.IFNA(_xlfn.XLOOKUP(_xlfn.TEXTJOIN("",TRUE,'Table1 Input'!I$1,'Table1 Input'!$B19),'Joint tables'!$E$1:$E$507,'Joint tables'!$F$1:$F$507),0)</f>
        <v>8297</v>
      </c>
      <c r="I19">
        <f>_xlfn.IFNA(_xlfn.XLOOKUP(_xlfn.TEXTJOIN("",TRUE,'Table1 Input'!J$1,'Table1 Input'!$B19),'Joint tables'!$E$1:$E$507,'Joint tables'!$F$1:$F$507),0)</f>
        <v>49936</v>
      </c>
      <c r="J19">
        <f>_xlfn.IFNA(_xlfn.XLOOKUP(_xlfn.TEXTJOIN("",TRUE,'Table1 Input'!K$1,'Table1 Input'!$B19),'Joint tables'!$E$1:$E$507,'Joint tables'!$F$1:$F$507),0)</f>
        <v>32593</v>
      </c>
      <c r="K19">
        <f>_xlfn.IFNA(_xlfn.XLOOKUP(_xlfn.TEXTJOIN("",TRUE,'Table1 Input'!L$1,'Table1 Input'!$B19),'Joint tables'!$E$1:$E$507,'Joint tables'!$F$1:$F$507),0)</f>
        <v>0</v>
      </c>
      <c r="L19">
        <f>_xlfn.IFNA(_xlfn.XLOOKUP(_xlfn.TEXTJOIN("",TRUE,'Table1 Input'!M$1,'Table1 Input'!$B19),'Joint tables'!$E$1:$E$507,'Joint tables'!$F$1:$F$507),0)</f>
        <v>146440</v>
      </c>
      <c r="M19">
        <f>_xlfn.IFNA(_xlfn.XLOOKUP(_xlfn.TEXTJOIN("",TRUE,'Table1 Input'!N$1,'Table1 Input'!$B19),'Joint tables'!$E$1:$E$507,'Joint tables'!$F$1:$F$507),0)</f>
        <v>173023</v>
      </c>
      <c r="N19">
        <f>_xlfn.IFNA(_xlfn.XLOOKUP(_xlfn.TEXTJOIN("",TRUE,'Table1 Input'!O$1,'Table1 Input'!$B19),'Joint tables'!$E$1:$E$507,'Joint tables'!$F$1:$F$507),0)</f>
        <v>24293</v>
      </c>
      <c r="O19">
        <f>_xlfn.IFNA(_xlfn.XLOOKUP(_xlfn.TEXTJOIN("",TRUE,'Table1 Input'!P$1,'Table1 Input'!$B19),'Joint tables'!$E$1:$E$507,'Joint tables'!$F$1:$F$507),0)</f>
        <v>173752</v>
      </c>
      <c r="P19">
        <f>_xlfn.IFNA(_xlfn.XLOOKUP(_xlfn.TEXTJOIN("",TRUE,'Table1 Input'!Q$1,'Table1 Input'!$B19),'Joint tables'!$E$1:$E$507,'Joint tables'!$F$1:$F$507),0)</f>
        <v>29099</v>
      </c>
      <c r="Q19">
        <f>_xlfn.IFNA(_xlfn.XLOOKUP(_xlfn.TEXTJOIN("",TRUE,'Table1 Input'!R$1,'Table1 Input'!$B19),'Joint tables'!$E$1:$E$507,'Joint tables'!$F$1:$F$507),0)</f>
        <v>140854</v>
      </c>
      <c r="R19">
        <f>_xlfn.IFNA(_xlfn.XLOOKUP(_xlfn.TEXTJOIN("",TRUE,'Table1 Input'!S$1,'Table1 Input'!$B19),'Joint tables'!$E$1:$E$507,'Joint tables'!$F$1:$F$507),0)</f>
        <v>37824</v>
      </c>
    </row>
    <row r="20" spans="1:18" x14ac:dyDescent="0.25">
      <c r="A20" t="str">
        <f>_xlfn.XLOOKUP(B20,wasteprojectionmodel_actuals_20!D:D,wasteprojectionmodel_actuals_20!C:C)</f>
        <v>Textiles</v>
      </c>
      <c r="B20" t="s">
        <v>38</v>
      </c>
      <c r="C20">
        <f>_xlfn.IFNA(_xlfn.XLOOKUP(_xlfn.TEXTJOIN("",TRUE,'Table1 Input'!D$1,'Table1 Input'!$B20),'Joint tables'!$E$1:$E$507,'Joint tables'!$F$1:$F$507),0)</f>
        <v>5000</v>
      </c>
      <c r="D20">
        <f>_xlfn.IFNA(_xlfn.XLOOKUP(_xlfn.TEXTJOIN("",TRUE,'Table1 Input'!E$1,'Table1 Input'!$B20),'Joint tables'!$E$1:$E$507,'Joint tables'!$F$1:$F$507),0)</f>
        <v>0</v>
      </c>
      <c r="E20">
        <f>_xlfn.IFNA(_xlfn.XLOOKUP(_xlfn.TEXTJOIN("",TRUE,'Table1 Input'!F$1,'Table1 Input'!$B20),'Joint tables'!$E$1:$E$507,'Joint tables'!$F$1:$F$507),0)</f>
        <v>0</v>
      </c>
      <c r="F20">
        <f>_xlfn.IFNA(_xlfn.XLOOKUP(_xlfn.TEXTJOIN("",TRUE,'Table1 Input'!G$1,'Table1 Input'!$B20),'Joint tables'!$E$1:$E$507,'Joint tables'!$F$1:$F$507),0)</f>
        <v>0</v>
      </c>
      <c r="G20">
        <f>_xlfn.IFNA(_xlfn.XLOOKUP(_xlfn.TEXTJOIN("",TRUE,'Table1 Input'!H$1,'Table1 Input'!$B20),'Joint tables'!$E$1:$E$507,'Joint tables'!$F$1:$F$507),0)</f>
        <v>500</v>
      </c>
      <c r="H20">
        <f>_xlfn.IFNA(_xlfn.XLOOKUP(_xlfn.TEXTJOIN("",TRUE,'Table1 Input'!I$1,'Table1 Input'!$B20),'Joint tables'!$E$1:$E$507,'Joint tables'!$F$1:$F$507),0)</f>
        <v>500</v>
      </c>
      <c r="I20">
        <f>_xlfn.IFNA(_xlfn.XLOOKUP(_xlfn.TEXTJOIN("",TRUE,'Table1 Input'!J$1,'Table1 Input'!$B20),'Joint tables'!$E$1:$E$507,'Joint tables'!$F$1:$F$507),0)</f>
        <v>0</v>
      </c>
      <c r="J20">
        <f>_xlfn.IFNA(_xlfn.XLOOKUP(_xlfn.TEXTJOIN("",TRUE,'Table1 Input'!K$1,'Table1 Input'!$B20),'Joint tables'!$E$1:$E$507,'Joint tables'!$F$1:$F$507),0)</f>
        <v>0</v>
      </c>
      <c r="K20">
        <f>_xlfn.IFNA(_xlfn.XLOOKUP(_xlfn.TEXTJOIN("",TRUE,'Table1 Input'!L$1,'Table1 Input'!$B20),'Joint tables'!$E$1:$E$507,'Joint tables'!$F$1:$F$507),0)</f>
        <v>0</v>
      </c>
      <c r="L20">
        <f>_xlfn.IFNA(_xlfn.XLOOKUP(_xlfn.TEXTJOIN("",TRUE,'Table1 Input'!M$1,'Table1 Input'!$B20),'Joint tables'!$E$1:$E$507,'Joint tables'!$F$1:$F$507),0)</f>
        <v>0</v>
      </c>
      <c r="M20">
        <f>_xlfn.IFNA(_xlfn.XLOOKUP(_xlfn.TEXTJOIN("",TRUE,'Table1 Input'!N$1,'Table1 Input'!$B20),'Joint tables'!$E$1:$E$507,'Joint tables'!$F$1:$F$507),0)</f>
        <v>0</v>
      </c>
      <c r="N20">
        <f>_xlfn.IFNA(_xlfn.XLOOKUP(_xlfn.TEXTJOIN("",TRUE,'Table1 Input'!O$1,'Table1 Input'!$B20),'Joint tables'!$E$1:$E$507,'Joint tables'!$F$1:$F$507),0)</f>
        <v>0</v>
      </c>
      <c r="O20">
        <f>_xlfn.IFNA(_xlfn.XLOOKUP(_xlfn.TEXTJOIN("",TRUE,'Table1 Input'!P$1,'Table1 Input'!$B20),'Joint tables'!$E$1:$E$507,'Joint tables'!$F$1:$F$507),0)</f>
        <v>0</v>
      </c>
      <c r="P20">
        <f>_xlfn.IFNA(_xlfn.XLOOKUP(_xlfn.TEXTJOIN("",TRUE,'Table1 Input'!Q$1,'Table1 Input'!$B20),'Joint tables'!$E$1:$E$507,'Joint tables'!$F$1:$F$507),0)</f>
        <v>250</v>
      </c>
      <c r="Q20">
        <f>_xlfn.IFNA(_xlfn.XLOOKUP(_xlfn.TEXTJOIN("",TRUE,'Table1 Input'!R$1,'Table1 Input'!$B20),'Joint tables'!$E$1:$E$507,'Joint tables'!$F$1:$F$507),0)</f>
        <v>0</v>
      </c>
      <c r="R20">
        <f>_xlfn.IFNA(_xlfn.XLOOKUP(_xlfn.TEXTJOIN("",TRUE,'Table1 Input'!S$1,'Table1 Input'!$B20),'Joint tables'!$E$1:$E$507,'Joint tables'!$F$1:$F$507),0)</f>
        <v>0</v>
      </c>
    </row>
    <row r="21" spans="1:18" x14ac:dyDescent="0.25">
      <c r="A21" t="str">
        <f>_xlfn.XLOOKUP(B21,wasteprojectionmodel_actuals_20!D:D,wasteprojectionmodel_actuals_20!C:C)</f>
        <v>Textiles</v>
      </c>
      <c r="B21" t="s">
        <v>39</v>
      </c>
      <c r="C21">
        <f>_xlfn.IFNA(_xlfn.XLOOKUP(_xlfn.TEXTJOIN("",TRUE,'Table1 Input'!D$1,'Table1 Input'!$B21),'Joint tables'!$E$1:$E$507,'Joint tables'!$F$1:$F$507),0)</f>
        <v>900</v>
      </c>
      <c r="D21">
        <f>_xlfn.IFNA(_xlfn.XLOOKUP(_xlfn.TEXTJOIN("",TRUE,'Table1 Input'!E$1,'Table1 Input'!$B21),'Joint tables'!$E$1:$E$507,'Joint tables'!$F$1:$F$507),0)</f>
        <v>2320</v>
      </c>
      <c r="E21">
        <f>_xlfn.IFNA(_xlfn.XLOOKUP(_xlfn.TEXTJOIN("",TRUE,'Table1 Input'!F$1,'Table1 Input'!$B21),'Joint tables'!$E$1:$E$507,'Joint tables'!$F$1:$F$507),0)</f>
        <v>507.6</v>
      </c>
      <c r="F21">
        <f>_xlfn.IFNA(_xlfn.XLOOKUP(_xlfn.TEXTJOIN("",TRUE,'Table1 Input'!G$1,'Table1 Input'!$B21),'Joint tables'!$E$1:$E$507,'Joint tables'!$F$1:$F$507),0)</f>
        <v>1209.5999999999999</v>
      </c>
      <c r="G21">
        <f>_xlfn.IFNA(_xlfn.XLOOKUP(_xlfn.TEXTJOIN("",TRUE,'Table1 Input'!H$1,'Table1 Input'!$B21),'Joint tables'!$E$1:$E$507,'Joint tables'!$F$1:$F$507),0)</f>
        <v>678.4</v>
      </c>
      <c r="H21">
        <f>_xlfn.IFNA(_xlfn.XLOOKUP(_xlfn.TEXTJOIN("",TRUE,'Table1 Input'!I$1,'Table1 Input'!$B21),'Joint tables'!$E$1:$E$507,'Joint tables'!$F$1:$F$507),0)</f>
        <v>678.4</v>
      </c>
      <c r="I21">
        <f>_xlfn.IFNA(_xlfn.XLOOKUP(_xlfn.TEXTJOIN("",TRUE,'Table1 Input'!J$1,'Table1 Input'!$B21),'Joint tables'!$E$1:$E$507,'Joint tables'!$F$1:$F$507),0)</f>
        <v>1184</v>
      </c>
      <c r="J21">
        <f>_xlfn.IFNA(_xlfn.XLOOKUP(_xlfn.TEXTJOIN("",TRUE,'Table1 Input'!K$1,'Table1 Input'!$B21),'Joint tables'!$E$1:$E$507,'Joint tables'!$F$1:$F$507),0)</f>
        <v>822.8</v>
      </c>
      <c r="K21">
        <f>_xlfn.IFNA(_xlfn.XLOOKUP(_xlfn.TEXTJOIN("",TRUE,'Table1 Input'!L$1,'Table1 Input'!$B21),'Joint tables'!$E$1:$E$507,'Joint tables'!$F$1:$F$507),0)</f>
        <v>1742.8</v>
      </c>
      <c r="L21">
        <f>_xlfn.IFNA(_xlfn.XLOOKUP(_xlfn.TEXTJOIN("",TRUE,'Table1 Input'!M$1,'Table1 Input'!$B21),'Joint tables'!$E$1:$E$507,'Joint tables'!$F$1:$F$507),0)</f>
        <v>302.60000000000002</v>
      </c>
      <c r="M21">
        <f>_xlfn.IFNA(_xlfn.XLOOKUP(_xlfn.TEXTJOIN("",TRUE,'Table1 Input'!N$1,'Table1 Input'!$B21),'Joint tables'!$E$1:$E$507,'Joint tables'!$F$1:$F$507),0)</f>
        <v>369.6</v>
      </c>
      <c r="N21">
        <f>_xlfn.IFNA(_xlfn.XLOOKUP(_xlfn.TEXTJOIN("",TRUE,'Table1 Input'!O$1,'Table1 Input'!$B21),'Joint tables'!$E$1:$E$507,'Joint tables'!$F$1:$F$507),0)</f>
        <v>682.4</v>
      </c>
      <c r="O21">
        <f>_xlfn.IFNA(_xlfn.XLOOKUP(_xlfn.TEXTJOIN("",TRUE,'Table1 Input'!P$1,'Table1 Input'!$B21),'Joint tables'!$E$1:$E$507,'Joint tables'!$F$1:$F$507),0)</f>
        <v>0</v>
      </c>
      <c r="P21">
        <f>_xlfn.IFNA(_xlfn.XLOOKUP(_xlfn.TEXTJOIN("",TRUE,'Table1 Input'!Q$1,'Table1 Input'!$B21),'Joint tables'!$E$1:$E$507,'Joint tables'!$F$1:$F$507),0)</f>
        <v>250</v>
      </c>
      <c r="Q21">
        <f>_xlfn.IFNA(_xlfn.XLOOKUP(_xlfn.TEXTJOIN("",TRUE,'Table1 Input'!R$1,'Table1 Input'!$B21),'Joint tables'!$E$1:$E$507,'Joint tables'!$F$1:$F$507),0)</f>
        <v>32000</v>
      </c>
      <c r="R21">
        <f>_xlfn.IFNA(_xlfn.XLOOKUP(_xlfn.TEXTJOIN("",TRUE,'Table1 Input'!S$1,'Table1 Input'!$B21),'Joint tables'!$E$1:$E$507,'Joint tables'!$F$1:$F$507),0)</f>
        <v>33184</v>
      </c>
    </row>
    <row r="22" spans="1:18" x14ac:dyDescent="0.25">
      <c r="A22" t="str">
        <f>_xlfn.XLOOKUP(B22,wasteprojectionmodel_actuals_20!D:D,wasteprojectionmodel_actuals_20!C:C)</f>
        <v>Tyres and rubber</v>
      </c>
      <c r="B22" t="s">
        <v>41</v>
      </c>
      <c r="C22">
        <f>_xlfn.IFNA(_xlfn.XLOOKUP(_xlfn.TEXTJOIN("",TRUE,'Table1 Input'!D$1,'Table1 Input'!$B22),'Joint tables'!$E$1:$E$507,'Joint tables'!$F$1:$F$507),0)</f>
        <v>2586</v>
      </c>
      <c r="D22">
        <f>_xlfn.IFNA(_xlfn.XLOOKUP(_xlfn.TEXTJOIN("",TRUE,'Table1 Input'!E$1,'Table1 Input'!$B22),'Joint tables'!$E$1:$E$507,'Joint tables'!$F$1:$F$507),0)</f>
        <v>0</v>
      </c>
      <c r="E22">
        <f>_xlfn.IFNA(_xlfn.XLOOKUP(_xlfn.TEXTJOIN("",TRUE,'Table1 Input'!F$1,'Table1 Input'!$B22),'Joint tables'!$E$1:$E$507,'Joint tables'!$F$1:$F$507),0)</f>
        <v>0</v>
      </c>
      <c r="F22">
        <f>_xlfn.IFNA(_xlfn.XLOOKUP(_xlfn.TEXTJOIN("",TRUE,'Table1 Input'!G$1,'Table1 Input'!$B22),'Joint tables'!$E$1:$E$507,'Joint tables'!$F$1:$F$507),0)</f>
        <v>0</v>
      </c>
      <c r="G22">
        <f>_xlfn.IFNA(_xlfn.XLOOKUP(_xlfn.TEXTJOIN("",TRUE,'Table1 Input'!H$1,'Table1 Input'!$B22),'Joint tables'!$E$1:$E$507,'Joint tables'!$F$1:$F$507),0)</f>
        <v>0</v>
      </c>
      <c r="H22">
        <f>_xlfn.IFNA(_xlfn.XLOOKUP(_xlfn.TEXTJOIN("",TRUE,'Table1 Input'!I$1,'Table1 Input'!$B22),'Joint tables'!$E$1:$E$507,'Joint tables'!$F$1:$F$507),0)</f>
        <v>0</v>
      </c>
      <c r="I22">
        <f>_xlfn.IFNA(_xlfn.XLOOKUP(_xlfn.TEXTJOIN("",TRUE,'Table1 Input'!J$1,'Table1 Input'!$B22),'Joint tables'!$E$1:$E$507,'Joint tables'!$F$1:$F$507),0)</f>
        <v>8783</v>
      </c>
      <c r="J22">
        <f>_xlfn.IFNA(_xlfn.XLOOKUP(_xlfn.TEXTJOIN("",TRUE,'Table1 Input'!K$1,'Table1 Input'!$B22),'Joint tables'!$E$1:$E$507,'Joint tables'!$F$1:$F$507),0)</f>
        <v>8046</v>
      </c>
      <c r="K22">
        <f>_xlfn.IFNA(_xlfn.XLOOKUP(_xlfn.TEXTJOIN("",TRUE,'Table1 Input'!L$1,'Table1 Input'!$B22),'Joint tables'!$E$1:$E$507,'Joint tables'!$F$1:$F$507),0)</f>
        <v>7718</v>
      </c>
      <c r="L22">
        <f>_xlfn.IFNA(_xlfn.XLOOKUP(_xlfn.TEXTJOIN("",TRUE,'Table1 Input'!M$1,'Table1 Input'!$B22),'Joint tables'!$E$1:$E$507,'Joint tables'!$F$1:$F$507),0)</f>
        <v>0</v>
      </c>
      <c r="M22">
        <f>_xlfn.IFNA(_xlfn.XLOOKUP(_xlfn.TEXTJOIN("",TRUE,'Table1 Input'!N$1,'Table1 Input'!$B22),'Joint tables'!$E$1:$E$507,'Joint tables'!$F$1:$F$507),0)</f>
        <v>0</v>
      </c>
      <c r="N22">
        <f>_xlfn.IFNA(_xlfn.XLOOKUP(_xlfn.TEXTJOIN("",TRUE,'Table1 Input'!O$1,'Table1 Input'!$B22),'Joint tables'!$E$1:$E$507,'Joint tables'!$F$1:$F$507),0)</f>
        <v>0</v>
      </c>
      <c r="O22">
        <f>_xlfn.IFNA(_xlfn.XLOOKUP(_xlfn.TEXTJOIN("",TRUE,'Table1 Input'!P$1,'Table1 Input'!$B22),'Joint tables'!$E$1:$E$507,'Joint tables'!$F$1:$F$507),0)</f>
        <v>0</v>
      </c>
      <c r="P22">
        <f>_xlfn.IFNA(_xlfn.XLOOKUP(_xlfn.TEXTJOIN("",TRUE,'Table1 Input'!Q$1,'Table1 Input'!$B22),'Joint tables'!$E$1:$E$507,'Joint tables'!$F$1:$F$507),0)</f>
        <v>0</v>
      </c>
      <c r="Q22">
        <f>_xlfn.IFNA(_xlfn.XLOOKUP(_xlfn.TEXTJOIN("",TRUE,'Table1 Input'!R$1,'Table1 Input'!$B22),'Joint tables'!$E$1:$E$507,'Joint tables'!$F$1:$F$507),0)</f>
        <v>0</v>
      </c>
      <c r="R22">
        <f>_xlfn.IFNA(_xlfn.XLOOKUP(_xlfn.TEXTJOIN("",TRUE,'Table1 Input'!S$1,'Table1 Input'!$B22),'Joint tables'!$E$1:$E$507,'Joint tables'!$F$1:$F$507),0)</f>
        <v>0</v>
      </c>
    </row>
    <row r="23" spans="1:18" x14ac:dyDescent="0.25">
      <c r="A23" t="str">
        <f>_xlfn.XLOOKUP(B23,wasteprojectionmodel_actuals_20!D:D,wasteprojectionmodel_actuals_20!C:C)</f>
        <v>Tyres and rubber</v>
      </c>
      <c r="B23" t="s">
        <v>42</v>
      </c>
      <c r="C23">
        <f>_xlfn.IFNA(_xlfn.XLOOKUP(_xlfn.TEXTJOIN("",TRUE,'Table1 Input'!D$1,'Table1 Input'!$B23),'Joint tables'!$E$1:$E$507,'Joint tables'!$F$1:$F$507),0)</f>
        <v>9970</v>
      </c>
      <c r="D23">
        <f>_xlfn.IFNA(_xlfn.XLOOKUP(_xlfn.TEXTJOIN("",TRUE,'Table1 Input'!E$1,'Table1 Input'!$B23),'Joint tables'!$E$1:$E$507,'Joint tables'!$F$1:$F$507),0)</f>
        <v>13632</v>
      </c>
      <c r="E23">
        <f>_xlfn.IFNA(_xlfn.XLOOKUP(_xlfn.TEXTJOIN("",TRUE,'Table1 Input'!F$1,'Table1 Input'!$B23),'Joint tables'!$E$1:$E$507,'Joint tables'!$F$1:$F$507),0)</f>
        <v>6898</v>
      </c>
      <c r="F23">
        <f>_xlfn.IFNA(_xlfn.XLOOKUP(_xlfn.TEXTJOIN("",TRUE,'Table1 Input'!G$1,'Table1 Input'!$B23),'Joint tables'!$E$1:$E$507,'Joint tables'!$F$1:$F$507),0)</f>
        <v>13920</v>
      </c>
      <c r="G23">
        <f>_xlfn.IFNA(_xlfn.XLOOKUP(_xlfn.TEXTJOIN("",TRUE,'Table1 Input'!H$1,'Table1 Input'!$B23),'Joint tables'!$E$1:$E$507,'Joint tables'!$F$1:$F$507),0)</f>
        <v>12146</v>
      </c>
      <c r="H23">
        <f>_xlfn.IFNA(_xlfn.XLOOKUP(_xlfn.TEXTJOIN("",TRUE,'Table1 Input'!I$1,'Table1 Input'!$B23),'Joint tables'!$E$1:$E$507,'Joint tables'!$F$1:$F$507),0)</f>
        <v>13496</v>
      </c>
      <c r="I23">
        <f>_xlfn.IFNA(_xlfn.XLOOKUP(_xlfn.TEXTJOIN("",TRUE,'Table1 Input'!J$1,'Table1 Input'!$B23),'Joint tables'!$E$1:$E$507,'Joint tables'!$F$1:$F$507),0)</f>
        <v>26858</v>
      </c>
      <c r="J23">
        <f>_xlfn.IFNA(_xlfn.XLOOKUP(_xlfn.TEXTJOIN("",TRUE,'Table1 Input'!K$1,'Table1 Input'!$B23),'Joint tables'!$E$1:$E$507,'Joint tables'!$F$1:$F$507),0)</f>
        <v>33120</v>
      </c>
      <c r="K23">
        <f>_xlfn.IFNA(_xlfn.XLOOKUP(_xlfn.TEXTJOIN("",TRUE,'Table1 Input'!L$1,'Table1 Input'!$B23),'Joint tables'!$E$1:$E$507,'Joint tables'!$F$1:$F$507),0)</f>
        <v>19987</v>
      </c>
      <c r="L23">
        <f>_xlfn.IFNA(_xlfn.XLOOKUP(_xlfn.TEXTJOIN("",TRUE,'Table1 Input'!M$1,'Table1 Input'!$B23),'Joint tables'!$E$1:$E$507,'Joint tables'!$F$1:$F$507),0)</f>
        <v>13804</v>
      </c>
      <c r="M23">
        <f>_xlfn.IFNA(_xlfn.XLOOKUP(_xlfn.TEXTJOIN("",TRUE,'Table1 Input'!N$1,'Table1 Input'!$B23),'Joint tables'!$E$1:$E$507,'Joint tables'!$F$1:$F$507),0)</f>
        <v>18880</v>
      </c>
      <c r="N23">
        <f>_xlfn.IFNA(_xlfn.XLOOKUP(_xlfn.TEXTJOIN("",TRUE,'Table1 Input'!O$1,'Table1 Input'!$B23),'Joint tables'!$E$1:$E$507,'Joint tables'!$F$1:$F$507),0)</f>
        <v>18805</v>
      </c>
      <c r="O23">
        <f>_xlfn.IFNA(_xlfn.XLOOKUP(_xlfn.TEXTJOIN("",TRUE,'Table1 Input'!P$1,'Table1 Input'!$B23),'Joint tables'!$E$1:$E$507,'Joint tables'!$F$1:$F$507),0)</f>
        <v>25085</v>
      </c>
      <c r="P23">
        <f>_xlfn.IFNA(_xlfn.XLOOKUP(_xlfn.TEXTJOIN("",TRUE,'Table1 Input'!Q$1,'Table1 Input'!$B23),'Joint tables'!$E$1:$E$507,'Joint tables'!$F$1:$F$507),0)</f>
        <v>17093</v>
      </c>
      <c r="Q23">
        <f>_xlfn.IFNA(_xlfn.XLOOKUP(_xlfn.TEXTJOIN("",TRUE,'Table1 Input'!R$1,'Table1 Input'!$B23),'Joint tables'!$E$1:$E$507,'Joint tables'!$F$1:$F$507),0)</f>
        <v>10263</v>
      </c>
      <c r="R23">
        <f>_xlfn.IFNA(_xlfn.XLOOKUP(_xlfn.TEXTJOIN("",TRUE,'Table1 Input'!S$1,'Table1 Input'!$B23),'Joint tables'!$E$1:$E$507,'Joint tables'!$F$1:$F$507),0)</f>
        <v>23287</v>
      </c>
    </row>
    <row r="24" spans="1:18" x14ac:dyDescent="0.25">
      <c r="A24" t="str">
        <f>_xlfn.XLOOKUP(B24,wasteprojectionmodel_actuals_20!D:D,wasteprojectionmodel_actuals_20!C:C)</f>
        <v>Tyres and rubber</v>
      </c>
      <c r="B24" t="s">
        <v>43</v>
      </c>
      <c r="C24">
        <f>_xlfn.IFNA(_xlfn.XLOOKUP(_xlfn.TEXTJOIN("",TRUE,'Table1 Input'!D$1,'Table1 Input'!$B24),'Joint tables'!$E$1:$E$507,'Joint tables'!$F$1:$F$507),0)</f>
        <v>13777</v>
      </c>
      <c r="D24">
        <f>_xlfn.IFNA(_xlfn.XLOOKUP(_xlfn.TEXTJOIN("",TRUE,'Table1 Input'!E$1,'Table1 Input'!$B24),'Joint tables'!$E$1:$E$507,'Joint tables'!$F$1:$F$507),0)</f>
        <v>9633</v>
      </c>
      <c r="E24">
        <f>_xlfn.IFNA(_xlfn.XLOOKUP(_xlfn.TEXTJOIN("",TRUE,'Table1 Input'!F$1,'Table1 Input'!$B24),'Joint tables'!$E$1:$E$507,'Joint tables'!$F$1:$F$507),0)</f>
        <v>8088</v>
      </c>
      <c r="F24">
        <f>_xlfn.IFNA(_xlfn.XLOOKUP(_xlfn.TEXTJOIN("",TRUE,'Table1 Input'!G$1,'Table1 Input'!$B24),'Joint tables'!$E$1:$E$507,'Joint tables'!$F$1:$F$507),0)</f>
        <v>7908</v>
      </c>
      <c r="G24">
        <f>_xlfn.IFNA(_xlfn.XLOOKUP(_xlfn.TEXTJOIN("",TRUE,'Table1 Input'!H$1,'Table1 Input'!$B24),'Joint tables'!$E$1:$E$507,'Joint tables'!$F$1:$F$507),0)</f>
        <v>13534</v>
      </c>
      <c r="H24">
        <f>_xlfn.IFNA(_xlfn.XLOOKUP(_xlfn.TEXTJOIN("",TRUE,'Table1 Input'!I$1,'Table1 Input'!$B24),'Joint tables'!$E$1:$E$507,'Joint tables'!$F$1:$F$507),0)</f>
        <v>14006</v>
      </c>
      <c r="I24">
        <f>_xlfn.IFNA(_xlfn.XLOOKUP(_xlfn.TEXTJOIN("",TRUE,'Table1 Input'!J$1,'Table1 Input'!$B24),'Joint tables'!$E$1:$E$507,'Joint tables'!$F$1:$F$507),0)</f>
        <v>0</v>
      </c>
      <c r="J24">
        <f>_xlfn.IFNA(_xlfn.XLOOKUP(_xlfn.TEXTJOIN("",TRUE,'Table1 Input'!K$1,'Table1 Input'!$B24),'Joint tables'!$E$1:$E$507,'Joint tables'!$F$1:$F$507),0)</f>
        <v>0</v>
      </c>
      <c r="K24">
        <f>_xlfn.IFNA(_xlfn.XLOOKUP(_xlfn.TEXTJOIN("",TRUE,'Table1 Input'!L$1,'Table1 Input'!$B24),'Joint tables'!$E$1:$E$507,'Joint tables'!$F$1:$F$507),0)</f>
        <v>0</v>
      </c>
      <c r="L24">
        <f>_xlfn.IFNA(_xlfn.XLOOKUP(_xlfn.TEXTJOIN("",TRUE,'Table1 Input'!M$1,'Table1 Input'!$B24),'Joint tables'!$E$1:$E$507,'Joint tables'!$F$1:$F$507),0)</f>
        <v>13152</v>
      </c>
      <c r="M24">
        <f>_xlfn.IFNA(_xlfn.XLOOKUP(_xlfn.TEXTJOIN("",TRUE,'Table1 Input'!N$1,'Table1 Input'!$B24),'Joint tables'!$E$1:$E$507,'Joint tables'!$F$1:$F$507),0)</f>
        <v>21334</v>
      </c>
      <c r="N24">
        <f>_xlfn.IFNA(_xlfn.XLOOKUP(_xlfn.TEXTJOIN("",TRUE,'Table1 Input'!O$1,'Table1 Input'!$B24),'Joint tables'!$E$1:$E$507,'Joint tables'!$F$1:$F$507),0)</f>
        <v>7880</v>
      </c>
      <c r="O24">
        <f>_xlfn.IFNA(_xlfn.XLOOKUP(_xlfn.TEXTJOIN("",TRUE,'Table1 Input'!P$1,'Table1 Input'!$B24),'Joint tables'!$E$1:$E$507,'Joint tables'!$F$1:$F$507),0)</f>
        <v>15581</v>
      </c>
      <c r="P24">
        <f>_xlfn.IFNA(_xlfn.XLOOKUP(_xlfn.TEXTJOIN("",TRUE,'Table1 Input'!Q$1,'Table1 Input'!$B24),'Joint tables'!$E$1:$E$507,'Joint tables'!$F$1:$F$507),0)</f>
        <v>5527</v>
      </c>
      <c r="Q24">
        <f>_xlfn.IFNA(_xlfn.XLOOKUP(_xlfn.TEXTJOIN("",TRUE,'Table1 Input'!R$1,'Table1 Input'!$B24),'Joint tables'!$E$1:$E$507,'Joint tables'!$F$1:$F$507),0)</f>
        <v>14589</v>
      </c>
      <c r="R24">
        <f>_xlfn.IFNA(_xlfn.XLOOKUP(_xlfn.TEXTJOIN("",TRUE,'Table1 Input'!S$1,'Table1 Input'!$B24),'Joint tables'!$E$1:$E$507,'Joint tables'!$F$1:$F$507),0)</f>
        <v>12900</v>
      </c>
    </row>
    <row r="25" spans="1:18" x14ac:dyDescent="0.25">
      <c r="A25" t="str">
        <f>_xlfn.XLOOKUP(B25,wasteprojectionmodel_actuals_20!D:D,wasteprojectionmodel_actuals_20!C:C)</f>
        <v>Aggregate, masonry and soils</v>
      </c>
      <c r="B25" t="s">
        <v>45</v>
      </c>
      <c r="C25">
        <f>_xlfn.IFNA(_xlfn.XLOOKUP(_xlfn.TEXTJOIN("",TRUE,'Table1 Input'!D$1,'Table1 Input'!$B25),'Joint tables'!$E$1:$E$507,'Joint tables'!$F$1:$F$507),0)</f>
        <v>0</v>
      </c>
      <c r="D25">
        <f>_xlfn.IFNA(_xlfn.XLOOKUP(_xlfn.TEXTJOIN("",TRUE,'Table1 Input'!E$1,'Table1 Input'!$B25),'Joint tables'!$E$1:$E$507,'Joint tables'!$F$1:$F$507),0)</f>
        <v>81433</v>
      </c>
      <c r="E25">
        <f>_xlfn.IFNA(_xlfn.XLOOKUP(_xlfn.TEXTJOIN("",TRUE,'Table1 Input'!F$1,'Table1 Input'!$B25),'Joint tables'!$E$1:$E$507,'Joint tables'!$F$1:$F$507),0)</f>
        <v>102874</v>
      </c>
      <c r="F25">
        <f>_xlfn.IFNA(_xlfn.XLOOKUP(_xlfn.TEXTJOIN("",TRUE,'Table1 Input'!G$1,'Table1 Input'!$B25),'Joint tables'!$E$1:$E$507,'Joint tables'!$F$1:$F$507),0)</f>
        <v>109068</v>
      </c>
      <c r="G25">
        <f>_xlfn.IFNA(_xlfn.XLOOKUP(_xlfn.TEXTJOIN("",TRUE,'Table1 Input'!H$1,'Table1 Input'!$B25),'Joint tables'!$E$1:$E$507,'Joint tables'!$F$1:$F$507),0)</f>
        <v>81740</v>
      </c>
      <c r="H25">
        <f>_xlfn.IFNA(_xlfn.XLOOKUP(_xlfn.TEXTJOIN("",TRUE,'Table1 Input'!I$1,'Table1 Input'!$B25),'Joint tables'!$E$1:$E$507,'Joint tables'!$F$1:$F$507),0)</f>
        <v>167101</v>
      </c>
      <c r="I25">
        <f>_xlfn.IFNA(_xlfn.XLOOKUP(_xlfn.TEXTJOIN("",TRUE,'Table1 Input'!J$1,'Table1 Input'!$B25),'Joint tables'!$E$1:$E$507,'Joint tables'!$F$1:$F$507),0)</f>
        <v>243419</v>
      </c>
      <c r="J25">
        <f>_xlfn.IFNA(_xlfn.XLOOKUP(_xlfn.TEXTJOIN("",TRUE,'Table1 Input'!K$1,'Table1 Input'!$B25),'Joint tables'!$E$1:$E$507,'Joint tables'!$F$1:$F$507),0)</f>
        <v>494574</v>
      </c>
      <c r="K25">
        <f>_xlfn.IFNA(_xlfn.XLOOKUP(_xlfn.TEXTJOIN("",TRUE,'Table1 Input'!L$1,'Table1 Input'!$B25),'Joint tables'!$E$1:$E$507,'Joint tables'!$F$1:$F$507),0)</f>
        <v>264926</v>
      </c>
      <c r="L25">
        <f>_xlfn.IFNA(_xlfn.XLOOKUP(_xlfn.TEXTJOIN("",TRUE,'Table1 Input'!M$1,'Table1 Input'!$B25),'Joint tables'!$E$1:$E$507,'Joint tables'!$F$1:$F$507),0)</f>
        <v>865157</v>
      </c>
      <c r="M25">
        <f>_xlfn.IFNA(_xlfn.XLOOKUP(_xlfn.TEXTJOIN("",TRUE,'Table1 Input'!N$1,'Table1 Input'!$B25),'Joint tables'!$E$1:$E$507,'Joint tables'!$F$1:$F$507),0)</f>
        <v>582540</v>
      </c>
      <c r="N25">
        <f>_xlfn.IFNA(_xlfn.XLOOKUP(_xlfn.TEXTJOIN("",TRUE,'Table1 Input'!O$1,'Table1 Input'!$B25),'Joint tables'!$E$1:$E$507,'Joint tables'!$F$1:$F$507),0)</f>
        <v>346551</v>
      </c>
      <c r="O25">
        <f>_xlfn.IFNA(_xlfn.XLOOKUP(_xlfn.TEXTJOIN("",TRUE,'Table1 Input'!P$1,'Table1 Input'!$B25),'Joint tables'!$E$1:$E$507,'Joint tables'!$F$1:$F$507),0)</f>
        <v>552144</v>
      </c>
      <c r="P25">
        <f>_xlfn.IFNA(_xlfn.XLOOKUP(_xlfn.TEXTJOIN("",TRUE,'Table1 Input'!Q$1,'Table1 Input'!$B25),'Joint tables'!$E$1:$E$507,'Joint tables'!$F$1:$F$507),0)</f>
        <v>491306</v>
      </c>
      <c r="Q25">
        <f>_xlfn.IFNA(_xlfn.XLOOKUP(_xlfn.TEXTJOIN("",TRUE,'Table1 Input'!R$1,'Table1 Input'!$B25),'Joint tables'!$E$1:$E$507,'Joint tables'!$F$1:$F$507),0)</f>
        <v>573506</v>
      </c>
      <c r="R25">
        <f>_xlfn.IFNA(_xlfn.XLOOKUP(_xlfn.TEXTJOIN("",TRUE,'Table1 Input'!S$1,'Table1 Input'!$B25),'Joint tables'!$E$1:$E$507,'Joint tables'!$F$1:$F$507),0)</f>
        <v>792341</v>
      </c>
    </row>
    <row r="26" spans="1:18" x14ac:dyDescent="0.25">
      <c r="A26" t="str">
        <f>_xlfn.XLOOKUP(B26,wasteprojectionmodel_actuals_20!D:D,wasteprojectionmodel_actuals_20!C:C)</f>
        <v>Paper and cardboard</v>
      </c>
      <c r="B26" t="s">
        <v>46</v>
      </c>
      <c r="C26">
        <f>_xlfn.IFNA(_xlfn.XLOOKUP(_xlfn.TEXTJOIN("",TRUE,'Table1 Input'!D$1,'Table1 Input'!$B26),'Joint tables'!$E$1:$E$507,'Joint tables'!$F$1:$F$507),0)</f>
        <v>0</v>
      </c>
      <c r="D26">
        <f>_xlfn.IFNA(_xlfn.XLOOKUP(_xlfn.TEXTJOIN("",TRUE,'Table1 Input'!E$1,'Table1 Input'!$B26),'Joint tables'!$E$1:$E$507,'Joint tables'!$F$1:$F$507),0)</f>
        <v>1200</v>
      </c>
      <c r="E26">
        <f>_xlfn.IFNA(_xlfn.XLOOKUP(_xlfn.TEXTJOIN("",TRUE,'Table1 Input'!F$1,'Table1 Input'!$B26),'Joint tables'!$E$1:$E$507,'Joint tables'!$F$1:$F$507),0)</f>
        <v>1208</v>
      </c>
      <c r="F26">
        <f>_xlfn.IFNA(_xlfn.XLOOKUP(_xlfn.TEXTJOIN("",TRUE,'Table1 Input'!G$1,'Table1 Input'!$B26),'Joint tables'!$E$1:$E$507,'Joint tables'!$F$1:$F$507),0)</f>
        <v>37776</v>
      </c>
      <c r="G26">
        <f>_xlfn.IFNA(_xlfn.XLOOKUP(_xlfn.TEXTJOIN("",TRUE,'Table1 Input'!H$1,'Table1 Input'!$B26),'Joint tables'!$E$1:$E$507,'Joint tables'!$F$1:$F$507),0)</f>
        <v>0</v>
      </c>
      <c r="H26">
        <f>_xlfn.IFNA(_xlfn.XLOOKUP(_xlfn.TEXTJOIN("",TRUE,'Table1 Input'!I$1,'Table1 Input'!$B26),'Joint tables'!$E$1:$E$507,'Joint tables'!$F$1:$F$507),0)</f>
        <v>0</v>
      </c>
      <c r="I26">
        <f>_xlfn.IFNA(_xlfn.XLOOKUP(_xlfn.TEXTJOIN("",TRUE,'Table1 Input'!J$1,'Table1 Input'!$B26),'Joint tables'!$E$1:$E$507,'Joint tables'!$F$1:$F$507),0)</f>
        <v>0</v>
      </c>
      <c r="J26">
        <f>_xlfn.IFNA(_xlfn.XLOOKUP(_xlfn.TEXTJOIN("",TRUE,'Table1 Input'!K$1,'Table1 Input'!$B26),'Joint tables'!$E$1:$E$507,'Joint tables'!$F$1:$F$507),0)</f>
        <v>0</v>
      </c>
      <c r="K26">
        <f>_xlfn.IFNA(_xlfn.XLOOKUP(_xlfn.TEXTJOIN("",TRUE,'Table1 Input'!L$1,'Table1 Input'!$B26),'Joint tables'!$E$1:$E$507,'Joint tables'!$F$1:$F$507),0)</f>
        <v>0</v>
      </c>
      <c r="L26">
        <f>_xlfn.IFNA(_xlfn.XLOOKUP(_xlfn.TEXTJOIN("",TRUE,'Table1 Input'!M$1,'Table1 Input'!$B26),'Joint tables'!$E$1:$E$507,'Joint tables'!$F$1:$F$507),0)</f>
        <v>0</v>
      </c>
      <c r="M26">
        <f>_xlfn.IFNA(_xlfn.XLOOKUP(_xlfn.TEXTJOIN("",TRUE,'Table1 Input'!N$1,'Table1 Input'!$B26),'Joint tables'!$E$1:$E$507,'Joint tables'!$F$1:$F$507),0)</f>
        <v>0</v>
      </c>
      <c r="N26">
        <f>_xlfn.IFNA(_xlfn.XLOOKUP(_xlfn.TEXTJOIN("",TRUE,'Table1 Input'!O$1,'Table1 Input'!$B26),'Joint tables'!$E$1:$E$507,'Joint tables'!$F$1:$F$507),0)</f>
        <v>0</v>
      </c>
      <c r="O26">
        <f>_xlfn.IFNA(_xlfn.XLOOKUP(_xlfn.TEXTJOIN("",TRUE,'Table1 Input'!P$1,'Table1 Input'!$B26),'Joint tables'!$E$1:$E$507,'Joint tables'!$F$1:$F$507),0)</f>
        <v>2569</v>
      </c>
      <c r="P26">
        <f>_xlfn.IFNA(_xlfn.XLOOKUP(_xlfn.TEXTJOIN("",TRUE,'Table1 Input'!Q$1,'Table1 Input'!$B26),'Joint tables'!$E$1:$E$507,'Joint tables'!$F$1:$F$507),0)</f>
        <v>0</v>
      </c>
      <c r="Q26">
        <f>_xlfn.IFNA(_xlfn.XLOOKUP(_xlfn.TEXTJOIN("",TRUE,'Table1 Input'!R$1,'Table1 Input'!$B26),'Joint tables'!$E$1:$E$507,'Joint tables'!$F$1:$F$507),0)</f>
        <v>0</v>
      </c>
      <c r="R26">
        <f>_xlfn.IFNA(_xlfn.XLOOKUP(_xlfn.TEXTJOIN("",TRUE,'Table1 Input'!S$1,'Table1 Input'!$B26),'Joint tables'!$E$1:$E$507,'Joint tables'!$F$1:$F$507),0)</f>
        <v>0</v>
      </c>
    </row>
    <row r="27" spans="1:18" x14ac:dyDescent="0.25">
      <c r="A27" t="str">
        <f>_xlfn.XLOOKUP(B27,wasteprojectionmodel_actuals_20!D:D,wasteprojectionmodel_actuals_20!C:C)</f>
        <v>Tyres and rubber</v>
      </c>
      <c r="B27" t="s">
        <v>47</v>
      </c>
      <c r="C27">
        <f>_xlfn.IFNA(_xlfn.XLOOKUP(_xlfn.TEXTJOIN("",TRUE,'Table1 Input'!D$1,'Table1 Input'!$B27),'Joint tables'!$E$1:$E$507,'Joint tables'!$F$1:$F$507),0)</f>
        <v>0</v>
      </c>
      <c r="D27">
        <f>_xlfn.IFNA(_xlfn.XLOOKUP(_xlfn.TEXTJOIN("",TRUE,'Table1 Input'!E$1,'Table1 Input'!$B27),'Joint tables'!$E$1:$E$507,'Joint tables'!$F$1:$F$507),0)</f>
        <v>2768</v>
      </c>
      <c r="E27">
        <f>_xlfn.IFNA(_xlfn.XLOOKUP(_xlfn.TEXTJOIN("",TRUE,'Table1 Input'!F$1,'Table1 Input'!$B27),'Joint tables'!$E$1:$E$507,'Joint tables'!$F$1:$F$507),0)</f>
        <v>9767</v>
      </c>
      <c r="F27">
        <f>_xlfn.IFNA(_xlfn.XLOOKUP(_xlfn.TEXTJOIN("",TRUE,'Table1 Input'!G$1,'Table1 Input'!$B27),'Joint tables'!$E$1:$E$507,'Joint tables'!$F$1:$F$507),0)</f>
        <v>9724</v>
      </c>
      <c r="G27">
        <f>_xlfn.IFNA(_xlfn.XLOOKUP(_xlfn.TEXTJOIN("",TRUE,'Table1 Input'!H$1,'Table1 Input'!$B27),'Joint tables'!$E$1:$E$507,'Joint tables'!$F$1:$F$507),0)</f>
        <v>10070</v>
      </c>
      <c r="H27">
        <f>_xlfn.IFNA(_xlfn.XLOOKUP(_xlfn.TEXTJOIN("",TRUE,'Table1 Input'!I$1,'Table1 Input'!$B27),'Joint tables'!$E$1:$E$507,'Joint tables'!$F$1:$F$507),0)</f>
        <v>10320</v>
      </c>
      <c r="I27">
        <f>_xlfn.IFNA(_xlfn.XLOOKUP(_xlfn.TEXTJOIN("",TRUE,'Table1 Input'!J$1,'Table1 Input'!$B27),'Joint tables'!$E$1:$E$507,'Joint tables'!$F$1:$F$507),0)</f>
        <v>0</v>
      </c>
      <c r="J27">
        <f>_xlfn.IFNA(_xlfn.XLOOKUP(_xlfn.TEXTJOIN("",TRUE,'Table1 Input'!K$1,'Table1 Input'!$B27),'Joint tables'!$E$1:$E$507,'Joint tables'!$F$1:$F$507),0)</f>
        <v>0</v>
      </c>
      <c r="K27">
        <f>_xlfn.IFNA(_xlfn.XLOOKUP(_xlfn.TEXTJOIN("",TRUE,'Table1 Input'!L$1,'Table1 Input'!$B27),'Joint tables'!$E$1:$E$507,'Joint tables'!$F$1:$F$507),0)</f>
        <v>0</v>
      </c>
      <c r="L27">
        <f>_xlfn.IFNA(_xlfn.XLOOKUP(_xlfn.TEXTJOIN("",TRUE,'Table1 Input'!M$1,'Table1 Input'!$B27),'Joint tables'!$E$1:$E$507,'Joint tables'!$F$1:$F$507),0)</f>
        <v>1738</v>
      </c>
      <c r="M27">
        <f>_xlfn.IFNA(_xlfn.XLOOKUP(_xlfn.TEXTJOIN("",TRUE,'Table1 Input'!N$1,'Table1 Input'!$B27),'Joint tables'!$E$1:$E$507,'Joint tables'!$F$1:$F$507),0)</f>
        <v>2013</v>
      </c>
      <c r="N27">
        <f>_xlfn.IFNA(_xlfn.XLOOKUP(_xlfn.TEXTJOIN("",TRUE,'Table1 Input'!O$1,'Table1 Input'!$B27),'Joint tables'!$E$1:$E$507,'Joint tables'!$F$1:$F$507),0)</f>
        <v>12745</v>
      </c>
      <c r="O27">
        <f>_xlfn.IFNA(_xlfn.XLOOKUP(_xlfn.TEXTJOIN("",TRUE,'Table1 Input'!P$1,'Table1 Input'!$B27),'Joint tables'!$E$1:$E$507,'Joint tables'!$F$1:$F$507),0)</f>
        <v>1504</v>
      </c>
      <c r="P27">
        <f>_xlfn.IFNA(_xlfn.XLOOKUP(_xlfn.TEXTJOIN("",TRUE,'Table1 Input'!Q$1,'Table1 Input'!$B27),'Joint tables'!$E$1:$E$507,'Joint tables'!$F$1:$F$507),0)</f>
        <v>7420</v>
      </c>
      <c r="Q27">
        <f>_xlfn.IFNA(_xlfn.XLOOKUP(_xlfn.TEXTJOIN("",TRUE,'Table1 Input'!R$1,'Table1 Input'!$B27),'Joint tables'!$E$1:$E$507,'Joint tables'!$F$1:$F$507),0)</f>
        <v>7706</v>
      </c>
      <c r="R27">
        <f>_xlfn.IFNA(_xlfn.XLOOKUP(_xlfn.TEXTJOIN("",TRUE,'Table1 Input'!S$1,'Table1 Input'!$B27),'Joint tables'!$E$1:$E$507,'Joint tables'!$F$1:$F$507),0)</f>
        <v>6814</v>
      </c>
    </row>
    <row r="28" spans="1:18" x14ac:dyDescent="0.25">
      <c r="A28" t="str">
        <f>_xlfn.XLOOKUP(B28,wasteprojectionmodel_actuals_20!D:D,wasteprojectionmodel_actuals_20!C:C)</f>
        <v>Plastic</v>
      </c>
      <c r="B28" t="s">
        <v>50</v>
      </c>
      <c r="C28">
        <f>_xlfn.IFNA(_xlfn.XLOOKUP(_xlfn.TEXTJOIN("",TRUE,'Table1 Input'!D$1,'Table1 Input'!$B28),'Joint tables'!$E$1:$E$507,'Joint tables'!$F$1:$F$507),0)</f>
        <v>0</v>
      </c>
      <c r="D28">
        <f>_xlfn.IFNA(_xlfn.XLOOKUP(_xlfn.TEXTJOIN("",TRUE,'Table1 Input'!E$1,'Table1 Input'!$B28),'Joint tables'!$E$1:$E$507,'Joint tables'!$F$1:$F$507),0)</f>
        <v>0</v>
      </c>
      <c r="E28">
        <f>_xlfn.IFNA(_xlfn.XLOOKUP(_xlfn.TEXTJOIN("",TRUE,'Table1 Input'!F$1,'Table1 Input'!$B28),'Joint tables'!$E$1:$E$507,'Joint tables'!$F$1:$F$507),0)</f>
        <v>0</v>
      </c>
      <c r="F28">
        <f>_xlfn.IFNA(_xlfn.XLOOKUP(_xlfn.TEXTJOIN("",TRUE,'Table1 Input'!G$1,'Table1 Input'!$B28),'Joint tables'!$E$1:$E$507,'Joint tables'!$F$1:$F$507),0)</f>
        <v>0</v>
      </c>
      <c r="G28">
        <f>_xlfn.IFNA(_xlfn.XLOOKUP(_xlfn.TEXTJOIN("",TRUE,'Table1 Input'!H$1,'Table1 Input'!$B28),'Joint tables'!$E$1:$E$507,'Joint tables'!$F$1:$F$507),0)</f>
        <v>0</v>
      </c>
      <c r="H28">
        <f>_xlfn.IFNA(_xlfn.XLOOKUP(_xlfn.TEXTJOIN("",TRUE,'Table1 Input'!I$1,'Table1 Input'!$B28),'Joint tables'!$E$1:$E$507,'Joint tables'!$F$1:$F$507),0)</f>
        <v>0</v>
      </c>
      <c r="I28">
        <f>_xlfn.IFNA(_xlfn.XLOOKUP(_xlfn.TEXTJOIN("",TRUE,'Table1 Input'!J$1,'Table1 Input'!$B28),'Joint tables'!$E$1:$E$507,'Joint tables'!$F$1:$F$507),0)</f>
        <v>43845.7588850354</v>
      </c>
      <c r="J28">
        <f>_xlfn.IFNA(_xlfn.XLOOKUP(_xlfn.TEXTJOIN("",TRUE,'Table1 Input'!K$1,'Table1 Input'!$B28),'Joint tables'!$E$1:$E$507,'Joint tables'!$F$1:$F$507),0)</f>
        <v>43700.143389449571</v>
      </c>
      <c r="K28">
        <f>_xlfn.IFNA(_xlfn.XLOOKUP(_xlfn.TEXTJOIN("",TRUE,'Table1 Input'!L$1,'Table1 Input'!$B28),'Joint tables'!$E$1:$E$507,'Joint tables'!$F$1:$F$507),0)</f>
        <v>12906.947046000001</v>
      </c>
      <c r="L28">
        <f>_xlfn.IFNA(_xlfn.XLOOKUP(_xlfn.TEXTJOIN("",TRUE,'Table1 Input'!M$1,'Table1 Input'!$B28),'Joint tables'!$E$1:$E$507,'Joint tables'!$F$1:$F$507),0)</f>
        <v>9987.1318380000012</v>
      </c>
      <c r="M28">
        <f>_xlfn.IFNA(_xlfn.XLOOKUP(_xlfn.TEXTJOIN("",TRUE,'Table1 Input'!N$1,'Table1 Input'!$B28),'Joint tables'!$E$1:$E$507,'Joint tables'!$F$1:$F$507),0)</f>
        <v>7288.4917420000002</v>
      </c>
      <c r="N28">
        <f>_xlfn.IFNA(_xlfn.XLOOKUP(_xlfn.TEXTJOIN("",TRUE,'Table1 Input'!O$1,'Table1 Input'!$B28),'Joint tables'!$E$1:$E$507,'Joint tables'!$F$1:$F$507),0)</f>
        <v>9192.3609219999998</v>
      </c>
      <c r="O28">
        <f>_xlfn.IFNA(_xlfn.XLOOKUP(_xlfn.TEXTJOIN("",TRUE,'Table1 Input'!P$1,'Table1 Input'!$B28),'Joint tables'!$E$1:$E$507,'Joint tables'!$F$1:$F$507),0)</f>
        <v>8901.1704600000012</v>
      </c>
      <c r="P28">
        <f>_xlfn.IFNA(_xlfn.XLOOKUP(_xlfn.TEXTJOIN("",TRUE,'Table1 Input'!Q$1,'Table1 Input'!$B28),'Joint tables'!$E$1:$E$507,'Joint tables'!$F$1:$F$507),0)</f>
        <v>14661.90141</v>
      </c>
      <c r="Q28">
        <f>_xlfn.IFNA(_xlfn.XLOOKUP(_xlfn.TEXTJOIN("",TRUE,'Table1 Input'!R$1,'Table1 Input'!$B28),'Joint tables'!$E$1:$E$507,'Joint tables'!$F$1:$F$507),0)</f>
        <v>13248.726576000001</v>
      </c>
      <c r="R28">
        <f>_xlfn.IFNA(_xlfn.XLOOKUP(_xlfn.TEXTJOIN("",TRUE,'Table1 Input'!S$1,'Table1 Input'!$B28),'Joint tables'!$E$1:$E$507,'Joint tables'!$F$1:$F$507),0)</f>
        <v>13871.394490999999</v>
      </c>
    </row>
    <row r="29" spans="1:18" x14ac:dyDescent="0.25">
      <c r="A29" t="str">
        <f>_xlfn.XLOOKUP(B29,wasteprojectionmodel_actuals_20!D:D,wasteprojectionmodel_actuals_20!C:C)</f>
        <v>Plastic</v>
      </c>
      <c r="B29" t="s">
        <v>51</v>
      </c>
      <c r="C29">
        <f>_xlfn.IFNA(_xlfn.XLOOKUP(_xlfn.TEXTJOIN("",TRUE,'Table1 Input'!D$1,'Table1 Input'!$B29),'Joint tables'!$E$1:$E$507,'Joint tables'!$F$1:$F$507),0)</f>
        <v>0</v>
      </c>
      <c r="D29">
        <f>_xlfn.IFNA(_xlfn.XLOOKUP(_xlfn.TEXTJOIN("",TRUE,'Table1 Input'!E$1,'Table1 Input'!$B29),'Joint tables'!$E$1:$E$507,'Joint tables'!$F$1:$F$507),0)</f>
        <v>0</v>
      </c>
      <c r="E29">
        <f>_xlfn.IFNA(_xlfn.XLOOKUP(_xlfn.TEXTJOIN("",TRUE,'Table1 Input'!F$1,'Table1 Input'!$B29),'Joint tables'!$E$1:$E$507,'Joint tables'!$F$1:$F$507),0)</f>
        <v>0</v>
      </c>
      <c r="F29">
        <f>_xlfn.IFNA(_xlfn.XLOOKUP(_xlfn.TEXTJOIN("",TRUE,'Table1 Input'!G$1,'Table1 Input'!$B29),'Joint tables'!$E$1:$E$507,'Joint tables'!$F$1:$F$507),0)</f>
        <v>0</v>
      </c>
      <c r="G29">
        <f>_xlfn.IFNA(_xlfn.XLOOKUP(_xlfn.TEXTJOIN("",TRUE,'Table1 Input'!H$1,'Table1 Input'!$B29),'Joint tables'!$E$1:$E$507,'Joint tables'!$F$1:$F$507),0)</f>
        <v>0</v>
      </c>
      <c r="H29">
        <f>_xlfn.IFNA(_xlfn.XLOOKUP(_xlfn.TEXTJOIN("",TRUE,'Table1 Input'!I$1,'Table1 Input'!$B29),'Joint tables'!$E$1:$E$507,'Joint tables'!$F$1:$F$507),0)</f>
        <v>0</v>
      </c>
      <c r="I29">
        <f>_xlfn.IFNA(_xlfn.XLOOKUP(_xlfn.TEXTJOIN("",TRUE,'Table1 Input'!J$1,'Table1 Input'!$B29),'Joint tables'!$E$1:$E$507,'Joint tables'!$F$1:$F$507),0)</f>
        <v>36971.282100000033</v>
      </c>
      <c r="J29">
        <f>_xlfn.IFNA(_xlfn.XLOOKUP(_xlfn.TEXTJOIN("",TRUE,'Table1 Input'!K$1,'Table1 Input'!$B29),'Joint tables'!$E$1:$E$507,'Joint tables'!$F$1:$F$507),0)</f>
        <v>37413.241499999982</v>
      </c>
      <c r="K29">
        <f>_xlfn.IFNA(_xlfn.XLOOKUP(_xlfn.TEXTJOIN("",TRUE,'Table1 Input'!L$1,'Table1 Input'!$B29),'Joint tables'!$E$1:$E$507,'Joint tables'!$F$1:$F$507),0)</f>
        <v>22333.522905000002</v>
      </c>
      <c r="L29">
        <f>_xlfn.IFNA(_xlfn.XLOOKUP(_xlfn.TEXTJOIN("",TRUE,'Table1 Input'!M$1,'Table1 Input'!$B29),'Joint tables'!$E$1:$E$507,'Joint tables'!$F$1:$F$507),0)</f>
        <v>16738.718000000001</v>
      </c>
      <c r="M29">
        <f>_xlfn.IFNA(_xlfn.XLOOKUP(_xlfn.TEXTJOIN("",TRUE,'Table1 Input'!N$1,'Table1 Input'!$B29),'Joint tables'!$E$1:$E$507,'Joint tables'!$F$1:$F$507),0)</f>
        <v>20607.214033</v>
      </c>
      <c r="N29">
        <f>_xlfn.IFNA(_xlfn.XLOOKUP(_xlfn.TEXTJOIN("",TRUE,'Table1 Input'!O$1,'Table1 Input'!$B29),'Joint tables'!$E$1:$E$507,'Joint tables'!$F$1:$F$507),0)</f>
        <v>35429.057122999999</v>
      </c>
      <c r="O29">
        <f>_xlfn.IFNA(_xlfn.XLOOKUP(_xlfn.TEXTJOIN("",TRUE,'Table1 Input'!P$1,'Table1 Input'!$B29),'Joint tables'!$E$1:$E$507,'Joint tables'!$F$1:$F$507),0)</f>
        <v>18711.279133</v>
      </c>
      <c r="P29">
        <f>_xlfn.IFNA(_xlfn.XLOOKUP(_xlfn.TEXTJOIN("",TRUE,'Table1 Input'!Q$1,'Table1 Input'!$B29),'Joint tables'!$E$1:$E$507,'Joint tables'!$F$1:$F$507),0)</f>
        <v>20267.092724000002</v>
      </c>
      <c r="Q29">
        <f>_xlfn.IFNA(_xlfn.XLOOKUP(_xlfn.TEXTJOIN("",TRUE,'Table1 Input'!R$1,'Table1 Input'!$B29),'Joint tables'!$E$1:$E$507,'Joint tables'!$F$1:$F$507),0)</f>
        <v>21942.008701999999</v>
      </c>
      <c r="R29">
        <f>_xlfn.IFNA(_xlfn.XLOOKUP(_xlfn.TEXTJOIN("",TRUE,'Table1 Input'!S$1,'Table1 Input'!$B29),'Joint tables'!$E$1:$E$507,'Joint tables'!$F$1:$F$507),0)</f>
        <v>21400.473305</v>
      </c>
    </row>
    <row r="30" spans="1:18" x14ac:dyDescent="0.25">
      <c r="A30" t="str">
        <f>_xlfn.XLOOKUP(B30,wasteprojectionmodel_actuals_20!D:D,wasteprojectionmodel_actuals_20!C:C)</f>
        <v>Plastic</v>
      </c>
      <c r="B30" t="s">
        <v>52</v>
      </c>
      <c r="C30">
        <f>_xlfn.IFNA(_xlfn.XLOOKUP(_xlfn.TEXTJOIN("",TRUE,'Table1 Input'!D$1,'Table1 Input'!$B30),'Joint tables'!$E$1:$E$507,'Joint tables'!$F$1:$F$507),0)</f>
        <v>0</v>
      </c>
      <c r="D30">
        <f>_xlfn.IFNA(_xlfn.XLOOKUP(_xlfn.TEXTJOIN("",TRUE,'Table1 Input'!E$1,'Table1 Input'!$B30),'Joint tables'!$E$1:$E$507,'Joint tables'!$F$1:$F$507),0)</f>
        <v>0</v>
      </c>
      <c r="E30">
        <f>_xlfn.IFNA(_xlfn.XLOOKUP(_xlfn.TEXTJOIN("",TRUE,'Table1 Input'!F$1,'Table1 Input'!$B30),'Joint tables'!$E$1:$E$507,'Joint tables'!$F$1:$F$507),0)</f>
        <v>0</v>
      </c>
      <c r="F30">
        <f>_xlfn.IFNA(_xlfn.XLOOKUP(_xlfn.TEXTJOIN("",TRUE,'Table1 Input'!G$1,'Table1 Input'!$B30),'Joint tables'!$E$1:$E$507,'Joint tables'!$F$1:$F$507),0)</f>
        <v>0</v>
      </c>
      <c r="G30">
        <f>_xlfn.IFNA(_xlfn.XLOOKUP(_xlfn.TEXTJOIN("",TRUE,'Table1 Input'!H$1,'Table1 Input'!$B30),'Joint tables'!$E$1:$E$507,'Joint tables'!$F$1:$F$507),0)</f>
        <v>0</v>
      </c>
      <c r="H30">
        <f>_xlfn.IFNA(_xlfn.XLOOKUP(_xlfn.TEXTJOIN("",TRUE,'Table1 Input'!I$1,'Table1 Input'!$B30),'Joint tables'!$E$1:$E$507,'Joint tables'!$F$1:$F$507),0)</f>
        <v>0</v>
      </c>
      <c r="I30">
        <f>_xlfn.IFNA(_xlfn.XLOOKUP(_xlfn.TEXTJOIN("",TRUE,'Table1 Input'!J$1,'Table1 Input'!$B30),'Joint tables'!$E$1:$E$507,'Joint tables'!$F$1:$F$507),0)</f>
        <v>9347.0000000000073</v>
      </c>
      <c r="J30">
        <f>_xlfn.IFNA(_xlfn.XLOOKUP(_xlfn.TEXTJOIN("",TRUE,'Table1 Input'!K$1,'Table1 Input'!$B30),'Joint tables'!$E$1:$E$507,'Joint tables'!$F$1:$F$507),0)</f>
        <v>8920.0500000000065</v>
      </c>
      <c r="K30">
        <f>_xlfn.IFNA(_xlfn.XLOOKUP(_xlfn.TEXTJOIN("",TRUE,'Table1 Input'!L$1,'Table1 Input'!$B30),'Joint tables'!$E$1:$E$507,'Joint tables'!$F$1:$F$507),0)</f>
        <v>6948.6645500000004</v>
      </c>
      <c r="L30">
        <f>_xlfn.IFNA(_xlfn.XLOOKUP(_xlfn.TEXTJOIN("",TRUE,'Table1 Input'!M$1,'Table1 Input'!$B30),'Joint tables'!$E$1:$E$507,'Joint tables'!$F$1:$F$507),0)</f>
        <v>1479.9185000000002</v>
      </c>
      <c r="M30">
        <f>_xlfn.IFNA(_xlfn.XLOOKUP(_xlfn.TEXTJOIN("",TRUE,'Table1 Input'!N$1,'Table1 Input'!$B30),'Joint tables'!$E$1:$E$507,'Joint tables'!$F$1:$F$507),0)</f>
        <v>209.067565</v>
      </c>
      <c r="N30">
        <f>_xlfn.IFNA(_xlfn.XLOOKUP(_xlfn.TEXTJOIN("",TRUE,'Table1 Input'!O$1,'Table1 Input'!$B30),'Joint tables'!$E$1:$E$507,'Joint tables'!$F$1:$F$507),0)</f>
        <v>5454.8769940000002</v>
      </c>
      <c r="O30">
        <f>_xlfn.IFNA(_xlfn.XLOOKUP(_xlfn.TEXTJOIN("",TRUE,'Table1 Input'!P$1,'Table1 Input'!$B30),'Joint tables'!$E$1:$E$507,'Joint tables'!$F$1:$F$507),0)</f>
        <v>5777.5301070000005</v>
      </c>
      <c r="P30">
        <f>_xlfn.IFNA(_xlfn.XLOOKUP(_xlfn.TEXTJOIN("",TRUE,'Table1 Input'!Q$1,'Table1 Input'!$B30),'Joint tables'!$E$1:$E$507,'Joint tables'!$F$1:$F$507),0)</f>
        <v>9239.7226169999994</v>
      </c>
      <c r="Q30">
        <f>_xlfn.IFNA(_xlfn.XLOOKUP(_xlfn.TEXTJOIN("",TRUE,'Table1 Input'!R$1,'Table1 Input'!$B30),'Joint tables'!$E$1:$E$507,'Joint tables'!$F$1:$F$507),0)</f>
        <v>7355.4733120000001</v>
      </c>
      <c r="R30">
        <f>_xlfn.IFNA(_xlfn.XLOOKUP(_xlfn.TEXTJOIN("",TRUE,'Table1 Input'!S$1,'Table1 Input'!$B30),'Joint tables'!$E$1:$E$507,'Joint tables'!$F$1:$F$507),0)</f>
        <v>10836.808789000001</v>
      </c>
    </row>
    <row r="31" spans="1:18" x14ac:dyDescent="0.25">
      <c r="A31" t="str">
        <f>_xlfn.XLOOKUP(B31,wasteprojectionmodel_actuals_20!D:D,wasteprojectionmodel_actuals_20!C:C)</f>
        <v>Plastic</v>
      </c>
      <c r="B31" t="s">
        <v>53</v>
      </c>
      <c r="C31">
        <f>_xlfn.IFNA(_xlfn.XLOOKUP(_xlfn.TEXTJOIN("",TRUE,'Table1 Input'!D$1,'Table1 Input'!$B31),'Joint tables'!$E$1:$E$507,'Joint tables'!$F$1:$F$507),0)</f>
        <v>0</v>
      </c>
      <c r="D31">
        <f>_xlfn.IFNA(_xlfn.XLOOKUP(_xlfn.TEXTJOIN("",TRUE,'Table1 Input'!E$1,'Table1 Input'!$B31),'Joint tables'!$E$1:$E$507,'Joint tables'!$F$1:$F$507),0)</f>
        <v>0</v>
      </c>
      <c r="E31">
        <f>_xlfn.IFNA(_xlfn.XLOOKUP(_xlfn.TEXTJOIN("",TRUE,'Table1 Input'!F$1,'Table1 Input'!$B31),'Joint tables'!$E$1:$E$507,'Joint tables'!$F$1:$F$507),0)</f>
        <v>0</v>
      </c>
      <c r="F31">
        <f>_xlfn.IFNA(_xlfn.XLOOKUP(_xlfn.TEXTJOIN("",TRUE,'Table1 Input'!G$1,'Table1 Input'!$B31),'Joint tables'!$E$1:$E$507,'Joint tables'!$F$1:$F$507),0)</f>
        <v>0</v>
      </c>
      <c r="G31">
        <f>_xlfn.IFNA(_xlfn.XLOOKUP(_xlfn.TEXTJOIN("",TRUE,'Table1 Input'!H$1,'Table1 Input'!$B31),'Joint tables'!$E$1:$E$507,'Joint tables'!$F$1:$F$507),0)</f>
        <v>0</v>
      </c>
      <c r="H31">
        <f>_xlfn.IFNA(_xlfn.XLOOKUP(_xlfn.TEXTJOIN("",TRUE,'Table1 Input'!I$1,'Table1 Input'!$B31),'Joint tables'!$E$1:$E$507,'Joint tables'!$F$1:$F$507),0)</f>
        <v>0</v>
      </c>
      <c r="I31">
        <f>_xlfn.IFNA(_xlfn.XLOOKUP(_xlfn.TEXTJOIN("",TRUE,'Table1 Input'!J$1,'Table1 Input'!$B31),'Joint tables'!$E$1:$E$507,'Joint tables'!$F$1:$F$507),0)</f>
        <v>28115.527199999953</v>
      </c>
      <c r="J31">
        <f>_xlfn.IFNA(_xlfn.XLOOKUP(_xlfn.TEXTJOIN("",TRUE,'Table1 Input'!K$1,'Table1 Input'!$B31),'Joint tables'!$E$1:$E$507,'Joint tables'!$F$1:$F$507),0)</f>
        <v>28146.448800000027</v>
      </c>
      <c r="K31">
        <f>_xlfn.IFNA(_xlfn.XLOOKUP(_xlfn.TEXTJOIN("",TRUE,'Table1 Input'!L$1,'Table1 Input'!$B31),'Joint tables'!$E$1:$E$507,'Joint tables'!$F$1:$F$507),0)</f>
        <v>481.87040400000001</v>
      </c>
      <c r="L31">
        <f>_xlfn.IFNA(_xlfn.XLOOKUP(_xlfn.TEXTJOIN("",TRUE,'Table1 Input'!M$1,'Table1 Input'!$B31),'Joint tables'!$E$1:$E$507,'Joint tables'!$F$1:$F$507),0)</f>
        <v>1779.1236199999998</v>
      </c>
      <c r="M31">
        <f>_xlfn.IFNA(_xlfn.XLOOKUP(_xlfn.TEXTJOIN("",TRUE,'Table1 Input'!N$1,'Table1 Input'!$B31),'Joint tables'!$E$1:$E$507,'Joint tables'!$F$1:$F$507),0)</f>
        <v>0</v>
      </c>
      <c r="N31">
        <f>_xlfn.IFNA(_xlfn.XLOOKUP(_xlfn.TEXTJOIN("",TRUE,'Table1 Input'!O$1,'Table1 Input'!$B31),'Joint tables'!$E$1:$E$507,'Joint tables'!$F$1:$F$507),0)</f>
        <v>365.59480100000002</v>
      </c>
      <c r="O31">
        <f>_xlfn.IFNA(_xlfn.XLOOKUP(_xlfn.TEXTJOIN("",TRUE,'Table1 Input'!P$1,'Table1 Input'!$B31),'Joint tables'!$E$1:$E$507,'Joint tables'!$F$1:$F$507),0)</f>
        <v>0</v>
      </c>
      <c r="P31">
        <f>_xlfn.IFNA(_xlfn.XLOOKUP(_xlfn.TEXTJOIN("",TRUE,'Table1 Input'!Q$1,'Table1 Input'!$B31),'Joint tables'!$E$1:$E$507,'Joint tables'!$F$1:$F$507),0)</f>
        <v>2107.7752380000002</v>
      </c>
      <c r="Q31">
        <f>_xlfn.IFNA(_xlfn.XLOOKUP(_xlfn.TEXTJOIN("",TRUE,'Table1 Input'!R$1,'Table1 Input'!$B31),'Joint tables'!$E$1:$E$507,'Joint tables'!$F$1:$F$507),0)</f>
        <v>10337.559461000001</v>
      </c>
      <c r="R31">
        <f>_xlfn.IFNA(_xlfn.XLOOKUP(_xlfn.TEXTJOIN("",TRUE,'Table1 Input'!S$1,'Table1 Input'!$B31),'Joint tables'!$E$1:$E$507,'Joint tables'!$F$1:$F$507),0)</f>
        <v>11445.384110999999</v>
      </c>
    </row>
    <row r="32" spans="1:18" x14ac:dyDescent="0.25">
      <c r="A32" t="str">
        <f>_xlfn.XLOOKUP(B32,wasteprojectionmodel_actuals_20!D:D,wasteprojectionmodel_actuals_20!C:C)</f>
        <v>Plastic</v>
      </c>
      <c r="B32" t="s">
        <v>54</v>
      </c>
      <c r="C32">
        <f>_xlfn.IFNA(_xlfn.XLOOKUP(_xlfn.TEXTJOIN("",TRUE,'Table1 Input'!D$1,'Table1 Input'!$B32),'Joint tables'!$E$1:$E$507,'Joint tables'!$F$1:$F$507),0)</f>
        <v>0</v>
      </c>
      <c r="D32">
        <f>_xlfn.IFNA(_xlfn.XLOOKUP(_xlfn.TEXTJOIN("",TRUE,'Table1 Input'!E$1,'Table1 Input'!$B32),'Joint tables'!$E$1:$E$507,'Joint tables'!$F$1:$F$507),0)</f>
        <v>0</v>
      </c>
      <c r="E32">
        <f>_xlfn.IFNA(_xlfn.XLOOKUP(_xlfn.TEXTJOIN("",TRUE,'Table1 Input'!F$1,'Table1 Input'!$B32),'Joint tables'!$E$1:$E$507,'Joint tables'!$F$1:$F$507),0)</f>
        <v>0</v>
      </c>
      <c r="F32">
        <f>_xlfn.IFNA(_xlfn.XLOOKUP(_xlfn.TEXTJOIN("",TRUE,'Table1 Input'!G$1,'Table1 Input'!$B32),'Joint tables'!$E$1:$E$507,'Joint tables'!$F$1:$F$507),0)</f>
        <v>0</v>
      </c>
      <c r="G32">
        <f>_xlfn.IFNA(_xlfn.XLOOKUP(_xlfn.TEXTJOIN("",TRUE,'Table1 Input'!H$1,'Table1 Input'!$B32),'Joint tables'!$E$1:$E$507,'Joint tables'!$F$1:$F$507),0)</f>
        <v>0</v>
      </c>
      <c r="H32">
        <f>_xlfn.IFNA(_xlfn.XLOOKUP(_xlfn.TEXTJOIN("",TRUE,'Table1 Input'!I$1,'Table1 Input'!$B32),'Joint tables'!$E$1:$E$507,'Joint tables'!$F$1:$F$507),0)</f>
        <v>0</v>
      </c>
      <c r="I32">
        <f>_xlfn.IFNA(_xlfn.XLOOKUP(_xlfn.TEXTJOIN("",TRUE,'Table1 Input'!J$1,'Table1 Input'!$B32),'Joint tables'!$E$1:$E$507,'Joint tables'!$F$1:$F$507),0)</f>
        <v>20256.010879999962</v>
      </c>
      <c r="J32">
        <f>_xlfn.IFNA(_xlfn.XLOOKUP(_xlfn.TEXTJOIN("",TRUE,'Table1 Input'!K$1,'Table1 Input'!$B32),'Joint tables'!$E$1:$E$507,'Joint tables'!$F$1:$F$507),0)</f>
        <v>23796.59452000005</v>
      </c>
      <c r="K32">
        <f>_xlfn.IFNA(_xlfn.XLOOKUP(_xlfn.TEXTJOIN("",TRUE,'Table1 Input'!L$1,'Table1 Input'!$B32),'Joint tables'!$E$1:$E$507,'Joint tables'!$F$1:$F$507),0)</f>
        <v>17947.195746000001</v>
      </c>
      <c r="L32">
        <f>_xlfn.IFNA(_xlfn.XLOOKUP(_xlfn.TEXTJOIN("",TRUE,'Table1 Input'!M$1,'Table1 Input'!$B32),'Joint tables'!$E$1:$E$507,'Joint tables'!$F$1:$F$507),0)</f>
        <v>17182.05184</v>
      </c>
      <c r="M32">
        <f>_xlfn.IFNA(_xlfn.XLOOKUP(_xlfn.TEXTJOIN("",TRUE,'Table1 Input'!N$1,'Table1 Input'!$B32),'Joint tables'!$E$1:$E$507,'Joint tables'!$F$1:$F$507),0)</f>
        <v>10313.406138</v>
      </c>
      <c r="N32">
        <f>_xlfn.IFNA(_xlfn.XLOOKUP(_xlfn.TEXTJOIN("",TRUE,'Table1 Input'!O$1,'Table1 Input'!$B32),'Joint tables'!$E$1:$E$507,'Joint tables'!$F$1:$F$507),0)</f>
        <v>16905.890583</v>
      </c>
      <c r="O32">
        <f>_xlfn.IFNA(_xlfn.XLOOKUP(_xlfn.TEXTJOIN("",TRUE,'Table1 Input'!P$1,'Table1 Input'!$B32),'Joint tables'!$E$1:$E$507,'Joint tables'!$F$1:$F$507),0)</f>
        <v>13850.094842</v>
      </c>
      <c r="P32">
        <f>_xlfn.IFNA(_xlfn.XLOOKUP(_xlfn.TEXTJOIN("",TRUE,'Table1 Input'!Q$1,'Table1 Input'!$B32),'Joint tables'!$E$1:$E$507,'Joint tables'!$F$1:$F$507),0)</f>
        <v>15563.139663</v>
      </c>
      <c r="Q32">
        <f>_xlfn.IFNA(_xlfn.XLOOKUP(_xlfn.TEXTJOIN("",TRUE,'Table1 Input'!R$1,'Table1 Input'!$B32),'Joint tables'!$E$1:$E$507,'Joint tables'!$F$1:$F$507),0)</f>
        <v>24868.352486000003</v>
      </c>
      <c r="R32">
        <f>_xlfn.IFNA(_xlfn.XLOOKUP(_xlfn.TEXTJOIN("",TRUE,'Table1 Input'!S$1,'Table1 Input'!$B32),'Joint tables'!$E$1:$E$507,'Joint tables'!$F$1:$F$507),0)</f>
        <v>20095.805747999999</v>
      </c>
    </row>
    <row r="33" spans="1:20" x14ac:dyDescent="0.25">
      <c r="A33" t="str">
        <f>_xlfn.XLOOKUP(B33,wasteprojectionmodel_actuals_20!D:D,wasteprojectionmodel_actuals_20!C:C)</f>
        <v>Plastic</v>
      </c>
      <c r="B33" t="s">
        <v>55</v>
      </c>
      <c r="C33">
        <f>_xlfn.IFNA(_xlfn.XLOOKUP(_xlfn.TEXTJOIN("",TRUE,'Table1 Input'!D$1,'Table1 Input'!$B33),'Joint tables'!$E$1:$E$507,'Joint tables'!$F$1:$F$507),0)</f>
        <v>0</v>
      </c>
      <c r="D33">
        <f>_xlfn.IFNA(_xlfn.XLOOKUP(_xlfn.TEXTJOIN("",TRUE,'Table1 Input'!E$1,'Table1 Input'!$B33),'Joint tables'!$E$1:$E$507,'Joint tables'!$F$1:$F$507),0)</f>
        <v>0</v>
      </c>
      <c r="E33">
        <f>_xlfn.IFNA(_xlfn.XLOOKUP(_xlfn.TEXTJOIN("",TRUE,'Table1 Input'!F$1,'Table1 Input'!$B33),'Joint tables'!$E$1:$E$507,'Joint tables'!$F$1:$F$507),0)</f>
        <v>0</v>
      </c>
      <c r="F33">
        <f>_xlfn.IFNA(_xlfn.XLOOKUP(_xlfn.TEXTJOIN("",TRUE,'Table1 Input'!G$1,'Table1 Input'!$B33),'Joint tables'!$E$1:$E$507,'Joint tables'!$F$1:$F$507),0)</f>
        <v>0</v>
      </c>
      <c r="G33">
        <f>_xlfn.IFNA(_xlfn.XLOOKUP(_xlfn.TEXTJOIN("",TRUE,'Table1 Input'!H$1,'Table1 Input'!$B33),'Joint tables'!$E$1:$E$507,'Joint tables'!$F$1:$F$507),0)</f>
        <v>0</v>
      </c>
      <c r="H33">
        <f>_xlfn.IFNA(_xlfn.XLOOKUP(_xlfn.TEXTJOIN("",TRUE,'Table1 Input'!I$1,'Table1 Input'!$B33),'Joint tables'!$E$1:$E$507,'Joint tables'!$F$1:$F$507),0)</f>
        <v>0</v>
      </c>
      <c r="I33">
        <f>_xlfn.IFNA(_xlfn.XLOOKUP(_xlfn.TEXTJOIN("",TRUE,'Table1 Input'!J$1,'Table1 Input'!$B33),'Joint tables'!$E$1:$E$507,'Joint tables'!$F$1:$F$507),0)</f>
        <v>6023.1157200000043</v>
      </c>
      <c r="J33">
        <f>_xlfn.IFNA(_xlfn.XLOOKUP(_xlfn.TEXTJOIN("",TRUE,'Table1 Input'!K$1,'Table1 Input'!$B33),'Joint tables'!$E$1:$E$507,'Joint tables'!$F$1:$F$507),0)</f>
        <v>6143.1848799999943</v>
      </c>
      <c r="K33">
        <f>_xlfn.IFNA(_xlfn.XLOOKUP(_xlfn.TEXTJOIN("",TRUE,'Table1 Input'!L$1,'Table1 Input'!$B33),'Joint tables'!$E$1:$E$507,'Joint tables'!$F$1:$F$507),0)</f>
        <v>2026.5735199999999</v>
      </c>
      <c r="L33">
        <f>_xlfn.IFNA(_xlfn.XLOOKUP(_xlfn.TEXTJOIN("",TRUE,'Table1 Input'!M$1,'Table1 Input'!$B33),'Joint tables'!$E$1:$E$507,'Joint tables'!$F$1:$F$507),0)</f>
        <v>190.63498900000002</v>
      </c>
      <c r="M33">
        <f>_xlfn.IFNA(_xlfn.XLOOKUP(_xlfn.TEXTJOIN("",TRUE,'Table1 Input'!N$1,'Table1 Input'!$B33),'Joint tables'!$E$1:$E$507,'Joint tables'!$F$1:$F$507),0)</f>
        <v>4399.346896</v>
      </c>
      <c r="N33">
        <f>_xlfn.IFNA(_xlfn.XLOOKUP(_xlfn.TEXTJOIN("",TRUE,'Table1 Input'!O$1,'Table1 Input'!$B33),'Joint tables'!$E$1:$E$507,'Joint tables'!$F$1:$F$507),0)</f>
        <v>4107.1490629999998</v>
      </c>
      <c r="O33">
        <f>_xlfn.IFNA(_xlfn.XLOOKUP(_xlfn.TEXTJOIN("",TRUE,'Table1 Input'!P$1,'Table1 Input'!$B33),'Joint tables'!$E$1:$E$507,'Joint tables'!$F$1:$F$507),0)</f>
        <v>3661.121173</v>
      </c>
      <c r="P33">
        <f>_xlfn.IFNA(_xlfn.XLOOKUP(_xlfn.TEXTJOIN("",TRUE,'Table1 Input'!Q$1,'Table1 Input'!$B33),'Joint tables'!$E$1:$E$507,'Joint tables'!$F$1:$F$507),0)</f>
        <v>4170.0611369999997</v>
      </c>
      <c r="Q33">
        <f>_xlfn.IFNA(_xlfn.XLOOKUP(_xlfn.TEXTJOIN("",TRUE,'Table1 Input'!R$1,'Table1 Input'!$B33),'Joint tables'!$E$1:$E$507,'Joint tables'!$F$1:$F$507),0)</f>
        <v>7051.8165630000003</v>
      </c>
      <c r="R33">
        <f>_xlfn.IFNA(_xlfn.XLOOKUP(_xlfn.TEXTJOIN("",TRUE,'Table1 Input'!S$1,'Table1 Input'!$B33),'Joint tables'!$E$1:$E$507,'Joint tables'!$F$1:$F$507),0)</f>
        <v>8376.4071920000006</v>
      </c>
    </row>
    <row r="34" spans="1:20" x14ac:dyDescent="0.25">
      <c r="A34" t="str">
        <f>_xlfn.XLOOKUP(B34,wasteprojectionmodel_actuals_20!D:D,wasteprojectionmodel_actuals_20!C:C)</f>
        <v>Plastic</v>
      </c>
      <c r="B34" t="s">
        <v>56</v>
      </c>
      <c r="C34">
        <f>_xlfn.IFNA(_xlfn.XLOOKUP(_xlfn.TEXTJOIN("",TRUE,'Table1 Input'!D$1,'Table1 Input'!$B34),'Joint tables'!$E$1:$E$507,'Joint tables'!$F$1:$F$507),0)</f>
        <v>0</v>
      </c>
      <c r="D34">
        <f>_xlfn.IFNA(_xlfn.XLOOKUP(_xlfn.TEXTJOIN("",TRUE,'Table1 Input'!E$1,'Table1 Input'!$B34),'Joint tables'!$E$1:$E$507,'Joint tables'!$F$1:$F$507),0)</f>
        <v>0</v>
      </c>
      <c r="E34">
        <f>_xlfn.IFNA(_xlfn.XLOOKUP(_xlfn.TEXTJOIN("",TRUE,'Table1 Input'!F$1,'Table1 Input'!$B34),'Joint tables'!$E$1:$E$507,'Joint tables'!$F$1:$F$507),0)</f>
        <v>0</v>
      </c>
      <c r="F34">
        <f>_xlfn.IFNA(_xlfn.XLOOKUP(_xlfn.TEXTJOIN("",TRUE,'Table1 Input'!G$1,'Table1 Input'!$B34),'Joint tables'!$E$1:$E$507,'Joint tables'!$F$1:$F$507),0)</f>
        <v>0</v>
      </c>
      <c r="G34">
        <f>_xlfn.IFNA(_xlfn.XLOOKUP(_xlfn.TEXTJOIN("",TRUE,'Table1 Input'!H$1,'Table1 Input'!$B34),'Joint tables'!$E$1:$E$507,'Joint tables'!$F$1:$F$507),0)</f>
        <v>0</v>
      </c>
      <c r="H34">
        <f>_xlfn.IFNA(_xlfn.XLOOKUP(_xlfn.TEXTJOIN("",TRUE,'Table1 Input'!I$1,'Table1 Input'!$B34),'Joint tables'!$E$1:$E$507,'Joint tables'!$F$1:$F$507),0)</f>
        <v>0</v>
      </c>
      <c r="I34">
        <f>_xlfn.IFNA(_xlfn.XLOOKUP(_xlfn.TEXTJOIN("",TRUE,'Table1 Input'!J$1,'Table1 Input'!$B34),'Joint tables'!$E$1:$E$507,'Joint tables'!$F$1:$F$507),0)</f>
        <v>4896.889214964639</v>
      </c>
      <c r="J34">
        <f>_xlfn.IFNA(_xlfn.XLOOKUP(_xlfn.TEXTJOIN("",TRUE,'Table1 Input'!K$1,'Table1 Input'!$B34),'Joint tables'!$E$1:$E$507,'Joint tables'!$F$1:$F$507),0)</f>
        <v>3880.5369105504451</v>
      </c>
      <c r="K34">
        <f>_xlfn.IFNA(_xlfn.XLOOKUP(_xlfn.TEXTJOIN("",TRUE,'Table1 Input'!L$1,'Table1 Input'!$B34),'Joint tables'!$E$1:$E$507,'Joint tables'!$F$1:$F$507),0)</f>
        <v>1458.4354050000002</v>
      </c>
      <c r="L34">
        <f>_xlfn.IFNA(_xlfn.XLOOKUP(_xlfn.TEXTJOIN("",TRUE,'Table1 Input'!M$1,'Table1 Input'!$B34),'Joint tables'!$E$1:$E$507,'Joint tables'!$F$1:$F$507),0)</f>
        <v>953.36821099999997</v>
      </c>
      <c r="M34">
        <f>_xlfn.IFNA(_xlfn.XLOOKUP(_xlfn.TEXTJOIN("",TRUE,'Table1 Input'!N$1,'Table1 Input'!$B34),'Joint tables'!$E$1:$E$507,'Joint tables'!$F$1:$F$507),0)</f>
        <v>518.43121599999995</v>
      </c>
      <c r="N34">
        <f>_xlfn.IFNA(_xlfn.XLOOKUP(_xlfn.TEXTJOIN("",TRUE,'Table1 Input'!O$1,'Table1 Input'!$B34),'Joint tables'!$E$1:$E$507,'Joint tables'!$F$1:$F$507),0)</f>
        <v>1646.709112</v>
      </c>
      <c r="O34">
        <f>_xlfn.IFNA(_xlfn.XLOOKUP(_xlfn.TEXTJOIN("",TRUE,'Table1 Input'!P$1,'Table1 Input'!$B34),'Joint tables'!$E$1:$E$507,'Joint tables'!$F$1:$F$507),0)</f>
        <v>1379.385403</v>
      </c>
      <c r="P34">
        <f>_xlfn.IFNA(_xlfn.XLOOKUP(_xlfn.TEXTJOIN("",TRUE,'Table1 Input'!Q$1,'Table1 Input'!$B34),'Joint tables'!$E$1:$E$507,'Joint tables'!$F$1:$F$507),0)</f>
        <v>2578.4962889999997</v>
      </c>
      <c r="Q34">
        <f>_xlfn.IFNA(_xlfn.XLOOKUP(_xlfn.TEXTJOIN("",TRUE,'Table1 Input'!R$1,'Table1 Input'!$B34),'Joint tables'!$E$1:$E$507,'Joint tables'!$F$1:$F$507),0)</f>
        <v>2936.9050310000002</v>
      </c>
      <c r="R34">
        <f>_xlfn.IFNA(_xlfn.XLOOKUP(_xlfn.TEXTJOIN("",TRUE,'Table1 Input'!S$1,'Table1 Input'!$B34),'Joint tables'!$E$1:$E$507,'Joint tables'!$F$1:$F$507),0)</f>
        <v>1657.7370940000001</v>
      </c>
    </row>
    <row r="35" spans="1:20" x14ac:dyDescent="0.25">
      <c r="C35">
        <f>SUM(Table1[2006])</f>
        <v>5190598</v>
      </c>
      <c r="D35">
        <f>SUM(Table1[2007])</f>
        <v>5646777</v>
      </c>
      <c r="E35">
        <f>SUM(Table1[2008])</f>
        <v>5489254.3600000003</v>
      </c>
      <c r="F35">
        <f>SUM(Table1[2009])</f>
        <v>5674356.5600000005</v>
      </c>
      <c r="G35">
        <f>SUM(Table1[2010])</f>
        <v>6539506.2400000002</v>
      </c>
      <c r="H35">
        <f>SUM(Table1[2011])</f>
        <v>6863820.2400000002</v>
      </c>
      <c r="I35">
        <f>SUM(Table1[2012])</f>
        <v>6784074.9840000011</v>
      </c>
      <c r="J35">
        <f>SUM(Table1[2013])</f>
        <v>6811239.2799999984</v>
      </c>
      <c r="K35">
        <f>SUM(Table1[2014])</f>
        <v>6297391.2895759987</v>
      </c>
      <c r="L35">
        <f>SUM(Table1[2015])</f>
        <v>6706644.3069980005</v>
      </c>
      <c r="M35">
        <f>SUM(Table1[2016])</f>
        <v>7156344.5175900003</v>
      </c>
      <c r="N35">
        <f>SUM(Table1[2017])</f>
        <v>7273033.2785980003</v>
      </c>
      <c r="O35">
        <f>SUM(Table1[2018])</f>
        <v>8522747.5811180007</v>
      </c>
      <c r="P35">
        <f>SUM(Table1[2019])</f>
        <v>9223206.1890779994</v>
      </c>
      <c r="Q35">
        <f>SUM(Table1[2020])</f>
        <v>9764317.6421310008</v>
      </c>
      <c r="R35">
        <f>SUM(Table1[2021])</f>
        <v>10152584.194730001</v>
      </c>
      <c r="S35">
        <f>SUM(Table1[[Material ]])</f>
        <v>0</v>
      </c>
      <c r="T35">
        <f>SUM(Table1[wpm_material_name])</f>
        <v>0</v>
      </c>
    </row>
    <row r="37" spans="1:20" x14ac:dyDescent="0.25">
      <c r="C37">
        <f>C2/Table1[[#Totals],[2006]]</f>
        <v>2.6764353548473604E-2</v>
      </c>
      <c r="D37">
        <f>D2/Table1[[#Totals],[2007]]</f>
        <v>3.3562508312263789E-2</v>
      </c>
      <c r="E37">
        <f>E2/Table1[[#Totals],[2008]]</f>
        <v>2.7684087862162757E-2</v>
      </c>
      <c r="F37">
        <f>F2/Table1[[#Totals],[2009]]</f>
        <v>3.9793410514900734E-2</v>
      </c>
      <c r="G37">
        <f>G2/Table1[[#Totals],[2010]]</f>
        <v>3.0018321383236419E-2</v>
      </c>
      <c r="H37">
        <f>H2/Table1[[#Totals],[2011]]</f>
        <v>3.2558836360201647E-2</v>
      </c>
      <c r="I37">
        <f>I2/Table1[[#Totals],[2012]]</f>
        <v>3.3743141185775545E-2</v>
      </c>
      <c r="J37">
        <f>J2/Table1[[#Totals],[2013]]</f>
        <v>3.7854344767638243E-2</v>
      </c>
      <c r="K37">
        <f>K2/Table1[[#Totals],[2014]]</f>
        <v>3.7032159711279697E-2</v>
      </c>
      <c r="L37">
        <f>L2/Table1[[#Totals],[2015]]</f>
        <v>2.3876023935385328E-2</v>
      </c>
      <c r="M37">
        <f>M2/Table1[[#Totals],[2016]]</f>
        <v>8.7556852309146796E-2</v>
      </c>
      <c r="N37">
        <f>N2/Table1[[#Totals],[2017]]</f>
        <v>0.10414526800378007</v>
      </c>
      <c r="O37">
        <f>O2/Table1[[#Totals],[2018]]</f>
        <v>5.1533146537514361E-2</v>
      </c>
      <c r="P37">
        <f>P2/Table1[[#Totals],[2019]]</f>
        <v>0.1060647436417977</v>
      </c>
      <c r="Q37">
        <f>Q2/Table1[[#Totals],[2020]]</f>
        <v>5.2260794732670354E-2</v>
      </c>
      <c r="R37">
        <f>R2/Table1[[#Totals],[2021]]</f>
        <v>9.2555253123413256E-2</v>
      </c>
    </row>
    <row r="38" spans="1:20" x14ac:dyDescent="0.25">
      <c r="C38">
        <f>C3/Table1[[#Totals],[2006]]</f>
        <v>7.4213799643123968E-2</v>
      </c>
      <c r="D38">
        <f>D3/Table1[[#Totals],[2007]]</f>
        <v>7.753856757580474E-2</v>
      </c>
      <c r="E38">
        <f>E3/Table1[[#Totals],[2008]]</f>
        <v>5.3400331042411375E-2</v>
      </c>
      <c r="F38">
        <f>F3/Table1[[#Totals],[2009]]</f>
        <v>4.2932797300281038E-2</v>
      </c>
      <c r="G38">
        <f>G3/Table1[[#Totals],[2010]]</f>
        <v>7.9266840794390003E-2</v>
      </c>
      <c r="H38">
        <f>H3/Table1[[#Totals],[2011]]</f>
        <v>7.2448429972286107E-2</v>
      </c>
      <c r="I38">
        <f>I3/Table1[[#Totals],[2012]]</f>
        <v>5.162413458371054E-2</v>
      </c>
      <c r="J38">
        <f>J3/Table1[[#Totals],[2013]]</f>
        <v>5.4281017712242238E-2</v>
      </c>
      <c r="K38">
        <f>K3/Table1[[#Totals],[2014]]</f>
        <v>5.8273812619432798E-2</v>
      </c>
      <c r="L38">
        <f>L3/Table1[[#Totals],[2015]]</f>
        <v>4.9315273758426655E-2</v>
      </c>
      <c r="M38">
        <f>M3/Table1[[#Totals],[2016]]</f>
        <v>5.9636312778262313E-2</v>
      </c>
      <c r="N38">
        <f>N3/Table1[[#Totals],[2017]]</f>
        <v>8.0593196476201417E-2</v>
      </c>
      <c r="O38">
        <f>O3/Table1[[#Totals],[2018]]</f>
        <v>9.3562550387699853E-2</v>
      </c>
      <c r="P38">
        <f>P3/Table1[[#Totals],[2019]]</f>
        <v>8.7241896527571514E-2</v>
      </c>
      <c r="Q38">
        <f>Q3/Table1[[#Totals],[2020]]</f>
        <v>0.13245380244694097</v>
      </c>
      <c r="R38">
        <f>R3/Table1[[#Totals],[2021]]</f>
        <v>0.10092366439392521</v>
      </c>
    </row>
    <row r="39" spans="1:20" x14ac:dyDescent="0.25">
      <c r="C39">
        <f>C4/Table1[[#Totals],[2006]]</f>
        <v>0.33397018994728545</v>
      </c>
      <c r="D39">
        <f>D4/Table1[[#Totals],[2007]]</f>
        <v>0.30022577480924073</v>
      </c>
      <c r="E39">
        <f>E4/Table1[[#Totals],[2008]]</f>
        <v>0.31285086960335357</v>
      </c>
      <c r="F39">
        <f>F4/Table1[[#Totals],[2009]]</f>
        <v>0.30185466526269894</v>
      </c>
      <c r="G39">
        <f>G4/Table1[[#Totals],[2010]]</f>
        <v>0.37294834051569004</v>
      </c>
      <c r="H39">
        <f>H4/Table1[[#Totals],[2011]]</f>
        <v>0.31686523305569553</v>
      </c>
      <c r="I39">
        <f>I4/Table1[[#Totals],[2012]]</f>
        <v>0.26958325258982718</v>
      </c>
      <c r="J39">
        <f>J4/Table1[[#Totals],[2013]]</f>
        <v>0.29138206990138227</v>
      </c>
      <c r="K39">
        <f>K4/Table1[[#Totals],[2014]]</f>
        <v>0.31191233157948667</v>
      </c>
      <c r="L39">
        <f>L4/Table1[[#Totals],[2015]]</f>
        <v>0.25919430350378925</v>
      </c>
      <c r="M39">
        <f>M4/Table1[[#Totals],[2016]]</f>
        <v>0.33171404676859112</v>
      </c>
      <c r="N39">
        <f>N4/Table1[[#Totals],[2017]]</f>
        <v>0.31114459583996634</v>
      </c>
      <c r="O39">
        <f>O4/Table1[[#Totals],[2018]]</f>
        <v>0.307886391685882</v>
      </c>
      <c r="P39">
        <f>P4/Table1[[#Totals],[2019]]</f>
        <v>0.29387394626498664</v>
      </c>
      <c r="Q39">
        <f>Q4/Table1[[#Totals],[2020]]</f>
        <v>0.32591668118914979</v>
      </c>
      <c r="R39">
        <f>R4/Table1[[#Totals],[2021]]</f>
        <v>0.26332576501928706</v>
      </c>
    </row>
    <row r="40" spans="1:20" x14ac:dyDescent="0.25">
      <c r="C40">
        <f>C5/Table1[[#Totals],[2006]]</f>
        <v>5.2575830376384381E-3</v>
      </c>
      <c r="D40">
        <f>D5/Table1[[#Totals],[2007]]</f>
        <v>3.9491554208710561E-3</v>
      </c>
      <c r="E40">
        <f>E5/Table1[[#Totals],[2008]]</f>
        <v>6.0982781639581365E-3</v>
      </c>
      <c r="F40">
        <f>F5/Table1[[#Totals],[2009]]</f>
        <v>6.5662070414552864E-3</v>
      </c>
      <c r="G40">
        <f>G5/Table1[[#Totals],[2010]]</f>
        <v>4.1601000139117536E-3</v>
      </c>
      <c r="H40">
        <f>H5/Table1[[#Totals],[2011]]</f>
        <v>4.6962185594767265E-3</v>
      </c>
      <c r="I40">
        <f>I5/Table1[[#Totals],[2012]]</f>
        <v>5.0202864915739548E-3</v>
      </c>
      <c r="J40">
        <f>J5/Table1[[#Totals],[2013]]</f>
        <v>5.702046045282968E-3</v>
      </c>
      <c r="K40">
        <f>K5/Table1[[#Totals],[2014]]</f>
        <v>5.2732946823502661E-3</v>
      </c>
      <c r="L40">
        <f>L5/Table1[[#Totals],[2015]]</f>
        <v>5.6752674299849889E-3</v>
      </c>
      <c r="M40">
        <f>M5/Table1[[#Totals],[2016]]</f>
        <v>5.1517922186920953E-3</v>
      </c>
      <c r="N40">
        <f>N5/Table1[[#Totals],[2017]]</f>
        <v>4.7468502724430104E-3</v>
      </c>
      <c r="O40">
        <f>O5/Table1[[#Totals],[2018]]</f>
        <v>4.2219952729469204E-3</v>
      </c>
      <c r="P40">
        <f>P5/Table1[[#Totals],[2019]]</f>
        <v>3.2872516756595298E-3</v>
      </c>
      <c r="Q40">
        <f>Q5/Table1[[#Totals],[2020]]</f>
        <v>3.3403255808955598E-3</v>
      </c>
      <c r="R40">
        <f>R5/Table1[[#Totals],[2021]]</f>
        <v>3.215043517387748E-3</v>
      </c>
    </row>
    <row r="41" spans="1:20" x14ac:dyDescent="0.25">
      <c r="C41">
        <f>C6/Table1[[#Totals],[2006]]</f>
        <v>0.12099010557165089</v>
      </c>
      <c r="D41">
        <f>D6/Table1[[#Totals],[2007]]</f>
        <v>0.13170291654867899</v>
      </c>
      <c r="E41">
        <f>E6/Table1[[#Totals],[2008]]</f>
        <v>0.13531764995492029</v>
      </c>
      <c r="F41">
        <f>F6/Table1[[#Totals],[2009]]</f>
        <v>0.14558478855970938</v>
      </c>
      <c r="G41">
        <f>G6/Table1[[#Totals],[2010]]</f>
        <v>8.5778800327285867E-2</v>
      </c>
      <c r="H41">
        <f>H6/Table1[[#Totals],[2011]]</f>
        <v>0.16009087673892811</v>
      </c>
      <c r="I41">
        <f>I6/Table1[[#Totals],[2012]]</f>
        <v>0.12035848688667736</v>
      </c>
      <c r="J41">
        <f>J6/Table1[[#Totals],[2013]]</f>
        <v>0.12326376529822929</v>
      </c>
      <c r="K41">
        <f>K6/Table1[[#Totals],[2014]]</f>
        <v>0.11291786825713943</v>
      </c>
      <c r="L41">
        <f>L6/Table1[[#Totals],[2015]]</f>
        <v>0.10843530187536109</v>
      </c>
      <c r="M41">
        <f>M6/Table1[[#Totals],[2016]]</f>
        <v>1.4001142588051749E-2</v>
      </c>
      <c r="N41">
        <f>N6/Table1[[#Totals],[2017]]</f>
        <v>1.2687553660938005E-2</v>
      </c>
      <c r="O41">
        <f>O6/Table1[[#Totals],[2018]]</f>
        <v>0.12418882407651416</v>
      </c>
      <c r="P41">
        <f>P6/Table1[[#Totals],[2019]]</f>
        <v>0.14098958359403135</v>
      </c>
      <c r="Q41">
        <f>Q6/Table1[[#Totals],[2020]]</f>
        <v>9.6944920750592287E-2</v>
      </c>
      <c r="R41">
        <f>R6/Table1[[#Totals],[2021]]</f>
        <v>0.1102665073766248</v>
      </c>
    </row>
    <row r="42" spans="1:20" x14ac:dyDescent="0.25">
      <c r="C42">
        <f>C7/Table1[[#Totals],[2006]]</f>
        <v>2.7476024920442692E-2</v>
      </c>
      <c r="D42">
        <f>D7/Table1[[#Totals],[2007]]</f>
        <v>3.3285359064117462E-2</v>
      </c>
      <c r="E42">
        <f>E7/Table1[[#Totals],[2008]]</f>
        <v>2.9570500719154139E-2</v>
      </c>
      <c r="F42">
        <f>F7/Table1[[#Totals],[2009]]</f>
        <v>2.9368792432740602E-2</v>
      </c>
      <c r="G42">
        <f>G7/Table1[[#Totals],[2010]]</f>
        <v>2.0957086815166032E-2</v>
      </c>
      <c r="H42">
        <f>H7/Table1[[#Totals],[2011]]</f>
        <v>2.5780686820551114E-2</v>
      </c>
      <c r="I42">
        <f>I7/Table1[[#Totals],[2012]]</f>
        <v>2.6327539188649978E-2</v>
      </c>
      <c r="J42">
        <f>J7/Table1[[#Totals],[2013]]</f>
        <v>2.1065182722519189E-2</v>
      </c>
      <c r="K42">
        <f>K7/Table1[[#Totals],[2014]]</f>
        <v>2.368742756177749E-2</v>
      </c>
      <c r="L42">
        <f>L7/Table1[[#Totals],[2015]]</f>
        <v>2.923593246109786E-2</v>
      </c>
      <c r="M42">
        <f>M7/Table1[[#Totals],[2016]]</f>
        <v>2.5397603420748701E-2</v>
      </c>
      <c r="N42">
        <f>N7/Table1[[#Totals],[2017]]</f>
        <v>1.9600350299439257E-2</v>
      </c>
      <c r="O42">
        <f>O7/Table1[[#Totals],[2018]]</f>
        <v>2.5622722944864427E-2</v>
      </c>
      <c r="P42">
        <f>P7/Table1[[#Totals],[2019]]</f>
        <v>1.9046305200031605E-2</v>
      </c>
      <c r="Q42">
        <f>Q7/Table1[[#Totals],[2020]]</f>
        <v>3.0396798924212834E-2</v>
      </c>
      <c r="R42">
        <f>R7/Table1[[#Totals],[2021]]</f>
        <v>3.2961066225257685E-2</v>
      </c>
    </row>
    <row r="43" spans="1:20" x14ac:dyDescent="0.25">
      <c r="C43">
        <f>C8/Table1[[#Totals],[2006]]</f>
        <v>4.8164007307057877E-3</v>
      </c>
      <c r="D43">
        <f>D8/Table1[[#Totals],[2007]]</f>
        <v>2.4895617446908211E-3</v>
      </c>
      <c r="E43">
        <f>E8/Table1[[#Totals],[2008]]</f>
        <v>2.0492765068368959E-3</v>
      </c>
      <c r="F43">
        <f>F8/Table1[[#Totals],[2009]]</f>
        <v>3.392631357660048E-3</v>
      </c>
      <c r="G43">
        <f>G8/Table1[[#Totals],[2010]]</f>
        <v>2.9158164699602763E-3</v>
      </c>
      <c r="H43">
        <f>H8/Table1[[#Totals],[2011]]</f>
        <v>2.7021395303907319E-3</v>
      </c>
      <c r="I43">
        <f>I8/Table1[[#Totals],[2012]]</f>
        <v>2.4203741908404588E-3</v>
      </c>
      <c r="J43">
        <f>J8/Table1[[#Totals],[2013]]</f>
        <v>3.4522352002879578E-3</v>
      </c>
      <c r="K43">
        <f>K8/Table1[[#Totals],[2014]]</f>
        <v>2.3165147803579163E-3</v>
      </c>
      <c r="L43">
        <f>L8/Table1[[#Totals],[2015]]</f>
        <v>2.6093526358241107E-5</v>
      </c>
      <c r="M43">
        <f>M8/Table1[[#Totals],[2016]]</f>
        <v>0</v>
      </c>
      <c r="N43">
        <f>N8/Table1[[#Totals],[2017]]</f>
        <v>0</v>
      </c>
      <c r="O43">
        <f>O8/Table1[[#Totals],[2018]]</f>
        <v>0</v>
      </c>
      <c r="P43">
        <f>P8/Table1[[#Totals],[2019]]</f>
        <v>4.9874196734832408E-4</v>
      </c>
      <c r="Q43">
        <f>Q8/Table1[[#Totals],[2020]]</f>
        <v>0</v>
      </c>
      <c r="R43">
        <f>R8/Table1[[#Totals],[2021]]</f>
        <v>0</v>
      </c>
    </row>
    <row r="44" spans="1:20" x14ac:dyDescent="0.25">
      <c r="C44">
        <f>C9/Table1[[#Totals],[2006]]</f>
        <v>7.311103653182157E-3</v>
      </c>
      <c r="D44">
        <f>D9/Table1[[#Totals],[2007]]</f>
        <v>3.9078929449489503E-3</v>
      </c>
      <c r="E44">
        <f>E9/Table1[[#Totals],[2008]]</f>
        <v>3.0233614461254439E-3</v>
      </c>
      <c r="F44">
        <f>F9/Table1[[#Totals],[2009]]</f>
        <v>2.9305525347529445E-3</v>
      </c>
      <c r="G44">
        <f>G9/Table1[[#Totals],[2010]]</f>
        <v>8.4104209066401933E-4</v>
      </c>
      <c r="H44">
        <f>H9/Table1[[#Totals],[2011]]</f>
        <v>4.2951299668652163E-3</v>
      </c>
      <c r="I44">
        <f>I9/Table1[[#Totals],[2012]]</f>
        <v>7.2198494438103329E-4</v>
      </c>
      <c r="J44">
        <f>J9/Table1[[#Totals],[2013]]</f>
        <v>4.2283054252059702E-3</v>
      </c>
      <c r="K44">
        <f>K9/Table1[[#Totals],[2014]]</f>
        <v>4.5630005630370668E-3</v>
      </c>
      <c r="L44">
        <f>L9/Table1[[#Totals],[2015]]</f>
        <v>4.2839606045635735E-3</v>
      </c>
      <c r="M44">
        <f>M9/Table1[[#Totals],[2016]]</f>
        <v>5.1348841450655968E-3</v>
      </c>
      <c r="N44">
        <f>N9/Table1[[#Totals],[2017]]</f>
        <v>4.1619498825990597E-3</v>
      </c>
      <c r="O44">
        <f>O9/Table1[[#Totals],[2018]]</f>
        <v>0</v>
      </c>
      <c r="P44">
        <f>P9/Table1[[#Totals],[2019]]</f>
        <v>2.6771601429923515E-3</v>
      </c>
      <c r="Q44">
        <f>Q9/Table1[[#Totals],[2020]]</f>
        <v>2.8295884067501666E-3</v>
      </c>
      <c r="R44">
        <f>R9/Table1[[#Totals],[2021]]</f>
        <v>4.5418978178911138E-3</v>
      </c>
    </row>
    <row r="45" spans="1:20" x14ac:dyDescent="0.25">
      <c r="C45">
        <f>C10/Table1[[#Totals],[2006]]</f>
        <v>0.15123344169592789</v>
      </c>
      <c r="D45">
        <f>D10/Table1[[#Totals],[2007]]</f>
        <v>0.16600567013714196</v>
      </c>
      <c r="E45">
        <f>E10/Table1[[#Totals],[2008]]</f>
        <v>0.14081556971245907</v>
      </c>
      <c r="F45">
        <f>F10/Table1[[#Totals],[2009]]</f>
        <v>0.14561370461358528</v>
      </c>
      <c r="G45">
        <f>G10/Table1[[#Totals],[2010]]</f>
        <v>0.143984008187138</v>
      </c>
      <c r="H45">
        <f>H10/Table1[[#Totals],[2011]]</f>
        <v>0.13402045622336986</v>
      </c>
      <c r="I45">
        <f>I10/Table1[[#Totals],[2012]]</f>
        <v>0.13987363085431365</v>
      </c>
      <c r="J45">
        <f>J10/Table1[[#Totals],[2013]]</f>
        <v>0.13156261337510963</v>
      </c>
      <c r="K45">
        <f>K10/Table1[[#Totals],[2014]]</f>
        <v>0.14593208484935599</v>
      </c>
      <c r="L45">
        <f>L10/Table1[[#Totals],[2015]]</f>
        <v>9.7395351549869322E-2</v>
      </c>
      <c r="M45">
        <f>M10/Table1[[#Totals],[2016]]</f>
        <v>5.4420392847597719E-2</v>
      </c>
      <c r="N45">
        <f>N10/Table1[[#Totals],[2017]]</f>
        <v>8.4294612236145441E-2</v>
      </c>
      <c r="O45">
        <f>O10/Table1[[#Totals],[2018]]</f>
        <v>6.4538459547788932E-2</v>
      </c>
      <c r="P45">
        <f>P10/Table1[[#Totals],[2019]]</f>
        <v>8.1808644904145592E-2</v>
      </c>
      <c r="Q45">
        <f>Q10/Table1[[#Totals],[2020]]</f>
        <v>7.3885449699744712E-2</v>
      </c>
      <c r="R45">
        <f>R10/Table1[[#Totals],[2021]]</f>
        <v>7.3945902402828126E-2</v>
      </c>
    </row>
    <row r="46" spans="1:20" x14ac:dyDescent="0.25">
      <c r="C46">
        <f>C11/Table1[[#Totals],[2006]]</f>
        <v>4.011483840590236E-3</v>
      </c>
      <c r="D46">
        <f>D11/Table1[[#Totals],[2007]]</f>
        <v>1.1484604403538514E-2</v>
      </c>
      <c r="E46">
        <f>E11/Table1[[#Totals],[2008]]</f>
        <v>4.9264796685428144E-2</v>
      </c>
      <c r="F46">
        <f>F11/Table1[[#Totals],[2009]]</f>
        <v>9.3150649665906787E-3</v>
      </c>
      <c r="G46">
        <f>G11/Table1[[#Totals],[2010]]</f>
        <v>1.611008478829741E-2</v>
      </c>
      <c r="H46">
        <f>H11/Table1[[#Totals],[2011]]</f>
        <v>1.0367258685667444E-2</v>
      </c>
      <c r="I46">
        <f>I11/Table1[[#Totals],[2012]]</f>
        <v>1.468497919538915E-2</v>
      </c>
      <c r="J46">
        <f>J11/Table1[[#Totals],[2013]]</f>
        <v>8.1052797781022909E-3</v>
      </c>
      <c r="K46">
        <f>K11/Table1[[#Totals],[2014]]</f>
        <v>1.0530868569303258E-2</v>
      </c>
      <c r="L46">
        <f>L11/Table1[[#Totals],[2015]]</f>
        <v>3.6784864189469461E-2</v>
      </c>
      <c r="M46">
        <f>M11/Table1[[#Totals],[2016]]</f>
        <v>8.9465368586756008E-2</v>
      </c>
      <c r="N46">
        <f>N11/Table1[[#Totals],[2017]]</f>
        <v>8.6836396288529641E-2</v>
      </c>
      <c r="O46">
        <f>O11/Table1[[#Totals],[2018]]</f>
        <v>4.885607558324271E-2</v>
      </c>
      <c r="P46">
        <f>P11/Table1[[#Totals],[2019]]</f>
        <v>2.239861017578005E-2</v>
      </c>
      <c r="Q46">
        <f>Q11/Table1[[#Totals],[2020]]</f>
        <v>2.0797049772715247E-2</v>
      </c>
      <c r="R46">
        <f>R11/Table1[[#Totals],[2021]]</f>
        <v>1.634066724471148E-2</v>
      </c>
    </row>
    <row r="47" spans="1:20" x14ac:dyDescent="0.25">
      <c r="C47">
        <f>C12/Table1[[#Totals],[2006]]</f>
        <v>4.9697549299714599E-3</v>
      </c>
      <c r="D47">
        <f>D12/Table1[[#Totals],[2007]]</f>
        <v>8.6036689601873776E-3</v>
      </c>
      <c r="E47">
        <f>E12/Table1[[#Totals],[2008]]</f>
        <v>5.2626455444487723E-3</v>
      </c>
      <c r="F47">
        <f>F12/Table1[[#Totals],[2009]]</f>
        <v>2.2109995851230047E-3</v>
      </c>
      <c r="G47">
        <f>G12/Table1[[#Totals],[2010]]</f>
        <v>4.8889012146580658E-3</v>
      </c>
      <c r="H47">
        <f>H12/Table1[[#Totals],[2011]]</f>
        <v>3.2588266035358756E-3</v>
      </c>
      <c r="I47">
        <f>I12/Table1[[#Totals],[2012]]</f>
        <v>4.5247141389792153E-3</v>
      </c>
      <c r="J47">
        <f>J12/Table1[[#Totals],[2013]]</f>
        <v>6.2200134598706996E-3</v>
      </c>
      <c r="K47">
        <f>K12/Table1[[#Totals],[2014]]</f>
        <v>1.0621858627511723E-2</v>
      </c>
      <c r="L47">
        <f>L12/Table1[[#Totals],[2015]]</f>
        <v>1.0201525065017944E-2</v>
      </c>
      <c r="M47">
        <f>M12/Table1[[#Totals],[2016]]</f>
        <v>9.218738678363288E-3</v>
      </c>
      <c r="N47">
        <f>N12/Table1[[#Totals],[2017]]</f>
        <v>4.5285149590775665E-3</v>
      </c>
      <c r="O47">
        <f>O12/Table1[[#Totals],[2018]]</f>
        <v>4.4191500031565394E-3</v>
      </c>
      <c r="P47">
        <f>P12/Table1[[#Totals],[2019]]</f>
        <v>6.345333585765842E-3</v>
      </c>
      <c r="Q47">
        <f>Q12/Table1[[#Totals],[2020]]</f>
        <v>7.8462502765610179E-3</v>
      </c>
      <c r="R47">
        <f>R12/Table1[[#Totals],[2021]]</f>
        <v>9.5320021133371777E-3</v>
      </c>
    </row>
    <row r="48" spans="1:20" x14ac:dyDescent="0.25">
      <c r="C48">
        <f>C13/Table1[[#Totals],[2006]]</f>
        <v>5.3229512283555769E-2</v>
      </c>
      <c r="D48">
        <f>D13/Table1[[#Totals],[2007]]</f>
        <v>6.0097645081433178E-2</v>
      </c>
      <c r="E48">
        <f>E13/Table1[[#Totals],[2008]]</f>
        <v>5.6666894918675256E-2</v>
      </c>
      <c r="F48">
        <f>F13/Table1[[#Totals],[2009]]</f>
        <v>5.7598248637375012E-2</v>
      </c>
      <c r="G48">
        <f>G13/Table1[[#Totals],[2010]]</f>
        <v>5.8737920861743835E-2</v>
      </c>
      <c r="H48">
        <f>H13/Table1[[#Totals],[2011]]</f>
        <v>6.1452949706037173E-2</v>
      </c>
      <c r="I48">
        <f>I13/Table1[[#Totals],[2012]]</f>
        <v>7.3698772666749748E-2</v>
      </c>
      <c r="J48">
        <f>J13/Table1[[#Totals],[2013]]</f>
        <v>5.9066050018433666E-2</v>
      </c>
      <c r="K48">
        <f>K13/Table1[[#Totals],[2014]]</f>
        <v>5.6988994886510123E-2</v>
      </c>
      <c r="L48">
        <f>L13/Table1[[#Totals],[2015]]</f>
        <v>6.1314717342459864E-2</v>
      </c>
      <c r="M48">
        <f>M13/Table1[[#Totals],[2016]]</f>
        <v>6.3216426890575633E-2</v>
      </c>
      <c r="N48">
        <f>N13/Table1[[#Totals],[2017]]</f>
        <v>7.2760833029215918E-2</v>
      </c>
      <c r="O48">
        <f>O13/Table1[[#Totals],[2018]]</f>
        <v>5.008029346611368E-2</v>
      </c>
      <c r="P48">
        <f>P13/Table1[[#Totals],[2019]]</f>
        <v>5.0584544076709939E-2</v>
      </c>
      <c r="Q48">
        <f>Q13/Table1[[#Totals],[2020]]</f>
        <v>7.1508173493587415E-2</v>
      </c>
      <c r="R48">
        <f>R13/Table1[[#Totals],[2021]]</f>
        <v>6.8138093388980484E-2</v>
      </c>
    </row>
    <row r="49" spans="3:18" x14ac:dyDescent="0.25">
      <c r="C49">
        <f>C14/Table1[[#Totals],[2006]]</f>
        <v>5.5093844678397366E-3</v>
      </c>
      <c r="D49">
        <f>D14/Table1[[#Totals],[2007]]</f>
        <v>0</v>
      </c>
      <c r="E49">
        <f>E14/Table1[[#Totals],[2008]]</f>
        <v>1.4422723890681573E-3</v>
      </c>
      <c r="F49">
        <f>F14/Table1[[#Totals],[2009]]</f>
        <v>7.8641515611771844E-3</v>
      </c>
      <c r="G49">
        <f>G14/Table1[[#Totals],[2010]]</f>
        <v>1.3403764257284354E-2</v>
      </c>
      <c r="H49">
        <f>H14/Table1[[#Totals],[2011]]</f>
        <v>3.9472187575821478E-3</v>
      </c>
      <c r="I49">
        <f>I14/Table1[[#Totals],[2012]]</f>
        <v>2.7242033797661803E-2</v>
      </c>
      <c r="J49">
        <f>J14/Table1[[#Totals],[2013]]</f>
        <v>1.8671051591656905E-2</v>
      </c>
      <c r="K49">
        <f>K14/Table1[[#Totals],[2014]]</f>
        <v>2.2351953932574716E-2</v>
      </c>
      <c r="L49">
        <f>L14/Table1[[#Totals],[2015]]</f>
        <v>1.3999549655858616E-2</v>
      </c>
      <c r="M49">
        <f>M14/Table1[[#Totals],[2016]]</f>
        <v>1.3403491093006016E-2</v>
      </c>
      <c r="N49">
        <f>N14/Table1[[#Totals],[2017]]</f>
        <v>1.2092478699197379E-2</v>
      </c>
      <c r="O49">
        <f>O14/Table1[[#Totals],[2018]]</f>
        <v>2.7624190175665878E-2</v>
      </c>
      <c r="P49">
        <f>P14/Table1[[#Totals],[2019]]</f>
        <v>1.7244111943235118E-2</v>
      </c>
      <c r="Q49">
        <f>Q14/Table1[[#Totals],[2020]]</f>
        <v>1.5177507065169248E-2</v>
      </c>
      <c r="R49">
        <f>R14/Table1[[#Totals],[2021]]</f>
        <v>4.0734949060030765E-2</v>
      </c>
    </row>
    <row r="50" spans="3:18" x14ac:dyDescent="0.25">
      <c r="C50">
        <f>C15/Table1[[#Totals],[2006]]</f>
        <v>1.6183299111200675E-2</v>
      </c>
      <c r="D50">
        <f>D15/Table1[[#Totals],[2007]]</f>
        <v>3.177246064436403E-2</v>
      </c>
      <c r="E50">
        <f>E15/Table1[[#Totals],[2008]]</f>
        <v>2.2103165938916335E-2</v>
      </c>
      <c r="F50">
        <f>F15/Table1[[#Totals],[2009]]</f>
        <v>2.7764363824186612E-2</v>
      </c>
      <c r="G50">
        <f>G15/Table1[[#Totals],[2010]]</f>
        <v>2.4913746393183347E-2</v>
      </c>
      <c r="H50">
        <f>H15/Table1[[#Totals],[2011]]</f>
        <v>1.5582954719105523E-2</v>
      </c>
      <c r="I50">
        <f>I15/Table1[[#Totals],[2012]]</f>
        <v>1.6588260045092684E-2</v>
      </c>
      <c r="J50">
        <f>J15/Table1[[#Totals],[2013]]</f>
        <v>1.9002371621277124E-2</v>
      </c>
      <c r="K50">
        <f>K15/Table1[[#Totals],[2014]]</f>
        <v>1.8730565495469122E-2</v>
      </c>
      <c r="L50">
        <f>L15/Table1[[#Totals],[2015]]</f>
        <v>2.8900988501470229E-2</v>
      </c>
      <c r="M50">
        <f>M15/Table1[[#Totals],[2016]]</f>
        <v>2.8465706129615225E-2</v>
      </c>
      <c r="N50">
        <f>N15/Table1[[#Totals],[2017]]</f>
        <v>3.1266954417653411E-2</v>
      </c>
      <c r="O50">
        <f>O15/Table1[[#Totals],[2018]]</f>
        <v>2.2015435540493473E-2</v>
      </c>
      <c r="P50">
        <f>P15/Table1[[#Totals],[2019]]</f>
        <v>2.0935669878947235E-2</v>
      </c>
      <c r="Q50">
        <f>Q15/Table1[[#Totals],[2020]]</f>
        <v>2.0707540189758945E-2</v>
      </c>
      <c r="R50">
        <f>R15/Table1[[#Totals],[2021]]</f>
        <v>2.8508800759341781E-2</v>
      </c>
    </row>
    <row r="51" spans="3:18" x14ac:dyDescent="0.25">
      <c r="C51">
        <f>C16/Table1[[#Totals],[2006]]</f>
        <v>7.8760481932910228E-2</v>
      </c>
      <c r="D51">
        <f>D16/Table1[[#Totals],[2007]]</f>
        <v>6.4978482415721392E-2</v>
      </c>
      <c r="E51">
        <f>E16/Table1[[#Totals],[2008]]</f>
        <v>6.9143522072094316E-2</v>
      </c>
      <c r="F51">
        <f>F16/Table1[[#Totals],[2009]]</f>
        <v>7.9194350099141456E-2</v>
      </c>
      <c r="G51">
        <f>G16/Table1[[#Totals],[2010]]</f>
        <v>2.9406489258124783E-2</v>
      </c>
      <c r="H51">
        <f>H16/Table1[[#Totals],[2011]]</f>
        <v>3.0811109936643676E-2</v>
      </c>
      <c r="I51">
        <f>I16/Table1[[#Totals],[2012]]</f>
        <v>4.0928527567112155E-2</v>
      </c>
      <c r="J51">
        <f>J16/Table1[[#Totals],[2013]]</f>
        <v>9.3271299668685276E-2</v>
      </c>
      <c r="K51">
        <f>K16/Table1[[#Totals],[2014]]</f>
        <v>9.862038286044239E-2</v>
      </c>
      <c r="L51">
        <f>L16/Table1[[#Totals],[2015]]</f>
        <v>3.1356684561393233E-2</v>
      </c>
      <c r="M51">
        <f>M16/Table1[[#Totals],[2016]]</f>
        <v>7.2098748003506963E-2</v>
      </c>
      <c r="N51">
        <f>N16/Table1[[#Totals],[2017]]</f>
        <v>6.670615978448019E-2</v>
      </c>
      <c r="O51">
        <f>O16/Table1[[#Totals],[2018]]</f>
        <v>6.0198192556665905E-2</v>
      </c>
      <c r="P51">
        <f>P16/Table1[[#Totals],[2019]]</f>
        <v>5.9969167842629748E-2</v>
      </c>
      <c r="Q51">
        <f>Q16/Table1[[#Totals],[2020]]</f>
        <v>4.1203596067384295E-2</v>
      </c>
      <c r="R51">
        <f>R16/Table1[[#Totals],[2021]]</f>
        <v>2.9993250403977385E-2</v>
      </c>
    </row>
    <row r="52" spans="3:18" x14ac:dyDescent="0.25">
      <c r="C52">
        <f>C17/Table1[[#Totals],[2006]]</f>
        <v>3.3832517948798962E-2</v>
      </c>
      <c r="D52">
        <f>D17/Table1[[#Totals],[2007]]</f>
        <v>1.6611422763817305E-2</v>
      </c>
      <c r="E52">
        <f>E17/Table1[[#Totals],[2008]]</f>
        <v>1.5627259072760476E-2</v>
      </c>
      <c r="F52">
        <f>F17/Table1[[#Totals],[2009]]</f>
        <v>6.1156713775491041E-2</v>
      </c>
      <c r="G52">
        <f>G17/Table1[[#Totals],[2010]]</f>
        <v>1.00088596291331E-2</v>
      </c>
      <c r="H52">
        <f>H17/Table1[[#Totals],[2011]]</f>
        <v>3.9336694516929832E-3</v>
      </c>
      <c r="I52">
        <f>I17/Table1[[#Totals],[2012]]</f>
        <v>1.3827972158510563E-3</v>
      </c>
      <c r="J52">
        <f>J17/Table1[[#Totals],[2013]]</f>
        <v>4.5571736249442121E-3</v>
      </c>
      <c r="K52">
        <f>K17/Table1[[#Totals],[2014]]</f>
        <v>3.7702913648230058E-3</v>
      </c>
      <c r="L52">
        <f>L17/Table1[[#Totals],[2015]]</f>
        <v>1.1837514614747209E-3</v>
      </c>
      <c r="M52">
        <f>M17/Table1[[#Totals],[2016]]</f>
        <v>4.2180752933014968E-3</v>
      </c>
      <c r="N52">
        <f>N17/Table1[[#Totals],[2017]]</f>
        <v>1.7789276501831236E-2</v>
      </c>
      <c r="O52">
        <f>O17/Table1[[#Totals],[2018]]</f>
        <v>1.4143443631612004E-2</v>
      </c>
      <c r="P52">
        <f>P17/Table1[[#Totals],[2019]]</f>
        <v>6.3070258657868172E-3</v>
      </c>
      <c r="Q52">
        <f>Q17/Table1[[#Totals],[2020]]</f>
        <v>2.4297652810506241E-3</v>
      </c>
      <c r="R52">
        <f>R17/Table1[[#Totals],[2021]]</f>
        <v>2.0661734586637295E-3</v>
      </c>
    </row>
    <row r="53" spans="3:18" x14ac:dyDescent="0.25">
      <c r="C53">
        <f>C18/Table1[[#Totals],[2006]]</f>
        <v>1.9273309163992281E-3</v>
      </c>
      <c r="D53">
        <f>D18/Table1[[#Totals],[2007]]</f>
        <v>2.4149528129054857E-2</v>
      </c>
      <c r="E53">
        <f>E18/Table1[[#Totals],[2008]]</f>
        <v>2.9854874497016383E-2</v>
      </c>
      <c r="F53">
        <f>F18/Table1[[#Totals],[2009]]</f>
        <v>4.6049273999094614E-3</v>
      </c>
      <c r="G53">
        <f>G18/Table1[[#Totals],[2010]]</f>
        <v>8.3363480359642556E-2</v>
      </c>
      <c r="H53">
        <f>H18/Table1[[#Totals],[2011]]</f>
        <v>8.5951988742642246E-2</v>
      </c>
      <c r="I53">
        <f>I18/Table1[[#Totals],[2012]]</f>
        <v>0.10057686591159881</v>
      </c>
      <c r="J53">
        <f>J18/Table1[[#Totals],[2013]]</f>
        <v>1.2437824677332437E-2</v>
      </c>
      <c r="K53">
        <f>K18/Table1[[#Totals],[2014]]</f>
        <v>1.9551905596815793E-2</v>
      </c>
      <c r="L53">
        <f>L18/Table1[[#Totals],[2015]]</f>
        <v>7.6458356299728678E-2</v>
      </c>
      <c r="M53">
        <f>M18/Table1[[#Totals],[2016]]</f>
        <v>1.9313072429685722E-2</v>
      </c>
      <c r="N53">
        <f>N18/Table1[[#Totals],[2017]]</f>
        <v>2.0089829704198182E-2</v>
      </c>
      <c r="O53">
        <f>O18/Table1[[#Totals],[2018]]</f>
        <v>4.5539304819947161E-3</v>
      </c>
      <c r="P53">
        <f>P18/Table1[[#Totals],[2019]]</f>
        <v>1.3556131939027893E-2</v>
      </c>
      <c r="Q53">
        <f>Q18/Table1[[#Totals],[2020]]</f>
        <v>1.3544008383071991E-2</v>
      </c>
      <c r="R53">
        <f>R18/Table1[[#Totals],[2021]]</f>
        <v>2.5041506194252369E-2</v>
      </c>
    </row>
    <row r="54" spans="3:18" x14ac:dyDescent="0.25">
      <c r="C54">
        <f>C19/Table1[[#Totals],[2006]]</f>
        <v>4.3333350030189198E-2</v>
      </c>
      <c r="D54">
        <f>D19/Table1[[#Totals],[2007]]</f>
        <v>9.9800293158380429E-3</v>
      </c>
      <c r="E54">
        <f>E19/Table1[[#Totals],[2008]]</f>
        <v>1.6261771480380077E-2</v>
      </c>
      <c r="F54">
        <f>F19/Table1[[#Totals],[2009]]</f>
        <v>6.014778880938E-4</v>
      </c>
      <c r="G54">
        <f>G19/Table1[[#Totals],[2010]]</f>
        <v>1.5001132562570961E-4</v>
      </c>
      <c r="H54">
        <f>H19/Table1[[#Totals],[2011]]</f>
        <v>1.2088020533591363E-3</v>
      </c>
      <c r="I54">
        <f>I19/Table1[[#Totals],[2012]]</f>
        <v>7.360767697552323E-3</v>
      </c>
      <c r="J54">
        <f>J19/Table1[[#Totals],[2013]]</f>
        <v>4.7851791223520205E-3</v>
      </c>
      <c r="K54">
        <f>K19/Table1[[#Totals],[2014]]</f>
        <v>0</v>
      </c>
      <c r="L54">
        <f>L19/Table1[[#Totals],[2015]]</f>
        <v>2.183506285657616E-2</v>
      </c>
      <c r="M54">
        <f>M19/Table1[[#Totals],[2016]]</f>
        <v>2.4177567132873019E-2</v>
      </c>
      <c r="N54">
        <f>N19/Table1[[#Totals],[2017]]</f>
        <v>3.3401469606203814E-3</v>
      </c>
      <c r="O54">
        <f>O19/Table1[[#Totals],[2018]]</f>
        <v>2.0386852754497215E-2</v>
      </c>
      <c r="P54">
        <f>P19/Table1[[#Totals],[2019]]</f>
        <v>3.1549766321454092E-3</v>
      </c>
      <c r="Q54">
        <f>Q19/Table1[[#Totals],[2020]]</f>
        <v>1.4425380775431176E-2</v>
      </c>
      <c r="R54">
        <f>R19/Table1[[#Totals],[2021]]</f>
        <v>3.7255539352861185E-3</v>
      </c>
    </row>
    <row r="55" spans="3:18" x14ac:dyDescent="0.25">
      <c r="C55">
        <f>C20/Table1[[#Totals],[2006]]</f>
        <v>9.632801461411575E-4</v>
      </c>
      <c r="D55">
        <f>D20/Table1[[#Totals],[2007]]</f>
        <v>0</v>
      </c>
      <c r="E55">
        <f>E20/Table1[[#Totals],[2008]]</f>
        <v>0</v>
      </c>
      <c r="F55">
        <f>F20/Table1[[#Totals],[2009]]</f>
        <v>0</v>
      </c>
      <c r="G55">
        <f>G20/Table1[[#Totals],[2010]]</f>
        <v>7.6458371878547208E-5</v>
      </c>
      <c r="H55">
        <f>H20/Table1[[#Totals],[2011]]</f>
        <v>7.2845730586907091E-5</v>
      </c>
      <c r="I55">
        <f>I20/Table1[[#Totals],[2012]]</f>
        <v>0</v>
      </c>
      <c r="J55">
        <f>J20/Table1[[#Totals],[2013]]</f>
        <v>0</v>
      </c>
      <c r="K55">
        <f>K20/Table1[[#Totals],[2014]]</f>
        <v>0</v>
      </c>
      <c r="L55">
        <f>L20/Table1[[#Totals],[2015]]</f>
        <v>0</v>
      </c>
      <c r="M55">
        <f>M20/Table1[[#Totals],[2016]]</f>
        <v>0</v>
      </c>
      <c r="N55">
        <f>N20/Table1[[#Totals],[2017]]</f>
        <v>0</v>
      </c>
      <c r="O55">
        <f>O20/Table1[[#Totals],[2018]]</f>
        <v>0</v>
      </c>
      <c r="P55">
        <f>P20/Table1[[#Totals],[2019]]</f>
        <v>2.7105541703713264E-5</v>
      </c>
      <c r="Q55">
        <f>Q20/Table1[[#Totals],[2020]]</f>
        <v>0</v>
      </c>
      <c r="R55">
        <f>R20/Table1[[#Totals],[2021]]</f>
        <v>0</v>
      </c>
    </row>
    <row r="56" spans="3:18" x14ac:dyDescent="0.25">
      <c r="C56">
        <f>C21/Table1[[#Totals],[2006]]</f>
        <v>1.7339042630540836E-4</v>
      </c>
      <c r="D56">
        <f>D21/Table1[[#Totals],[2007]]</f>
        <v>4.1085383750766145E-4</v>
      </c>
      <c r="E56">
        <f>E21/Table1[[#Totals],[2008]]</f>
        <v>9.2471575684097102E-5</v>
      </c>
      <c r="F56">
        <f>F21/Table1[[#Totals],[2009]]</f>
        <v>2.1316954393151491E-4</v>
      </c>
      <c r="G56">
        <f>G21/Table1[[#Totals],[2010]]</f>
        <v>1.0373871896481284E-4</v>
      </c>
      <c r="H56">
        <f>H21/Table1[[#Totals],[2011]]</f>
        <v>9.8837087260315539E-5</v>
      </c>
      <c r="I56">
        <f>I21/Table1[[#Totals],[2012]]</f>
        <v>1.7452637283526815E-4</v>
      </c>
      <c r="J56">
        <f>J21/Table1[[#Totals],[2013]]</f>
        <v>1.20800336939565E-4</v>
      </c>
      <c r="K56">
        <f>K21/Table1[[#Totals],[2014]]</f>
        <v>2.7674951735726463E-4</v>
      </c>
      <c r="L56">
        <f>L21/Table1[[#Totals],[2015]]</f>
        <v>4.5119434720021488E-5</v>
      </c>
      <c r="M56">
        <f>M21/Table1[[#Totals],[2016]]</f>
        <v>5.1646479440940616E-5</v>
      </c>
      <c r="N56">
        <f>N21/Table1[[#Totals],[2017]]</f>
        <v>9.3826052193115233E-5</v>
      </c>
      <c r="O56">
        <f>O21/Table1[[#Totals],[2018]]</f>
        <v>0</v>
      </c>
      <c r="P56">
        <f>P21/Table1[[#Totals],[2019]]</f>
        <v>2.7105541703713264E-5</v>
      </c>
      <c r="Q56">
        <f>Q21/Table1[[#Totals],[2020]]</f>
        <v>3.2772387352421484E-3</v>
      </c>
      <c r="R56">
        <f>R21/Table1[[#Totals],[2021]]</f>
        <v>3.2685274373026266E-3</v>
      </c>
    </row>
    <row r="57" spans="3:18" x14ac:dyDescent="0.25">
      <c r="C57">
        <f>C22/Table1[[#Totals],[2006]]</f>
        <v>4.982084915842067E-4</v>
      </c>
      <c r="D57">
        <f>D22/Table1[[#Totals],[2007]]</f>
        <v>0</v>
      </c>
      <c r="E57">
        <f>E22/Table1[[#Totals],[2008]]</f>
        <v>0</v>
      </c>
      <c r="F57">
        <f>F22/Table1[[#Totals],[2009]]</f>
        <v>0</v>
      </c>
      <c r="G57">
        <f>G22/Table1[[#Totals],[2010]]</f>
        <v>0</v>
      </c>
      <c r="H57">
        <f>H22/Table1[[#Totals],[2011]]</f>
        <v>0</v>
      </c>
      <c r="I57">
        <f>I22/Table1[[#Totals],[2012]]</f>
        <v>1.2946496052467569E-3</v>
      </c>
      <c r="J57">
        <f>J22/Table1[[#Totals],[2013]]</f>
        <v>1.1812828281669179E-3</v>
      </c>
      <c r="K57">
        <f>K22/Table1[[#Totals],[2014]]</f>
        <v>1.22558685733496E-3</v>
      </c>
      <c r="L57">
        <f>L22/Table1[[#Totals],[2015]]</f>
        <v>0</v>
      </c>
      <c r="M57">
        <f>M22/Table1[[#Totals],[2016]]</f>
        <v>0</v>
      </c>
      <c r="N57">
        <f>N22/Table1[[#Totals],[2017]]</f>
        <v>0</v>
      </c>
      <c r="O57">
        <f>O22/Table1[[#Totals],[2018]]</f>
        <v>0</v>
      </c>
      <c r="P57">
        <f>P22/Table1[[#Totals],[2019]]</f>
        <v>0</v>
      </c>
      <c r="Q57">
        <f>Q22/Table1[[#Totals],[2020]]</f>
        <v>0</v>
      </c>
      <c r="R57">
        <f>R22/Table1[[#Totals],[2021]]</f>
        <v>0</v>
      </c>
    </row>
    <row r="58" spans="3:18" x14ac:dyDescent="0.25">
      <c r="C58">
        <f>C23/Table1[[#Totals],[2006]]</f>
        <v>1.9207806114054681E-3</v>
      </c>
      <c r="D58">
        <f>D23/Table1[[#Totals],[2007]]</f>
        <v>2.4141204797001902E-3</v>
      </c>
      <c r="E58">
        <f>E23/Table1[[#Totals],[2008]]</f>
        <v>1.2566369761010674E-3</v>
      </c>
      <c r="F58">
        <f>F23/Table1[[#Totals],[2009]]</f>
        <v>2.453141576989656E-3</v>
      </c>
      <c r="G58">
        <f>G23/Table1[[#Totals],[2010]]</f>
        <v>1.8573267696736688E-3</v>
      </c>
      <c r="H58">
        <f>H23/Table1[[#Totals],[2011]]</f>
        <v>1.9662519600017964E-3</v>
      </c>
      <c r="I58">
        <f>I23/Table1[[#Totals],[2012]]</f>
        <v>3.9589774675757028E-3</v>
      </c>
      <c r="J58">
        <f>J23/Table1[[#Totals],[2013]]</f>
        <v>4.8625512389868656E-3</v>
      </c>
      <c r="K58">
        <f>K23/Table1[[#Totals],[2014]]</f>
        <v>3.1738539152052149E-3</v>
      </c>
      <c r="L58">
        <f>L23/Table1[[#Totals],[2015]]</f>
        <v>2.0582573591380587E-3</v>
      </c>
      <c r="M58">
        <f>M23/Table1[[#Totals],[2016]]</f>
        <v>2.6382184303164469E-3</v>
      </c>
      <c r="N58">
        <f>N23/Table1[[#Totals],[2017]]</f>
        <v>2.5855787096886458E-3</v>
      </c>
      <c r="O58">
        <f>O23/Table1[[#Totals],[2018]]</f>
        <v>2.9432996532216186E-3</v>
      </c>
      <c r="P58">
        <f>P23/Table1[[#Totals],[2019]]</f>
        <v>1.8532600973662832E-3</v>
      </c>
      <c r="Q58">
        <f>Q23/Table1[[#Totals],[2020]]</f>
        <v>1.0510719106184428E-3</v>
      </c>
      <c r="R58">
        <f>R23/Table1[[#Totals],[2021]]</f>
        <v>2.293701736754649E-3</v>
      </c>
    </row>
    <row r="59" spans="3:18" x14ac:dyDescent="0.25">
      <c r="C59">
        <f>C24/Table1[[#Totals],[2006]]</f>
        <v>2.6542221146773457E-3</v>
      </c>
      <c r="D59">
        <f>D24/Table1[[#Totals],[2007]]</f>
        <v>1.7059288865134926E-3</v>
      </c>
      <c r="E59">
        <f>E24/Table1[[#Totals],[2008]]</f>
        <v>1.4734241610184738E-3</v>
      </c>
      <c r="F59">
        <f>F24/Table1[[#Totals],[2009]]</f>
        <v>1.3936381889967096E-3</v>
      </c>
      <c r="G59">
        <f>G24/Table1[[#Totals],[2010]]</f>
        <v>2.0695752100085159E-3</v>
      </c>
      <c r="H59">
        <f>H24/Table1[[#Totals],[2011]]</f>
        <v>2.0405546052004414E-3</v>
      </c>
      <c r="I59">
        <f>I24/Table1[[#Totals],[2012]]</f>
        <v>0</v>
      </c>
      <c r="J59">
        <f>J24/Table1[[#Totals],[2013]]</f>
        <v>0</v>
      </c>
      <c r="K59">
        <f>K24/Table1[[#Totals],[2014]]</f>
        <v>0</v>
      </c>
      <c r="L59">
        <f>L24/Table1[[#Totals],[2015]]</f>
        <v>1.9610403352204975E-3</v>
      </c>
      <c r="M59">
        <f>M24/Table1[[#Totals],[2016]]</f>
        <v>2.9811309317993155E-3</v>
      </c>
      <c r="N59">
        <f>N24/Table1[[#Totals],[2017]]</f>
        <v>1.0834544127809908E-3</v>
      </c>
      <c r="O59">
        <f>O24/Table1[[#Totals],[2018]]</f>
        <v>1.828166310418419E-3</v>
      </c>
      <c r="P59">
        <f>P24/Table1[[#Totals],[2019]]</f>
        <v>5.9924931598569285E-4</v>
      </c>
      <c r="Q59">
        <f>Q24/Table1[[#Totals],[2020]]</f>
        <v>1.4941136221389908E-3</v>
      </c>
      <c r="R59">
        <f>R24/Table1[[#Totals],[2021]]</f>
        <v>1.270612462066173E-3</v>
      </c>
    </row>
    <row r="60" spans="3:18" x14ac:dyDescent="0.25">
      <c r="C60">
        <f>C25/Table1[[#Totals],[2006]]</f>
        <v>0</v>
      </c>
      <c r="D60">
        <f>D25/Table1[[#Totals],[2007]]</f>
        <v>1.4421146788690256E-2</v>
      </c>
      <c r="E60">
        <f>E25/Table1[[#Totals],[2008]]</f>
        <v>1.8740978874952335E-2</v>
      </c>
      <c r="F60">
        <f>F25/Table1[[#Totals],[2009]]</f>
        <v>1.9221210166602571E-2</v>
      </c>
      <c r="G60">
        <f>G25/Table1[[#Totals],[2010]]</f>
        <v>1.2499414634704897E-2</v>
      </c>
      <c r="H60">
        <f>H25/Table1[[#Totals],[2011]]</f>
        <v>2.4345188853605523E-2</v>
      </c>
      <c r="I60">
        <f>I25/Table1[[#Totals],[2012]]</f>
        <v>3.5880941848976465E-2</v>
      </c>
      <c r="J60">
        <f>J25/Table1[[#Totals],[2013]]</f>
        <v>7.2611455811313105E-2</v>
      </c>
      <c r="K60">
        <f>K25/Table1[[#Totals],[2014]]</f>
        <v>4.2069166074931545E-2</v>
      </c>
      <c r="L60">
        <f>L25/Table1[[#Totals],[2015]]</f>
        <v>0.12899998276295316</v>
      </c>
      <c r="M60">
        <f>M25/Table1[[#Totals],[2016]]</f>
        <v>8.1401894300664343E-2</v>
      </c>
      <c r="N60">
        <f>N25/Table1[[#Totals],[2017]]</f>
        <v>4.7648757640059027E-2</v>
      </c>
      <c r="O60">
        <f>O25/Table1[[#Totals],[2018]]</f>
        <v>6.4784741627602047E-2</v>
      </c>
      <c r="P60">
        <f>P25/Table1[[#Totals],[2019]]</f>
        <v>5.3268461089138193E-2</v>
      </c>
      <c r="Q60">
        <f>Q25/Table1[[#Totals],[2020]]</f>
        <v>5.8734877440430738E-2</v>
      </c>
      <c r="R60">
        <f>R25/Table1[[#Totals],[2021]]</f>
        <v>7.8043282853176243E-2</v>
      </c>
    </row>
    <row r="61" spans="3:18" x14ac:dyDescent="0.25">
      <c r="C61">
        <f>C26/Table1[[#Totals],[2006]]</f>
        <v>0</v>
      </c>
      <c r="D61">
        <f>D26/Table1[[#Totals],[2007]]</f>
        <v>2.125106056074111E-4</v>
      </c>
      <c r="E61">
        <f>E26/Table1[[#Totals],[2008]]</f>
        <v>2.200663188069135E-4</v>
      </c>
      <c r="F61">
        <f>F26/Table1[[#Totals],[2009]]</f>
        <v>6.657318693416756E-3</v>
      </c>
      <c r="G61">
        <f>G26/Table1[[#Totals],[2010]]</f>
        <v>0</v>
      </c>
      <c r="H61">
        <f>H26/Table1[[#Totals],[2011]]</f>
        <v>0</v>
      </c>
      <c r="I61">
        <f>I26/Table1[[#Totals],[2012]]</f>
        <v>0</v>
      </c>
      <c r="J61">
        <f>J26/Table1[[#Totals],[2013]]</f>
        <v>0</v>
      </c>
      <c r="K61">
        <f>K26/Table1[[#Totals],[2014]]</f>
        <v>0</v>
      </c>
      <c r="L61">
        <f>L26/Table1[[#Totals],[2015]]</f>
        <v>0</v>
      </c>
      <c r="M61">
        <f>M26/Table1[[#Totals],[2016]]</f>
        <v>0</v>
      </c>
      <c r="N61">
        <f>N26/Table1[[#Totals],[2017]]</f>
        <v>0</v>
      </c>
      <c r="O61">
        <f>O26/Table1[[#Totals],[2018]]</f>
        <v>3.0142861507380261E-4</v>
      </c>
      <c r="P61">
        <f>P26/Table1[[#Totals],[2019]]</f>
        <v>0</v>
      </c>
      <c r="Q61">
        <f>Q26/Table1[[#Totals],[2020]]</f>
        <v>0</v>
      </c>
      <c r="R61">
        <f>R26/Table1[[#Totals],[2021]]</f>
        <v>0</v>
      </c>
    </row>
    <row r="62" spans="3:18" x14ac:dyDescent="0.25">
      <c r="C62">
        <f>C27/Table1[[#Totals],[2006]]</f>
        <v>0</v>
      </c>
      <c r="D62">
        <f>D27/Table1[[#Totals],[2007]]</f>
        <v>4.9019113026776159E-4</v>
      </c>
      <c r="E62">
        <f>E27/Table1[[#Totals],[2008]]</f>
        <v>1.7792944832674869E-3</v>
      </c>
      <c r="F62">
        <f>F27/Table1[[#Totals],[2009]]</f>
        <v>1.7136744751901876E-3</v>
      </c>
      <c r="G62">
        <f>G27/Table1[[#Totals],[2010]]</f>
        <v>1.5398716096339407E-3</v>
      </c>
      <c r="H62">
        <f>H27/Table1[[#Totals],[2011]]</f>
        <v>1.5035358793137625E-3</v>
      </c>
      <c r="I62">
        <f>I27/Table1[[#Totals],[2012]]</f>
        <v>0</v>
      </c>
      <c r="J62">
        <f>J27/Table1[[#Totals],[2013]]</f>
        <v>0</v>
      </c>
      <c r="K62">
        <f>K27/Table1[[#Totals],[2014]]</f>
        <v>0</v>
      </c>
      <c r="L62">
        <f>L27/Table1[[#Totals],[2015]]</f>
        <v>2.5914599320356026E-4</v>
      </c>
      <c r="M62">
        <f>M27/Table1[[#Totals],[2016]]</f>
        <v>2.8128886124083725E-4</v>
      </c>
      <c r="N62">
        <f>N27/Table1[[#Totals],[2017]]</f>
        <v>1.7523637678799144E-3</v>
      </c>
      <c r="O62">
        <f>O27/Table1[[#Totals],[2018]]</f>
        <v>1.7646891283417638E-4</v>
      </c>
      <c r="P62">
        <f>P27/Table1[[#Totals],[2019]]</f>
        <v>8.044924777662097E-4</v>
      </c>
      <c r="Q62">
        <f>Q27/Table1[[#Totals],[2020]]</f>
        <v>7.8920005293049993E-4</v>
      </c>
      <c r="R62">
        <f>R27/Table1[[#Totals],[2021]]</f>
        <v>6.7115917182317077E-4</v>
      </c>
    </row>
    <row r="63" spans="3:18" x14ac:dyDescent="0.25">
      <c r="C63">
        <f>C28/Table1[[#Totals],[2006]]</f>
        <v>0</v>
      </c>
      <c r="D63">
        <f>D28/Table1[[#Totals],[2007]]</f>
        <v>0</v>
      </c>
      <c r="E63">
        <f>E28/Table1[[#Totals],[2008]]</f>
        <v>0</v>
      </c>
      <c r="F63">
        <f>F28/Table1[[#Totals],[2009]]</f>
        <v>0</v>
      </c>
      <c r="G63">
        <f>G28/Table1[[#Totals],[2010]]</f>
        <v>0</v>
      </c>
      <c r="H63">
        <f>H28/Table1[[#Totals],[2011]]</f>
        <v>0</v>
      </c>
      <c r="I63">
        <f>I28/Table1[[#Totals],[2012]]</f>
        <v>6.4630416067693918E-3</v>
      </c>
      <c r="J63">
        <f>J28/Table1[[#Totals],[2013]]</f>
        <v>6.4158872699961265E-3</v>
      </c>
      <c r="K63">
        <f>K28/Table1[[#Totals],[2014]]</f>
        <v>2.0495704415516829E-3</v>
      </c>
      <c r="L63">
        <f>L28/Table1[[#Totals],[2015]]</f>
        <v>1.4891399306176114E-3</v>
      </c>
      <c r="M63">
        <f>M28/Table1[[#Totals],[2016]]</f>
        <v>1.0184657438005098E-3</v>
      </c>
      <c r="N63">
        <f>N28/Table1[[#Totals],[2017]]</f>
        <v>1.2638964473117304E-3</v>
      </c>
      <c r="O63">
        <f>O28/Table1[[#Totals],[2018]]</f>
        <v>1.0444015119866262E-3</v>
      </c>
      <c r="P63">
        <f>P28/Table1[[#Totals],[2019]]</f>
        <v>1.5896751204979493E-3</v>
      </c>
      <c r="Q63">
        <f>Q28/Table1[[#Totals],[2020]]</f>
        <v>1.3568512477343526E-3</v>
      </c>
      <c r="R63">
        <f>R28/Table1[[#Totals],[2021]]</f>
        <v>1.3662919927519889E-3</v>
      </c>
    </row>
    <row r="64" spans="3:18" x14ac:dyDescent="0.25">
      <c r="C64">
        <f>C29/Table1[[#Totals],[2006]]</f>
        <v>0</v>
      </c>
      <c r="D64">
        <f>D29/Table1[[#Totals],[2007]]</f>
        <v>0</v>
      </c>
      <c r="E64">
        <f>E29/Table1[[#Totals],[2008]]</f>
        <v>0</v>
      </c>
      <c r="F64">
        <f>F29/Table1[[#Totals],[2009]]</f>
        <v>0</v>
      </c>
      <c r="G64">
        <f>G29/Table1[[#Totals],[2010]]</f>
        <v>0</v>
      </c>
      <c r="H64">
        <f>H29/Table1[[#Totals],[2011]]</f>
        <v>0</v>
      </c>
      <c r="I64">
        <f>I29/Table1[[#Totals],[2012]]</f>
        <v>5.4497160168770955E-3</v>
      </c>
      <c r="J64">
        <f>J29/Table1[[#Totals],[2013]]</f>
        <v>5.4928684725344123E-3</v>
      </c>
      <c r="K64">
        <f>K29/Table1[[#Totals],[2014]]</f>
        <v>3.5464721625236202E-3</v>
      </c>
      <c r="L64">
        <f>L29/Table1[[#Totals],[2015]]</f>
        <v>2.4958410247780853E-3</v>
      </c>
      <c r="M64">
        <f>M29/Table1[[#Totals],[2016]]</f>
        <v>2.8795726620411185E-3</v>
      </c>
      <c r="N64">
        <f>N29/Table1[[#Totals],[2017]]</f>
        <v>4.8712903909370739E-3</v>
      </c>
      <c r="O64">
        <f>O29/Table1[[#Totals],[2018]]</f>
        <v>2.1954515201710904E-3</v>
      </c>
      <c r="P64">
        <f>P29/Table1[[#Totals],[2019]]</f>
        <v>2.197402108173623E-3</v>
      </c>
      <c r="Q64">
        <f>Q29/Table1[[#Totals],[2020]]</f>
        <v>2.2471625264754592E-3</v>
      </c>
      <c r="R64">
        <f>R29/Table1[[#Totals],[2021]]</f>
        <v>2.1078843469339117E-3</v>
      </c>
    </row>
    <row r="65" spans="3:18" x14ac:dyDescent="0.25">
      <c r="C65">
        <f>C30/Table1[[#Totals],[2006]]</f>
        <v>0</v>
      </c>
      <c r="D65">
        <f>D30/Table1[[#Totals],[2007]]</f>
        <v>0</v>
      </c>
      <c r="E65">
        <f>E30/Table1[[#Totals],[2008]]</f>
        <v>0</v>
      </c>
      <c r="F65">
        <f>F30/Table1[[#Totals],[2009]]</f>
        <v>0</v>
      </c>
      <c r="G65">
        <f>G30/Table1[[#Totals],[2010]]</f>
        <v>0</v>
      </c>
      <c r="H65">
        <f>H30/Table1[[#Totals],[2011]]</f>
        <v>0</v>
      </c>
      <c r="I65">
        <f>I30/Table1[[#Totals],[2012]]</f>
        <v>1.3777854787932876E-3</v>
      </c>
      <c r="J65">
        <f>J30/Table1[[#Totals],[2013]]</f>
        <v>1.3096074933371022E-3</v>
      </c>
      <c r="K65">
        <f>K30/Table1[[#Totals],[2014]]</f>
        <v>1.1034195320691041E-3</v>
      </c>
      <c r="L65">
        <f>L30/Table1[[#Totals],[2015]]</f>
        <v>2.20664527930278E-4</v>
      </c>
      <c r="M65">
        <f>M30/Table1[[#Totals],[2016]]</f>
        <v>2.921429571845242E-5</v>
      </c>
      <c r="N65">
        <f>N30/Table1[[#Totals],[2017]]</f>
        <v>7.5001402922929012E-4</v>
      </c>
      <c r="O65">
        <f>O30/Table1[[#Totals],[2018]]</f>
        <v>6.7789525056450315E-4</v>
      </c>
      <c r="P65">
        <f>P30/Table1[[#Totals],[2019]]</f>
        <v>1.0017907469033445E-3</v>
      </c>
      <c r="Q65">
        <f>Q30/Table1[[#Totals],[2020]]</f>
        <v>7.533013141914456E-4</v>
      </c>
      <c r="R65">
        <f>R30/Table1[[#Totals],[2021]]</f>
        <v>1.0673941314985763E-3</v>
      </c>
    </row>
    <row r="66" spans="3:18" x14ac:dyDescent="0.25">
      <c r="C66">
        <f>C31/Table1[[#Totals],[2006]]</f>
        <v>0</v>
      </c>
      <c r="D66">
        <f>D31/Table1[[#Totals],[2007]]</f>
        <v>0</v>
      </c>
      <c r="E66">
        <f>E31/Table1[[#Totals],[2008]]</f>
        <v>0</v>
      </c>
      <c r="F66">
        <f>F31/Table1[[#Totals],[2009]]</f>
        <v>0</v>
      </c>
      <c r="G66">
        <f>G31/Table1[[#Totals],[2010]]</f>
        <v>0</v>
      </c>
      <c r="H66">
        <f>H31/Table1[[#Totals],[2011]]</f>
        <v>0</v>
      </c>
      <c r="I66">
        <f>I31/Table1[[#Totals],[2012]]</f>
        <v>4.1443420460872587E-3</v>
      </c>
      <c r="J66">
        <f>J31/Table1[[#Totals],[2013]]</f>
        <v>4.1323535472681319E-3</v>
      </c>
      <c r="K66">
        <f>K31/Table1[[#Totals],[2014]]</f>
        <v>7.6519050800866501E-5</v>
      </c>
      <c r="L66">
        <f>L31/Table1[[#Totals],[2015]]</f>
        <v>2.6527776613165336E-4</v>
      </c>
      <c r="M66">
        <f>M31/Table1[[#Totals],[2016]]</f>
        <v>0</v>
      </c>
      <c r="N66">
        <f>N31/Table1[[#Totals],[2017]]</f>
        <v>5.0267170105740886E-5</v>
      </c>
      <c r="O66">
        <f>O31/Table1[[#Totals],[2018]]</f>
        <v>0</v>
      </c>
      <c r="P66">
        <f>P31/Table1[[#Totals],[2019]]</f>
        <v>2.2852955846265263E-4</v>
      </c>
      <c r="Q66">
        <f>Q31/Table1[[#Totals],[2020]]</f>
        <v>1.0587078216705672E-3</v>
      </c>
      <c r="R66">
        <f>R31/Table1[[#Totals],[2021]]</f>
        <v>1.1273370298116871E-3</v>
      </c>
    </row>
    <row r="67" spans="3:18" x14ac:dyDescent="0.25">
      <c r="C67">
        <f>C32/Table1[[#Totals],[2006]]</f>
        <v>0</v>
      </c>
      <c r="D67">
        <f>D32/Table1[[#Totals],[2007]]</f>
        <v>0</v>
      </c>
      <c r="E67">
        <f>E32/Table1[[#Totals],[2008]]</f>
        <v>0</v>
      </c>
      <c r="F67">
        <f>F32/Table1[[#Totals],[2009]]</f>
        <v>0</v>
      </c>
      <c r="G67">
        <f>G32/Table1[[#Totals],[2010]]</f>
        <v>0</v>
      </c>
      <c r="H67">
        <f>H32/Table1[[#Totals],[2011]]</f>
        <v>0</v>
      </c>
      <c r="I67">
        <f>I32/Table1[[#Totals],[2012]]</f>
        <v>2.9858176579376024E-3</v>
      </c>
      <c r="J67">
        <f>J32/Table1[[#Totals],[2013]]</f>
        <v>3.4937246427202387E-3</v>
      </c>
      <c r="K67">
        <f>K32/Table1[[#Totals],[2014]]</f>
        <v>2.8499413361383137E-3</v>
      </c>
      <c r="L67">
        <f>L32/Table1[[#Totals],[2015]]</f>
        <v>2.5619447004326008E-3</v>
      </c>
      <c r="M67">
        <f>M32/Table1[[#Totals],[2016]]</f>
        <v>1.441155622489956E-3</v>
      </c>
      <c r="N67">
        <f>N32/Table1[[#Totals],[2017]]</f>
        <v>2.3244621515411098E-3</v>
      </c>
      <c r="O67">
        <f>O32/Table1[[#Totals],[2018]]</f>
        <v>1.6250739224853549E-3</v>
      </c>
      <c r="P67">
        <f>P32/Table1[[#Totals],[2019]]</f>
        <v>1.6873893247046419E-3</v>
      </c>
      <c r="Q67">
        <f>Q32/Table1[[#Totals],[2020]]</f>
        <v>2.5468602515242062E-3</v>
      </c>
      <c r="R67">
        <f>R32/Table1[[#Totals],[2021]]</f>
        <v>1.9793783890441727E-3</v>
      </c>
    </row>
    <row r="68" spans="3:18" x14ac:dyDescent="0.25">
      <c r="C68">
        <f>C33/Table1[[#Totals],[2006]]</f>
        <v>0</v>
      </c>
      <c r="D68">
        <f>D33/Table1[[#Totals],[2007]]</f>
        <v>0</v>
      </c>
      <c r="E68">
        <f>E33/Table1[[#Totals],[2008]]</f>
        <v>0</v>
      </c>
      <c r="F68">
        <f>F33/Table1[[#Totals],[2009]]</f>
        <v>0</v>
      </c>
      <c r="G68">
        <f>G33/Table1[[#Totals],[2010]]</f>
        <v>0</v>
      </c>
      <c r="H68">
        <f>H33/Table1[[#Totals],[2011]]</f>
        <v>0</v>
      </c>
      <c r="I68">
        <f>I33/Table1[[#Totals],[2012]]</f>
        <v>8.8783153697524102E-4</v>
      </c>
      <c r="J68">
        <f>J33/Table1[[#Totals],[2013]]</f>
        <v>9.0191881792178004E-4</v>
      </c>
      <c r="K68">
        <f>K33/Table1[[#Totals],[2014]]</f>
        <v>3.2181159258033791E-4</v>
      </c>
      <c r="L68">
        <f>L33/Table1[[#Totals],[2015]]</f>
        <v>2.8424794915854309E-5</v>
      </c>
      <c r="M68">
        <f>M33/Table1[[#Totals],[2016]]</f>
        <v>6.1474777872789468E-4</v>
      </c>
      <c r="N68">
        <f>N33/Table1[[#Totals],[2017]]</f>
        <v>5.6470923556556612E-4</v>
      </c>
      <c r="O68">
        <f>O33/Table1[[#Totals],[2018]]</f>
        <v>4.2957052736269588E-4</v>
      </c>
      <c r="P68">
        <f>P33/Table1[[#Totals],[2019]]</f>
        <v>4.5212706422394976E-4</v>
      </c>
      <c r="Q68">
        <f>Q33/Table1[[#Totals],[2020]]</f>
        <v>7.2220269981517989E-4</v>
      </c>
      <c r="R68">
        <f>R33/Table1[[#Totals],[2021]]</f>
        <v>8.2505173375937361E-4</v>
      </c>
    </row>
    <row r="69" spans="3:18" x14ac:dyDescent="0.25">
      <c r="C69">
        <f>C34/Table1[[#Totals],[2006]]</f>
        <v>0</v>
      </c>
      <c r="D69">
        <f>D34/Table1[[#Totals],[2007]]</f>
        <v>0</v>
      </c>
      <c r="E69">
        <f>E34/Table1[[#Totals],[2008]]</f>
        <v>0</v>
      </c>
      <c r="F69">
        <f>F34/Table1[[#Totals],[2009]]</f>
        <v>0</v>
      </c>
      <c r="G69">
        <f>G34/Table1[[#Totals],[2010]]</f>
        <v>0</v>
      </c>
      <c r="H69">
        <f>H34/Table1[[#Totals],[2011]]</f>
        <v>0</v>
      </c>
      <c r="I69">
        <f>I34/Table1[[#Totals],[2012]]</f>
        <v>7.2182121018912347E-4</v>
      </c>
      <c r="J69">
        <f>J34/Table1[[#Totals],[2013]]</f>
        <v>5.6972553026362715E-4</v>
      </c>
      <c r="K69">
        <f>K34/Table1[[#Totals],[2014]]</f>
        <v>2.3159358183985358E-4</v>
      </c>
      <c r="L69">
        <f>L34/Table1[[#Totals],[2015]]</f>
        <v>1.4215279167335813E-4</v>
      </c>
      <c r="M69">
        <f>M34/Table1[[#Totals],[2016]]</f>
        <v>7.2443579920686787E-5</v>
      </c>
      <c r="N69">
        <f>N34/Table1[[#Totals],[2017]]</f>
        <v>2.2641297639125211E-4</v>
      </c>
      <c r="O69">
        <f>O34/Table1[[#Totals],[2018]]</f>
        <v>1.6184750162682331E-4</v>
      </c>
      <c r="P69">
        <f>P34/Table1[[#Totals],[2019]]</f>
        <v>2.7956615477743753E-4</v>
      </c>
      <c r="Q69">
        <f>Q34/Table1[[#Totals],[2020]]</f>
        <v>3.0077934154127328E-4</v>
      </c>
      <c r="R69">
        <f>R34/Table1[[#Totals],[2021]]</f>
        <v>1.6328227988106689E-4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/>
  <dimension ref="A1:M1516"/>
  <sheetViews>
    <sheetView workbookViewId="0">
      <selection activeCell="M1" activeCellId="1" sqref="F1:F1048576 M1:M1048576"/>
    </sheetView>
  </sheetViews>
  <sheetFormatPr defaultRowHeight="15" x14ac:dyDescent="0.25"/>
  <cols>
    <col min="1" max="1" width="13.5703125" bestFit="1" customWidth="1"/>
    <col min="2" max="2" width="13.5703125" customWidth="1"/>
    <col min="3" max="3" width="27.28515625" bestFit="1" customWidth="1"/>
    <col min="4" max="4" width="24.42578125" bestFit="1" customWidth="1"/>
    <col min="5" max="5" width="27" bestFit="1" customWidth="1"/>
    <col min="6" max="6" width="12" bestFit="1" customWidth="1"/>
    <col min="12" max="12" width="9.140625" style="6"/>
  </cols>
  <sheetData>
    <row r="1" spans="1:13" x14ac:dyDescent="0.25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" t="s">
        <v>79</v>
      </c>
      <c r="M1" t="s">
        <v>80</v>
      </c>
    </row>
    <row r="2" spans="1:13" x14ac:dyDescent="0.25">
      <c r="A2" t="s">
        <v>10</v>
      </c>
      <c r="B2" t="str">
        <f>RIGHT(A2,4)</f>
        <v>2006</v>
      </c>
      <c r="C2" t="s">
        <v>11</v>
      </c>
      <c r="D2" t="s">
        <v>12</v>
      </c>
      <c r="E2" t="s">
        <v>13</v>
      </c>
      <c r="F2">
        <v>4115</v>
      </c>
      <c r="G2">
        <v>0</v>
      </c>
      <c r="H2">
        <v>0</v>
      </c>
      <c r="I2">
        <v>0</v>
      </c>
      <c r="J2">
        <v>0</v>
      </c>
      <c r="K2">
        <v>1</v>
      </c>
      <c r="M2" t="str">
        <f>_xlfn.TEXTJOIN("",FALSE,B2,D2)</f>
        <v>2006Asphalt</v>
      </c>
    </row>
    <row r="3" spans="1:13" x14ac:dyDescent="0.25">
      <c r="A3" t="s">
        <v>10</v>
      </c>
      <c r="B3" t="str">
        <f t="shared" ref="B3:B66" si="0">RIGHT(A3,4)</f>
        <v>2006</v>
      </c>
      <c r="C3" t="s">
        <v>11</v>
      </c>
      <c r="D3" t="s">
        <v>12</v>
      </c>
      <c r="E3" t="s">
        <v>14</v>
      </c>
      <c r="F3">
        <v>134808</v>
      </c>
      <c r="G3">
        <v>0</v>
      </c>
      <c r="H3">
        <v>0</v>
      </c>
      <c r="I3">
        <v>0</v>
      </c>
      <c r="J3">
        <v>0</v>
      </c>
      <c r="K3">
        <v>1</v>
      </c>
      <c r="M3" t="str">
        <f t="shared" ref="M3:M66" si="1">_xlfn.TEXTJOIN("",FALSE,B3,D3)</f>
        <v>2006Asphalt</v>
      </c>
    </row>
    <row r="4" spans="1:13" x14ac:dyDescent="0.25">
      <c r="A4" t="s">
        <v>10</v>
      </c>
      <c r="B4" t="str">
        <f t="shared" si="0"/>
        <v>2006</v>
      </c>
      <c r="C4" t="s">
        <v>11</v>
      </c>
      <c r="D4" t="s">
        <v>12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M4" t="str">
        <f t="shared" si="1"/>
        <v>2006Asphalt</v>
      </c>
    </row>
    <row r="5" spans="1:13" x14ac:dyDescent="0.25">
      <c r="A5" t="s">
        <v>10</v>
      </c>
      <c r="B5" t="str">
        <f t="shared" si="0"/>
        <v>2006</v>
      </c>
      <c r="C5" t="s">
        <v>11</v>
      </c>
      <c r="D5" t="s">
        <v>16</v>
      </c>
      <c r="E5" t="s">
        <v>13</v>
      </c>
      <c r="F5">
        <v>7996</v>
      </c>
      <c r="G5">
        <v>0</v>
      </c>
      <c r="H5">
        <v>0</v>
      </c>
      <c r="I5">
        <v>0</v>
      </c>
      <c r="J5">
        <v>0</v>
      </c>
      <c r="K5">
        <v>1</v>
      </c>
      <c r="M5" t="str">
        <f t="shared" si="1"/>
        <v>2006Bricks</v>
      </c>
    </row>
    <row r="6" spans="1:13" x14ac:dyDescent="0.25">
      <c r="A6" t="s">
        <v>10</v>
      </c>
      <c r="B6" t="str">
        <f t="shared" si="0"/>
        <v>2006</v>
      </c>
      <c r="C6" t="s">
        <v>11</v>
      </c>
      <c r="D6" t="s">
        <v>16</v>
      </c>
      <c r="E6" t="s">
        <v>14</v>
      </c>
      <c r="F6">
        <v>367220</v>
      </c>
      <c r="G6">
        <v>0</v>
      </c>
      <c r="H6">
        <v>0</v>
      </c>
      <c r="I6">
        <v>0</v>
      </c>
      <c r="J6">
        <v>0</v>
      </c>
      <c r="K6">
        <v>1</v>
      </c>
      <c r="M6" t="str">
        <f t="shared" si="1"/>
        <v>2006Bricks</v>
      </c>
    </row>
    <row r="7" spans="1:13" x14ac:dyDescent="0.25">
      <c r="A7" t="s">
        <v>10</v>
      </c>
      <c r="B7" t="str">
        <f t="shared" si="0"/>
        <v>2006</v>
      </c>
      <c r="C7" t="s">
        <v>11</v>
      </c>
      <c r="D7" t="s">
        <v>16</v>
      </c>
      <c r="E7" t="s">
        <v>15</v>
      </c>
      <c r="F7">
        <v>9998</v>
      </c>
      <c r="G7">
        <v>0</v>
      </c>
      <c r="H7">
        <v>0</v>
      </c>
      <c r="I7">
        <v>0</v>
      </c>
      <c r="J7">
        <v>0</v>
      </c>
      <c r="K7">
        <v>1</v>
      </c>
      <c r="M7" t="str">
        <f t="shared" si="1"/>
        <v>2006Bricks</v>
      </c>
    </row>
    <row r="8" spans="1:13" x14ac:dyDescent="0.25">
      <c r="A8" t="s">
        <v>10</v>
      </c>
      <c r="B8" t="str">
        <f t="shared" si="0"/>
        <v>2006</v>
      </c>
      <c r="C8" t="s">
        <v>11</v>
      </c>
      <c r="D8" t="s">
        <v>17</v>
      </c>
      <c r="E8" t="s">
        <v>13</v>
      </c>
      <c r="F8">
        <v>49883</v>
      </c>
      <c r="G8">
        <v>0</v>
      </c>
      <c r="H8">
        <v>0</v>
      </c>
      <c r="I8">
        <v>0</v>
      </c>
      <c r="J8">
        <v>0</v>
      </c>
      <c r="K8">
        <v>1</v>
      </c>
      <c r="M8" t="str">
        <f t="shared" si="1"/>
        <v>2006Concrete</v>
      </c>
    </row>
    <row r="9" spans="1:13" x14ac:dyDescent="0.25">
      <c r="A9" t="s">
        <v>10</v>
      </c>
      <c r="B9" t="str">
        <f t="shared" si="0"/>
        <v>2006</v>
      </c>
      <c r="C9" t="s">
        <v>11</v>
      </c>
      <c r="D9" t="s">
        <v>17</v>
      </c>
      <c r="E9" t="s">
        <v>14</v>
      </c>
      <c r="F9">
        <v>1666870</v>
      </c>
      <c r="G9">
        <v>0</v>
      </c>
      <c r="H9">
        <v>0</v>
      </c>
      <c r="I9">
        <v>0</v>
      </c>
      <c r="J9">
        <v>0</v>
      </c>
      <c r="K9">
        <v>1</v>
      </c>
      <c r="M9" t="str">
        <f t="shared" si="1"/>
        <v>2006Concrete</v>
      </c>
    </row>
    <row r="10" spans="1:13" x14ac:dyDescent="0.25">
      <c r="A10" t="s">
        <v>10</v>
      </c>
      <c r="B10" t="str">
        <f t="shared" si="0"/>
        <v>2006</v>
      </c>
      <c r="C10" t="s">
        <v>11</v>
      </c>
      <c r="D10" t="s">
        <v>17</v>
      </c>
      <c r="E10" t="s">
        <v>15</v>
      </c>
      <c r="F10">
        <v>16752</v>
      </c>
      <c r="G10">
        <v>0</v>
      </c>
      <c r="H10">
        <v>0</v>
      </c>
      <c r="I10">
        <v>0</v>
      </c>
      <c r="J10">
        <v>0</v>
      </c>
      <c r="K10">
        <v>1</v>
      </c>
      <c r="M10" t="str">
        <f t="shared" si="1"/>
        <v>2006Concrete</v>
      </c>
    </row>
    <row r="11" spans="1:13" x14ac:dyDescent="0.25">
      <c r="A11" t="s">
        <v>10</v>
      </c>
      <c r="B11" t="str">
        <f t="shared" si="0"/>
        <v>2006</v>
      </c>
      <c r="C11" t="s">
        <v>11</v>
      </c>
      <c r="D11" t="s">
        <v>18</v>
      </c>
      <c r="E11" t="s">
        <v>13</v>
      </c>
      <c r="F11">
        <v>9404</v>
      </c>
      <c r="G11">
        <v>0</v>
      </c>
      <c r="H11">
        <v>0</v>
      </c>
      <c r="I11">
        <v>0</v>
      </c>
      <c r="J11">
        <v>0</v>
      </c>
      <c r="K11">
        <v>1</v>
      </c>
      <c r="M11" t="str">
        <f t="shared" si="1"/>
        <v>2006Plaster</v>
      </c>
    </row>
    <row r="12" spans="1:13" x14ac:dyDescent="0.25">
      <c r="A12" t="s">
        <v>10</v>
      </c>
      <c r="B12" t="str">
        <f t="shared" si="0"/>
        <v>2006</v>
      </c>
      <c r="C12" t="s">
        <v>11</v>
      </c>
      <c r="D12" t="s">
        <v>18</v>
      </c>
      <c r="E12" t="s">
        <v>14</v>
      </c>
      <c r="F12">
        <v>17882</v>
      </c>
      <c r="G12">
        <v>0</v>
      </c>
      <c r="H12">
        <v>0</v>
      </c>
      <c r="I12">
        <v>0</v>
      </c>
      <c r="J12">
        <v>0</v>
      </c>
      <c r="K12">
        <v>1</v>
      </c>
      <c r="M12" t="str">
        <f t="shared" si="1"/>
        <v>2006Plaster</v>
      </c>
    </row>
    <row r="13" spans="1:13" x14ac:dyDescent="0.25">
      <c r="A13" t="s">
        <v>10</v>
      </c>
      <c r="B13" t="str">
        <f t="shared" si="0"/>
        <v>2006</v>
      </c>
      <c r="C13" t="s">
        <v>11</v>
      </c>
      <c r="D13" t="s">
        <v>18</v>
      </c>
      <c r="E13" t="s">
        <v>15</v>
      </c>
      <c r="F13">
        <v>4</v>
      </c>
      <c r="G13">
        <v>0</v>
      </c>
      <c r="H13">
        <v>0</v>
      </c>
      <c r="I13">
        <v>0</v>
      </c>
      <c r="J13">
        <v>0</v>
      </c>
      <c r="K13">
        <v>1</v>
      </c>
      <c r="M13" t="str">
        <f t="shared" si="1"/>
        <v>2006Plaster</v>
      </c>
    </row>
    <row r="14" spans="1:13" x14ac:dyDescent="0.25">
      <c r="A14" t="s">
        <v>10</v>
      </c>
      <c r="B14" t="str">
        <f t="shared" si="0"/>
        <v>2006</v>
      </c>
      <c r="C14" t="s">
        <v>11</v>
      </c>
      <c r="D14" t="s">
        <v>19</v>
      </c>
      <c r="E14" t="s">
        <v>13</v>
      </c>
      <c r="F14">
        <v>11777</v>
      </c>
      <c r="G14">
        <v>0</v>
      </c>
      <c r="H14">
        <v>0</v>
      </c>
      <c r="I14">
        <v>0</v>
      </c>
      <c r="J14">
        <v>0</v>
      </c>
      <c r="K14">
        <v>1</v>
      </c>
      <c r="M14" t="str">
        <f t="shared" si="1"/>
        <v>2006Soil and natural materials</v>
      </c>
    </row>
    <row r="15" spans="1:13" x14ac:dyDescent="0.25">
      <c r="A15" t="s">
        <v>10</v>
      </c>
      <c r="B15" t="str">
        <f t="shared" si="0"/>
        <v>2006</v>
      </c>
      <c r="C15" t="s">
        <v>11</v>
      </c>
      <c r="D15" t="s">
        <v>19</v>
      </c>
      <c r="E15" t="s">
        <v>14</v>
      </c>
      <c r="F15">
        <v>615758</v>
      </c>
      <c r="G15">
        <v>0</v>
      </c>
      <c r="H15">
        <v>0</v>
      </c>
      <c r="I15">
        <v>0</v>
      </c>
      <c r="J15">
        <v>0</v>
      </c>
      <c r="K15">
        <v>1</v>
      </c>
      <c r="M15" t="str">
        <f t="shared" si="1"/>
        <v>2006Soil and natural materials</v>
      </c>
    </row>
    <row r="16" spans="1:13" x14ac:dyDescent="0.25">
      <c r="A16" t="s">
        <v>10</v>
      </c>
      <c r="B16" t="str">
        <f t="shared" si="0"/>
        <v>2006</v>
      </c>
      <c r="C16" t="s">
        <v>11</v>
      </c>
      <c r="D16" t="s">
        <v>19</v>
      </c>
      <c r="E16" t="s">
        <v>15</v>
      </c>
      <c r="F16">
        <v>476</v>
      </c>
      <c r="G16">
        <v>0</v>
      </c>
      <c r="H16">
        <v>0</v>
      </c>
      <c r="I16">
        <v>0</v>
      </c>
      <c r="J16">
        <v>0</v>
      </c>
      <c r="K16">
        <v>1</v>
      </c>
      <c r="M16" t="str">
        <f t="shared" si="1"/>
        <v>2006Soil and natural materials</v>
      </c>
    </row>
    <row r="17" spans="1:13" x14ac:dyDescent="0.25">
      <c r="A17" t="s">
        <v>10</v>
      </c>
      <c r="B17" t="str">
        <f t="shared" si="0"/>
        <v>2006</v>
      </c>
      <c r="C17" t="s">
        <v>20</v>
      </c>
      <c r="D17" t="s">
        <v>21</v>
      </c>
      <c r="E17" t="s">
        <v>13</v>
      </c>
      <c r="F17">
        <v>44975</v>
      </c>
      <c r="G17">
        <v>0</v>
      </c>
      <c r="H17">
        <v>0</v>
      </c>
      <c r="I17">
        <v>0</v>
      </c>
      <c r="J17">
        <v>0</v>
      </c>
      <c r="K17">
        <v>1</v>
      </c>
      <c r="M17" t="str">
        <f t="shared" si="1"/>
        <v>2006Container glass</v>
      </c>
    </row>
    <row r="18" spans="1:13" x14ac:dyDescent="0.25">
      <c r="A18" t="s">
        <v>10</v>
      </c>
      <c r="B18" t="str">
        <f t="shared" si="0"/>
        <v>2006</v>
      </c>
      <c r="C18" t="s">
        <v>20</v>
      </c>
      <c r="D18" t="s">
        <v>21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M18" t="str">
        <f t="shared" si="1"/>
        <v>2006Container glass</v>
      </c>
    </row>
    <row r="19" spans="1:13" x14ac:dyDescent="0.25">
      <c r="A19" t="s">
        <v>10</v>
      </c>
      <c r="B19" t="str">
        <f t="shared" si="0"/>
        <v>2006</v>
      </c>
      <c r="C19" t="s">
        <v>20</v>
      </c>
      <c r="D19" t="s">
        <v>21</v>
      </c>
      <c r="E19" t="s">
        <v>15</v>
      </c>
      <c r="F19">
        <v>97642</v>
      </c>
      <c r="G19">
        <v>0</v>
      </c>
      <c r="H19">
        <v>0</v>
      </c>
      <c r="I19">
        <v>0</v>
      </c>
      <c r="J19">
        <v>0</v>
      </c>
      <c r="K19">
        <v>1</v>
      </c>
      <c r="M19" t="str">
        <f t="shared" si="1"/>
        <v>2006Container glass</v>
      </c>
    </row>
    <row r="20" spans="1:13" x14ac:dyDescent="0.25">
      <c r="A20" t="s">
        <v>10</v>
      </c>
      <c r="B20" t="str">
        <f t="shared" si="0"/>
        <v>2006</v>
      </c>
      <c r="C20" t="s">
        <v>20</v>
      </c>
      <c r="D20" t="s">
        <v>22</v>
      </c>
      <c r="E20" t="s">
        <v>13</v>
      </c>
      <c r="F20">
        <v>25000</v>
      </c>
      <c r="G20">
        <v>0</v>
      </c>
      <c r="H20">
        <v>0</v>
      </c>
      <c r="I20">
        <v>0</v>
      </c>
      <c r="J20">
        <v>0</v>
      </c>
      <c r="K20">
        <v>1</v>
      </c>
      <c r="M20" t="str">
        <f t="shared" si="1"/>
        <v>2006Other glass</v>
      </c>
    </row>
    <row r="21" spans="1:13" x14ac:dyDescent="0.25">
      <c r="A21" t="s">
        <v>10</v>
      </c>
      <c r="B21" t="str">
        <f t="shared" si="0"/>
        <v>2006</v>
      </c>
      <c r="C21" t="s">
        <v>20</v>
      </c>
      <c r="D21" t="s">
        <v>22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M21" t="str">
        <f t="shared" si="1"/>
        <v>2006Other glass</v>
      </c>
    </row>
    <row r="22" spans="1:13" x14ac:dyDescent="0.25">
      <c r="A22" t="s">
        <v>10</v>
      </c>
      <c r="B22" t="str">
        <f t="shared" si="0"/>
        <v>2006</v>
      </c>
      <c r="C22" t="s">
        <v>20</v>
      </c>
      <c r="D22" t="s">
        <v>22</v>
      </c>
      <c r="E22" t="s">
        <v>15</v>
      </c>
      <c r="F22">
        <v>0</v>
      </c>
      <c r="G22">
        <v>0</v>
      </c>
      <c r="H22">
        <v>0</v>
      </c>
      <c r="I22">
        <v>0</v>
      </c>
      <c r="J22">
        <v>0</v>
      </c>
      <c r="M22" t="str">
        <f t="shared" si="1"/>
        <v>2006Other glass</v>
      </c>
    </row>
    <row r="23" spans="1:13" x14ac:dyDescent="0.25">
      <c r="A23" t="s">
        <v>10</v>
      </c>
      <c r="B23" t="str">
        <f t="shared" si="0"/>
        <v>2006</v>
      </c>
      <c r="C23" t="s">
        <v>23</v>
      </c>
      <c r="D23" t="s">
        <v>24</v>
      </c>
      <c r="E23" t="s">
        <v>13</v>
      </c>
      <c r="F23">
        <v>33885</v>
      </c>
      <c r="G23">
        <v>0</v>
      </c>
      <c r="H23">
        <v>0</v>
      </c>
      <c r="I23">
        <v>0</v>
      </c>
      <c r="J23">
        <v>0</v>
      </c>
      <c r="K23">
        <v>1</v>
      </c>
      <c r="M23" t="str">
        <f t="shared" si="1"/>
        <v>2006Aluminium</v>
      </c>
    </row>
    <row r="24" spans="1:13" x14ac:dyDescent="0.25">
      <c r="A24" t="s">
        <v>10</v>
      </c>
      <c r="B24" t="str">
        <f t="shared" si="0"/>
        <v>2006</v>
      </c>
      <c r="C24" t="s">
        <v>23</v>
      </c>
      <c r="D24" t="s">
        <v>24</v>
      </c>
      <c r="E24" t="s">
        <v>14</v>
      </c>
      <c r="F24">
        <v>2573</v>
      </c>
      <c r="G24">
        <v>0</v>
      </c>
      <c r="H24">
        <v>0</v>
      </c>
      <c r="I24">
        <v>0</v>
      </c>
      <c r="J24">
        <v>0</v>
      </c>
      <c r="K24">
        <v>1</v>
      </c>
      <c r="M24" t="str">
        <f t="shared" si="1"/>
        <v>2006Aluminium</v>
      </c>
    </row>
    <row r="25" spans="1:13" x14ac:dyDescent="0.25">
      <c r="A25" t="s">
        <v>10</v>
      </c>
      <c r="B25" t="str">
        <f t="shared" si="0"/>
        <v>2006</v>
      </c>
      <c r="C25" t="s">
        <v>23</v>
      </c>
      <c r="D25" t="s">
        <v>24</v>
      </c>
      <c r="E25" t="s">
        <v>15</v>
      </c>
      <c r="F25">
        <v>1491</v>
      </c>
      <c r="G25">
        <v>0</v>
      </c>
      <c r="H25">
        <v>0</v>
      </c>
      <c r="I25">
        <v>0</v>
      </c>
      <c r="J25">
        <v>0</v>
      </c>
      <c r="K25">
        <v>1</v>
      </c>
      <c r="M25" t="str">
        <f t="shared" si="1"/>
        <v>2006Aluminium</v>
      </c>
    </row>
    <row r="26" spans="1:13" x14ac:dyDescent="0.25">
      <c r="A26" t="s">
        <v>10</v>
      </c>
      <c r="B26" t="str">
        <f t="shared" si="0"/>
        <v>2006</v>
      </c>
      <c r="C26" t="s">
        <v>23</v>
      </c>
      <c r="D26" t="s">
        <v>25</v>
      </c>
      <c r="E26" t="s">
        <v>13</v>
      </c>
      <c r="F26">
        <v>554018</v>
      </c>
      <c r="G26">
        <v>0</v>
      </c>
      <c r="H26">
        <v>0</v>
      </c>
      <c r="I26">
        <v>0</v>
      </c>
      <c r="J26">
        <v>0</v>
      </c>
      <c r="K26">
        <v>1</v>
      </c>
      <c r="M26" t="str">
        <f t="shared" si="1"/>
        <v>2006Ferrous</v>
      </c>
    </row>
    <row r="27" spans="1:13" x14ac:dyDescent="0.25">
      <c r="A27" t="s">
        <v>10</v>
      </c>
      <c r="B27" t="str">
        <f t="shared" si="0"/>
        <v>2006</v>
      </c>
      <c r="C27" t="s">
        <v>23</v>
      </c>
      <c r="D27" t="s">
        <v>25</v>
      </c>
      <c r="E27" t="s">
        <v>14</v>
      </c>
      <c r="F27">
        <v>118552</v>
      </c>
      <c r="G27">
        <v>0</v>
      </c>
      <c r="H27">
        <v>0</v>
      </c>
      <c r="I27">
        <v>0</v>
      </c>
      <c r="J27">
        <v>0</v>
      </c>
      <c r="K27">
        <v>1</v>
      </c>
      <c r="M27" t="str">
        <f t="shared" si="1"/>
        <v>2006Ferrous</v>
      </c>
    </row>
    <row r="28" spans="1:13" x14ac:dyDescent="0.25">
      <c r="A28" t="s">
        <v>10</v>
      </c>
      <c r="B28" t="str">
        <f t="shared" si="0"/>
        <v>2006</v>
      </c>
      <c r="C28" t="s">
        <v>23</v>
      </c>
      <c r="D28" t="s">
        <v>25</v>
      </c>
      <c r="E28" t="s">
        <v>15</v>
      </c>
      <c r="F28">
        <v>112422</v>
      </c>
      <c r="G28">
        <v>0</v>
      </c>
      <c r="H28">
        <v>0</v>
      </c>
      <c r="I28">
        <v>0</v>
      </c>
      <c r="J28">
        <v>0</v>
      </c>
      <c r="K28">
        <v>1</v>
      </c>
      <c r="M28" t="str">
        <f t="shared" si="1"/>
        <v>2006Ferrous</v>
      </c>
    </row>
    <row r="29" spans="1:13" x14ac:dyDescent="0.25">
      <c r="A29" t="s">
        <v>10</v>
      </c>
      <c r="B29" t="str">
        <f t="shared" si="0"/>
        <v>2006</v>
      </c>
      <c r="C29" t="s">
        <v>23</v>
      </c>
      <c r="D29" t="s">
        <v>26</v>
      </c>
      <c r="E29" t="s">
        <v>13</v>
      </c>
      <c r="F29">
        <v>16361</v>
      </c>
      <c r="G29">
        <v>0</v>
      </c>
      <c r="H29">
        <v>0</v>
      </c>
      <c r="I29">
        <v>0</v>
      </c>
      <c r="J29">
        <v>0</v>
      </c>
      <c r="K29">
        <v>1</v>
      </c>
      <c r="M29" t="str">
        <f t="shared" si="1"/>
        <v>2006Other metals</v>
      </c>
    </row>
    <row r="30" spans="1:13" x14ac:dyDescent="0.25">
      <c r="A30" t="s">
        <v>10</v>
      </c>
      <c r="B30" t="str">
        <f t="shared" si="0"/>
        <v>2006</v>
      </c>
      <c r="C30" t="s">
        <v>23</v>
      </c>
      <c r="D30" t="s">
        <v>26</v>
      </c>
      <c r="E30" t="s">
        <v>14</v>
      </c>
      <c r="F30">
        <v>2375</v>
      </c>
      <c r="G30">
        <v>0</v>
      </c>
      <c r="H30">
        <v>0</v>
      </c>
      <c r="I30">
        <v>0</v>
      </c>
      <c r="J30">
        <v>0</v>
      </c>
      <c r="K30">
        <v>1</v>
      </c>
      <c r="M30" t="str">
        <f t="shared" si="1"/>
        <v>2006Other metals</v>
      </c>
    </row>
    <row r="31" spans="1:13" x14ac:dyDescent="0.25">
      <c r="A31" t="s">
        <v>10</v>
      </c>
      <c r="B31" t="str">
        <f t="shared" si="0"/>
        <v>2006</v>
      </c>
      <c r="C31" t="s">
        <v>23</v>
      </c>
      <c r="D31" t="s">
        <v>26</v>
      </c>
      <c r="E31" t="s">
        <v>15</v>
      </c>
      <c r="F31">
        <v>2086</v>
      </c>
      <c r="G31">
        <v>0</v>
      </c>
      <c r="H31">
        <v>0</v>
      </c>
      <c r="I31">
        <v>0</v>
      </c>
      <c r="J31">
        <v>0</v>
      </c>
      <c r="K31">
        <v>1</v>
      </c>
      <c r="M31" t="str">
        <f t="shared" si="1"/>
        <v>2006Other metals</v>
      </c>
    </row>
    <row r="32" spans="1:13" x14ac:dyDescent="0.25">
      <c r="A32" t="s">
        <v>10</v>
      </c>
      <c r="B32" t="str">
        <f t="shared" si="0"/>
        <v>2006</v>
      </c>
      <c r="C32" t="s">
        <v>27</v>
      </c>
      <c r="D32" t="s">
        <v>28</v>
      </c>
      <c r="E32" t="s">
        <v>13</v>
      </c>
      <c r="F32">
        <v>22296</v>
      </c>
      <c r="G32">
        <v>0</v>
      </c>
      <c r="H32">
        <v>0</v>
      </c>
      <c r="I32">
        <v>0</v>
      </c>
      <c r="J32">
        <v>0</v>
      </c>
      <c r="K32">
        <v>1</v>
      </c>
      <c r="M32" t="str">
        <f t="shared" si="1"/>
        <v>2006Food organics</v>
      </c>
    </row>
    <row r="33" spans="1:13" x14ac:dyDescent="0.25">
      <c r="A33" t="s">
        <v>10</v>
      </c>
      <c r="B33" t="str">
        <f t="shared" si="0"/>
        <v>2006</v>
      </c>
      <c r="C33" t="s">
        <v>27</v>
      </c>
      <c r="D33" t="s">
        <v>28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M33" t="str">
        <f t="shared" si="1"/>
        <v>2006Food organics</v>
      </c>
    </row>
    <row r="34" spans="1:13" x14ac:dyDescent="0.25">
      <c r="A34" t="s">
        <v>10</v>
      </c>
      <c r="B34" t="str">
        <f t="shared" si="0"/>
        <v>2006</v>
      </c>
      <c r="C34" t="s">
        <v>27</v>
      </c>
      <c r="D34" t="s">
        <v>28</v>
      </c>
      <c r="E34" t="s">
        <v>15</v>
      </c>
      <c r="F34">
        <v>3500</v>
      </c>
      <c r="G34">
        <v>0</v>
      </c>
      <c r="H34">
        <v>0</v>
      </c>
      <c r="I34">
        <v>0</v>
      </c>
      <c r="J34">
        <v>0</v>
      </c>
      <c r="K34">
        <v>1</v>
      </c>
      <c r="M34" t="str">
        <f t="shared" si="1"/>
        <v>2006Food organics</v>
      </c>
    </row>
    <row r="35" spans="1:13" x14ac:dyDescent="0.25">
      <c r="A35" t="s">
        <v>10</v>
      </c>
      <c r="B35" t="str">
        <f t="shared" si="0"/>
        <v>2006</v>
      </c>
      <c r="C35" t="s">
        <v>27</v>
      </c>
      <c r="D35" t="s">
        <v>29</v>
      </c>
      <c r="E35" t="s">
        <v>13</v>
      </c>
      <c r="F35">
        <v>37504</v>
      </c>
      <c r="G35">
        <v>0</v>
      </c>
      <c r="H35">
        <v>0</v>
      </c>
      <c r="I35">
        <v>0</v>
      </c>
      <c r="J35">
        <v>0</v>
      </c>
      <c r="K35">
        <v>1</v>
      </c>
      <c r="M35" t="str">
        <f t="shared" si="1"/>
        <v>2006Garden organics</v>
      </c>
    </row>
    <row r="36" spans="1:13" x14ac:dyDescent="0.25">
      <c r="A36" t="s">
        <v>10</v>
      </c>
      <c r="B36" t="str">
        <f t="shared" si="0"/>
        <v>2006</v>
      </c>
      <c r="C36" t="s">
        <v>27</v>
      </c>
      <c r="D36" t="s">
        <v>29</v>
      </c>
      <c r="E36" t="s">
        <v>14</v>
      </c>
      <c r="F36">
        <v>38833</v>
      </c>
      <c r="G36">
        <v>0</v>
      </c>
      <c r="H36">
        <v>0</v>
      </c>
      <c r="I36">
        <v>0</v>
      </c>
      <c r="J36">
        <v>0</v>
      </c>
      <c r="K36">
        <v>1</v>
      </c>
      <c r="M36" t="str">
        <f t="shared" si="1"/>
        <v>2006Garden organics</v>
      </c>
    </row>
    <row r="37" spans="1:13" x14ac:dyDescent="0.25">
      <c r="A37" t="s">
        <v>10</v>
      </c>
      <c r="B37" t="str">
        <f t="shared" si="0"/>
        <v>2006</v>
      </c>
      <c r="C37" t="s">
        <v>27</v>
      </c>
      <c r="D37" t="s">
        <v>29</v>
      </c>
      <c r="E37" t="s">
        <v>15</v>
      </c>
      <c r="F37">
        <v>199956</v>
      </c>
      <c r="G37">
        <v>0</v>
      </c>
      <c r="H37">
        <v>0</v>
      </c>
      <c r="I37">
        <v>0</v>
      </c>
      <c r="J37">
        <v>0</v>
      </c>
      <c r="K37">
        <v>1</v>
      </c>
      <c r="M37" t="str">
        <f t="shared" si="1"/>
        <v>2006Garden organics</v>
      </c>
    </row>
    <row r="38" spans="1:13" x14ac:dyDescent="0.25">
      <c r="A38" t="s">
        <v>10</v>
      </c>
      <c r="B38" t="str">
        <f t="shared" si="0"/>
        <v>2006</v>
      </c>
      <c r="C38" t="s">
        <v>27</v>
      </c>
      <c r="D38" t="s">
        <v>30</v>
      </c>
      <c r="E38" t="s">
        <v>13</v>
      </c>
      <c r="F38">
        <v>14339</v>
      </c>
      <c r="G38">
        <v>0</v>
      </c>
      <c r="H38">
        <v>0</v>
      </c>
      <c r="I38">
        <v>0</v>
      </c>
      <c r="J38">
        <v>0</v>
      </c>
      <c r="K38">
        <v>1</v>
      </c>
      <c r="M38" t="str">
        <f t="shared" si="1"/>
        <v>2006Other organics</v>
      </c>
    </row>
    <row r="39" spans="1:13" x14ac:dyDescent="0.25">
      <c r="A39" t="s">
        <v>10</v>
      </c>
      <c r="B39" t="str">
        <f t="shared" si="0"/>
        <v>2006</v>
      </c>
      <c r="C39" t="s">
        <v>27</v>
      </c>
      <c r="D39" t="s">
        <v>30</v>
      </c>
      <c r="E39" t="s">
        <v>14</v>
      </c>
      <c r="F39">
        <v>13900</v>
      </c>
      <c r="G39">
        <v>0</v>
      </c>
      <c r="H39">
        <v>0</v>
      </c>
      <c r="I39">
        <v>0</v>
      </c>
      <c r="J39">
        <v>0</v>
      </c>
      <c r="K39">
        <v>1</v>
      </c>
      <c r="M39" t="str">
        <f t="shared" si="1"/>
        <v>2006Other organics</v>
      </c>
    </row>
    <row r="40" spans="1:13" x14ac:dyDescent="0.25">
      <c r="A40" t="s">
        <v>10</v>
      </c>
      <c r="B40" t="str">
        <f t="shared" si="0"/>
        <v>2006</v>
      </c>
      <c r="C40" t="s">
        <v>27</v>
      </c>
      <c r="D40" t="s">
        <v>30</v>
      </c>
      <c r="E40" t="s">
        <v>15</v>
      </c>
      <c r="F40">
        <v>358</v>
      </c>
      <c r="G40">
        <v>0</v>
      </c>
      <c r="H40">
        <v>0</v>
      </c>
      <c r="I40">
        <v>0</v>
      </c>
      <c r="J40">
        <v>0</v>
      </c>
      <c r="K40">
        <v>1</v>
      </c>
      <c r="M40" t="str">
        <f t="shared" si="1"/>
        <v>2006Other organics</v>
      </c>
    </row>
    <row r="41" spans="1:13" x14ac:dyDescent="0.25">
      <c r="A41" t="s">
        <v>10</v>
      </c>
      <c r="B41" t="str">
        <f t="shared" si="0"/>
        <v>2006</v>
      </c>
      <c r="C41" t="s">
        <v>27</v>
      </c>
      <c r="D41" t="s">
        <v>31</v>
      </c>
      <c r="E41" t="s">
        <v>13</v>
      </c>
      <c r="F41">
        <v>81481</v>
      </c>
      <c r="G41">
        <v>0</v>
      </c>
      <c r="H41">
        <v>0</v>
      </c>
      <c r="I41">
        <v>0</v>
      </c>
      <c r="J41">
        <v>0</v>
      </c>
      <c r="K41">
        <v>1</v>
      </c>
      <c r="M41" t="str">
        <f t="shared" si="1"/>
        <v>2006Wood /timber</v>
      </c>
    </row>
    <row r="42" spans="1:13" x14ac:dyDescent="0.25">
      <c r="A42" t="s">
        <v>10</v>
      </c>
      <c r="B42" t="str">
        <f t="shared" si="0"/>
        <v>2006</v>
      </c>
      <c r="C42" t="s">
        <v>27</v>
      </c>
      <c r="D42" t="s">
        <v>31</v>
      </c>
      <c r="E42" t="s">
        <v>14</v>
      </c>
      <c r="F42">
        <v>1082</v>
      </c>
      <c r="G42">
        <v>0</v>
      </c>
      <c r="H42">
        <v>0</v>
      </c>
      <c r="I42">
        <v>0</v>
      </c>
      <c r="J42">
        <v>0</v>
      </c>
      <c r="K42">
        <v>1</v>
      </c>
      <c r="M42" t="str">
        <f t="shared" si="1"/>
        <v>2006Wood /timber</v>
      </c>
    </row>
    <row r="43" spans="1:13" x14ac:dyDescent="0.25">
      <c r="A43" t="s">
        <v>10</v>
      </c>
      <c r="B43" t="str">
        <f t="shared" si="0"/>
        <v>2006</v>
      </c>
      <c r="C43" t="s">
        <v>27</v>
      </c>
      <c r="D43" t="s">
        <v>31</v>
      </c>
      <c r="E43" t="s">
        <v>15</v>
      </c>
      <c r="F43">
        <v>1438</v>
      </c>
      <c r="G43">
        <v>0</v>
      </c>
      <c r="H43">
        <v>0</v>
      </c>
      <c r="I43">
        <v>0</v>
      </c>
      <c r="J43">
        <v>0</v>
      </c>
      <c r="K43">
        <v>1</v>
      </c>
      <c r="M43" t="str">
        <f t="shared" si="1"/>
        <v>2006Wood /timber</v>
      </c>
    </row>
    <row r="44" spans="1:13" x14ac:dyDescent="0.25">
      <c r="A44" t="s">
        <v>10</v>
      </c>
      <c r="B44" t="str">
        <f t="shared" si="0"/>
        <v>2006</v>
      </c>
      <c r="C44" t="s">
        <v>32</v>
      </c>
      <c r="D44" t="s">
        <v>33</v>
      </c>
      <c r="E44" t="s">
        <v>13</v>
      </c>
      <c r="F44">
        <v>347561</v>
      </c>
      <c r="G44">
        <v>0</v>
      </c>
      <c r="H44">
        <v>0</v>
      </c>
      <c r="I44">
        <v>0</v>
      </c>
      <c r="J44">
        <v>0</v>
      </c>
      <c r="K44">
        <v>1</v>
      </c>
      <c r="M44" t="str">
        <f t="shared" si="1"/>
        <v>2006Cardboard</v>
      </c>
    </row>
    <row r="45" spans="1:13" x14ac:dyDescent="0.25">
      <c r="A45" t="s">
        <v>10</v>
      </c>
      <c r="B45" t="str">
        <f t="shared" si="0"/>
        <v>2006</v>
      </c>
      <c r="C45" t="s">
        <v>32</v>
      </c>
      <c r="D45" t="s">
        <v>33</v>
      </c>
      <c r="E45" t="s">
        <v>14</v>
      </c>
      <c r="F45">
        <v>0</v>
      </c>
      <c r="G45">
        <v>0</v>
      </c>
      <c r="H45">
        <v>0</v>
      </c>
      <c r="I45">
        <v>0</v>
      </c>
      <c r="J45">
        <v>0</v>
      </c>
      <c r="M45" t="str">
        <f t="shared" si="1"/>
        <v>2006Cardboard</v>
      </c>
    </row>
    <row r="46" spans="1:13" x14ac:dyDescent="0.25">
      <c r="A46" t="s">
        <v>10</v>
      </c>
      <c r="B46" t="str">
        <f t="shared" si="0"/>
        <v>2006</v>
      </c>
      <c r="C46" t="s">
        <v>32</v>
      </c>
      <c r="D46" t="s">
        <v>33</v>
      </c>
      <c r="E46" t="s">
        <v>15</v>
      </c>
      <c r="F46">
        <v>61253</v>
      </c>
      <c r="G46">
        <v>0</v>
      </c>
      <c r="H46">
        <v>0</v>
      </c>
      <c r="I46">
        <v>0</v>
      </c>
      <c r="J46">
        <v>0</v>
      </c>
      <c r="K46">
        <v>1</v>
      </c>
      <c r="M46" t="str">
        <f t="shared" si="1"/>
        <v>2006Cardboard</v>
      </c>
    </row>
    <row r="47" spans="1:13" x14ac:dyDescent="0.25">
      <c r="A47" t="s">
        <v>10</v>
      </c>
      <c r="B47" t="str">
        <f t="shared" si="0"/>
        <v>2006</v>
      </c>
      <c r="C47" t="s">
        <v>32</v>
      </c>
      <c r="D47" t="s">
        <v>34</v>
      </c>
      <c r="E47" t="s">
        <v>13</v>
      </c>
      <c r="F47">
        <v>62160</v>
      </c>
      <c r="G47">
        <v>0</v>
      </c>
      <c r="H47">
        <v>0</v>
      </c>
      <c r="I47">
        <v>0</v>
      </c>
      <c r="J47">
        <v>0</v>
      </c>
      <c r="K47">
        <v>1</v>
      </c>
      <c r="M47" t="str">
        <f t="shared" si="1"/>
        <v>2006Newsprint and magazines</v>
      </c>
    </row>
    <row r="48" spans="1:13" x14ac:dyDescent="0.25">
      <c r="A48" t="s">
        <v>10</v>
      </c>
      <c r="B48" t="str">
        <f t="shared" si="0"/>
        <v>2006</v>
      </c>
      <c r="C48" t="s">
        <v>32</v>
      </c>
      <c r="D48" t="s">
        <v>34</v>
      </c>
      <c r="E48" t="s">
        <v>14</v>
      </c>
      <c r="F48">
        <v>0</v>
      </c>
      <c r="G48">
        <v>0</v>
      </c>
      <c r="H48">
        <v>0</v>
      </c>
      <c r="I48">
        <v>0</v>
      </c>
      <c r="J48">
        <v>0</v>
      </c>
      <c r="M48" t="str">
        <f t="shared" si="1"/>
        <v>2006Newsprint and magazines</v>
      </c>
    </row>
    <row r="49" spans="1:13" x14ac:dyDescent="0.25">
      <c r="A49" t="s">
        <v>10</v>
      </c>
      <c r="B49" t="str">
        <f t="shared" si="0"/>
        <v>2006</v>
      </c>
      <c r="C49" t="s">
        <v>32</v>
      </c>
      <c r="D49" t="s">
        <v>34</v>
      </c>
      <c r="E49" t="s">
        <v>15</v>
      </c>
      <c r="F49">
        <v>113451</v>
      </c>
      <c r="G49">
        <v>0</v>
      </c>
      <c r="H49">
        <v>0</v>
      </c>
      <c r="I49">
        <v>0</v>
      </c>
      <c r="J49">
        <v>0</v>
      </c>
      <c r="K49">
        <v>1</v>
      </c>
      <c r="M49" t="str">
        <f t="shared" si="1"/>
        <v>2006Newsprint and magazines</v>
      </c>
    </row>
    <row r="50" spans="1:13" x14ac:dyDescent="0.25">
      <c r="A50" t="s">
        <v>10</v>
      </c>
      <c r="B50" t="str">
        <f t="shared" si="0"/>
        <v>2006</v>
      </c>
      <c r="C50" t="s">
        <v>32</v>
      </c>
      <c r="D50" t="s">
        <v>35</v>
      </c>
      <c r="E50" t="s">
        <v>13</v>
      </c>
      <c r="F50">
        <v>0</v>
      </c>
      <c r="G50">
        <v>0</v>
      </c>
      <c r="H50">
        <v>0</v>
      </c>
      <c r="I50">
        <v>0</v>
      </c>
      <c r="J50">
        <v>0</v>
      </c>
      <c r="M50" t="str">
        <f t="shared" si="1"/>
        <v>2006Other paper</v>
      </c>
    </row>
    <row r="51" spans="1:13" x14ac:dyDescent="0.25">
      <c r="A51" t="s">
        <v>10</v>
      </c>
      <c r="B51" t="str">
        <f t="shared" si="0"/>
        <v>2006</v>
      </c>
      <c r="C51" t="s">
        <v>32</v>
      </c>
      <c r="D51" t="s">
        <v>35</v>
      </c>
      <c r="E51" t="s">
        <v>14</v>
      </c>
      <c r="F51">
        <v>0</v>
      </c>
      <c r="G51">
        <v>0</v>
      </c>
      <c r="H51">
        <v>0</v>
      </c>
      <c r="I51">
        <v>0</v>
      </c>
      <c r="J51">
        <v>0</v>
      </c>
      <c r="M51" t="str">
        <f t="shared" si="1"/>
        <v>2006Other paper</v>
      </c>
    </row>
    <row r="52" spans="1:13" x14ac:dyDescent="0.25">
      <c r="A52" t="s">
        <v>10</v>
      </c>
      <c r="B52" t="str">
        <f t="shared" si="0"/>
        <v>2006</v>
      </c>
      <c r="C52" t="s">
        <v>32</v>
      </c>
      <c r="D52" t="s">
        <v>35</v>
      </c>
      <c r="E52" t="s">
        <v>15</v>
      </c>
      <c r="F52">
        <v>10004</v>
      </c>
      <c r="G52">
        <v>0</v>
      </c>
      <c r="H52">
        <v>0</v>
      </c>
      <c r="I52">
        <v>0</v>
      </c>
      <c r="J52">
        <v>0</v>
      </c>
      <c r="K52">
        <v>1</v>
      </c>
      <c r="M52" t="str">
        <f t="shared" si="1"/>
        <v>2006Other paper</v>
      </c>
    </row>
    <row r="53" spans="1:13" x14ac:dyDescent="0.25">
      <c r="A53" t="s">
        <v>10</v>
      </c>
      <c r="B53" t="str">
        <f t="shared" si="0"/>
        <v>2006</v>
      </c>
      <c r="C53" t="s">
        <v>32</v>
      </c>
      <c r="D53" t="s">
        <v>36</v>
      </c>
      <c r="E53" t="s">
        <v>13</v>
      </c>
      <c r="F53">
        <v>172506</v>
      </c>
      <c r="G53">
        <v>0</v>
      </c>
      <c r="H53">
        <v>0</v>
      </c>
      <c r="I53">
        <v>0</v>
      </c>
      <c r="J53">
        <v>0</v>
      </c>
      <c r="K53">
        <v>1</v>
      </c>
      <c r="M53" t="str">
        <f t="shared" si="1"/>
        <v>2006Printing and writing paper</v>
      </c>
    </row>
    <row r="54" spans="1:13" x14ac:dyDescent="0.25">
      <c r="A54" t="s">
        <v>10</v>
      </c>
      <c r="B54" t="str">
        <f t="shared" si="0"/>
        <v>2006</v>
      </c>
      <c r="C54" t="s">
        <v>32</v>
      </c>
      <c r="D54" t="s">
        <v>36</v>
      </c>
      <c r="E54" t="s">
        <v>14</v>
      </c>
      <c r="F54">
        <v>0</v>
      </c>
      <c r="G54">
        <v>0</v>
      </c>
      <c r="H54">
        <v>0</v>
      </c>
      <c r="I54">
        <v>0</v>
      </c>
      <c r="J54">
        <v>0</v>
      </c>
      <c r="M54" t="str">
        <f t="shared" si="1"/>
        <v>2006Printing and writing paper</v>
      </c>
    </row>
    <row r="55" spans="1:13" x14ac:dyDescent="0.25">
      <c r="A55" t="s">
        <v>10</v>
      </c>
      <c r="B55" t="str">
        <f t="shared" si="0"/>
        <v>2006</v>
      </c>
      <c r="C55" t="s">
        <v>32</v>
      </c>
      <c r="D55" t="s">
        <v>36</v>
      </c>
      <c r="E55" t="s">
        <v>15</v>
      </c>
      <c r="F55">
        <v>52420</v>
      </c>
      <c r="G55">
        <v>0</v>
      </c>
      <c r="H55">
        <v>0</v>
      </c>
      <c r="I55">
        <v>0</v>
      </c>
      <c r="J55">
        <v>0</v>
      </c>
      <c r="K55">
        <v>1</v>
      </c>
      <c r="M55" t="str">
        <f t="shared" si="1"/>
        <v>2006Printing and writing paper</v>
      </c>
    </row>
    <row r="56" spans="1:13" x14ac:dyDescent="0.25">
      <c r="A56" t="s">
        <v>10</v>
      </c>
      <c r="B56" t="str">
        <f t="shared" si="0"/>
        <v>2006</v>
      </c>
      <c r="C56" t="s">
        <v>37</v>
      </c>
      <c r="D56" t="s">
        <v>38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M56" t="str">
        <f t="shared" si="1"/>
        <v>2006Clothing</v>
      </c>
    </row>
    <row r="57" spans="1:13" x14ac:dyDescent="0.25">
      <c r="A57" t="s">
        <v>10</v>
      </c>
      <c r="B57" t="str">
        <f t="shared" si="0"/>
        <v>2006</v>
      </c>
      <c r="C57" t="s">
        <v>37</v>
      </c>
      <c r="D57" t="s">
        <v>38</v>
      </c>
      <c r="E57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M57" t="str">
        <f t="shared" si="1"/>
        <v>2006Clothing</v>
      </c>
    </row>
    <row r="58" spans="1:13" x14ac:dyDescent="0.25">
      <c r="A58" t="s">
        <v>10</v>
      </c>
      <c r="B58" t="str">
        <f t="shared" si="0"/>
        <v>2006</v>
      </c>
      <c r="C58" t="s">
        <v>37</v>
      </c>
      <c r="D58" t="s">
        <v>38</v>
      </c>
      <c r="E58" t="s">
        <v>15</v>
      </c>
      <c r="F58">
        <v>5000</v>
      </c>
      <c r="G58">
        <v>0</v>
      </c>
      <c r="H58">
        <v>0</v>
      </c>
      <c r="I58">
        <v>0</v>
      </c>
      <c r="J58">
        <v>0</v>
      </c>
      <c r="K58">
        <v>1</v>
      </c>
      <c r="M58" t="str">
        <f t="shared" si="1"/>
        <v>2006Clothing</v>
      </c>
    </row>
    <row r="59" spans="1:13" x14ac:dyDescent="0.25">
      <c r="A59" t="s">
        <v>10</v>
      </c>
      <c r="B59" t="str">
        <f t="shared" si="0"/>
        <v>2006</v>
      </c>
      <c r="C59" t="s">
        <v>37</v>
      </c>
      <c r="D59" t="s">
        <v>39</v>
      </c>
      <c r="E59" t="s">
        <v>13</v>
      </c>
      <c r="F59">
        <v>900</v>
      </c>
      <c r="G59">
        <v>0</v>
      </c>
      <c r="H59">
        <v>0</v>
      </c>
      <c r="I59">
        <v>0</v>
      </c>
      <c r="J59">
        <v>0</v>
      </c>
      <c r="K59">
        <v>1</v>
      </c>
      <c r="M59" t="str">
        <f t="shared" si="1"/>
        <v>2006Other textiles</v>
      </c>
    </row>
    <row r="60" spans="1:13" x14ac:dyDescent="0.25">
      <c r="A60" t="s">
        <v>10</v>
      </c>
      <c r="B60" t="str">
        <f t="shared" si="0"/>
        <v>2006</v>
      </c>
      <c r="C60" t="s">
        <v>37</v>
      </c>
      <c r="D60" t="s">
        <v>39</v>
      </c>
      <c r="E60" t="s">
        <v>14</v>
      </c>
      <c r="F60">
        <v>0</v>
      </c>
      <c r="G60">
        <v>0</v>
      </c>
      <c r="H60">
        <v>0</v>
      </c>
      <c r="I60">
        <v>0</v>
      </c>
      <c r="J60">
        <v>0</v>
      </c>
      <c r="M60" t="str">
        <f t="shared" si="1"/>
        <v>2006Other textiles</v>
      </c>
    </row>
    <row r="61" spans="1:13" x14ac:dyDescent="0.25">
      <c r="A61" t="s">
        <v>10</v>
      </c>
      <c r="B61" t="str">
        <f t="shared" si="0"/>
        <v>2006</v>
      </c>
      <c r="C61" t="s">
        <v>37</v>
      </c>
      <c r="D61" t="s">
        <v>39</v>
      </c>
      <c r="E61" t="s">
        <v>15</v>
      </c>
      <c r="F61">
        <v>0</v>
      </c>
      <c r="G61">
        <v>0</v>
      </c>
      <c r="H61">
        <v>0</v>
      </c>
      <c r="I61">
        <v>0</v>
      </c>
      <c r="J61">
        <v>0</v>
      </c>
      <c r="M61" t="str">
        <f t="shared" si="1"/>
        <v>2006Other textiles</v>
      </c>
    </row>
    <row r="62" spans="1:13" x14ac:dyDescent="0.25">
      <c r="A62" t="s">
        <v>10</v>
      </c>
      <c r="B62" t="str">
        <f t="shared" si="0"/>
        <v>2006</v>
      </c>
      <c r="C62" t="s">
        <v>40</v>
      </c>
      <c r="D62" t="s">
        <v>41</v>
      </c>
      <c r="E62" t="s">
        <v>13</v>
      </c>
      <c r="F62">
        <v>2586</v>
      </c>
      <c r="G62">
        <v>0</v>
      </c>
      <c r="H62">
        <v>0</v>
      </c>
      <c r="I62">
        <v>0</v>
      </c>
      <c r="J62">
        <v>0</v>
      </c>
      <c r="K62">
        <v>1</v>
      </c>
      <c r="M62" t="str">
        <f t="shared" si="1"/>
        <v>2006Other rubber</v>
      </c>
    </row>
    <row r="63" spans="1:13" x14ac:dyDescent="0.25">
      <c r="A63" t="s">
        <v>10</v>
      </c>
      <c r="B63" t="str">
        <f t="shared" si="0"/>
        <v>2006</v>
      </c>
      <c r="C63" t="s">
        <v>40</v>
      </c>
      <c r="D63" t="s">
        <v>41</v>
      </c>
      <c r="E63" t="s">
        <v>14</v>
      </c>
      <c r="F63">
        <v>0</v>
      </c>
      <c r="G63">
        <v>0</v>
      </c>
      <c r="H63">
        <v>0</v>
      </c>
      <c r="I63">
        <v>0</v>
      </c>
      <c r="J63">
        <v>0</v>
      </c>
      <c r="M63" t="str">
        <f t="shared" si="1"/>
        <v>2006Other rubber</v>
      </c>
    </row>
    <row r="64" spans="1:13" x14ac:dyDescent="0.25">
      <c r="A64" t="s">
        <v>10</v>
      </c>
      <c r="B64" t="str">
        <f t="shared" si="0"/>
        <v>2006</v>
      </c>
      <c r="C64" t="s">
        <v>40</v>
      </c>
      <c r="D64" t="s">
        <v>41</v>
      </c>
      <c r="E64" t="s">
        <v>15</v>
      </c>
      <c r="F64">
        <v>0</v>
      </c>
      <c r="G64">
        <v>0</v>
      </c>
      <c r="H64">
        <v>0</v>
      </c>
      <c r="I64">
        <v>0</v>
      </c>
      <c r="J64">
        <v>0</v>
      </c>
      <c r="M64" t="str">
        <f t="shared" si="1"/>
        <v>2006Other rubber</v>
      </c>
    </row>
    <row r="65" spans="1:13" x14ac:dyDescent="0.25">
      <c r="A65" t="s">
        <v>10</v>
      </c>
      <c r="B65" t="str">
        <f t="shared" si="0"/>
        <v>2006</v>
      </c>
      <c r="C65" t="s">
        <v>40</v>
      </c>
      <c r="D65" t="s">
        <v>42</v>
      </c>
      <c r="E65" t="s">
        <v>13</v>
      </c>
      <c r="F65">
        <v>9770</v>
      </c>
      <c r="G65">
        <v>0</v>
      </c>
      <c r="H65">
        <v>0</v>
      </c>
      <c r="I65">
        <v>0</v>
      </c>
      <c r="J65">
        <v>0</v>
      </c>
      <c r="K65">
        <v>1</v>
      </c>
      <c r="M65" t="str">
        <f t="shared" si="1"/>
        <v>2006Passenger tyres</v>
      </c>
    </row>
    <row r="66" spans="1:13" x14ac:dyDescent="0.25">
      <c r="A66" t="s">
        <v>10</v>
      </c>
      <c r="B66" t="str">
        <f t="shared" si="0"/>
        <v>2006</v>
      </c>
      <c r="C66" t="s">
        <v>40</v>
      </c>
      <c r="D66" t="s">
        <v>42</v>
      </c>
      <c r="E66" t="s">
        <v>14</v>
      </c>
      <c r="F66">
        <v>0</v>
      </c>
      <c r="G66">
        <v>0</v>
      </c>
      <c r="H66">
        <v>0</v>
      </c>
      <c r="I66">
        <v>0</v>
      </c>
      <c r="J66">
        <v>0</v>
      </c>
      <c r="M66" t="str">
        <f t="shared" si="1"/>
        <v>2006Passenger tyres</v>
      </c>
    </row>
    <row r="67" spans="1:13" x14ac:dyDescent="0.25">
      <c r="A67" t="s">
        <v>10</v>
      </c>
      <c r="B67" t="str">
        <f t="shared" ref="B67:B130" si="2">RIGHT(A67,4)</f>
        <v>2006</v>
      </c>
      <c r="C67" t="s">
        <v>40</v>
      </c>
      <c r="D67" t="s">
        <v>42</v>
      </c>
      <c r="E67" t="s">
        <v>15</v>
      </c>
      <c r="F67">
        <v>200</v>
      </c>
      <c r="G67">
        <v>0</v>
      </c>
      <c r="H67">
        <v>0</v>
      </c>
      <c r="I67">
        <v>0</v>
      </c>
      <c r="J67">
        <v>0</v>
      </c>
      <c r="K67">
        <v>1</v>
      </c>
      <c r="M67" t="str">
        <f t="shared" ref="M67:M130" si="3">_xlfn.TEXTJOIN("",FALSE,B67,D67)</f>
        <v>2006Passenger tyres</v>
      </c>
    </row>
    <row r="68" spans="1:13" x14ac:dyDescent="0.25">
      <c r="A68" t="s">
        <v>10</v>
      </c>
      <c r="B68" t="str">
        <f t="shared" si="2"/>
        <v>2006</v>
      </c>
      <c r="C68" t="s">
        <v>40</v>
      </c>
      <c r="D68" t="s">
        <v>43</v>
      </c>
      <c r="E68" t="s">
        <v>13</v>
      </c>
      <c r="F68">
        <v>13556</v>
      </c>
      <c r="G68">
        <v>0</v>
      </c>
      <c r="H68">
        <v>0</v>
      </c>
      <c r="I68">
        <v>0</v>
      </c>
      <c r="J68">
        <v>0</v>
      </c>
      <c r="K68">
        <v>1</v>
      </c>
      <c r="M68" t="str">
        <f t="shared" si="3"/>
        <v>2006Truck tyres</v>
      </c>
    </row>
    <row r="69" spans="1:13" x14ac:dyDescent="0.25">
      <c r="A69" t="s">
        <v>10</v>
      </c>
      <c r="B69" t="str">
        <f t="shared" si="2"/>
        <v>2006</v>
      </c>
      <c r="C69" t="s">
        <v>40</v>
      </c>
      <c r="D69" t="s">
        <v>43</v>
      </c>
      <c r="E69" t="s">
        <v>14</v>
      </c>
      <c r="F69">
        <v>0</v>
      </c>
      <c r="G69">
        <v>0</v>
      </c>
      <c r="H69">
        <v>0</v>
      </c>
      <c r="I69">
        <v>0</v>
      </c>
      <c r="J69">
        <v>0</v>
      </c>
      <c r="M69" t="str">
        <f t="shared" si="3"/>
        <v>2006Truck tyres</v>
      </c>
    </row>
    <row r="70" spans="1:13" x14ac:dyDescent="0.25">
      <c r="A70" t="s">
        <v>10</v>
      </c>
      <c r="B70" t="str">
        <f t="shared" si="2"/>
        <v>2006</v>
      </c>
      <c r="C70" t="s">
        <v>40</v>
      </c>
      <c r="D70" t="s">
        <v>43</v>
      </c>
      <c r="E70" t="s">
        <v>15</v>
      </c>
      <c r="F70">
        <v>221</v>
      </c>
      <c r="G70">
        <v>0</v>
      </c>
      <c r="H70">
        <v>0</v>
      </c>
      <c r="I70">
        <v>0</v>
      </c>
      <c r="J70">
        <v>0</v>
      </c>
      <c r="K70">
        <v>1</v>
      </c>
      <c r="M70" t="str">
        <f t="shared" si="3"/>
        <v>2006Truck tyres</v>
      </c>
    </row>
    <row r="71" spans="1:13" x14ac:dyDescent="0.25">
      <c r="A71" t="s">
        <v>44</v>
      </c>
      <c r="B71" t="str">
        <f t="shared" si="2"/>
        <v>2007</v>
      </c>
      <c r="C71" t="s">
        <v>11</v>
      </c>
      <c r="D71" t="s">
        <v>12</v>
      </c>
      <c r="E71" t="s">
        <v>13</v>
      </c>
      <c r="F71">
        <v>7615</v>
      </c>
      <c r="G71">
        <v>0</v>
      </c>
      <c r="H71">
        <v>0</v>
      </c>
      <c r="I71">
        <v>0</v>
      </c>
      <c r="J71">
        <v>0</v>
      </c>
      <c r="K71">
        <v>1</v>
      </c>
      <c r="M71" t="str">
        <f t="shared" si="3"/>
        <v>2007Asphalt</v>
      </c>
    </row>
    <row r="72" spans="1:13" x14ac:dyDescent="0.25">
      <c r="A72" t="s">
        <v>44</v>
      </c>
      <c r="B72" t="str">
        <f t="shared" si="2"/>
        <v>2007</v>
      </c>
      <c r="C72" t="s">
        <v>11</v>
      </c>
      <c r="D72" t="s">
        <v>12</v>
      </c>
      <c r="E72" t="s">
        <v>14</v>
      </c>
      <c r="F72">
        <v>117340</v>
      </c>
      <c r="G72">
        <v>0</v>
      </c>
      <c r="H72">
        <v>0</v>
      </c>
      <c r="I72">
        <v>0</v>
      </c>
      <c r="J72">
        <v>0</v>
      </c>
      <c r="K72">
        <v>1</v>
      </c>
      <c r="M72" t="str">
        <f t="shared" si="3"/>
        <v>2007Asphalt</v>
      </c>
    </row>
    <row r="73" spans="1:13" x14ac:dyDescent="0.25">
      <c r="A73" t="s">
        <v>44</v>
      </c>
      <c r="B73" t="str">
        <f t="shared" si="2"/>
        <v>2007</v>
      </c>
      <c r="C73" t="s">
        <v>11</v>
      </c>
      <c r="D73" t="s">
        <v>12</v>
      </c>
      <c r="E73" t="s">
        <v>15</v>
      </c>
      <c r="F73">
        <v>64565</v>
      </c>
      <c r="G73">
        <v>0</v>
      </c>
      <c r="H73">
        <v>0</v>
      </c>
      <c r="I73">
        <v>0</v>
      </c>
      <c r="J73">
        <v>0</v>
      </c>
      <c r="K73">
        <v>1</v>
      </c>
      <c r="M73" t="str">
        <f t="shared" si="3"/>
        <v>2007Asphalt</v>
      </c>
    </row>
    <row r="74" spans="1:13" x14ac:dyDescent="0.25">
      <c r="A74" t="s">
        <v>44</v>
      </c>
      <c r="B74" t="str">
        <f t="shared" si="2"/>
        <v>2007</v>
      </c>
      <c r="C74" t="s">
        <v>11</v>
      </c>
      <c r="D74" t="s">
        <v>16</v>
      </c>
      <c r="E74" t="s">
        <v>13</v>
      </c>
      <c r="F74">
        <v>37953</v>
      </c>
      <c r="G74">
        <v>0</v>
      </c>
      <c r="H74">
        <v>0</v>
      </c>
      <c r="I74">
        <v>0</v>
      </c>
      <c r="J74">
        <v>0</v>
      </c>
      <c r="K74">
        <v>1</v>
      </c>
      <c r="M74" t="str">
        <f t="shared" si="3"/>
        <v>2007Bricks</v>
      </c>
    </row>
    <row r="75" spans="1:13" x14ac:dyDescent="0.25">
      <c r="A75" t="s">
        <v>44</v>
      </c>
      <c r="B75" t="str">
        <f t="shared" si="2"/>
        <v>2007</v>
      </c>
      <c r="C75" t="s">
        <v>11</v>
      </c>
      <c r="D75" t="s">
        <v>16</v>
      </c>
      <c r="E75" t="s">
        <v>14</v>
      </c>
      <c r="F75">
        <v>388800</v>
      </c>
      <c r="G75">
        <v>0</v>
      </c>
      <c r="H75">
        <v>0</v>
      </c>
      <c r="I75">
        <v>0</v>
      </c>
      <c r="J75">
        <v>0</v>
      </c>
      <c r="K75">
        <v>1</v>
      </c>
      <c r="M75" t="str">
        <f t="shared" si="3"/>
        <v>2007Bricks</v>
      </c>
    </row>
    <row r="76" spans="1:13" x14ac:dyDescent="0.25">
      <c r="A76" t="s">
        <v>44</v>
      </c>
      <c r="B76" t="str">
        <f t="shared" si="2"/>
        <v>2007</v>
      </c>
      <c r="C76" t="s">
        <v>11</v>
      </c>
      <c r="D76" t="s">
        <v>16</v>
      </c>
      <c r="E76" t="s">
        <v>15</v>
      </c>
      <c r="F76">
        <v>11090</v>
      </c>
      <c r="G76">
        <v>0</v>
      </c>
      <c r="H76">
        <v>0</v>
      </c>
      <c r="I76">
        <v>0</v>
      </c>
      <c r="J76">
        <v>0</v>
      </c>
      <c r="K76">
        <v>1</v>
      </c>
      <c r="M76" t="str">
        <f t="shared" si="3"/>
        <v>2007Bricks</v>
      </c>
    </row>
    <row r="77" spans="1:13" x14ac:dyDescent="0.25">
      <c r="A77" t="s">
        <v>44</v>
      </c>
      <c r="B77" t="str">
        <f t="shared" si="2"/>
        <v>2007</v>
      </c>
      <c r="C77" t="s">
        <v>11</v>
      </c>
      <c r="D77" t="s">
        <v>17</v>
      </c>
      <c r="E77" t="s">
        <v>13</v>
      </c>
      <c r="F77">
        <v>97963</v>
      </c>
      <c r="G77">
        <v>0</v>
      </c>
      <c r="H77">
        <v>0</v>
      </c>
      <c r="I77">
        <v>0</v>
      </c>
      <c r="J77">
        <v>0</v>
      </c>
      <c r="K77">
        <v>1</v>
      </c>
      <c r="M77" t="str">
        <f t="shared" si="3"/>
        <v>2007Concrete</v>
      </c>
    </row>
    <row r="78" spans="1:13" x14ac:dyDescent="0.25">
      <c r="A78" t="s">
        <v>44</v>
      </c>
      <c r="B78" t="str">
        <f t="shared" si="2"/>
        <v>2007</v>
      </c>
      <c r="C78" t="s">
        <v>11</v>
      </c>
      <c r="D78" t="s">
        <v>17</v>
      </c>
      <c r="E78" t="s">
        <v>14</v>
      </c>
      <c r="F78">
        <v>1547857</v>
      </c>
      <c r="G78">
        <v>0</v>
      </c>
      <c r="H78">
        <v>0</v>
      </c>
      <c r="I78">
        <v>0</v>
      </c>
      <c r="J78">
        <v>0</v>
      </c>
      <c r="K78">
        <v>1</v>
      </c>
      <c r="M78" t="str">
        <f t="shared" si="3"/>
        <v>2007Concrete</v>
      </c>
    </row>
    <row r="79" spans="1:13" x14ac:dyDescent="0.25">
      <c r="A79" t="s">
        <v>44</v>
      </c>
      <c r="B79" t="str">
        <f t="shared" si="2"/>
        <v>2007</v>
      </c>
      <c r="C79" t="s">
        <v>11</v>
      </c>
      <c r="D79" t="s">
        <v>17</v>
      </c>
      <c r="E79" t="s">
        <v>15</v>
      </c>
      <c r="F79">
        <v>49488</v>
      </c>
      <c r="G79">
        <v>0</v>
      </c>
      <c r="H79">
        <v>0</v>
      </c>
      <c r="I79">
        <v>0</v>
      </c>
      <c r="J79">
        <v>0</v>
      </c>
      <c r="K79">
        <v>1</v>
      </c>
      <c r="M79" t="str">
        <f t="shared" si="3"/>
        <v>2007Concrete</v>
      </c>
    </row>
    <row r="80" spans="1:13" x14ac:dyDescent="0.25">
      <c r="A80" t="s">
        <v>44</v>
      </c>
      <c r="B80" t="str">
        <f t="shared" si="2"/>
        <v>2007</v>
      </c>
      <c r="C80" t="s">
        <v>11</v>
      </c>
      <c r="D80" t="s">
        <v>18</v>
      </c>
      <c r="E80" t="s">
        <v>13</v>
      </c>
      <c r="F80">
        <v>20592</v>
      </c>
      <c r="G80">
        <v>0</v>
      </c>
      <c r="H80">
        <v>0</v>
      </c>
      <c r="I80">
        <v>0</v>
      </c>
      <c r="J80">
        <v>0</v>
      </c>
      <c r="K80">
        <v>1</v>
      </c>
      <c r="M80" t="str">
        <f t="shared" si="3"/>
        <v>2007Plaster</v>
      </c>
    </row>
    <row r="81" spans="1:13" x14ac:dyDescent="0.25">
      <c r="A81" t="s">
        <v>44</v>
      </c>
      <c r="B81" t="str">
        <f t="shared" si="2"/>
        <v>2007</v>
      </c>
      <c r="C81" t="s">
        <v>11</v>
      </c>
      <c r="D81" t="s">
        <v>18</v>
      </c>
      <c r="E81" t="s">
        <v>14</v>
      </c>
      <c r="F81">
        <v>0</v>
      </c>
      <c r="G81">
        <v>0</v>
      </c>
      <c r="H81">
        <v>0</v>
      </c>
      <c r="I81">
        <v>0</v>
      </c>
      <c r="J81">
        <v>0</v>
      </c>
      <c r="M81" t="str">
        <f t="shared" si="3"/>
        <v>2007Plaster</v>
      </c>
    </row>
    <row r="82" spans="1:13" x14ac:dyDescent="0.25">
      <c r="A82" t="s">
        <v>44</v>
      </c>
      <c r="B82" t="str">
        <f t="shared" si="2"/>
        <v>2007</v>
      </c>
      <c r="C82" t="s">
        <v>11</v>
      </c>
      <c r="D82" t="s">
        <v>18</v>
      </c>
      <c r="E82" t="s">
        <v>15</v>
      </c>
      <c r="F82">
        <v>1708</v>
      </c>
      <c r="G82">
        <v>0</v>
      </c>
      <c r="H82">
        <v>0</v>
      </c>
      <c r="I82">
        <v>0</v>
      </c>
      <c r="J82">
        <v>0</v>
      </c>
      <c r="K82">
        <v>1</v>
      </c>
      <c r="M82" t="str">
        <f t="shared" si="3"/>
        <v>2007Plaster</v>
      </c>
    </row>
    <row r="83" spans="1:13" x14ac:dyDescent="0.25">
      <c r="A83" t="s">
        <v>44</v>
      </c>
      <c r="B83" t="str">
        <f t="shared" si="2"/>
        <v>2007</v>
      </c>
      <c r="C83" t="s">
        <v>11</v>
      </c>
      <c r="D83" t="s">
        <v>45</v>
      </c>
      <c r="E83" t="s">
        <v>13</v>
      </c>
      <c r="F83">
        <v>29325</v>
      </c>
      <c r="G83">
        <v>0</v>
      </c>
      <c r="H83">
        <v>0</v>
      </c>
      <c r="I83">
        <v>0</v>
      </c>
      <c r="J83">
        <v>0</v>
      </c>
      <c r="K83">
        <v>1</v>
      </c>
      <c r="M83" t="str">
        <f t="shared" si="3"/>
        <v>2007Rubble</v>
      </c>
    </row>
    <row r="84" spans="1:13" x14ac:dyDescent="0.25">
      <c r="A84" t="s">
        <v>44</v>
      </c>
      <c r="B84" t="str">
        <f t="shared" si="2"/>
        <v>2007</v>
      </c>
      <c r="C84" t="s">
        <v>11</v>
      </c>
      <c r="D84" t="s">
        <v>45</v>
      </c>
      <c r="E84" t="s">
        <v>14</v>
      </c>
      <c r="F84">
        <v>44716</v>
      </c>
      <c r="G84">
        <v>0</v>
      </c>
      <c r="H84">
        <v>0</v>
      </c>
      <c r="I84">
        <v>0</v>
      </c>
      <c r="J84">
        <v>0</v>
      </c>
      <c r="K84">
        <v>1</v>
      </c>
      <c r="M84" t="str">
        <f t="shared" si="3"/>
        <v>2007Rubble</v>
      </c>
    </row>
    <row r="85" spans="1:13" x14ac:dyDescent="0.25">
      <c r="A85" t="s">
        <v>44</v>
      </c>
      <c r="B85" t="str">
        <f t="shared" si="2"/>
        <v>2007</v>
      </c>
      <c r="C85" t="s">
        <v>11</v>
      </c>
      <c r="D85" t="s">
        <v>45</v>
      </c>
      <c r="E85" t="s">
        <v>15</v>
      </c>
      <c r="F85">
        <v>7392</v>
      </c>
      <c r="G85">
        <v>0</v>
      </c>
      <c r="H85">
        <v>0</v>
      </c>
      <c r="I85">
        <v>0</v>
      </c>
      <c r="J85">
        <v>0</v>
      </c>
      <c r="K85">
        <v>1</v>
      </c>
      <c r="M85" t="str">
        <f t="shared" si="3"/>
        <v>2007Rubble</v>
      </c>
    </row>
    <row r="86" spans="1:13" x14ac:dyDescent="0.25">
      <c r="A86" t="s">
        <v>44</v>
      </c>
      <c r="B86" t="str">
        <f t="shared" si="2"/>
        <v>2007</v>
      </c>
      <c r="C86" t="s">
        <v>11</v>
      </c>
      <c r="D86" t="s">
        <v>19</v>
      </c>
      <c r="E86" t="s">
        <v>13</v>
      </c>
      <c r="F86">
        <v>64953</v>
      </c>
      <c r="G86">
        <v>0</v>
      </c>
      <c r="H86">
        <v>0</v>
      </c>
      <c r="I86">
        <v>0</v>
      </c>
      <c r="J86">
        <v>0</v>
      </c>
      <c r="K86">
        <v>1</v>
      </c>
      <c r="M86" t="str">
        <f t="shared" si="3"/>
        <v>2007Soil and natural materials</v>
      </c>
    </row>
    <row r="87" spans="1:13" x14ac:dyDescent="0.25">
      <c r="A87" t="s">
        <v>44</v>
      </c>
      <c r="B87" t="str">
        <f t="shared" si="2"/>
        <v>2007</v>
      </c>
      <c r="C87" t="s">
        <v>11</v>
      </c>
      <c r="D87" t="s">
        <v>19</v>
      </c>
      <c r="E87" t="s">
        <v>14</v>
      </c>
      <c r="F87">
        <v>675967</v>
      </c>
      <c r="G87">
        <v>0</v>
      </c>
      <c r="H87">
        <v>0</v>
      </c>
      <c r="I87">
        <v>0</v>
      </c>
      <c r="J87">
        <v>0</v>
      </c>
      <c r="K87">
        <v>1</v>
      </c>
      <c r="M87" t="str">
        <f t="shared" si="3"/>
        <v>2007Soil and natural materials</v>
      </c>
    </row>
    <row r="88" spans="1:13" x14ac:dyDescent="0.25">
      <c r="A88" t="s">
        <v>44</v>
      </c>
      <c r="B88" t="str">
        <f t="shared" si="2"/>
        <v>2007</v>
      </c>
      <c r="C88" t="s">
        <v>11</v>
      </c>
      <c r="D88" t="s">
        <v>19</v>
      </c>
      <c r="E88" t="s">
        <v>15</v>
      </c>
      <c r="F88">
        <v>2777</v>
      </c>
      <c r="G88">
        <v>0</v>
      </c>
      <c r="H88">
        <v>0</v>
      </c>
      <c r="I88">
        <v>0</v>
      </c>
      <c r="J88">
        <v>0</v>
      </c>
      <c r="K88">
        <v>1</v>
      </c>
      <c r="M88" t="str">
        <f t="shared" si="3"/>
        <v>2007Soil and natural materials</v>
      </c>
    </row>
    <row r="89" spans="1:13" x14ac:dyDescent="0.25">
      <c r="A89" t="s">
        <v>44</v>
      </c>
      <c r="B89" t="str">
        <f t="shared" si="2"/>
        <v>2007</v>
      </c>
      <c r="C89" t="s">
        <v>20</v>
      </c>
      <c r="D89" t="s">
        <v>21</v>
      </c>
      <c r="E89" t="s">
        <v>13</v>
      </c>
      <c r="F89">
        <v>21769</v>
      </c>
      <c r="G89">
        <v>0</v>
      </c>
      <c r="H89">
        <v>0</v>
      </c>
      <c r="I89">
        <v>0</v>
      </c>
      <c r="J89">
        <v>0</v>
      </c>
      <c r="K89">
        <v>1</v>
      </c>
      <c r="M89" t="str">
        <f t="shared" si="3"/>
        <v>2007Container glass</v>
      </c>
    </row>
    <row r="90" spans="1:13" x14ac:dyDescent="0.25">
      <c r="A90" t="s">
        <v>44</v>
      </c>
      <c r="B90" t="str">
        <f t="shared" si="2"/>
        <v>2007</v>
      </c>
      <c r="C90" t="s">
        <v>20</v>
      </c>
      <c r="D90" t="s">
        <v>21</v>
      </c>
      <c r="E90" t="s">
        <v>14</v>
      </c>
      <c r="F90">
        <v>5995</v>
      </c>
      <c r="G90">
        <v>0</v>
      </c>
      <c r="H90">
        <v>0</v>
      </c>
      <c r="I90">
        <v>0</v>
      </c>
      <c r="J90">
        <v>0</v>
      </c>
      <c r="K90">
        <v>1</v>
      </c>
      <c r="M90" t="str">
        <f t="shared" si="3"/>
        <v>2007Container glass</v>
      </c>
    </row>
    <row r="91" spans="1:13" x14ac:dyDescent="0.25">
      <c r="A91" t="s">
        <v>44</v>
      </c>
      <c r="B91" t="str">
        <f t="shared" si="2"/>
        <v>2007</v>
      </c>
      <c r="C91" t="s">
        <v>20</v>
      </c>
      <c r="D91" t="s">
        <v>21</v>
      </c>
      <c r="E91" t="s">
        <v>15</v>
      </c>
      <c r="F91">
        <v>160191</v>
      </c>
      <c r="G91">
        <v>0</v>
      </c>
      <c r="H91">
        <v>0</v>
      </c>
      <c r="I91">
        <v>0</v>
      </c>
      <c r="J91">
        <v>0</v>
      </c>
      <c r="K91">
        <v>1</v>
      </c>
      <c r="M91" t="str">
        <f t="shared" si="3"/>
        <v>2007Container glass</v>
      </c>
    </row>
    <row r="92" spans="1:13" x14ac:dyDescent="0.25">
      <c r="A92" t="s">
        <v>44</v>
      </c>
      <c r="B92" t="str">
        <f t="shared" si="2"/>
        <v>2007</v>
      </c>
      <c r="C92" t="s">
        <v>20</v>
      </c>
      <c r="D92" t="s">
        <v>22</v>
      </c>
      <c r="E92" t="s">
        <v>13</v>
      </c>
      <c r="F92">
        <v>13355</v>
      </c>
      <c r="G92">
        <v>0</v>
      </c>
      <c r="H92">
        <v>0</v>
      </c>
      <c r="I92">
        <v>0</v>
      </c>
      <c r="J92">
        <v>0</v>
      </c>
      <c r="K92">
        <v>1</v>
      </c>
      <c r="M92" t="str">
        <f t="shared" si="3"/>
        <v>2007Other glass</v>
      </c>
    </row>
    <row r="93" spans="1:13" x14ac:dyDescent="0.25">
      <c r="A93" t="s">
        <v>44</v>
      </c>
      <c r="B93" t="str">
        <f t="shared" si="2"/>
        <v>2007</v>
      </c>
      <c r="C93" t="s">
        <v>20</v>
      </c>
      <c r="D93" t="s">
        <v>22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M93" t="str">
        <f t="shared" si="3"/>
        <v>2007Other glass</v>
      </c>
    </row>
    <row r="94" spans="1:13" x14ac:dyDescent="0.25">
      <c r="A94" t="s">
        <v>44</v>
      </c>
      <c r="B94" t="str">
        <f t="shared" si="2"/>
        <v>2007</v>
      </c>
      <c r="C94" t="s">
        <v>20</v>
      </c>
      <c r="D94" t="s">
        <v>22</v>
      </c>
      <c r="E94" t="s">
        <v>15</v>
      </c>
      <c r="F94">
        <v>703</v>
      </c>
      <c r="G94">
        <v>0</v>
      </c>
      <c r="H94">
        <v>0</v>
      </c>
      <c r="I94">
        <v>0</v>
      </c>
      <c r="J94">
        <v>0</v>
      </c>
      <c r="K94">
        <v>1</v>
      </c>
      <c r="M94" t="str">
        <f t="shared" si="3"/>
        <v>2007Other glass</v>
      </c>
    </row>
    <row r="95" spans="1:13" x14ac:dyDescent="0.25">
      <c r="A95" t="s">
        <v>44</v>
      </c>
      <c r="B95" t="str">
        <f t="shared" si="2"/>
        <v>2007</v>
      </c>
      <c r="C95" t="s">
        <v>23</v>
      </c>
      <c r="D95" t="s">
        <v>24</v>
      </c>
      <c r="E95" t="s">
        <v>13</v>
      </c>
      <c r="F95">
        <v>13614</v>
      </c>
      <c r="G95">
        <v>0</v>
      </c>
      <c r="H95">
        <v>0</v>
      </c>
      <c r="I95">
        <v>0</v>
      </c>
      <c r="J95">
        <v>0</v>
      </c>
      <c r="K95">
        <v>1</v>
      </c>
      <c r="M95" t="str">
        <f t="shared" si="3"/>
        <v>2007Aluminium</v>
      </c>
    </row>
    <row r="96" spans="1:13" x14ac:dyDescent="0.25">
      <c r="A96" t="s">
        <v>44</v>
      </c>
      <c r="B96" t="str">
        <f t="shared" si="2"/>
        <v>2007</v>
      </c>
      <c r="C96" t="s">
        <v>23</v>
      </c>
      <c r="D96" t="s">
        <v>24</v>
      </c>
      <c r="E96" t="s">
        <v>14</v>
      </c>
      <c r="F96">
        <v>475</v>
      </c>
      <c r="G96">
        <v>0</v>
      </c>
      <c r="H96">
        <v>0</v>
      </c>
      <c r="I96">
        <v>0</v>
      </c>
      <c r="J96">
        <v>0</v>
      </c>
      <c r="K96">
        <v>1</v>
      </c>
      <c r="M96" t="str">
        <f t="shared" si="3"/>
        <v>2007Aluminium</v>
      </c>
    </row>
    <row r="97" spans="1:13" x14ac:dyDescent="0.25">
      <c r="A97" t="s">
        <v>44</v>
      </c>
      <c r="B97" t="str">
        <f t="shared" si="2"/>
        <v>2007</v>
      </c>
      <c r="C97" t="s">
        <v>23</v>
      </c>
      <c r="D97" t="s">
        <v>24</v>
      </c>
      <c r="E97" t="s">
        <v>15</v>
      </c>
      <c r="F97">
        <v>7978</v>
      </c>
      <c r="G97">
        <v>0</v>
      </c>
      <c r="H97">
        <v>0</v>
      </c>
      <c r="I97">
        <v>0</v>
      </c>
      <c r="J97">
        <v>0</v>
      </c>
      <c r="K97">
        <v>1</v>
      </c>
      <c r="M97" t="str">
        <f t="shared" si="3"/>
        <v>2007Aluminium</v>
      </c>
    </row>
    <row r="98" spans="1:13" x14ac:dyDescent="0.25">
      <c r="A98" t="s">
        <v>44</v>
      </c>
      <c r="B98" t="str">
        <f t="shared" si="2"/>
        <v>2007</v>
      </c>
      <c r="C98" t="s">
        <v>23</v>
      </c>
      <c r="D98" t="s">
        <v>25</v>
      </c>
      <c r="E98" t="s">
        <v>13</v>
      </c>
      <c r="F98">
        <v>685788.8</v>
      </c>
      <c r="G98">
        <v>0</v>
      </c>
      <c r="H98">
        <v>0</v>
      </c>
      <c r="I98">
        <v>0</v>
      </c>
      <c r="J98">
        <v>0</v>
      </c>
      <c r="K98">
        <v>1</v>
      </c>
      <c r="M98" t="str">
        <f t="shared" si="3"/>
        <v>2007Ferrous</v>
      </c>
    </row>
    <row r="99" spans="1:13" x14ac:dyDescent="0.25">
      <c r="A99" t="s">
        <v>44</v>
      </c>
      <c r="B99" t="str">
        <f t="shared" si="2"/>
        <v>2007</v>
      </c>
      <c r="C99" t="s">
        <v>23</v>
      </c>
      <c r="D99" t="s">
        <v>25</v>
      </c>
      <c r="E99" t="s">
        <v>14</v>
      </c>
      <c r="F99">
        <v>102766</v>
      </c>
      <c r="G99">
        <v>0</v>
      </c>
      <c r="H99">
        <v>0</v>
      </c>
      <c r="I99">
        <v>0</v>
      </c>
      <c r="J99">
        <v>0</v>
      </c>
      <c r="K99">
        <v>1</v>
      </c>
      <c r="M99" t="str">
        <f t="shared" si="3"/>
        <v>2007Ferrous</v>
      </c>
    </row>
    <row r="100" spans="1:13" x14ac:dyDescent="0.25">
      <c r="A100" t="s">
        <v>44</v>
      </c>
      <c r="B100" t="str">
        <f t="shared" si="2"/>
        <v>2007</v>
      </c>
      <c r="C100" t="s">
        <v>23</v>
      </c>
      <c r="D100" t="s">
        <v>25</v>
      </c>
      <c r="E100" t="s">
        <v>15</v>
      </c>
      <c r="F100">
        <v>148842.20000000001</v>
      </c>
      <c r="G100">
        <v>0</v>
      </c>
      <c r="H100">
        <v>0</v>
      </c>
      <c r="I100">
        <v>0</v>
      </c>
      <c r="J100">
        <v>0</v>
      </c>
      <c r="K100">
        <v>1</v>
      </c>
      <c r="M100" t="str">
        <f t="shared" si="3"/>
        <v>2007Ferrous</v>
      </c>
    </row>
    <row r="101" spans="1:13" x14ac:dyDescent="0.25">
      <c r="A101" t="s">
        <v>44</v>
      </c>
      <c r="B101" t="str">
        <f t="shared" si="2"/>
        <v>2007</v>
      </c>
      <c r="C101" t="s">
        <v>23</v>
      </c>
      <c r="D101" t="s">
        <v>26</v>
      </c>
      <c r="E101" t="s">
        <v>13</v>
      </c>
      <c r="F101">
        <v>59578</v>
      </c>
      <c r="G101">
        <v>0</v>
      </c>
      <c r="H101">
        <v>0</v>
      </c>
      <c r="I101">
        <v>0</v>
      </c>
      <c r="J101">
        <v>0</v>
      </c>
      <c r="K101">
        <v>1</v>
      </c>
      <c r="M101" t="str">
        <f t="shared" si="3"/>
        <v>2007Other metals</v>
      </c>
    </row>
    <row r="102" spans="1:13" x14ac:dyDescent="0.25">
      <c r="A102" t="s">
        <v>44</v>
      </c>
      <c r="B102" t="str">
        <f t="shared" si="2"/>
        <v>2007</v>
      </c>
      <c r="C102" t="s">
        <v>23</v>
      </c>
      <c r="D102" t="s">
        <v>26</v>
      </c>
      <c r="E102" t="s">
        <v>14</v>
      </c>
      <c r="F102">
        <v>1821</v>
      </c>
      <c r="G102">
        <v>0</v>
      </c>
      <c r="H102">
        <v>0</v>
      </c>
      <c r="I102">
        <v>0</v>
      </c>
      <c r="J102">
        <v>0</v>
      </c>
      <c r="K102">
        <v>1</v>
      </c>
      <c r="M102" t="str">
        <f t="shared" si="3"/>
        <v>2007Other metals</v>
      </c>
    </row>
    <row r="103" spans="1:13" x14ac:dyDescent="0.25">
      <c r="A103" t="s">
        <v>44</v>
      </c>
      <c r="B103" t="str">
        <f t="shared" si="2"/>
        <v>2007</v>
      </c>
      <c r="C103" t="s">
        <v>23</v>
      </c>
      <c r="D103" t="s">
        <v>26</v>
      </c>
      <c r="E103" t="s">
        <v>15</v>
      </c>
      <c r="F103">
        <v>3452</v>
      </c>
      <c r="G103">
        <v>0</v>
      </c>
      <c r="H103">
        <v>0</v>
      </c>
      <c r="I103">
        <v>0</v>
      </c>
      <c r="J103">
        <v>0</v>
      </c>
      <c r="K103">
        <v>1</v>
      </c>
      <c r="M103" t="str">
        <f t="shared" si="3"/>
        <v>2007Other metals</v>
      </c>
    </row>
    <row r="104" spans="1:13" x14ac:dyDescent="0.25">
      <c r="A104" t="s">
        <v>44</v>
      </c>
      <c r="B104" t="str">
        <f t="shared" si="2"/>
        <v>2007</v>
      </c>
      <c r="C104" t="s">
        <v>27</v>
      </c>
      <c r="D104" t="s">
        <v>28</v>
      </c>
      <c r="E104" t="s">
        <v>13</v>
      </c>
      <c r="F104">
        <v>48488</v>
      </c>
      <c r="G104">
        <v>0</v>
      </c>
      <c r="H104">
        <v>0</v>
      </c>
      <c r="I104">
        <v>0</v>
      </c>
      <c r="J104">
        <v>0</v>
      </c>
      <c r="K104">
        <v>1</v>
      </c>
      <c r="M104" t="str">
        <f t="shared" si="3"/>
        <v>2007Food organics</v>
      </c>
    </row>
    <row r="105" spans="1:13" x14ac:dyDescent="0.25">
      <c r="A105" t="s">
        <v>44</v>
      </c>
      <c r="B105" t="str">
        <f t="shared" si="2"/>
        <v>2007</v>
      </c>
      <c r="C105" t="s">
        <v>27</v>
      </c>
      <c r="D105" t="s">
        <v>28</v>
      </c>
      <c r="E105" t="s">
        <v>14</v>
      </c>
      <c r="F105">
        <v>0</v>
      </c>
      <c r="G105">
        <v>0</v>
      </c>
      <c r="H105">
        <v>0</v>
      </c>
      <c r="I105">
        <v>0</v>
      </c>
      <c r="J105">
        <v>0</v>
      </c>
      <c r="M105" t="str">
        <f t="shared" si="3"/>
        <v>2007Food organics</v>
      </c>
    </row>
    <row r="106" spans="1:13" x14ac:dyDescent="0.25">
      <c r="A106" t="s">
        <v>44</v>
      </c>
      <c r="B106" t="str">
        <f t="shared" si="2"/>
        <v>2007</v>
      </c>
      <c r="C106" t="s">
        <v>27</v>
      </c>
      <c r="D106" t="s">
        <v>28</v>
      </c>
      <c r="E106" t="s">
        <v>15</v>
      </c>
      <c r="F106">
        <v>95</v>
      </c>
      <c r="G106">
        <v>0</v>
      </c>
      <c r="H106">
        <v>0</v>
      </c>
      <c r="I106">
        <v>0</v>
      </c>
      <c r="J106">
        <v>0</v>
      </c>
      <c r="K106">
        <v>1</v>
      </c>
      <c r="M106" t="str">
        <f t="shared" si="3"/>
        <v>2007Food organics</v>
      </c>
    </row>
    <row r="107" spans="1:13" x14ac:dyDescent="0.25">
      <c r="A107" t="s">
        <v>44</v>
      </c>
      <c r="B107" t="str">
        <f t="shared" si="2"/>
        <v>2007</v>
      </c>
      <c r="C107" t="s">
        <v>27</v>
      </c>
      <c r="D107" t="s">
        <v>29</v>
      </c>
      <c r="E107" t="s">
        <v>13</v>
      </c>
      <c r="F107">
        <v>85463</v>
      </c>
      <c r="G107">
        <v>0</v>
      </c>
      <c r="H107">
        <v>0</v>
      </c>
      <c r="I107">
        <v>0</v>
      </c>
      <c r="J107">
        <v>0</v>
      </c>
      <c r="K107">
        <v>1</v>
      </c>
      <c r="M107" t="str">
        <f t="shared" si="3"/>
        <v>2007Garden organics</v>
      </c>
    </row>
    <row r="108" spans="1:13" x14ac:dyDescent="0.25">
      <c r="A108" t="s">
        <v>44</v>
      </c>
      <c r="B108" t="str">
        <f t="shared" si="2"/>
        <v>2007</v>
      </c>
      <c r="C108" t="s">
        <v>27</v>
      </c>
      <c r="D108" t="s">
        <v>29</v>
      </c>
      <c r="E108" t="s">
        <v>14</v>
      </c>
      <c r="F108">
        <v>4995</v>
      </c>
      <c r="G108">
        <v>0</v>
      </c>
      <c r="H108">
        <v>0</v>
      </c>
      <c r="I108">
        <v>0</v>
      </c>
      <c r="J108">
        <v>0</v>
      </c>
      <c r="K108">
        <v>1</v>
      </c>
      <c r="M108" t="str">
        <f t="shared" si="3"/>
        <v>2007Garden organics</v>
      </c>
    </row>
    <row r="109" spans="1:13" x14ac:dyDescent="0.25">
      <c r="A109" t="s">
        <v>44</v>
      </c>
      <c r="B109" t="str">
        <f t="shared" si="2"/>
        <v>2007</v>
      </c>
      <c r="C109" t="s">
        <v>27</v>
      </c>
      <c r="D109" t="s">
        <v>29</v>
      </c>
      <c r="E109" t="s">
        <v>15</v>
      </c>
      <c r="F109">
        <v>248900</v>
      </c>
      <c r="G109">
        <v>0</v>
      </c>
      <c r="H109">
        <v>0</v>
      </c>
      <c r="I109">
        <v>0</v>
      </c>
      <c r="J109">
        <v>0</v>
      </c>
      <c r="K109">
        <v>1</v>
      </c>
      <c r="M109" t="str">
        <f t="shared" si="3"/>
        <v>2007Garden organics</v>
      </c>
    </row>
    <row r="110" spans="1:13" x14ac:dyDescent="0.25">
      <c r="A110" t="s">
        <v>44</v>
      </c>
      <c r="B110" t="str">
        <f t="shared" si="2"/>
        <v>2007</v>
      </c>
      <c r="C110" t="s">
        <v>27</v>
      </c>
      <c r="D110" t="s">
        <v>30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0</v>
      </c>
      <c r="M110" t="str">
        <f t="shared" si="3"/>
        <v>2007Other organics</v>
      </c>
    </row>
    <row r="111" spans="1:13" x14ac:dyDescent="0.25">
      <c r="A111" t="s">
        <v>44</v>
      </c>
      <c r="B111" t="str">
        <f t="shared" si="2"/>
        <v>2007</v>
      </c>
      <c r="C111" t="s">
        <v>27</v>
      </c>
      <c r="D111" t="s">
        <v>30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0</v>
      </c>
      <c r="M111" t="str">
        <f t="shared" si="3"/>
        <v>2007Other organics</v>
      </c>
    </row>
    <row r="112" spans="1:13" x14ac:dyDescent="0.25">
      <c r="A112" t="s">
        <v>44</v>
      </c>
      <c r="B112" t="str">
        <f t="shared" si="2"/>
        <v>2007</v>
      </c>
      <c r="C112" t="s">
        <v>27</v>
      </c>
      <c r="D112" t="s">
        <v>30</v>
      </c>
      <c r="E112" t="s">
        <v>15</v>
      </c>
      <c r="F112">
        <v>0</v>
      </c>
      <c r="G112">
        <v>0</v>
      </c>
      <c r="H112">
        <v>0</v>
      </c>
      <c r="I112">
        <v>0</v>
      </c>
      <c r="J112">
        <v>0</v>
      </c>
      <c r="M112" t="str">
        <f t="shared" si="3"/>
        <v>2007Other organics</v>
      </c>
    </row>
    <row r="113" spans="1:13" x14ac:dyDescent="0.25">
      <c r="A113" t="s">
        <v>44</v>
      </c>
      <c r="B113" t="str">
        <f t="shared" si="2"/>
        <v>2007</v>
      </c>
      <c r="C113" t="s">
        <v>27</v>
      </c>
      <c r="D113" t="s">
        <v>31</v>
      </c>
      <c r="E113" t="s">
        <v>13</v>
      </c>
      <c r="F113">
        <v>151285.5</v>
      </c>
      <c r="G113">
        <v>0</v>
      </c>
      <c r="H113">
        <v>0</v>
      </c>
      <c r="I113">
        <v>0</v>
      </c>
      <c r="J113">
        <v>0</v>
      </c>
      <c r="K113">
        <v>1</v>
      </c>
      <c r="M113" t="str">
        <f t="shared" si="3"/>
        <v>2007Wood /timber</v>
      </c>
    </row>
    <row r="114" spans="1:13" x14ac:dyDescent="0.25">
      <c r="A114" t="s">
        <v>44</v>
      </c>
      <c r="B114" t="str">
        <f t="shared" si="2"/>
        <v>2007</v>
      </c>
      <c r="C114" t="s">
        <v>27</v>
      </c>
      <c r="D114" t="s">
        <v>31</v>
      </c>
      <c r="E114" t="s">
        <v>14</v>
      </c>
      <c r="F114">
        <v>23090</v>
      </c>
      <c r="G114">
        <v>0</v>
      </c>
      <c r="H114">
        <v>0</v>
      </c>
      <c r="I114">
        <v>0</v>
      </c>
      <c r="J114">
        <v>0</v>
      </c>
      <c r="K114">
        <v>1</v>
      </c>
      <c r="M114" t="str">
        <f t="shared" si="3"/>
        <v>2007Wood /timber</v>
      </c>
    </row>
    <row r="115" spans="1:13" x14ac:dyDescent="0.25">
      <c r="A115" t="s">
        <v>44</v>
      </c>
      <c r="B115" t="str">
        <f t="shared" si="2"/>
        <v>2007</v>
      </c>
      <c r="C115" t="s">
        <v>27</v>
      </c>
      <c r="D115" t="s">
        <v>31</v>
      </c>
      <c r="E115" t="s">
        <v>15</v>
      </c>
      <c r="F115">
        <v>5036.5</v>
      </c>
      <c r="G115">
        <v>0</v>
      </c>
      <c r="H115">
        <v>0</v>
      </c>
      <c r="I115">
        <v>0</v>
      </c>
      <c r="J115">
        <v>0</v>
      </c>
      <c r="K115">
        <v>1</v>
      </c>
      <c r="M115" t="str">
        <f t="shared" si="3"/>
        <v>2007Wood /timber</v>
      </c>
    </row>
    <row r="116" spans="1:13" x14ac:dyDescent="0.25">
      <c r="A116" t="s">
        <v>44</v>
      </c>
      <c r="B116" t="str">
        <f t="shared" si="2"/>
        <v>2007</v>
      </c>
      <c r="C116" t="s">
        <v>32</v>
      </c>
      <c r="D116" t="s">
        <v>33</v>
      </c>
      <c r="E116" t="s">
        <v>13</v>
      </c>
      <c r="F116">
        <v>341888.3</v>
      </c>
      <c r="G116">
        <v>0</v>
      </c>
      <c r="H116">
        <v>0</v>
      </c>
      <c r="I116">
        <v>0</v>
      </c>
      <c r="J116">
        <v>0</v>
      </c>
      <c r="K116">
        <v>1</v>
      </c>
      <c r="M116" t="str">
        <f t="shared" si="3"/>
        <v>2007Cardboard</v>
      </c>
    </row>
    <row r="117" spans="1:13" x14ac:dyDescent="0.25">
      <c r="A117" t="s">
        <v>44</v>
      </c>
      <c r="B117" t="str">
        <f t="shared" si="2"/>
        <v>2007</v>
      </c>
      <c r="C117" t="s">
        <v>32</v>
      </c>
      <c r="D117" t="s">
        <v>33</v>
      </c>
      <c r="E117" t="s">
        <v>14</v>
      </c>
      <c r="F117">
        <v>1199</v>
      </c>
      <c r="G117">
        <v>0</v>
      </c>
      <c r="H117">
        <v>0</v>
      </c>
      <c r="I117">
        <v>0</v>
      </c>
      <c r="J117">
        <v>0</v>
      </c>
      <c r="K117">
        <v>1</v>
      </c>
      <c r="M117" t="str">
        <f t="shared" si="3"/>
        <v>2007Cardboard</v>
      </c>
    </row>
    <row r="118" spans="1:13" x14ac:dyDescent="0.25">
      <c r="A118" t="s">
        <v>44</v>
      </c>
      <c r="B118" t="str">
        <f t="shared" si="2"/>
        <v>2007</v>
      </c>
      <c r="C118" t="s">
        <v>32</v>
      </c>
      <c r="D118" t="s">
        <v>33</v>
      </c>
      <c r="E118" t="s">
        <v>15</v>
      </c>
      <c r="F118">
        <v>23831.7</v>
      </c>
      <c r="G118">
        <v>0</v>
      </c>
      <c r="H118">
        <v>0</v>
      </c>
      <c r="I118">
        <v>0</v>
      </c>
      <c r="J118">
        <v>0</v>
      </c>
      <c r="K118">
        <v>1</v>
      </c>
      <c r="M118" t="str">
        <f t="shared" si="3"/>
        <v>2007Cardboard</v>
      </c>
    </row>
    <row r="119" spans="1:13" x14ac:dyDescent="0.25">
      <c r="A119" t="s">
        <v>44</v>
      </c>
      <c r="B119" t="str">
        <f t="shared" si="2"/>
        <v>2007</v>
      </c>
      <c r="C119" t="s">
        <v>32</v>
      </c>
      <c r="D119" t="s">
        <v>46</v>
      </c>
      <c r="E119" t="s">
        <v>13</v>
      </c>
      <c r="F119">
        <v>1200</v>
      </c>
      <c r="G119">
        <v>0</v>
      </c>
      <c r="H119">
        <v>0</v>
      </c>
      <c r="I119">
        <v>0</v>
      </c>
      <c r="J119">
        <v>0</v>
      </c>
      <c r="K119">
        <v>1</v>
      </c>
      <c r="M119" t="str">
        <f t="shared" si="3"/>
        <v>2007Liquidpaperboard</v>
      </c>
    </row>
    <row r="120" spans="1:13" x14ac:dyDescent="0.25">
      <c r="A120" t="s">
        <v>44</v>
      </c>
      <c r="B120" t="str">
        <f t="shared" si="2"/>
        <v>2007</v>
      </c>
      <c r="C120" t="s">
        <v>32</v>
      </c>
      <c r="D120" t="s">
        <v>46</v>
      </c>
      <c r="E120" t="s">
        <v>14</v>
      </c>
      <c r="F120">
        <v>0</v>
      </c>
      <c r="G120">
        <v>0</v>
      </c>
      <c r="H120">
        <v>0</v>
      </c>
      <c r="I120">
        <v>0</v>
      </c>
      <c r="J120">
        <v>0</v>
      </c>
      <c r="M120" t="str">
        <f t="shared" si="3"/>
        <v>2007Liquidpaperboard</v>
      </c>
    </row>
    <row r="121" spans="1:13" x14ac:dyDescent="0.25">
      <c r="A121" t="s">
        <v>44</v>
      </c>
      <c r="B121" t="str">
        <f t="shared" si="2"/>
        <v>2007</v>
      </c>
      <c r="C121" t="s">
        <v>32</v>
      </c>
      <c r="D121" t="s">
        <v>46</v>
      </c>
      <c r="E121" t="s">
        <v>15</v>
      </c>
      <c r="F121">
        <v>0</v>
      </c>
      <c r="G121">
        <v>0</v>
      </c>
      <c r="H121">
        <v>0</v>
      </c>
      <c r="I121">
        <v>0</v>
      </c>
      <c r="J121">
        <v>0</v>
      </c>
      <c r="M121" t="str">
        <f t="shared" si="3"/>
        <v>2007Liquidpaperboard</v>
      </c>
    </row>
    <row r="122" spans="1:13" x14ac:dyDescent="0.25">
      <c r="A122" t="s">
        <v>44</v>
      </c>
      <c r="B122" t="str">
        <f t="shared" si="2"/>
        <v>2007</v>
      </c>
      <c r="C122" t="s">
        <v>32</v>
      </c>
      <c r="D122" t="s">
        <v>34</v>
      </c>
      <c r="E122" t="s">
        <v>13</v>
      </c>
      <c r="F122">
        <v>66259</v>
      </c>
      <c r="G122">
        <v>0</v>
      </c>
      <c r="H122">
        <v>0</v>
      </c>
      <c r="I122">
        <v>0</v>
      </c>
      <c r="J122">
        <v>0</v>
      </c>
      <c r="K122">
        <v>1</v>
      </c>
      <c r="M122" t="str">
        <f t="shared" si="3"/>
        <v>2007Newsprint and magazines</v>
      </c>
    </row>
    <row r="123" spans="1:13" x14ac:dyDescent="0.25">
      <c r="A123" t="s">
        <v>44</v>
      </c>
      <c r="B123" t="str">
        <f t="shared" si="2"/>
        <v>2007</v>
      </c>
      <c r="C123" t="s">
        <v>32</v>
      </c>
      <c r="D123" t="s">
        <v>34</v>
      </c>
      <c r="E123" t="s">
        <v>14</v>
      </c>
      <c r="F123">
        <v>5663</v>
      </c>
      <c r="G123">
        <v>0</v>
      </c>
      <c r="H123">
        <v>0</v>
      </c>
      <c r="I123">
        <v>0</v>
      </c>
      <c r="J123">
        <v>0</v>
      </c>
      <c r="K123">
        <v>1</v>
      </c>
      <c r="M123" t="str">
        <f t="shared" si="3"/>
        <v>2007Newsprint and magazines</v>
      </c>
    </row>
    <row r="124" spans="1:13" x14ac:dyDescent="0.25">
      <c r="A124" t="s">
        <v>44</v>
      </c>
      <c r="B124" t="str">
        <f t="shared" si="2"/>
        <v>2007</v>
      </c>
      <c r="C124" t="s">
        <v>32</v>
      </c>
      <c r="D124" t="s">
        <v>34</v>
      </c>
      <c r="E124" t="s">
        <v>15</v>
      </c>
      <c r="F124">
        <v>21879</v>
      </c>
      <c r="G124">
        <v>0</v>
      </c>
      <c r="H124">
        <v>0</v>
      </c>
      <c r="I124">
        <v>0</v>
      </c>
      <c r="J124">
        <v>0</v>
      </c>
      <c r="K124">
        <v>1</v>
      </c>
      <c r="M124" t="str">
        <f t="shared" si="3"/>
        <v>2007Newsprint and magazines</v>
      </c>
    </row>
    <row r="125" spans="1:13" x14ac:dyDescent="0.25">
      <c r="A125" t="s">
        <v>44</v>
      </c>
      <c r="B125" t="str">
        <f t="shared" si="2"/>
        <v>2007</v>
      </c>
      <c r="C125" t="s">
        <v>32</v>
      </c>
      <c r="D125" t="s">
        <v>35</v>
      </c>
      <c r="E125" t="s">
        <v>13</v>
      </c>
      <c r="F125">
        <v>700</v>
      </c>
      <c r="G125">
        <v>0</v>
      </c>
      <c r="H125">
        <v>0</v>
      </c>
      <c r="I125">
        <v>0</v>
      </c>
      <c r="J125">
        <v>0</v>
      </c>
      <c r="K125">
        <v>1</v>
      </c>
      <c r="M125" t="str">
        <f t="shared" si="3"/>
        <v>2007Other paper</v>
      </c>
    </row>
    <row r="126" spans="1:13" x14ac:dyDescent="0.25">
      <c r="A126" t="s">
        <v>44</v>
      </c>
      <c r="B126" t="str">
        <f t="shared" si="2"/>
        <v>2007</v>
      </c>
      <c r="C126" t="s">
        <v>32</v>
      </c>
      <c r="D126" t="s">
        <v>35</v>
      </c>
      <c r="E126" t="s">
        <v>14</v>
      </c>
      <c r="F126">
        <v>288</v>
      </c>
      <c r="G126">
        <v>0</v>
      </c>
      <c r="H126">
        <v>0</v>
      </c>
      <c r="I126">
        <v>0</v>
      </c>
      <c r="J126">
        <v>0</v>
      </c>
      <c r="K126">
        <v>1</v>
      </c>
      <c r="M126" t="str">
        <f t="shared" si="3"/>
        <v>2007Other paper</v>
      </c>
    </row>
    <row r="127" spans="1:13" x14ac:dyDescent="0.25">
      <c r="A127" t="s">
        <v>44</v>
      </c>
      <c r="B127" t="str">
        <f t="shared" si="2"/>
        <v>2007</v>
      </c>
      <c r="C127" t="s">
        <v>32</v>
      </c>
      <c r="D127" t="s">
        <v>35</v>
      </c>
      <c r="E127" t="s">
        <v>15</v>
      </c>
      <c r="F127">
        <v>135379</v>
      </c>
      <c r="G127">
        <v>0</v>
      </c>
      <c r="H127">
        <v>0</v>
      </c>
      <c r="I127">
        <v>0</v>
      </c>
      <c r="J127">
        <v>0</v>
      </c>
      <c r="K127">
        <v>1</v>
      </c>
      <c r="M127" t="str">
        <f t="shared" si="3"/>
        <v>2007Other paper</v>
      </c>
    </row>
    <row r="128" spans="1:13" x14ac:dyDescent="0.25">
      <c r="A128" t="s">
        <v>44</v>
      </c>
      <c r="B128" t="str">
        <f t="shared" si="2"/>
        <v>2007</v>
      </c>
      <c r="C128" t="s">
        <v>32</v>
      </c>
      <c r="D128" t="s">
        <v>36</v>
      </c>
      <c r="E128" t="s">
        <v>13</v>
      </c>
      <c r="F128">
        <v>55806</v>
      </c>
      <c r="G128">
        <v>0</v>
      </c>
      <c r="H128">
        <v>0</v>
      </c>
      <c r="I128">
        <v>0</v>
      </c>
      <c r="J128">
        <v>0</v>
      </c>
      <c r="K128">
        <v>1</v>
      </c>
      <c r="M128" t="str">
        <f t="shared" si="3"/>
        <v>2007Printing and writing paper</v>
      </c>
    </row>
    <row r="129" spans="1:13" x14ac:dyDescent="0.25">
      <c r="A129" t="s">
        <v>44</v>
      </c>
      <c r="B129" t="str">
        <f t="shared" si="2"/>
        <v>2007</v>
      </c>
      <c r="C129" t="s">
        <v>32</v>
      </c>
      <c r="D129" t="s">
        <v>36</v>
      </c>
      <c r="E129" t="s">
        <v>14</v>
      </c>
      <c r="F129">
        <v>397</v>
      </c>
      <c r="G129">
        <v>0</v>
      </c>
      <c r="H129">
        <v>0</v>
      </c>
      <c r="I129">
        <v>0</v>
      </c>
      <c r="J129">
        <v>0</v>
      </c>
      <c r="K129">
        <v>1</v>
      </c>
      <c r="M129" t="str">
        <f t="shared" si="3"/>
        <v>2007Printing and writing paper</v>
      </c>
    </row>
    <row r="130" spans="1:13" x14ac:dyDescent="0.25">
      <c r="A130" t="s">
        <v>44</v>
      </c>
      <c r="B130" t="str">
        <f t="shared" si="2"/>
        <v>2007</v>
      </c>
      <c r="C130" t="s">
        <v>32</v>
      </c>
      <c r="D130" t="s">
        <v>36</v>
      </c>
      <c r="E130" t="s">
        <v>15</v>
      </c>
      <c r="F130">
        <v>152</v>
      </c>
      <c r="G130">
        <v>0</v>
      </c>
      <c r="H130">
        <v>0</v>
      </c>
      <c r="I130">
        <v>0</v>
      </c>
      <c r="J130">
        <v>0</v>
      </c>
      <c r="K130">
        <v>1</v>
      </c>
      <c r="M130" t="str">
        <f t="shared" si="3"/>
        <v>2007Printing and writing paper</v>
      </c>
    </row>
    <row r="131" spans="1:13" x14ac:dyDescent="0.25">
      <c r="A131" t="s">
        <v>44</v>
      </c>
      <c r="B131" t="str">
        <f t="shared" ref="B131:B194" si="4">RIGHT(A131,4)</f>
        <v>2007</v>
      </c>
      <c r="C131" t="s">
        <v>37</v>
      </c>
      <c r="D131" t="s">
        <v>39</v>
      </c>
      <c r="E131" t="s">
        <v>13</v>
      </c>
      <c r="F131">
        <v>126</v>
      </c>
      <c r="G131">
        <v>0</v>
      </c>
      <c r="H131">
        <v>0</v>
      </c>
      <c r="I131">
        <v>0</v>
      </c>
      <c r="J131">
        <v>0</v>
      </c>
      <c r="K131">
        <v>1</v>
      </c>
      <c r="M131" t="str">
        <f t="shared" ref="M131:M194" si="5">_xlfn.TEXTJOIN("",FALSE,B131,D131)</f>
        <v>2007Other textiles</v>
      </c>
    </row>
    <row r="132" spans="1:13" x14ac:dyDescent="0.25">
      <c r="A132" t="s">
        <v>44</v>
      </c>
      <c r="B132" t="str">
        <f t="shared" si="4"/>
        <v>2007</v>
      </c>
      <c r="C132" t="s">
        <v>37</v>
      </c>
      <c r="D132" t="s">
        <v>39</v>
      </c>
      <c r="E132" t="s">
        <v>14</v>
      </c>
      <c r="F132">
        <v>0</v>
      </c>
      <c r="G132">
        <v>0</v>
      </c>
      <c r="H132">
        <v>0</v>
      </c>
      <c r="I132">
        <v>0</v>
      </c>
      <c r="J132">
        <v>0</v>
      </c>
      <c r="M132" t="str">
        <f t="shared" si="5"/>
        <v>2007Other textiles</v>
      </c>
    </row>
    <row r="133" spans="1:13" x14ac:dyDescent="0.25">
      <c r="A133" t="s">
        <v>44</v>
      </c>
      <c r="B133" t="str">
        <f t="shared" si="4"/>
        <v>2007</v>
      </c>
      <c r="C133" t="s">
        <v>37</v>
      </c>
      <c r="D133" t="s">
        <v>39</v>
      </c>
      <c r="E133" t="s">
        <v>15</v>
      </c>
      <c r="F133">
        <v>2194</v>
      </c>
      <c r="G133">
        <v>0</v>
      </c>
      <c r="H133">
        <v>0</v>
      </c>
      <c r="I133">
        <v>0</v>
      </c>
      <c r="J133">
        <v>0</v>
      </c>
      <c r="K133">
        <v>1</v>
      </c>
      <c r="M133" t="str">
        <f t="shared" si="5"/>
        <v>2007Other textiles</v>
      </c>
    </row>
    <row r="134" spans="1:13" x14ac:dyDescent="0.25">
      <c r="A134" t="s">
        <v>44</v>
      </c>
      <c r="B134" t="str">
        <f t="shared" si="4"/>
        <v>2007</v>
      </c>
      <c r="C134" t="s">
        <v>40</v>
      </c>
      <c r="D134" t="s">
        <v>47</v>
      </c>
      <c r="E134" t="s">
        <v>13</v>
      </c>
      <c r="F134">
        <v>2630</v>
      </c>
      <c r="G134">
        <v>0</v>
      </c>
      <c r="H134">
        <v>0</v>
      </c>
      <c r="I134">
        <v>0</v>
      </c>
      <c r="J134">
        <v>0</v>
      </c>
      <c r="K134">
        <v>1</v>
      </c>
      <c r="M134" t="str">
        <f t="shared" si="5"/>
        <v>2007Offroad tyres</v>
      </c>
    </row>
    <row r="135" spans="1:13" x14ac:dyDescent="0.25">
      <c r="A135" t="s">
        <v>44</v>
      </c>
      <c r="B135" t="str">
        <f t="shared" si="4"/>
        <v>2007</v>
      </c>
      <c r="C135" t="s">
        <v>40</v>
      </c>
      <c r="D135" t="s">
        <v>47</v>
      </c>
      <c r="E135" t="s">
        <v>14</v>
      </c>
      <c r="F135">
        <v>0</v>
      </c>
      <c r="G135">
        <v>0</v>
      </c>
      <c r="H135">
        <v>0</v>
      </c>
      <c r="I135">
        <v>0</v>
      </c>
      <c r="J135">
        <v>0</v>
      </c>
      <c r="M135" t="str">
        <f t="shared" si="5"/>
        <v>2007Offroad tyres</v>
      </c>
    </row>
    <row r="136" spans="1:13" x14ac:dyDescent="0.25">
      <c r="A136" t="s">
        <v>44</v>
      </c>
      <c r="B136" t="str">
        <f t="shared" si="4"/>
        <v>2007</v>
      </c>
      <c r="C136" t="s">
        <v>40</v>
      </c>
      <c r="D136" t="s">
        <v>47</v>
      </c>
      <c r="E136" t="s">
        <v>15</v>
      </c>
      <c r="F136">
        <v>138</v>
      </c>
      <c r="G136">
        <v>0</v>
      </c>
      <c r="H136">
        <v>0</v>
      </c>
      <c r="I136">
        <v>0</v>
      </c>
      <c r="J136">
        <v>0</v>
      </c>
      <c r="K136">
        <v>1</v>
      </c>
      <c r="M136" t="str">
        <f t="shared" si="5"/>
        <v>2007Offroad tyres</v>
      </c>
    </row>
    <row r="137" spans="1:13" x14ac:dyDescent="0.25">
      <c r="A137" t="s">
        <v>44</v>
      </c>
      <c r="B137" t="str">
        <f t="shared" si="4"/>
        <v>2007</v>
      </c>
      <c r="C137" t="s">
        <v>40</v>
      </c>
      <c r="D137" t="s">
        <v>42</v>
      </c>
      <c r="E137" t="s">
        <v>13</v>
      </c>
      <c r="F137">
        <v>13552</v>
      </c>
      <c r="G137">
        <v>0</v>
      </c>
      <c r="H137">
        <v>0</v>
      </c>
      <c r="I137">
        <v>0</v>
      </c>
      <c r="J137">
        <v>0</v>
      </c>
      <c r="K137">
        <v>1</v>
      </c>
      <c r="M137" t="str">
        <f t="shared" si="5"/>
        <v>2007Passenger tyres</v>
      </c>
    </row>
    <row r="138" spans="1:13" x14ac:dyDescent="0.25">
      <c r="A138" t="s">
        <v>44</v>
      </c>
      <c r="B138" t="str">
        <f t="shared" si="4"/>
        <v>2007</v>
      </c>
      <c r="C138" t="s">
        <v>40</v>
      </c>
      <c r="D138" t="s">
        <v>42</v>
      </c>
      <c r="E138" t="s">
        <v>14</v>
      </c>
      <c r="F138">
        <v>0</v>
      </c>
      <c r="G138">
        <v>0</v>
      </c>
      <c r="H138">
        <v>0</v>
      </c>
      <c r="I138">
        <v>0</v>
      </c>
      <c r="J138">
        <v>0</v>
      </c>
      <c r="M138" t="str">
        <f t="shared" si="5"/>
        <v>2007Passenger tyres</v>
      </c>
    </row>
    <row r="139" spans="1:13" x14ac:dyDescent="0.25">
      <c r="A139" t="s">
        <v>44</v>
      </c>
      <c r="B139" t="str">
        <f t="shared" si="4"/>
        <v>2007</v>
      </c>
      <c r="C139" t="s">
        <v>40</v>
      </c>
      <c r="D139" t="s">
        <v>42</v>
      </c>
      <c r="E139" t="s">
        <v>15</v>
      </c>
      <c r="F139">
        <v>80</v>
      </c>
      <c r="G139">
        <v>0</v>
      </c>
      <c r="H139">
        <v>0</v>
      </c>
      <c r="I139">
        <v>0</v>
      </c>
      <c r="J139">
        <v>0</v>
      </c>
      <c r="K139">
        <v>1</v>
      </c>
      <c r="M139" t="str">
        <f t="shared" si="5"/>
        <v>2007Passenger tyres</v>
      </c>
    </row>
    <row r="140" spans="1:13" x14ac:dyDescent="0.25">
      <c r="A140" t="s">
        <v>44</v>
      </c>
      <c r="B140" t="str">
        <f t="shared" si="4"/>
        <v>2007</v>
      </c>
      <c r="C140" t="s">
        <v>40</v>
      </c>
      <c r="D140" t="s">
        <v>43</v>
      </c>
      <c r="E140" t="s">
        <v>13</v>
      </c>
      <c r="F140">
        <v>8851</v>
      </c>
      <c r="G140">
        <v>0</v>
      </c>
      <c r="H140">
        <v>0</v>
      </c>
      <c r="I140">
        <v>0</v>
      </c>
      <c r="J140">
        <v>0</v>
      </c>
      <c r="K140">
        <v>1</v>
      </c>
      <c r="M140" t="str">
        <f t="shared" si="5"/>
        <v>2007Truck tyres</v>
      </c>
    </row>
    <row r="141" spans="1:13" x14ac:dyDescent="0.25">
      <c r="A141" t="s">
        <v>44</v>
      </c>
      <c r="B141" t="str">
        <f t="shared" si="4"/>
        <v>2007</v>
      </c>
      <c r="C141" t="s">
        <v>40</v>
      </c>
      <c r="D141" t="s">
        <v>43</v>
      </c>
      <c r="E141" t="s">
        <v>14</v>
      </c>
      <c r="F141">
        <v>0</v>
      </c>
      <c r="G141">
        <v>0</v>
      </c>
      <c r="H141">
        <v>0</v>
      </c>
      <c r="I141">
        <v>0</v>
      </c>
      <c r="J141">
        <v>0</v>
      </c>
      <c r="M141" t="str">
        <f t="shared" si="5"/>
        <v>2007Truck tyres</v>
      </c>
    </row>
    <row r="142" spans="1:13" x14ac:dyDescent="0.25">
      <c r="A142" t="s">
        <v>44</v>
      </c>
      <c r="B142" t="str">
        <f t="shared" si="4"/>
        <v>2007</v>
      </c>
      <c r="C142" t="s">
        <v>40</v>
      </c>
      <c r="D142" t="s">
        <v>43</v>
      </c>
      <c r="E142" t="s">
        <v>15</v>
      </c>
      <c r="F142">
        <v>782</v>
      </c>
      <c r="G142">
        <v>0</v>
      </c>
      <c r="H142">
        <v>0</v>
      </c>
      <c r="I142">
        <v>0</v>
      </c>
      <c r="J142">
        <v>0</v>
      </c>
      <c r="K142">
        <v>1</v>
      </c>
      <c r="M142" t="str">
        <f t="shared" si="5"/>
        <v>2007Truck tyres</v>
      </c>
    </row>
    <row r="143" spans="1:13" x14ac:dyDescent="0.25">
      <c r="A143" t="s">
        <v>48</v>
      </c>
      <c r="B143" t="str">
        <f t="shared" si="4"/>
        <v>2008</v>
      </c>
      <c r="C143" t="s">
        <v>11</v>
      </c>
      <c r="D143" t="s">
        <v>12</v>
      </c>
      <c r="E143" t="s">
        <v>13</v>
      </c>
      <c r="F143">
        <v>5420</v>
      </c>
      <c r="G143">
        <v>0</v>
      </c>
      <c r="H143">
        <v>0</v>
      </c>
      <c r="I143">
        <v>0</v>
      </c>
      <c r="J143">
        <v>3927.8835119999999</v>
      </c>
      <c r="K143">
        <v>0.57981000000000005</v>
      </c>
      <c r="M143" t="str">
        <f t="shared" si="5"/>
        <v>2008Asphalt</v>
      </c>
    </row>
    <row r="144" spans="1:13" x14ac:dyDescent="0.25">
      <c r="A144" t="s">
        <v>48</v>
      </c>
      <c r="B144" t="str">
        <f t="shared" si="4"/>
        <v>2008</v>
      </c>
      <c r="C144" t="s">
        <v>11</v>
      </c>
      <c r="D144" t="s">
        <v>12</v>
      </c>
      <c r="E144" t="s">
        <v>14</v>
      </c>
      <c r="F144">
        <v>121042</v>
      </c>
      <c r="G144">
        <v>0</v>
      </c>
      <c r="H144">
        <v>0</v>
      </c>
      <c r="I144">
        <v>0</v>
      </c>
      <c r="J144">
        <v>975.33623599999999</v>
      </c>
      <c r="K144">
        <v>0.99200600000000005</v>
      </c>
      <c r="M144" t="str">
        <f t="shared" si="5"/>
        <v>2008Asphalt</v>
      </c>
    </row>
    <row r="145" spans="1:13" x14ac:dyDescent="0.25">
      <c r="A145" t="s">
        <v>48</v>
      </c>
      <c r="B145" t="str">
        <f t="shared" si="4"/>
        <v>2008</v>
      </c>
      <c r="C145" t="s">
        <v>11</v>
      </c>
      <c r="D145" t="s">
        <v>12</v>
      </c>
      <c r="E145" t="s">
        <v>15</v>
      </c>
      <c r="F145">
        <v>25503</v>
      </c>
      <c r="G145">
        <v>0</v>
      </c>
      <c r="H145">
        <v>0</v>
      </c>
      <c r="I145">
        <v>0</v>
      </c>
      <c r="J145">
        <v>770.32766100000003</v>
      </c>
      <c r="K145">
        <v>0.97067999999999999</v>
      </c>
      <c r="M145" t="str">
        <f t="shared" si="5"/>
        <v>2008Asphalt</v>
      </c>
    </row>
    <row r="146" spans="1:13" x14ac:dyDescent="0.25">
      <c r="A146" t="s">
        <v>48</v>
      </c>
      <c r="B146" t="str">
        <f t="shared" si="4"/>
        <v>2008</v>
      </c>
      <c r="C146" t="s">
        <v>11</v>
      </c>
      <c r="D146" t="s">
        <v>16</v>
      </c>
      <c r="E146" t="s">
        <v>13</v>
      </c>
      <c r="F146">
        <v>8781</v>
      </c>
      <c r="G146">
        <v>0</v>
      </c>
      <c r="H146">
        <v>0</v>
      </c>
      <c r="I146">
        <v>0</v>
      </c>
      <c r="J146">
        <v>33637.776913000002</v>
      </c>
      <c r="K146">
        <v>0.207007</v>
      </c>
      <c r="M146" t="str">
        <f t="shared" si="5"/>
        <v>2008Bricks</v>
      </c>
    </row>
    <row r="147" spans="1:13" x14ac:dyDescent="0.25">
      <c r="A147" t="s">
        <v>48</v>
      </c>
      <c r="B147" t="str">
        <f t="shared" si="4"/>
        <v>2008</v>
      </c>
      <c r="C147" t="s">
        <v>11</v>
      </c>
      <c r="D147" t="s">
        <v>16</v>
      </c>
      <c r="E147" t="s">
        <v>14</v>
      </c>
      <c r="F147">
        <v>275940</v>
      </c>
      <c r="G147">
        <v>0</v>
      </c>
      <c r="H147">
        <v>0</v>
      </c>
      <c r="I147">
        <v>0</v>
      </c>
      <c r="J147">
        <v>27573.642037000001</v>
      </c>
      <c r="K147">
        <v>0.90915100000000004</v>
      </c>
      <c r="M147" t="str">
        <f t="shared" si="5"/>
        <v>2008Bricks</v>
      </c>
    </row>
    <row r="148" spans="1:13" x14ac:dyDescent="0.25">
      <c r="A148" t="s">
        <v>48</v>
      </c>
      <c r="B148" t="str">
        <f t="shared" si="4"/>
        <v>2008</v>
      </c>
      <c r="C148" t="s">
        <v>11</v>
      </c>
      <c r="D148" t="s">
        <v>16</v>
      </c>
      <c r="E148" t="s">
        <v>15</v>
      </c>
      <c r="F148">
        <v>8407</v>
      </c>
      <c r="G148">
        <v>0</v>
      </c>
      <c r="H148">
        <v>0</v>
      </c>
      <c r="I148">
        <v>0</v>
      </c>
      <c r="J148">
        <v>50597.899364999997</v>
      </c>
      <c r="K148">
        <v>0.14247899999999999</v>
      </c>
      <c r="M148" t="str">
        <f t="shared" si="5"/>
        <v>2008Bricks</v>
      </c>
    </row>
    <row r="149" spans="1:13" x14ac:dyDescent="0.25">
      <c r="A149" t="s">
        <v>48</v>
      </c>
      <c r="B149" t="str">
        <f t="shared" si="4"/>
        <v>2008</v>
      </c>
      <c r="C149" t="s">
        <v>11</v>
      </c>
      <c r="D149" t="s">
        <v>17</v>
      </c>
      <c r="E149" t="s">
        <v>13</v>
      </c>
      <c r="F149">
        <v>117809</v>
      </c>
      <c r="G149">
        <v>0</v>
      </c>
      <c r="H149">
        <v>0</v>
      </c>
      <c r="I149">
        <v>0</v>
      </c>
      <c r="J149">
        <v>39745.556997</v>
      </c>
      <c r="K149">
        <v>0.74773400000000001</v>
      </c>
      <c r="M149" t="str">
        <f t="shared" si="5"/>
        <v>2008Concrete</v>
      </c>
    </row>
    <row r="150" spans="1:13" x14ac:dyDescent="0.25">
      <c r="A150" t="s">
        <v>48</v>
      </c>
      <c r="B150" t="str">
        <f t="shared" si="4"/>
        <v>2008</v>
      </c>
      <c r="C150" t="s">
        <v>11</v>
      </c>
      <c r="D150" t="s">
        <v>17</v>
      </c>
      <c r="E150" t="s">
        <v>14</v>
      </c>
      <c r="F150">
        <v>1491840</v>
      </c>
      <c r="G150">
        <v>0</v>
      </c>
      <c r="H150">
        <v>0</v>
      </c>
      <c r="I150">
        <v>0</v>
      </c>
      <c r="J150">
        <v>25082.375515</v>
      </c>
      <c r="K150">
        <v>0.983464</v>
      </c>
      <c r="M150" t="str">
        <f t="shared" si="5"/>
        <v>2008Concrete</v>
      </c>
    </row>
    <row r="151" spans="1:13" x14ac:dyDescent="0.25">
      <c r="A151" t="s">
        <v>48</v>
      </c>
      <c r="B151" t="str">
        <f t="shared" si="4"/>
        <v>2008</v>
      </c>
      <c r="C151" t="s">
        <v>11</v>
      </c>
      <c r="D151" t="s">
        <v>17</v>
      </c>
      <c r="E151" t="s">
        <v>15</v>
      </c>
      <c r="F151">
        <v>107669</v>
      </c>
      <c r="G151">
        <v>0</v>
      </c>
      <c r="H151">
        <v>0</v>
      </c>
      <c r="I151">
        <v>0</v>
      </c>
      <c r="J151">
        <v>410.80205599999999</v>
      </c>
      <c r="K151">
        <v>0.99619899999999995</v>
      </c>
      <c r="M151" t="str">
        <f t="shared" si="5"/>
        <v>2008Concrete</v>
      </c>
    </row>
    <row r="152" spans="1:13" x14ac:dyDescent="0.25">
      <c r="A152" t="s">
        <v>48</v>
      </c>
      <c r="B152" t="str">
        <f t="shared" si="4"/>
        <v>2008</v>
      </c>
      <c r="C152" t="s">
        <v>11</v>
      </c>
      <c r="D152" t="s">
        <v>18</v>
      </c>
      <c r="E152" t="s">
        <v>13</v>
      </c>
      <c r="F152">
        <v>32521</v>
      </c>
      <c r="G152">
        <v>0</v>
      </c>
      <c r="H152">
        <v>0</v>
      </c>
      <c r="I152">
        <v>0</v>
      </c>
      <c r="J152">
        <v>27745.002748999999</v>
      </c>
      <c r="K152">
        <v>0.53962399999999999</v>
      </c>
      <c r="M152" t="str">
        <f t="shared" si="5"/>
        <v>2008Plaster</v>
      </c>
    </row>
    <row r="153" spans="1:13" x14ac:dyDescent="0.25">
      <c r="A153" t="s">
        <v>48</v>
      </c>
      <c r="B153" t="str">
        <f t="shared" si="4"/>
        <v>2008</v>
      </c>
      <c r="C153" t="s">
        <v>11</v>
      </c>
      <c r="D153" t="s">
        <v>18</v>
      </c>
      <c r="E153" t="s">
        <v>14</v>
      </c>
      <c r="F153">
        <v>179</v>
      </c>
      <c r="G153">
        <v>0</v>
      </c>
      <c r="H153">
        <v>0</v>
      </c>
      <c r="I153">
        <v>0</v>
      </c>
      <c r="J153">
        <v>14908.840881</v>
      </c>
      <c r="K153">
        <v>1.1863E-2</v>
      </c>
      <c r="M153" t="str">
        <f t="shared" si="5"/>
        <v>2008Plaster</v>
      </c>
    </row>
    <row r="154" spans="1:13" x14ac:dyDescent="0.25">
      <c r="A154" t="s">
        <v>48</v>
      </c>
      <c r="B154" t="str">
        <f t="shared" si="4"/>
        <v>2008</v>
      </c>
      <c r="C154" t="s">
        <v>11</v>
      </c>
      <c r="D154" t="s">
        <v>18</v>
      </c>
      <c r="E154" t="s">
        <v>15</v>
      </c>
      <c r="F154">
        <v>775</v>
      </c>
      <c r="G154">
        <v>0</v>
      </c>
      <c r="H154">
        <v>0</v>
      </c>
      <c r="I154">
        <v>0</v>
      </c>
      <c r="J154">
        <v>4562.7671179999998</v>
      </c>
      <c r="K154">
        <v>0.14519099999999999</v>
      </c>
      <c r="M154" t="str">
        <f t="shared" si="5"/>
        <v>2008Plaster</v>
      </c>
    </row>
    <row r="155" spans="1:13" x14ac:dyDescent="0.25">
      <c r="A155" t="s">
        <v>48</v>
      </c>
      <c r="B155" t="str">
        <f t="shared" si="4"/>
        <v>2008</v>
      </c>
      <c r="C155" t="s">
        <v>11</v>
      </c>
      <c r="D155" t="s">
        <v>45</v>
      </c>
      <c r="E155" t="s">
        <v>13</v>
      </c>
      <c r="F155">
        <v>14051</v>
      </c>
      <c r="G155">
        <v>0</v>
      </c>
      <c r="H155">
        <v>0</v>
      </c>
      <c r="I155">
        <v>0</v>
      </c>
      <c r="J155">
        <v>17550.586131</v>
      </c>
      <c r="K155">
        <v>0.444629</v>
      </c>
      <c r="M155" t="str">
        <f t="shared" si="5"/>
        <v>2008Rubble</v>
      </c>
    </row>
    <row r="156" spans="1:13" x14ac:dyDescent="0.25">
      <c r="A156" t="s">
        <v>48</v>
      </c>
      <c r="B156" t="str">
        <f t="shared" si="4"/>
        <v>2008</v>
      </c>
      <c r="C156" t="s">
        <v>11</v>
      </c>
      <c r="D156" t="s">
        <v>45</v>
      </c>
      <c r="E156" t="s">
        <v>14</v>
      </c>
      <c r="F156">
        <v>83693</v>
      </c>
      <c r="G156">
        <v>0</v>
      </c>
      <c r="H156">
        <v>0</v>
      </c>
      <c r="I156">
        <v>0</v>
      </c>
      <c r="J156">
        <v>9490.6662479999995</v>
      </c>
      <c r="K156">
        <v>0.89815</v>
      </c>
      <c r="M156" t="str">
        <f t="shared" si="5"/>
        <v>2008Rubble</v>
      </c>
    </row>
    <row r="157" spans="1:13" x14ac:dyDescent="0.25">
      <c r="A157" t="s">
        <v>48</v>
      </c>
      <c r="B157" t="str">
        <f t="shared" si="4"/>
        <v>2008</v>
      </c>
      <c r="C157" t="s">
        <v>11</v>
      </c>
      <c r="D157" t="s">
        <v>45</v>
      </c>
      <c r="E157" t="s">
        <v>15</v>
      </c>
      <c r="F157">
        <v>5130</v>
      </c>
      <c r="G157">
        <v>0</v>
      </c>
      <c r="H157">
        <v>0</v>
      </c>
      <c r="I157">
        <v>0</v>
      </c>
      <c r="J157">
        <v>3082.1069670000002</v>
      </c>
      <c r="K157">
        <v>0.62468699999999999</v>
      </c>
      <c r="M157" t="str">
        <f t="shared" si="5"/>
        <v>2008Rubble</v>
      </c>
    </row>
    <row r="158" spans="1:13" x14ac:dyDescent="0.25">
      <c r="A158" t="s">
        <v>48</v>
      </c>
      <c r="B158" t="str">
        <f t="shared" si="4"/>
        <v>2008</v>
      </c>
      <c r="C158" t="s">
        <v>11</v>
      </c>
      <c r="D158" t="s">
        <v>19</v>
      </c>
      <c r="E158" t="s">
        <v>13</v>
      </c>
      <c r="F158">
        <v>100772</v>
      </c>
      <c r="G158">
        <v>0</v>
      </c>
      <c r="H158">
        <v>0</v>
      </c>
      <c r="I158">
        <v>0</v>
      </c>
      <c r="J158">
        <v>133488.42716799999</v>
      </c>
      <c r="K158">
        <v>0.43017</v>
      </c>
      <c r="M158" t="str">
        <f t="shared" si="5"/>
        <v>2008Soil and natural materials</v>
      </c>
    </row>
    <row r="159" spans="1:13" x14ac:dyDescent="0.25">
      <c r="A159" t="s">
        <v>48</v>
      </c>
      <c r="B159" t="str">
        <f t="shared" si="4"/>
        <v>2008</v>
      </c>
      <c r="C159" t="s">
        <v>11</v>
      </c>
      <c r="D159" t="s">
        <v>19</v>
      </c>
      <c r="E159" t="s">
        <v>14</v>
      </c>
      <c r="F159">
        <v>628752</v>
      </c>
      <c r="G159">
        <v>0</v>
      </c>
      <c r="H159">
        <v>0</v>
      </c>
      <c r="I159">
        <v>0</v>
      </c>
      <c r="J159">
        <v>707105.73544099997</v>
      </c>
      <c r="K159">
        <v>0.47067199999999998</v>
      </c>
      <c r="M159" t="str">
        <f t="shared" si="5"/>
        <v>2008Soil and natural materials</v>
      </c>
    </row>
    <row r="160" spans="1:13" x14ac:dyDescent="0.25">
      <c r="A160" t="s">
        <v>48</v>
      </c>
      <c r="B160" t="str">
        <f t="shared" si="4"/>
        <v>2008</v>
      </c>
      <c r="C160" t="s">
        <v>11</v>
      </c>
      <c r="D160" t="s">
        <v>19</v>
      </c>
      <c r="E160" t="s">
        <v>15</v>
      </c>
      <c r="F160">
        <v>13269</v>
      </c>
      <c r="G160">
        <v>0</v>
      </c>
      <c r="H160">
        <v>0</v>
      </c>
      <c r="I160">
        <v>0</v>
      </c>
      <c r="J160">
        <v>16060.744446999999</v>
      </c>
      <c r="K160">
        <v>0.452407</v>
      </c>
      <c r="M160" t="str">
        <f t="shared" si="5"/>
        <v>2008Soil and natural materials</v>
      </c>
    </row>
    <row r="161" spans="1:13" x14ac:dyDescent="0.25">
      <c r="A161" t="s">
        <v>48</v>
      </c>
      <c r="B161" t="str">
        <f t="shared" si="4"/>
        <v>2008</v>
      </c>
      <c r="C161" t="s">
        <v>20</v>
      </c>
      <c r="D161" t="s">
        <v>21</v>
      </c>
      <c r="E161" t="s">
        <v>13</v>
      </c>
      <c r="F161">
        <v>6990</v>
      </c>
      <c r="G161">
        <v>0</v>
      </c>
      <c r="H161">
        <v>0</v>
      </c>
      <c r="I161">
        <v>0</v>
      </c>
      <c r="J161">
        <v>35025.181535000003</v>
      </c>
      <c r="K161">
        <v>0.16636799999999999</v>
      </c>
      <c r="M161" t="str">
        <f t="shared" si="5"/>
        <v>2008Container glass</v>
      </c>
    </row>
    <row r="162" spans="1:13" x14ac:dyDescent="0.25">
      <c r="A162" t="s">
        <v>48</v>
      </c>
      <c r="B162" t="str">
        <f t="shared" si="4"/>
        <v>2008</v>
      </c>
      <c r="C162" t="s">
        <v>20</v>
      </c>
      <c r="D162" t="s">
        <v>21</v>
      </c>
      <c r="E162" t="s">
        <v>14</v>
      </c>
      <c r="F162">
        <v>0</v>
      </c>
      <c r="G162">
        <v>0</v>
      </c>
      <c r="H162">
        <v>0</v>
      </c>
      <c r="I162">
        <v>0</v>
      </c>
      <c r="J162">
        <v>655.86651300000005</v>
      </c>
      <c r="K162">
        <v>0</v>
      </c>
      <c r="M162" t="str">
        <f t="shared" si="5"/>
        <v>2008Container glass</v>
      </c>
    </row>
    <row r="163" spans="1:13" x14ac:dyDescent="0.25">
      <c r="A163" t="s">
        <v>48</v>
      </c>
      <c r="B163" t="str">
        <f t="shared" si="4"/>
        <v>2008</v>
      </c>
      <c r="C163" t="s">
        <v>20</v>
      </c>
      <c r="D163" t="s">
        <v>21</v>
      </c>
      <c r="E163" t="s">
        <v>15</v>
      </c>
      <c r="F163">
        <v>155330</v>
      </c>
      <c r="G163">
        <v>0</v>
      </c>
      <c r="H163">
        <v>0</v>
      </c>
      <c r="I163">
        <v>0</v>
      </c>
      <c r="J163">
        <v>40382.404132000003</v>
      </c>
      <c r="K163">
        <v>0.79366400000000004</v>
      </c>
      <c r="M163" t="str">
        <f t="shared" si="5"/>
        <v>2008Container glass</v>
      </c>
    </row>
    <row r="164" spans="1:13" x14ac:dyDescent="0.25">
      <c r="A164" t="s">
        <v>48</v>
      </c>
      <c r="B164" t="str">
        <f t="shared" si="4"/>
        <v>2008</v>
      </c>
      <c r="C164" t="s">
        <v>20</v>
      </c>
      <c r="D164" t="s">
        <v>22</v>
      </c>
      <c r="E164" t="s">
        <v>13</v>
      </c>
      <c r="F164">
        <v>11249</v>
      </c>
      <c r="G164">
        <v>0</v>
      </c>
      <c r="H164">
        <v>0</v>
      </c>
      <c r="I164">
        <v>0</v>
      </c>
      <c r="J164">
        <v>17190.268273000001</v>
      </c>
      <c r="K164">
        <v>0.39554400000000001</v>
      </c>
      <c r="M164" t="str">
        <f t="shared" si="5"/>
        <v>2008Other glass</v>
      </c>
    </row>
    <row r="165" spans="1:13" x14ac:dyDescent="0.25">
      <c r="A165" t="s">
        <v>48</v>
      </c>
      <c r="B165" t="str">
        <f t="shared" si="4"/>
        <v>2008</v>
      </c>
      <c r="C165" t="s">
        <v>20</v>
      </c>
      <c r="D165" t="s">
        <v>22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3199.8617450000002</v>
      </c>
      <c r="K165">
        <v>0</v>
      </c>
      <c r="M165" t="str">
        <f t="shared" si="5"/>
        <v>2008Other glass</v>
      </c>
    </row>
    <row r="166" spans="1:13" x14ac:dyDescent="0.25">
      <c r="A166" t="s">
        <v>48</v>
      </c>
      <c r="B166" t="str">
        <f t="shared" si="4"/>
        <v>2008</v>
      </c>
      <c r="C166" t="s">
        <v>20</v>
      </c>
      <c r="D166" t="s">
        <v>22</v>
      </c>
      <c r="E166" t="s">
        <v>15</v>
      </c>
      <c r="F166">
        <v>0</v>
      </c>
      <c r="G166">
        <v>0</v>
      </c>
      <c r="H166">
        <v>0</v>
      </c>
      <c r="I166">
        <v>0</v>
      </c>
      <c r="J166">
        <v>39988.057487999999</v>
      </c>
      <c r="K166">
        <v>0</v>
      </c>
      <c r="M166" t="str">
        <f t="shared" si="5"/>
        <v>2008Other glass</v>
      </c>
    </row>
    <row r="167" spans="1:13" x14ac:dyDescent="0.25">
      <c r="A167" t="s">
        <v>48</v>
      </c>
      <c r="B167" t="str">
        <f t="shared" si="4"/>
        <v>2008</v>
      </c>
      <c r="C167" t="s">
        <v>23</v>
      </c>
      <c r="D167" t="s">
        <v>24</v>
      </c>
      <c r="E167" t="s">
        <v>13</v>
      </c>
      <c r="F167">
        <v>14395</v>
      </c>
      <c r="G167">
        <v>0</v>
      </c>
      <c r="H167">
        <v>0</v>
      </c>
      <c r="I167">
        <v>0</v>
      </c>
      <c r="J167">
        <v>21742.421674000001</v>
      </c>
      <c r="K167">
        <v>0.39834000000000003</v>
      </c>
      <c r="M167" t="str">
        <f t="shared" si="5"/>
        <v>2008Aluminium</v>
      </c>
    </row>
    <row r="168" spans="1:13" x14ac:dyDescent="0.25">
      <c r="A168" t="s">
        <v>48</v>
      </c>
      <c r="B168" t="str">
        <f t="shared" si="4"/>
        <v>2008</v>
      </c>
      <c r="C168" t="s">
        <v>23</v>
      </c>
      <c r="D168" t="s">
        <v>24</v>
      </c>
      <c r="E168" t="s">
        <v>14</v>
      </c>
      <c r="F168">
        <v>298</v>
      </c>
      <c r="G168">
        <v>0</v>
      </c>
      <c r="H168">
        <v>0</v>
      </c>
      <c r="I168">
        <v>0</v>
      </c>
      <c r="J168">
        <v>3780.0167240000001</v>
      </c>
      <c r="K168">
        <v>7.3074E-2</v>
      </c>
      <c r="M168" t="str">
        <f t="shared" si="5"/>
        <v>2008Aluminium</v>
      </c>
    </row>
    <row r="169" spans="1:13" x14ac:dyDescent="0.25">
      <c r="A169" t="s">
        <v>48</v>
      </c>
      <c r="B169" t="str">
        <f t="shared" si="4"/>
        <v>2008</v>
      </c>
      <c r="C169" t="s">
        <v>23</v>
      </c>
      <c r="D169" t="s">
        <v>24</v>
      </c>
      <c r="E169" t="s">
        <v>15</v>
      </c>
      <c r="F169">
        <v>1903</v>
      </c>
      <c r="G169">
        <v>0</v>
      </c>
      <c r="H169">
        <v>0</v>
      </c>
      <c r="I169">
        <v>0</v>
      </c>
      <c r="J169">
        <v>21799.925475</v>
      </c>
      <c r="K169">
        <v>8.0284999999999995E-2</v>
      </c>
      <c r="M169" t="str">
        <f t="shared" si="5"/>
        <v>2008Aluminium</v>
      </c>
    </row>
    <row r="170" spans="1:13" x14ac:dyDescent="0.25">
      <c r="A170" t="s">
        <v>48</v>
      </c>
      <c r="B170" t="str">
        <f t="shared" si="4"/>
        <v>2008</v>
      </c>
      <c r="C170" t="s">
        <v>23</v>
      </c>
      <c r="D170" t="s">
        <v>25</v>
      </c>
      <c r="E170" t="s">
        <v>13</v>
      </c>
      <c r="F170">
        <v>652398.28</v>
      </c>
      <c r="G170">
        <v>0</v>
      </c>
      <c r="H170">
        <v>0</v>
      </c>
      <c r="I170">
        <v>0</v>
      </c>
      <c r="J170">
        <v>70667.68462</v>
      </c>
      <c r="K170">
        <v>0.90226600000000001</v>
      </c>
      <c r="M170" t="str">
        <f t="shared" si="5"/>
        <v>2008Ferrous</v>
      </c>
    </row>
    <row r="171" spans="1:13" x14ac:dyDescent="0.25">
      <c r="A171" t="s">
        <v>48</v>
      </c>
      <c r="B171" t="str">
        <f t="shared" si="4"/>
        <v>2008</v>
      </c>
      <c r="C171" t="s">
        <v>23</v>
      </c>
      <c r="D171" t="s">
        <v>25</v>
      </c>
      <c r="E171" t="s">
        <v>14</v>
      </c>
      <c r="F171">
        <v>55888</v>
      </c>
      <c r="G171">
        <v>0</v>
      </c>
      <c r="H171">
        <v>0</v>
      </c>
      <c r="I171">
        <v>0</v>
      </c>
      <c r="J171">
        <v>16186.544032</v>
      </c>
      <c r="K171">
        <v>0.77541899999999997</v>
      </c>
      <c r="M171" t="str">
        <f t="shared" si="5"/>
        <v>2008Ferrous</v>
      </c>
    </row>
    <row r="172" spans="1:13" x14ac:dyDescent="0.25">
      <c r="A172" t="s">
        <v>48</v>
      </c>
      <c r="B172" t="str">
        <f t="shared" si="4"/>
        <v>2008</v>
      </c>
      <c r="C172" t="s">
        <v>23</v>
      </c>
      <c r="D172" t="s">
        <v>25</v>
      </c>
      <c r="E172" t="s">
        <v>15</v>
      </c>
      <c r="F172">
        <v>64686.2</v>
      </c>
      <c r="G172">
        <v>0</v>
      </c>
      <c r="H172">
        <v>0</v>
      </c>
      <c r="I172">
        <v>0</v>
      </c>
      <c r="J172">
        <v>36619.473596000003</v>
      </c>
      <c r="K172">
        <v>0.63852399999999998</v>
      </c>
      <c r="M172" t="str">
        <f t="shared" si="5"/>
        <v>2008Ferrous</v>
      </c>
    </row>
    <row r="173" spans="1:13" x14ac:dyDescent="0.25">
      <c r="A173" t="s">
        <v>48</v>
      </c>
      <c r="B173" t="str">
        <f t="shared" si="4"/>
        <v>2008</v>
      </c>
      <c r="C173" t="s">
        <v>23</v>
      </c>
      <c r="D173" t="s">
        <v>26</v>
      </c>
      <c r="E173" t="s">
        <v>13</v>
      </c>
      <c r="F173">
        <v>130945</v>
      </c>
      <c r="G173">
        <v>0</v>
      </c>
      <c r="H173">
        <v>0</v>
      </c>
      <c r="I173">
        <v>0</v>
      </c>
      <c r="J173">
        <v>0</v>
      </c>
      <c r="K173">
        <v>1</v>
      </c>
      <c r="M173" t="str">
        <f t="shared" si="5"/>
        <v>2008Other metals</v>
      </c>
    </row>
    <row r="174" spans="1:13" x14ac:dyDescent="0.25">
      <c r="A174" t="s">
        <v>48</v>
      </c>
      <c r="B174" t="str">
        <f t="shared" si="4"/>
        <v>2008</v>
      </c>
      <c r="C174" t="s">
        <v>23</v>
      </c>
      <c r="D174" t="s">
        <v>26</v>
      </c>
      <c r="E174" t="s">
        <v>14</v>
      </c>
      <c r="F174">
        <v>103623</v>
      </c>
      <c r="G174">
        <v>0</v>
      </c>
      <c r="H174">
        <v>0</v>
      </c>
      <c r="I174">
        <v>0</v>
      </c>
      <c r="J174">
        <v>0</v>
      </c>
      <c r="K174">
        <v>1</v>
      </c>
      <c r="M174" t="str">
        <f t="shared" si="5"/>
        <v>2008Other metals</v>
      </c>
    </row>
    <row r="175" spans="1:13" x14ac:dyDescent="0.25">
      <c r="A175" t="s">
        <v>48</v>
      </c>
      <c r="B175" t="str">
        <f t="shared" si="4"/>
        <v>2008</v>
      </c>
      <c r="C175" t="s">
        <v>23</v>
      </c>
      <c r="D175" t="s">
        <v>26</v>
      </c>
      <c r="E175" t="s">
        <v>15</v>
      </c>
      <c r="F175">
        <v>35859</v>
      </c>
      <c r="G175">
        <v>0</v>
      </c>
      <c r="H175">
        <v>0</v>
      </c>
      <c r="I175">
        <v>0</v>
      </c>
      <c r="J175">
        <v>0</v>
      </c>
      <c r="K175">
        <v>1</v>
      </c>
      <c r="M175" t="str">
        <f t="shared" si="5"/>
        <v>2008Other metals</v>
      </c>
    </row>
    <row r="176" spans="1:13" x14ac:dyDescent="0.25">
      <c r="A176" t="s">
        <v>48</v>
      </c>
      <c r="B176" t="str">
        <f t="shared" si="4"/>
        <v>2008</v>
      </c>
      <c r="C176" t="s">
        <v>27</v>
      </c>
      <c r="D176" t="s">
        <v>28</v>
      </c>
      <c r="E176" t="s">
        <v>13</v>
      </c>
      <c r="F176">
        <v>24301</v>
      </c>
      <c r="G176">
        <v>0</v>
      </c>
      <c r="H176">
        <v>0</v>
      </c>
      <c r="I176">
        <v>0</v>
      </c>
      <c r="J176">
        <v>308592.22035000002</v>
      </c>
      <c r="K176">
        <v>7.2998999999999994E-2</v>
      </c>
      <c r="M176" t="str">
        <f t="shared" si="5"/>
        <v>2008Food organics</v>
      </c>
    </row>
    <row r="177" spans="1:13" x14ac:dyDescent="0.25">
      <c r="A177" t="s">
        <v>48</v>
      </c>
      <c r="B177" t="str">
        <f t="shared" si="4"/>
        <v>2008</v>
      </c>
      <c r="C177" t="s">
        <v>27</v>
      </c>
      <c r="D177" t="s">
        <v>28</v>
      </c>
      <c r="E177" t="s">
        <v>14</v>
      </c>
      <c r="F177">
        <v>3484</v>
      </c>
      <c r="G177">
        <v>0</v>
      </c>
      <c r="H177">
        <v>0</v>
      </c>
      <c r="I177">
        <v>0</v>
      </c>
      <c r="J177">
        <v>2919.4572429999998</v>
      </c>
      <c r="K177">
        <v>0.54408100000000004</v>
      </c>
      <c r="M177" t="str">
        <f t="shared" si="5"/>
        <v>2008Food organics</v>
      </c>
    </row>
    <row r="178" spans="1:13" x14ac:dyDescent="0.25">
      <c r="A178" t="s">
        <v>48</v>
      </c>
      <c r="B178" t="str">
        <f t="shared" si="4"/>
        <v>2008</v>
      </c>
      <c r="C178" t="s">
        <v>27</v>
      </c>
      <c r="D178" t="s">
        <v>28</v>
      </c>
      <c r="E178" t="s">
        <v>15</v>
      </c>
      <c r="F178">
        <v>1103</v>
      </c>
      <c r="G178">
        <v>0</v>
      </c>
      <c r="H178">
        <v>0</v>
      </c>
      <c r="I178">
        <v>0</v>
      </c>
      <c r="J178">
        <v>662478.65781899996</v>
      </c>
      <c r="K178">
        <v>1.6620000000000001E-3</v>
      </c>
      <c r="M178" t="str">
        <f t="shared" si="5"/>
        <v>2008Food organics</v>
      </c>
    </row>
    <row r="179" spans="1:13" x14ac:dyDescent="0.25">
      <c r="A179" t="s">
        <v>48</v>
      </c>
      <c r="B179" t="str">
        <f t="shared" si="4"/>
        <v>2008</v>
      </c>
      <c r="C179" t="s">
        <v>27</v>
      </c>
      <c r="D179" t="s">
        <v>29</v>
      </c>
      <c r="E179" t="s">
        <v>13</v>
      </c>
      <c r="F179">
        <v>19074</v>
      </c>
      <c r="G179">
        <v>0</v>
      </c>
      <c r="H179">
        <v>0</v>
      </c>
      <c r="I179">
        <v>0</v>
      </c>
      <c r="J179">
        <v>77780.726775999996</v>
      </c>
      <c r="K179">
        <v>0.196934</v>
      </c>
      <c r="M179" t="str">
        <f t="shared" si="5"/>
        <v>2008Garden organics</v>
      </c>
    </row>
    <row r="180" spans="1:13" x14ac:dyDescent="0.25">
      <c r="A180" t="s">
        <v>48</v>
      </c>
      <c r="B180" t="str">
        <f t="shared" si="4"/>
        <v>2008</v>
      </c>
      <c r="C180" t="s">
        <v>27</v>
      </c>
      <c r="D180" t="s">
        <v>29</v>
      </c>
      <c r="E180" t="s">
        <v>14</v>
      </c>
      <c r="F180">
        <v>5223</v>
      </c>
      <c r="G180">
        <v>0</v>
      </c>
      <c r="H180">
        <v>0</v>
      </c>
      <c r="I180">
        <v>0</v>
      </c>
      <c r="J180">
        <v>21044.992558999998</v>
      </c>
      <c r="K180">
        <v>0.19883500000000001</v>
      </c>
      <c r="M180" t="str">
        <f t="shared" si="5"/>
        <v>2008Garden organics</v>
      </c>
    </row>
    <row r="181" spans="1:13" x14ac:dyDescent="0.25">
      <c r="A181" t="s">
        <v>48</v>
      </c>
      <c r="B181" t="str">
        <f t="shared" si="4"/>
        <v>2008</v>
      </c>
      <c r="C181" t="s">
        <v>27</v>
      </c>
      <c r="D181" t="s">
        <v>29</v>
      </c>
      <c r="E181" t="s">
        <v>15</v>
      </c>
      <c r="F181">
        <v>286762</v>
      </c>
      <c r="G181">
        <v>0</v>
      </c>
      <c r="H181">
        <v>0</v>
      </c>
      <c r="I181">
        <v>0</v>
      </c>
      <c r="J181">
        <v>104974.430008</v>
      </c>
      <c r="K181">
        <v>0.73202699999999998</v>
      </c>
      <c r="M181" t="str">
        <f t="shared" si="5"/>
        <v>2008Garden organics</v>
      </c>
    </row>
    <row r="182" spans="1:13" x14ac:dyDescent="0.25">
      <c r="A182" t="s">
        <v>48</v>
      </c>
      <c r="B182" t="str">
        <f t="shared" si="4"/>
        <v>2008</v>
      </c>
      <c r="C182" t="s">
        <v>27</v>
      </c>
      <c r="D182" t="s">
        <v>30</v>
      </c>
      <c r="E182" t="s">
        <v>13</v>
      </c>
      <c r="F182">
        <v>7917</v>
      </c>
      <c r="G182">
        <v>0</v>
      </c>
      <c r="H182">
        <v>0</v>
      </c>
      <c r="I182">
        <v>0</v>
      </c>
      <c r="J182">
        <v>38395.098970999999</v>
      </c>
      <c r="K182">
        <v>0.17094799999999999</v>
      </c>
      <c r="M182" t="str">
        <f t="shared" si="5"/>
        <v>2008Other organics</v>
      </c>
    </row>
    <row r="183" spans="1:13" x14ac:dyDescent="0.25">
      <c r="A183" t="s">
        <v>48</v>
      </c>
      <c r="B183" t="str">
        <f t="shared" si="4"/>
        <v>2008</v>
      </c>
      <c r="C183" t="s">
        <v>27</v>
      </c>
      <c r="D183" t="s">
        <v>30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511.10915899999998</v>
      </c>
      <c r="K183">
        <v>0</v>
      </c>
      <c r="M183" t="str">
        <f t="shared" si="5"/>
        <v>2008Other organics</v>
      </c>
    </row>
    <row r="184" spans="1:13" x14ac:dyDescent="0.25">
      <c r="A184" t="s">
        <v>48</v>
      </c>
      <c r="B184" t="str">
        <f t="shared" si="4"/>
        <v>2008</v>
      </c>
      <c r="C184" t="s">
        <v>27</v>
      </c>
      <c r="D184" t="s">
        <v>30</v>
      </c>
      <c r="E184" t="s">
        <v>15</v>
      </c>
      <c r="F184">
        <v>0</v>
      </c>
      <c r="G184">
        <v>0</v>
      </c>
      <c r="H184">
        <v>0</v>
      </c>
      <c r="I184">
        <v>0</v>
      </c>
      <c r="J184">
        <v>104706.550936</v>
      </c>
      <c r="K184">
        <v>0</v>
      </c>
      <c r="M184" t="str">
        <f t="shared" si="5"/>
        <v>2008Other organics</v>
      </c>
    </row>
    <row r="185" spans="1:13" x14ac:dyDescent="0.25">
      <c r="A185" t="s">
        <v>48</v>
      </c>
      <c r="B185" t="str">
        <f t="shared" si="4"/>
        <v>2008</v>
      </c>
      <c r="C185" t="s">
        <v>27</v>
      </c>
      <c r="D185" t="s">
        <v>31</v>
      </c>
      <c r="E185" t="s">
        <v>13</v>
      </c>
      <c r="F185">
        <v>84728.4</v>
      </c>
      <c r="G185">
        <v>0</v>
      </c>
      <c r="H185">
        <v>0</v>
      </c>
      <c r="I185">
        <v>0</v>
      </c>
      <c r="J185">
        <v>299943.02004999999</v>
      </c>
      <c r="K185">
        <v>0.22026100000000001</v>
      </c>
      <c r="M185" t="str">
        <f t="shared" si="5"/>
        <v>2008Wood /timber</v>
      </c>
    </row>
    <row r="186" spans="1:13" x14ac:dyDescent="0.25">
      <c r="A186" t="s">
        <v>48</v>
      </c>
      <c r="B186" t="str">
        <f t="shared" si="4"/>
        <v>2008</v>
      </c>
      <c r="C186" t="s">
        <v>27</v>
      </c>
      <c r="D186" t="s">
        <v>31</v>
      </c>
      <c r="E186" t="s">
        <v>14</v>
      </c>
      <c r="F186">
        <v>22288</v>
      </c>
      <c r="G186">
        <v>0</v>
      </c>
      <c r="H186">
        <v>0</v>
      </c>
      <c r="I186">
        <v>0</v>
      </c>
      <c r="J186">
        <v>114769.102539</v>
      </c>
      <c r="K186">
        <v>0.16261800000000001</v>
      </c>
      <c r="M186" t="str">
        <f t="shared" si="5"/>
        <v>2008Wood /timber</v>
      </c>
    </row>
    <row r="187" spans="1:13" x14ac:dyDescent="0.25">
      <c r="A187" t="s">
        <v>48</v>
      </c>
      <c r="B187" t="str">
        <f t="shared" si="4"/>
        <v>2008</v>
      </c>
      <c r="C187" t="s">
        <v>27</v>
      </c>
      <c r="D187" t="s">
        <v>31</v>
      </c>
      <c r="E187" t="s">
        <v>15</v>
      </c>
      <c r="F187">
        <v>14313.5</v>
      </c>
      <c r="G187">
        <v>0</v>
      </c>
      <c r="H187">
        <v>0</v>
      </c>
      <c r="I187">
        <v>0</v>
      </c>
      <c r="J187">
        <v>29298.803915</v>
      </c>
      <c r="K187">
        <v>0.32819799999999999</v>
      </c>
      <c r="M187" t="str">
        <f t="shared" si="5"/>
        <v>2008Wood /timber</v>
      </c>
    </row>
    <row r="188" spans="1:13" x14ac:dyDescent="0.25">
      <c r="A188" t="s">
        <v>48</v>
      </c>
      <c r="B188" t="str">
        <f t="shared" si="4"/>
        <v>2008</v>
      </c>
      <c r="C188" t="s">
        <v>32</v>
      </c>
      <c r="D188" t="s">
        <v>33</v>
      </c>
      <c r="E188" t="s">
        <v>13</v>
      </c>
      <c r="F188">
        <v>363046.68</v>
      </c>
      <c r="G188">
        <v>0</v>
      </c>
      <c r="H188">
        <v>0</v>
      </c>
      <c r="I188">
        <v>0</v>
      </c>
      <c r="J188">
        <v>100042.15289899999</v>
      </c>
      <c r="K188">
        <v>0.78396699999999997</v>
      </c>
      <c r="M188" t="str">
        <f t="shared" si="5"/>
        <v>2008Cardboard</v>
      </c>
    </row>
    <row r="189" spans="1:13" x14ac:dyDescent="0.25">
      <c r="A189" t="s">
        <v>48</v>
      </c>
      <c r="B189" t="str">
        <f t="shared" si="4"/>
        <v>2008</v>
      </c>
      <c r="C189" t="s">
        <v>32</v>
      </c>
      <c r="D189" t="s">
        <v>33</v>
      </c>
      <c r="E189" t="s">
        <v>14</v>
      </c>
      <c r="F189">
        <v>12516</v>
      </c>
      <c r="G189">
        <v>0</v>
      </c>
      <c r="H189">
        <v>0</v>
      </c>
      <c r="I189">
        <v>0</v>
      </c>
      <c r="J189">
        <v>4202.605587</v>
      </c>
      <c r="K189">
        <v>0.74862700000000004</v>
      </c>
      <c r="M189" t="str">
        <f t="shared" si="5"/>
        <v>2008Cardboard</v>
      </c>
    </row>
    <row r="190" spans="1:13" x14ac:dyDescent="0.25">
      <c r="A190" t="s">
        <v>48</v>
      </c>
      <c r="B190" t="str">
        <f t="shared" si="4"/>
        <v>2008</v>
      </c>
      <c r="C190" t="s">
        <v>32</v>
      </c>
      <c r="D190" t="s">
        <v>33</v>
      </c>
      <c r="E190" t="s">
        <v>15</v>
      </c>
      <c r="F190">
        <v>3983.7</v>
      </c>
      <c r="G190">
        <v>0</v>
      </c>
      <c r="H190">
        <v>0</v>
      </c>
      <c r="I190">
        <v>0</v>
      </c>
      <c r="J190">
        <v>38482.424617999997</v>
      </c>
      <c r="K190">
        <v>9.3808000000000002E-2</v>
      </c>
      <c r="M190" t="str">
        <f t="shared" si="5"/>
        <v>2008Cardboard</v>
      </c>
    </row>
    <row r="191" spans="1:13" x14ac:dyDescent="0.25">
      <c r="A191" t="s">
        <v>48</v>
      </c>
      <c r="B191" t="str">
        <f t="shared" si="4"/>
        <v>2008</v>
      </c>
      <c r="C191" t="s">
        <v>32</v>
      </c>
      <c r="D191" t="s">
        <v>46</v>
      </c>
      <c r="E191" t="s">
        <v>13</v>
      </c>
      <c r="F191">
        <v>1196</v>
      </c>
      <c r="G191">
        <v>0</v>
      </c>
      <c r="H191">
        <v>0</v>
      </c>
      <c r="I191">
        <v>0</v>
      </c>
      <c r="J191">
        <v>36137.202017000003</v>
      </c>
      <c r="K191">
        <v>3.2035000000000001E-2</v>
      </c>
      <c r="M191" t="str">
        <f t="shared" si="5"/>
        <v>2008Liquidpaperboard</v>
      </c>
    </row>
    <row r="192" spans="1:13" x14ac:dyDescent="0.25">
      <c r="A192" t="s">
        <v>48</v>
      </c>
      <c r="B192" t="str">
        <f t="shared" si="4"/>
        <v>2008</v>
      </c>
      <c r="C192" t="s">
        <v>32</v>
      </c>
      <c r="D192" t="s">
        <v>46</v>
      </c>
      <c r="E192" t="s">
        <v>14</v>
      </c>
      <c r="F192">
        <v>0</v>
      </c>
      <c r="G192">
        <v>0</v>
      </c>
      <c r="H192">
        <v>0</v>
      </c>
      <c r="I192">
        <v>0</v>
      </c>
      <c r="J192">
        <v>521.78504699999996</v>
      </c>
      <c r="K192">
        <v>0</v>
      </c>
      <c r="M192" t="str">
        <f t="shared" si="5"/>
        <v>2008Liquidpaperboard</v>
      </c>
    </row>
    <row r="193" spans="1:13" x14ac:dyDescent="0.25">
      <c r="A193" t="s">
        <v>48</v>
      </c>
      <c r="B193" t="str">
        <f t="shared" si="4"/>
        <v>2008</v>
      </c>
      <c r="C193" t="s">
        <v>32</v>
      </c>
      <c r="D193" t="s">
        <v>46</v>
      </c>
      <c r="E193" t="s">
        <v>15</v>
      </c>
      <c r="F193">
        <v>12</v>
      </c>
      <c r="G193">
        <v>0</v>
      </c>
      <c r="H193">
        <v>0</v>
      </c>
      <c r="I193">
        <v>0</v>
      </c>
      <c r="J193">
        <v>29218.660390000001</v>
      </c>
      <c r="K193">
        <v>4.0999999999999999E-4</v>
      </c>
      <c r="M193" t="str">
        <f t="shared" si="5"/>
        <v>2008Liquidpaperboard</v>
      </c>
    </row>
    <row r="194" spans="1:13" x14ac:dyDescent="0.25">
      <c r="A194" t="s">
        <v>48</v>
      </c>
      <c r="B194" t="str">
        <f t="shared" si="4"/>
        <v>2008</v>
      </c>
      <c r="C194" t="s">
        <v>32</v>
      </c>
      <c r="D194" t="s">
        <v>34</v>
      </c>
      <c r="E194" t="s">
        <v>13</v>
      </c>
      <c r="F194">
        <v>72077</v>
      </c>
      <c r="G194">
        <v>0</v>
      </c>
      <c r="H194">
        <v>0</v>
      </c>
      <c r="I194">
        <v>0</v>
      </c>
      <c r="J194">
        <v>0</v>
      </c>
      <c r="K194">
        <v>1</v>
      </c>
      <c r="M194" t="str">
        <f t="shared" si="5"/>
        <v>2008Newsprint and magazines</v>
      </c>
    </row>
    <row r="195" spans="1:13" x14ac:dyDescent="0.25">
      <c r="A195" t="s">
        <v>48</v>
      </c>
      <c r="B195" t="str">
        <f t="shared" ref="B195:B258" si="6">RIGHT(A195,4)</f>
        <v>2008</v>
      </c>
      <c r="C195" t="s">
        <v>32</v>
      </c>
      <c r="D195" t="s">
        <v>34</v>
      </c>
      <c r="E195" t="s">
        <v>14</v>
      </c>
      <c r="F195">
        <v>5389</v>
      </c>
      <c r="G195">
        <v>0</v>
      </c>
      <c r="H195">
        <v>0</v>
      </c>
      <c r="I195">
        <v>0</v>
      </c>
      <c r="J195">
        <v>0</v>
      </c>
      <c r="K195">
        <v>1</v>
      </c>
      <c r="M195" t="str">
        <f t="shared" ref="M195:M258" si="7">_xlfn.TEXTJOIN("",FALSE,B195,D195)</f>
        <v>2008Newsprint and magazines</v>
      </c>
    </row>
    <row r="196" spans="1:13" x14ac:dyDescent="0.25">
      <c r="A196" t="s">
        <v>48</v>
      </c>
      <c r="B196" t="str">
        <f t="shared" si="6"/>
        <v>2008</v>
      </c>
      <c r="C196" t="s">
        <v>32</v>
      </c>
      <c r="D196" t="s">
        <v>34</v>
      </c>
      <c r="E196" t="s">
        <v>15</v>
      </c>
      <c r="F196">
        <v>8316</v>
      </c>
      <c r="G196">
        <v>0</v>
      </c>
      <c r="H196">
        <v>0</v>
      </c>
      <c r="I196">
        <v>0</v>
      </c>
      <c r="J196">
        <v>0</v>
      </c>
      <c r="K196">
        <v>1</v>
      </c>
      <c r="M196" t="str">
        <f t="shared" si="7"/>
        <v>2008Newsprint and magazines</v>
      </c>
    </row>
    <row r="197" spans="1:13" x14ac:dyDescent="0.25">
      <c r="A197" t="s">
        <v>48</v>
      </c>
      <c r="B197" t="str">
        <f t="shared" si="6"/>
        <v>2008</v>
      </c>
      <c r="C197" t="s">
        <v>32</v>
      </c>
      <c r="D197" t="s">
        <v>35</v>
      </c>
      <c r="E197" t="s">
        <v>13</v>
      </c>
      <c r="F197">
        <v>6322</v>
      </c>
      <c r="G197">
        <v>0</v>
      </c>
      <c r="H197">
        <v>0</v>
      </c>
      <c r="I197">
        <v>0</v>
      </c>
      <c r="J197">
        <v>107880.868908</v>
      </c>
      <c r="K197">
        <v>5.5357000000000003E-2</v>
      </c>
      <c r="M197" t="str">
        <f t="shared" si="7"/>
        <v>2008Other paper</v>
      </c>
    </row>
    <row r="198" spans="1:13" x14ac:dyDescent="0.25">
      <c r="A198" t="s">
        <v>48</v>
      </c>
      <c r="B198" t="str">
        <f t="shared" si="6"/>
        <v>2008</v>
      </c>
      <c r="C198" t="s">
        <v>32</v>
      </c>
      <c r="D198" t="s">
        <v>35</v>
      </c>
      <c r="E198" t="s">
        <v>14</v>
      </c>
      <c r="F198">
        <v>2469</v>
      </c>
      <c r="G198">
        <v>0</v>
      </c>
      <c r="H198">
        <v>0</v>
      </c>
      <c r="I198">
        <v>0</v>
      </c>
      <c r="J198">
        <v>1591.5620200000001</v>
      </c>
      <c r="K198">
        <v>0.608043</v>
      </c>
      <c r="M198" t="str">
        <f t="shared" si="7"/>
        <v>2008Other paper</v>
      </c>
    </row>
    <row r="199" spans="1:13" x14ac:dyDescent="0.25">
      <c r="A199" t="s">
        <v>48</v>
      </c>
      <c r="B199" t="str">
        <f t="shared" si="6"/>
        <v>2008</v>
      </c>
      <c r="C199" t="s">
        <v>32</v>
      </c>
      <c r="D199" t="s">
        <v>35</v>
      </c>
      <c r="E199" t="s">
        <v>15</v>
      </c>
      <c r="F199">
        <v>155090</v>
      </c>
      <c r="G199">
        <v>0</v>
      </c>
      <c r="H199">
        <v>0</v>
      </c>
      <c r="I199">
        <v>0</v>
      </c>
      <c r="J199">
        <v>131479.27016399999</v>
      </c>
      <c r="K199">
        <v>0.54119499999999998</v>
      </c>
      <c r="M199" t="str">
        <f t="shared" si="7"/>
        <v>2008Other paper</v>
      </c>
    </row>
    <row r="200" spans="1:13" x14ac:dyDescent="0.25">
      <c r="A200" t="s">
        <v>48</v>
      </c>
      <c r="B200" t="str">
        <f t="shared" si="6"/>
        <v>2008</v>
      </c>
      <c r="C200" t="s">
        <v>32</v>
      </c>
      <c r="D200" t="s">
        <v>36</v>
      </c>
      <c r="E200" t="s">
        <v>13</v>
      </c>
      <c r="F200">
        <v>88605</v>
      </c>
      <c r="G200">
        <v>0</v>
      </c>
      <c r="H200">
        <v>0</v>
      </c>
      <c r="I200">
        <v>0</v>
      </c>
      <c r="J200">
        <v>103720.19491000001</v>
      </c>
      <c r="K200">
        <v>0.460704</v>
      </c>
      <c r="M200" t="str">
        <f t="shared" si="7"/>
        <v>2008Printing and writing paper</v>
      </c>
    </row>
    <row r="201" spans="1:13" x14ac:dyDescent="0.25">
      <c r="A201" t="s">
        <v>48</v>
      </c>
      <c r="B201" t="str">
        <f t="shared" si="6"/>
        <v>2008</v>
      </c>
      <c r="C201" t="s">
        <v>32</v>
      </c>
      <c r="D201" t="s">
        <v>36</v>
      </c>
      <c r="E201" t="s">
        <v>14</v>
      </c>
      <c r="F201">
        <v>501</v>
      </c>
      <c r="G201">
        <v>0</v>
      </c>
      <c r="H201">
        <v>0</v>
      </c>
      <c r="I201">
        <v>0</v>
      </c>
      <c r="J201">
        <v>1626.248683</v>
      </c>
      <c r="K201">
        <v>0.235515</v>
      </c>
      <c r="M201" t="str">
        <f t="shared" si="7"/>
        <v>2008Printing and writing paper</v>
      </c>
    </row>
    <row r="202" spans="1:13" x14ac:dyDescent="0.25">
      <c r="A202" t="s">
        <v>48</v>
      </c>
      <c r="B202" t="str">
        <f t="shared" si="6"/>
        <v>2008</v>
      </c>
      <c r="C202" t="s">
        <v>32</v>
      </c>
      <c r="D202" t="s">
        <v>36</v>
      </c>
      <c r="E202" t="s">
        <v>15</v>
      </c>
      <c r="F202">
        <v>159</v>
      </c>
      <c r="G202">
        <v>0</v>
      </c>
      <c r="H202">
        <v>0</v>
      </c>
      <c r="I202">
        <v>0</v>
      </c>
      <c r="J202">
        <v>87773.117369</v>
      </c>
      <c r="K202">
        <v>1.8079999999999999E-3</v>
      </c>
      <c r="M202" t="str">
        <f t="shared" si="7"/>
        <v>2008Printing and writing paper</v>
      </c>
    </row>
    <row r="203" spans="1:13" x14ac:dyDescent="0.25">
      <c r="A203" t="s">
        <v>48</v>
      </c>
      <c r="B203" t="str">
        <f t="shared" si="6"/>
        <v>2008</v>
      </c>
      <c r="C203" t="s">
        <v>49</v>
      </c>
      <c r="D203" t="s">
        <v>50</v>
      </c>
      <c r="E203" t="s">
        <v>13</v>
      </c>
      <c r="F203">
        <v>0</v>
      </c>
      <c r="G203">
        <v>0</v>
      </c>
      <c r="H203">
        <v>0</v>
      </c>
      <c r="I203">
        <v>0</v>
      </c>
      <c r="J203">
        <v>68769.566271999996</v>
      </c>
      <c r="K203">
        <v>0</v>
      </c>
      <c r="M203" t="str">
        <f t="shared" si="7"/>
        <v>2008HDPE (2)</v>
      </c>
    </row>
    <row r="204" spans="1:13" x14ac:dyDescent="0.25">
      <c r="A204" t="s">
        <v>48</v>
      </c>
      <c r="B204" t="str">
        <f t="shared" si="6"/>
        <v>2008</v>
      </c>
      <c r="C204" t="s">
        <v>49</v>
      </c>
      <c r="D204" t="s">
        <v>50</v>
      </c>
      <c r="E204" t="s">
        <v>14</v>
      </c>
      <c r="F204">
        <v>0</v>
      </c>
      <c r="G204">
        <v>0</v>
      </c>
      <c r="H204">
        <v>0</v>
      </c>
      <c r="I204">
        <v>0</v>
      </c>
      <c r="J204">
        <v>4253.570471</v>
      </c>
      <c r="K204">
        <v>0</v>
      </c>
      <c r="M204" t="str">
        <f t="shared" si="7"/>
        <v>2008HDPE (2)</v>
      </c>
    </row>
    <row r="205" spans="1:13" x14ac:dyDescent="0.25">
      <c r="A205" t="s">
        <v>48</v>
      </c>
      <c r="B205" t="str">
        <f t="shared" si="6"/>
        <v>2008</v>
      </c>
      <c r="C205" t="s">
        <v>49</v>
      </c>
      <c r="D205" t="s">
        <v>50</v>
      </c>
      <c r="E205" t="s">
        <v>15</v>
      </c>
      <c r="F205">
        <v>0</v>
      </c>
      <c r="G205">
        <v>0</v>
      </c>
      <c r="H205">
        <v>0</v>
      </c>
      <c r="I205">
        <v>0</v>
      </c>
      <c r="J205">
        <v>74795.770611999993</v>
      </c>
      <c r="K205">
        <v>0</v>
      </c>
      <c r="M205" t="str">
        <f t="shared" si="7"/>
        <v>2008HDPE (2)</v>
      </c>
    </row>
    <row r="206" spans="1:13" x14ac:dyDescent="0.25">
      <c r="A206" t="s">
        <v>48</v>
      </c>
      <c r="B206" t="str">
        <f t="shared" si="6"/>
        <v>2008</v>
      </c>
      <c r="C206" t="s">
        <v>49</v>
      </c>
      <c r="D206" t="s">
        <v>51</v>
      </c>
      <c r="E206" t="s">
        <v>13</v>
      </c>
      <c r="F206">
        <v>0</v>
      </c>
      <c r="G206">
        <v>0</v>
      </c>
      <c r="H206">
        <v>0</v>
      </c>
      <c r="I206">
        <v>0</v>
      </c>
      <c r="J206">
        <v>51505.240011000002</v>
      </c>
      <c r="K206">
        <v>0</v>
      </c>
      <c r="M206" t="str">
        <f t="shared" si="7"/>
        <v>2008LDPE (4)</v>
      </c>
    </row>
    <row r="207" spans="1:13" x14ac:dyDescent="0.25">
      <c r="A207" t="s">
        <v>48</v>
      </c>
      <c r="B207" t="str">
        <f t="shared" si="6"/>
        <v>2008</v>
      </c>
      <c r="C207" t="s">
        <v>49</v>
      </c>
      <c r="D207" t="s">
        <v>51</v>
      </c>
      <c r="E207" t="s">
        <v>14</v>
      </c>
      <c r="F207">
        <v>0</v>
      </c>
      <c r="G207">
        <v>0</v>
      </c>
      <c r="H207">
        <v>0</v>
      </c>
      <c r="I207">
        <v>0</v>
      </c>
      <c r="J207">
        <v>3185.7285120000001</v>
      </c>
      <c r="K207">
        <v>0</v>
      </c>
      <c r="M207" t="str">
        <f t="shared" si="7"/>
        <v>2008LDPE (4)</v>
      </c>
    </row>
    <row r="208" spans="1:13" x14ac:dyDescent="0.25">
      <c r="A208" t="s">
        <v>48</v>
      </c>
      <c r="B208" t="str">
        <f t="shared" si="6"/>
        <v>2008</v>
      </c>
      <c r="C208" t="s">
        <v>49</v>
      </c>
      <c r="D208" t="s">
        <v>51</v>
      </c>
      <c r="E208" t="s">
        <v>15</v>
      </c>
      <c r="F208">
        <v>0</v>
      </c>
      <c r="G208">
        <v>0</v>
      </c>
      <c r="H208">
        <v>0</v>
      </c>
      <c r="I208">
        <v>0</v>
      </c>
      <c r="J208">
        <v>35675.898426</v>
      </c>
      <c r="K208">
        <v>0</v>
      </c>
      <c r="M208" t="str">
        <f t="shared" si="7"/>
        <v>2008LDPE (4)</v>
      </c>
    </row>
    <row r="209" spans="1:13" x14ac:dyDescent="0.25">
      <c r="A209" t="s">
        <v>48</v>
      </c>
      <c r="B209" t="str">
        <f t="shared" si="6"/>
        <v>2008</v>
      </c>
      <c r="C209" t="s">
        <v>49</v>
      </c>
      <c r="D209" t="s">
        <v>52</v>
      </c>
      <c r="E209" t="s">
        <v>13</v>
      </c>
      <c r="F209">
        <v>0</v>
      </c>
      <c r="G209">
        <v>0</v>
      </c>
      <c r="H209">
        <v>0</v>
      </c>
      <c r="I209">
        <v>0</v>
      </c>
      <c r="J209">
        <v>38641.588027999998</v>
      </c>
      <c r="K209">
        <v>0</v>
      </c>
      <c r="M209" t="str">
        <f t="shared" si="7"/>
        <v>2008Other plastics (7)</v>
      </c>
    </row>
    <row r="210" spans="1:13" x14ac:dyDescent="0.25">
      <c r="A210" t="s">
        <v>48</v>
      </c>
      <c r="B210" t="str">
        <f t="shared" si="6"/>
        <v>2008</v>
      </c>
      <c r="C210" t="s">
        <v>49</v>
      </c>
      <c r="D210" t="s">
        <v>52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2280.7192490000002</v>
      </c>
      <c r="K210">
        <v>0</v>
      </c>
      <c r="M210" t="str">
        <f t="shared" si="7"/>
        <v>2008Other plastics (7)</v>
      </c>
    </row>
    <row r="211" spans="1:13" x14ac:dyDescent="0.25">
      <c r="A211" t="s">
        <v>48</v>
      </c>
      <c r="B211" t="str">
        <f t="shared" si="6"/>
        <v>2008</v>
      </c>
      <c r="C211" t="s">
        <v>49</v>
      </c>
      <c r="D211" t="s">
        <v>52</v>
      </c>
      <c r="E211" t="s">
        <v>15</v>
      </c>
      <c r="F211">
        <v>0</v>
      </c>
      <c r="G211">
        <v>0</v>
      </c>
      <c r="H211">
        <v>0</v>
      </c>
      <c r="I211">
        <v>0</v>
      </c>
      <c r="J211">
        <v>88206.618518999996</v>
      </c>
      <c r="K211">
        <v>0</v>
      </c>
      <c r="M211" t="str">
        <f t="shared" si="7"/>
        <v>2008Other plastics (7)</v>
      </c>
    </row>
    <row r="212" spans="1:13" x14ac:dyDescent="0.25">
      <c r="A212" t="s">
        <v>48</v>
      </c>
      <c r="B212" t="str">
        <f t="shared" si="6"/>
        <v>2008</v>
      </c>
      <c r="C212" t="s">
        <v>49</v>
      </c>
      <c r="D212" t="s">
        <v>53</v>
      </c>
      <c r="E212" t="s">
        <v>13</v>
      </c>
      <c r="F212">
        <v>0</v>
      </c>
      <c r="G212">
        <v>0</v>
      </c>
      <c r="H212">
        <v>0</v>
      </c>
      <c r="I212">
        <v>0</v>
      </c>
      <c r="J212">
        <v>28486.138330000002</v>
      </c>
      <c r="K212">
        <v>0</v>
      </c>
      <c r="M212" t="str">
        <f t="shared" si="7"/>
        <v>2008PET (1)</v>
      </c>
    </row>
    <row r="213" spans="1:13" x14ac:dyDescent="0.25">
      <c r="A213" t="s">
        <v>48</v>
      </c>
      <c r="B213" t="str">
        <f t="shared" si="6"/>
        <v>2008</v>
      </c>
      <c r="C213" t="s">
        <v>49</v>
      </c>
      <c r="D213" t="s">
        <v>53</v>
      </c>
      <c r="E213" t="s">
        <v>14</v>
      </c>
      <c r="F213">
        <v>0</v>
      </c>
      <c r="G213">
        <v>0</v>
      </c>
      <c r="H213">
        <v>0</v>
      </c>
      <c r="I213">
        <v>0</v>
      </c>
      <c r="J213">
        <v>1761.9392330000001</v>
      </c>
      <c r="K213">
        <v>0</v>
      </c>
      <c r="M213" t="str">
        <f t="shared" si="7"/>
        <v>2008PET (1)</v>
      </c>
    </row>
    <row r="214" spans="1:13" x14ac:dyDescent="0.25">
      <c r="A214" t="s">
        <v>48</v>
      </c>
      <c r="B214" t="str">
        <f t="shared" si="6"/>
        <v>2008</v>
      </c>
      <c r="C214" t="s">
        <v>49</v>
      </c>
      <c r="D214" t="s">
        <v>53</v>
      </c>
      <c r="E214" t="s">
        <v>15</v>
      </c>
      <c r="F214">
        <v>0</v>
      </c>
      <c r="G214">
        <v>0</v>
      </c>
      <c r="H214">
        <v>0</v>
      </c>
      <c r="I214">
        <v>0</v>
      </c>
      <c r="J214">
        <v>49910.774460000001</v>
      </c>
      <c r="K214">
        <v>0</v>
      </c>
      <c r="M214" t="str">
        <f t="shared" si="7"/>
        <v>2008PET (1)</v>
      </c>
    </row>
    <row r="215" spans="1:13" x14ac:dyDescent="0.25">
      <c r="A215" t="s">
        <v>48</v>
      </c>
      <c r="B215" t="str">
        <f t="shared" si="6"/>
        <v>2008</v>
      </c>
      <c r="C215" t="s">
        <v>49</v>
      </c>
      <c r="D215" t="s">
        <v>54</v>
      </c>
      <c r="E215" t="s">
        <v>13</v>
      </c>
      <c r="F215">
        <v>0</v>
      </c>
      <c r="G215">
        <v>0</v>
      </c>
      <c r="H215">
        <v>0</v>
      </c>
      <c r="I215">
        <v>0</v>
      </c>
      <c r="J215">
        <v>55245.844034000002</v>
      </c>
      <c r="K215">
        <v>0</v>
      </c>
      <c r="M215" t="str">
        <f t="shared" si="7"/>
        <v>2008PP (5)</v>
      </c>
    </row>
    <row r="216" spans="1:13" x14ac:dyDescent="0.25">
      <c r="A216" t="s">
        <v>48</v>
      </c>
      <c r="B216" t="str">
        <f t="shared" si="6"/>
        <v>2008</v>
      </c>
      <c r="C216" t="s">
        <v>49</v>
      </c>
      <c r="D216" t="s">
        <v>54</v>
      </c>
      <c r="E216" t="s">
        <v>14</v>
      </c>
      <c r="F216">
        <v>0</v>
      </c>
      <c r="G216">
        <v>0</v>
      </c>
      <c r="H216">
        <v>0</v>
      </c>
      <c r="I216">
        <v>0</v>
      </c>
      <c r="J216">
        <v>3417.0942679999998</v>
      </c>
      <c r="K216">
        <v>0</v>
      </c>
      <c r="M216" t="str">
        <f t="shared" si="7"/>
        <v>2008PP (5)</v>
      </c>
    </row>
    <row r="217" spans="1:13" x14ac:dyDescent="0.25">
      <c r="A217" t="s">
        <v>48</v>
      </c>
      <c r="B217" t="str">
        <f t="shared" si="6"/>
        <v>2008</v>
      </c>
      <c r="C217" t="s">
        <v>49</v>
      </c>
      <c r="D217" t="s">
        <v>54</v>
      </c>
      <c r="E217" t="s">
        <v>15</v>
      </c>
      <c r="F217">
        <v>0</v>
      </c>
      <c r="G217">
        <v>0</v>
      </c>
      <c r="H217">
        <v>0</v>
      </c>
      <c r="I217">
        <v>0</v>
      </c>
      <c r="J217">
        <v>38266.885462999999</v>
      </c>
      <c r="K217">
        <v>0</v>
      </c>
      <c r="M217" t="str">
        <f t="shared" si="7"/>
        <v>2008PP (5)</v>
      </c>
    </row>
    <row r="218" spans="1:13" x14ac:dyDescent="0.25">
      <c r="A218" t="s">
        <v>48</v>
      </c>
      <c r="B218" t="str">
        <f t="shared" si="6"/>
        <v>2008</v>
      </c>
      <c r="C218" t="s">
        <v>49</v>
      </c>
      <c r="D218" t="s">
        <v>55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14386.938550999999</v>
      </c>
      <c r="K218">
        <v>0</v>
      </c>
      <c r="M218" t="str">
        <f t="shared" si="7"/>
        <v>2008PS (6)</v>
      </c>
    </row>
    <row r="219" spans="1:13" x14ac:dyDescent="0.25">
      <c r="A219" t="s">
        <v>48</v>
      </c>
      <c r="B219" t="str">
        <f t="shared" si="6"/>
        <v>2008</v>
      </c>
      <c r="C219" t="s">
        <v>49</v>
      </c>
      <c r="D219" t="s">
        <v>55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889.86829999999998</v>
      </c>
      <c r="K219">
        <v>0</v>
      </c>
      <c r="M219" t="str">
        <f t="shared" si="7"/>
        <v>2008PS (6)</v>
      </c>
    </row>
    <row r="220" spans="1:13" x14ac:dyDescent="0.25">
      <c r="A220" t="s">
        <v>48</v>
      </c>
      <c r="B220" t="str">
        <f t="shared" si="6"/>
        <v>2008</v>
      </c>
      <c r="C220" t="s">
        <v>49</v>
      </c>
      <c r="D220" t="s">
        <v>55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9965.3347570000005</v>
      </c>
      <c r="K220">
        <v>0</v>
      </c>
      <c r="M220" t="str">
        <f t="shared" si="7"/>
        <v>2008PS (6)</v>
      </c>
    </row>
    <row r="221" spans="1:13" x14ac:dyDescent="0.25">
      <c r="A221" t="s">
        <v>48</v>
      </c>
      <c r="B221" t="str">
        <f t="shared" si="6"/>
        <v>2008</v>
      </c>
      <c r="C221" t="s">
        <v>49</v>
      </c>
      <c r="D221" t="s">
        <v>56</v>
      </c>
      <c r="E221" t="s">
        <v>13</v>
      </c>
      <c r="F221">
        <v>0</v>
      </c>
      <c r="G221">
        <v>0</v>
      </c>
      <c r="H221">
        <v>0</v>
      </c>
      <c r="I221">
        <v>0</v>
      </c>
      <c r="J221">
        <v>36255.085146999998</v>
      </c>
      <c r="K221">
        <v>0</v>
      </c>
      <c r="M221" t="str">
        <f t="shared" si="7"/>
        <v>2008PVC (3)</v>
      </c>
    </row>
    <row r="222" spans="1:13" x14ac:dyDescent="0.25">
      <c r="A222" t="s">
        <v>48</v>
      </c>
      <c r="B222" t="str">
        <f t="shared" si="6"/>
        <v>2008</v>
      </c>
      <c r="C222" t="s">
        <v>49</v>
      </c>
      <c r="D222" t="s">
        <v>56</v>
      </c>
      <c r="E222" t="s">
        <v>14</v>
      </c>
      <c r="F222">
        <v>0</v>
      </c>
      <c r="G222">
        <v>0</v>
      </c>
      <c r="H222">
        <v>0</v>
      </c>
      <c r="I222">
        <v>0</v>
      </c>
      <c r="J222">
        <v>2242.4681150000001</v>
      </c>
      <c r="K222">
        <v>0</v>
      </c>
      <c r="M222" t="str">
        <f t="shared" si="7"/>
        <v>2008PVC (3)</v>
      </c>
    </row>
    <row r="223" spans="1:13" x14ac:dyDescent="0.25">
      <c r="A223" t="s">
        <v>48</v>
      </c>
      <c r="B223" t="str">
        <f t="shared" si="6"/>
        <v>2008</v>
      </c>
      <c r="C223" t="s">
        <v>49</v>
      </c>
      <c r="D223" t="s">
        <v>56</v>
      </c>
      <c r="E223" t="s">
        <v>15</v>
      </c>
      <c r="F223">
        <v>0</v>
      </c>
      <c r="G223">
        <v>0</v>
      </c>
      <c r="H223">
        <v>0</v>
      </c>
      <c r="I223">
        <v>0</v>
      </c>
      <c r="J223">
        <v>25112.643584000001</v>
      </c>
      <c r="K223">
        <v>0</v>
      </c>
      <c r="M223" t="str">
        <f t="shared" si="7"/>
        <v>2008PVC (3)</v>
      </c>
    </row>
    <row r="224" spans="1:13" x14ac:dyDescent="0.25">
      <c r="A224" t="s">
        <v>48</v>
      </c>
      <c r="B224" t="str">
        <f t="shared" si="6"/>
        <v>2008</v>
      </c>
      <c r="C224" t="s">
        <v>37</v>
      </c>
      <c r="D224" t="s">
        <v>38</v>
      </c>
      <c r="E224" t="s">
        <v>13</v>
      </c>
      <c r="F224">
        <v>0</v>
      </c>
      <c r="G224">
        <v>0</v>
      </c>
      <c r="H224">
        <v>0</v>
      </c>
      <c r="I224">
        <v>0</v>
      </c>
      <c r="J224">
        <v>48279.749451000003</v>
      </c>
      <c r="K224">
        <v>0</v>
      </c>
      <c r="M224" t="str">
        <f t="shared" si="7"/>
        <v>2008Clothing</v>
      </c>
    </row>
    <row r="225" spans="1:13" x14ac:dyDescent="0.25">
      <c r="A225" t="s">
        <v>48</v>
      </c>
      <c r="B225" t="str">
        <f t="shared" si="6"/>
        <v>2008</v>
      </c>
      <c r="C225" t="s">
        <v>37</v>
      </c>
      <c r="D225" t="s">
        <v>38</v>
      </c>
      <c r="E225" t="s">
        <v>14</v>
      </c>
      <c r="F225">
        <v>0</v>
      </c>
      <c r="G225">
        <v>0</v>
      </c>
      <c r="H225">
        <v>0</v>
      </c>
      <c r="I225">
        <v>0</v>
      </c>
      <c r="J225">
        <v>3602.6912779999998</v>
      </c>
      <c r="K225">
        <v>0</v>
      </c>
      <c r="M225" t="str">
        <f t="shared" si="7"/>
        <v>2008Clothing</v>
      </c>
    </row>
    <row r="226" spans="1:13" x14ac:dyDescent="0.25">
      <c r="A226" t="s">
        <v>48</v>
      </c>
      <c r="B226" t="str">
        <f t="shared" si="6"/>
        <v>2008</v>
      </c>
      <c r="C226" t="s">
        <v>37</v>
      </c>
      <c r="D226" t="s">
        <v>38</v>
      </c>
      <c r="E226" t="s">
        <v>15</v>
      </c>
      <c r="F226">
        <v>0</v>
      </c>
      <c r="G226">
        <v>0</v>
      </c>
      <c r="H226">
        <v>0</v>
      </c>
      <c r="I226">
        <v>0</v>
      </c>
      <c r="J226">
        <v>65175.878481</v>
      </c>
      <c r="K226">
        <v>0</v>
      </c>
      <c r="M226" t="str">
        <f t="shared" si="7"/>
        <v>2008Clothing</v>
      </c>
    </row>
    <row r="227" spans="1:13" x14ac:dyDescent="0.25">
      <c r="A227" t="s">
        <v>48</v>
      </c>
      <c r="B227" t="str">
        <f t="shared" si="6"/>
        <v>2008</v>
      </c>
      <c r="C227" t="s">
        <v>37</v>
      </c>
      <c r="D227" t="s">
        <v>39</v>
      </c>
      <c r="E227" t="s">
        <v>13</v>
      </c>
      <c r="F227">
        <v>93.6</v>
      </c>
      <c r="G227">
        <v>0</v>
      </c>
      <c r="H227">
        <v>0</v>
      </c>
      <c r="I227">
        <v>0</v>
      </c>
      <c r="J227">
        <v>74156.730463999993</v>
      </c>
      <c r="K227">
        <v>1.2600000000000001E-3</v>
      </c>
      <c r="M227" t="str">
        <f t="shared" si="7"/>
        <v>2008Other textiles</v>
      </c>
    </row>
    <row r="228" spans="1:13" x14ac:dyDescent="0.25">
      <c r="A228" t="s">
        <v>48</v>
      </c>
      <c r="B228" t="str">
        <f t="shared" si="6"/>
        <v>2008</v>
      </c>
      <c r="C228" t="s">
        <v>37</v>
      </c>
      <c r="D228" t="s">
        <v>39</v>
      </c>
      <c r="E228" t="s">
        <v>14</v>
      </c>
      <c r="F228">
        <v>0</v>
      </c>
      <c r="G228">
        <v>0</v>
      </c>
      <c r="H228">
        <v>0</v>
      </c>
      <c r="I228">
        <v>0</v>
      </c>
      <c r="J228">
        <v>6421.6883049999997</v>
      </c>
      <c r="K228">
        <v>0</v>
      </c>
      <c r="M228" t="str">
        <f t="shared" si="7"/>
        <v>2008Other textiles</v>
      </c>
    </row>
    <row r="229" spans="1:13" x14ac:dyDescent="0.25">
      <c r="A229" t="s">
        <v>48</v>
      </c>
      <c r="B229" t="str">
        <f t="shared" si="6"/>
        <v>2008</v>
      </c>
      <c r="C229" t="s">
        <v>37</v>
      </c>
      <c r="D229" t="s">
        <v>39</v>
      </c>
      <c r="E229" t="s">
        <v>15</v>
      </c>
      <c r="F229">
        <v>414</v>
      </c>
      <c r="G229">
        <v>0</v>
      </c>
      <c r="H229">
        <v>0</v>
      </c>
      <c r="I229">
        <v>0</v>
      </c>
      <c r="J229">
        <v>21341.994479000001</v>
      </c>
      <c r="K229">
        <v>1.9029000000000001E-2</v>
      </c>
      <c r="M229" t="str">
        <f t="shared" si="7"/>
        <v>2008Other textiles</v>
      </c>
    </row>
    <row r="230" spans="1:13" x14ac:dyDescent="0.25">
      <c r="A230" t="s">
        <v>48</v>
      </c>
      <c r="B230" t="str">
        <f t="shared" si="6"/>
        <v>2008</v>
      </c>
      <c r="C230" t="s">
        <v>40</v>
      </c>
      <c r="D230" t="s">
        <v>47</v>
      </c>
      <c r="E230" t="s">
        <v>13</v>
      </c>
      <c r="F230">
        <v>8700</v>
      </c>
      <c r="G230">
        <v>0</v>
      </c>
      <c r="H230">
        <v>0</v>
      </c>
      <c r="I230">
        <v>0</v>
      </c>
      <c r="J230">
        <v>0</v>
      </c>
      <c r="K230">
        <v>1</v>
      </c>
      <c r="M230" t="str">
        <f t="shared" si="7"/>
        <v>2008Offroad tyres</v>
      </c>
    </row>
    <row r="231" spans="1:13" x14ac:dyDescent="0.25">
      <c r="A231" t="s">
        <v>48</v>
      </c>
      <c r="B231" t="str">
        <f t="shared" si="6"/>
        <v>2008</v>
      </c>
      <c r="C231" t="s">
        <v>40</v>
      </c>
      <c r="D231" t="s">
        <v>47</v>
      </c>
      <c r="E231" t="s">
        <v>14</v>
      </c>
      <c r="F231">
        <v>100</v>
      </c>
      <c r="G231">
        <v>0</v>
      </c>
      <c r="H231">
        <v>0</v>
      </c>
      <c r="I231">
        <v>0</v>
      </c>
      <c r="J231">
        <v>0</v>
      </c>
      <c r="K231">
        <v>1</v>
      </c>
      <c r="M231" t="str">
        <f t="shared" si="7"/>
        <v>2008Offroad tyres</v>
      </c>
    </row>
    <row r="232" spans="1:13" x14ac:dyDescent="0.25">
      <c r="A232" t="s">
        <v>48</v>
      </c>
      <c r="B232" t="str">
        <f t="shared" si="6"/>
        <v>2008</v>
      </c>
      <c r="C232" t="s">
        <v>40</v>
      </c>
      <c r="D232" t="s">
        <v>47</v>
      </c>
      <c r="E232" t="s">
        <v>15</v>
      </c>
      <c r="F232">
        <v>967</v>
      </c>
      <c r="G232">
        <v>0</v>
      </c>
      <c r="H232">
        <v>0</v>
      </c>
      <c r="I232">
        <v>0</v>
      </c>
      <c r="J232">
        <v>0</v>
      </c>
      <c r="K232">
        <v>1</v>
      </c>
      <c r="M232" t="str">
        <f t="shared" si="7"/>
        <v>2008Offroad tyres</v>
      </c>
    </row>
    <row r="233" spans="1:13" x14ac:dyDescent="0.25">
      <c r="A233" t="s">
        <v>48</v>
      </c>
      <c r="B233" t="str">
        <f t="shared" si="6"/>
        <v>2008</v>
      </c>
      <c r="C233" t="s">
        <v>40</v>
      </c>
      <c r="D233" t="s">
        <v>41</v>
      </c>
      <c r="E233" t="s">
        <v>13</v>
      </c>
      <c r="F233">
        <v>0</v>
      </c>
      <c r="G233">
        <v>0</v>
      </c>
      <c r="H233">
        <v>0</v>
      </c>
      <c r="I233">
        <v>0</v>
      </c>
      <c r="J233">
        <v>10382.665403999999</v>
      </c>
      <c r="K233">
        <v>0</v>
      </c>
      <c r="M233" t="str">
        <f t="shared" si="7"/>
        <v>2008Other rubber</v>
      </c>
    </row>
    <row r="234" spans="1:13" x14ac:dyDescent="0.25">
      <c r="A234" t="s">
        <v>48</v>
      </c>
      <c r="B234" t="str">
        <f t="shared" si="6"/>
        <v>2008</v>
      </c>
      <c r="C234" t="s">
        <v>40</v>
      </c>
      <c r="D234" t="s">
        <v>41</v>
      </c>
      <c r="E234" t="s">
        <v>14</v>
      </c>
      <c r="F234">
        <v>0</v>
      </c>
      <c r="G234">
        <v>0</v>
      </c>
      <c r="H234">
        <v>0</v>
      </c>
      <c r="I234">
        <v>0</v>
      </c>
      <c r="J234">
        <v>174.42558299999999</v>
      </c>
      <c r="K234">
        <v>0</v>
      </c>
      <c r="M234" t="str">
        <f t="shared" si="7"/>
        <v>2008Other rubber</v>
      </c>
    </row>
    <row r="235" spans="1:13" x14ac:dyDescent="0.25">
      <c r="A235" t="s">
        <v>48</v>
      </c>
      <c r="B235" t="str">
        <f t="shared" si="6"/>
        <v>2008</v>
      </c>
      <c r="C235" t="s">
        <v>40</v>
      </c>
      <c r="D235" t="s">
        <v>41</v>
      </c>
      <c r="E235" t="s">
        <v>15</v>
      </c>
      <c r="F235">
        <v>0</v>
      </c>
      <c r="G235">
        <v>0</v>
      </c>
      <c r="H235">
        <v>0</v>
      </c>
      <c r="I235">
        <v>0</v>
      </c>
      <c r="J235">
        <v>2560.5633400000002</v>
      </c>
      <c r="K235">
        <v>0</v>
      </c>
      <c r="M235" t="str">
        <f t="shared" si="7"/>
        <v>2008Other rubber</v>
      </c>
    </row>
    <row r="236" spans="1:13" x14ac:dyDescent="0.25">
      <c r="A236" t="s">
        <v>48</v>
      </c>
      <c r="B236" t="str">
        <f t="shared" si="6"/>
        <v>2008</v>
      </c>
      <c r="C236" t="s">
        <v>40</v>
      </c>
      <c r="D236" t="s">
        <v>42</v>
      </c>
      <c r="E236" t="s">
        <v>13</v>
      </c>
      <c r="F236">
        <v>6560</v>
      </c>
      <c r="G236">
        <v>0</v>
      </c>
      <c r="H236">
        <v>0</v>
      </c>
      <c r="I236">
        <v>0</v>
      </c>
      <c r="J236">
        <v>1130.171409</v>
      </c>
      <c r="K236">
        <v>0.85303600000000002</v>
      </c>
      <c r="M236" t="str">
        <f t="shared" si="7"/>
        <v>2008Passenger tyres</v>
      </c>
    </row>
    <row r="237" spans="1:13" x14ac:dyDescent="0.25">
      <c r="A237" t="s">
        <v>48</v>
      </c>
      <c r="B237" t="str">
        <f t="shared" si="6"/>
        <v>2008</v>
      </c>
      <c r="C237" t="s">
        <v>40</v>
      </c>
      <c r="D237" t="s">
        <v>42</v>
      </c>
      <c r="E237" t="s">
        <v>14</v>
      </c>
      <c r="F237">
        <v>0</v>
      </c>
      <c r="G237">
        <v>0</v>
      </c>
      <c r="H237">
        <v>0</v>
      </c>
      <c r="I237">
        <v>0</v>
      </c>
      <c r="J237">
        <v>125.099349</v>
      </c>
      <c r="K237">
        <v>0</v>
      </c>
      <c r="M237" t="str">
        <f t="shared" si="7"/>
        <v>2008Passenger tyres</v>
      </c>
    </row>
    <row r="238" spans="1:13" x14ac:dyDescent="0.25">
      <c r="A238" t="s">
        <v>48</v>
      </c>
      <c r="B238" t="str">
        <f t="shared" si="6"/>
        <v>2008</v>
      </c>
      <c r="C238" t="s">
        <v>40</v>
      </c>
      <c r="D238" t="s">
        <v>42</v>
      </c>
      <c r="E238" t="s">
        <v>15</v>
      </c>
      <c r="F238">
        <v>338</v>
      </c>
      <c r="G238">
        <v>0</v>
      </c>
      <c r="H238">
        <v>0</v>
      </c>
      <c r="I238">
        <v>0</v>
      </c>
      <c r="J238">
        <v>0</v>
      </c>
      <c r="K238">
        <v>1</v>
      </c>
      <c r="M238" t="str">
        <f t="shared" si="7"/>
        <v>2008Passenger tyres</v>
      </c>
    </row>
    <row r="239" spans="1:13" x14ac:dyDescent="0.25">
      <c r="A239" t="s">
        <v>48</v>
      </c>
      <c r="B239" t="str">
        <f t="shared" si="6"/>
        <v>2008</v>
      </c>
      <c r="C239" t="s">
        <v>40</v>
      </c>
      <c r="D239" t="s">
        <v>43</v>
      </c>
      <c r="E239" t="s">
        <v>13</v>
      </c>
      <c r="F239">
        <v>7845</v>
      </c>
      <c r="G239">
        <v>0</v>
      </c>
      <c r="H239">
        <v>0</v>
      </c>
      <c r="I239">
        <v>0</v>
      </c>
      <c r="J239">
        <v>0</v>
      </c>
      <c r="K239">
        <v>1</v>
      </c>
      <c r="M239" t="str">
        <f t="shared" si="7"/>
        <v>2008Truck tyres</v>
      </c>
    </row>
    <row r="240" spans="1:13" x14ac:dyDescent="0.25">
      <c r="A240" t="s">
        <v>48</v>
      </c>
      <c r="B240" t="str">
        <f t="shared" si="6"/>
        <v>2008</v>
      </c>
      <c r="C240" t="s">
        <v>40</v>
      </c>
      <c r="D240" t="s">
        <v>43</v>
      </c>
      <c r="E240" t="s">
        <v>14</v>
      </c>
      <c r="F240">
        <v>0</v>
      </c>
      <c r="G240">
        <v>0</v>
      </c>
      <c r="H240">
        <v>0</v>
      </c>
      <c r="I240">
        <v>0</v>
      </c>
      <c r="J240">
        <v>0</v>
      </c>
      <c r="M240" t="str">
        <f t="shared" si="7"/>
        <v>2008Truck tyres</v>
      </c>
    </row>
    <row r="241" spans="1:13" x14ac:dyDescent="0.25">
      <c r="A241" t="s">
        <v>48</v>
      </c>
      <c r="B241" t="str">
        <f t="shared" si="6"/>
        <v>2008</v>
      </c>
      <c r="C241" t="s">
        <v>40</v>
      </c>
      <c r="D241" t="s">
        <v>43</v>
      </c>
      <c r="E241" t="s">
        <v>15</v>
      </c>
      <c r="F241">
        <v>243</v>
      </c>
      <c r="G241">
        <v>0</v>
      </c>
      <c r="H241">
        <v>0</v>
      </c>
      <c r="I241">
        <v>0</v>
      </c>
      <c r="J241">
        <v>0</v>
      </c>
      <c r="K241">
        <v>1</v>
      </c>
      <c r="M241" t="str">
        <f t="shared" si="7"/>
        <v>2008Truck tyres</v>
      </c>
    </row>
    <row r="242" spans="1:13" x14ac:dyDescent="0.25">
      <c r="A242" t="s">
        <v>57</v>
      </c>
      <c r="B242" t="str">
        <f t="shared" si="6"/>
        <v>2009</v>
      </c>
      <c r="C242" t="s">
        <v>11</v>
      </c>
      <c r="D242" t="s">
        <v>12</v>
      </c>
      <c r="E242" t="s">
        <v>13</v>
      </c>
      <c r="F242">
        <v>11747</v>
      </c>
      <c r="G242">
        <v>0</v>
      </c>
      <c r="H242">
        <v>0</v>
      </c>
      <c r="I242">
        <v>0</v>
      </c>
      <c r="J242">
        <v>3543.659169</v>
      </c>
      <c r="K242">
        <v>0.76824599999999998</v>
      </c>
      <c r="M242" t="str">
        <f t="shared" si="7"/>
        <v>2009Asphalt</v>
      </c>
    </row>
    <row r="243" spans="1:13" x14ac:dyDescent="0.25">
      <c r="A243" t="s">
        <v>57</v>
      </c>
      <c r="B243" t="str">
        <f t="shared" si="6"/>
        <v>2009</v>
      </c>
      <c r="C243" t="s">
        <v>11</v>
      </c>
      <c r="D243" t="s">
        <v>12</v>
      </c>
      <c r="E243" t="s">
        <v>14</v>
      </c>
      <c r="F243">
        <v>186424</v>
      </c>
      <c r="G243">
        <v>0</v>
      </c>
      <c r="H243">
        <v>0</v>
      </c>
      <c r="I243">
        <v>0</v>
      </c>
      <c r="J243">
        <v>879.92914900000005</v>
      </c>
      <c r="K243">
        <v>0.99530200000000002</v>
      </c>
      <c r="M243" t="str">
        <f t="shared" si="7"/>
        <v>2009Asphalt</v>
      </c>
    </row>
    <row r="244" spans="1:13" x14ac:dyDescent="0.25">
      <c r="A244" t="s">
        <v>57</v>
      </c>
      <c r="B244" t="str">
        <f t="shared" si="6"/>
        <v>2009</v>
      </c>
      <c r="C244" t="s">
        <v>11</v>
      </c>
      <c r="D244" t="s">
        <v>12</v>
      </c>
      <c r="E244" t="s">
        <v>15</v>
      </c>
      <c r="F244">
        <v>27631</v>
      </c>
      <c r="G244">
        <v>0</v>
      </c>
      <c r="H244">
        <v>0</v>
      </c>
      <c r="I244">
        <v>0</v>
      </c>
      <c r="J244">
        <v>763.08419200000003</v>
      </c>
      <c r="K244">
        <v>0.97312500000000002</v>
      </c>
      <c r="M244" t="str">
        <f t="shared" si="7"/>
        <v>2009Asphalt</v>
      </c>
    </row>
    <row r="245" spans="1:13" x14ac:dyDescent="0.25">
      <c r="A245" t="s">
        <v>57</v>
      </c>
      <c r="B245" t="str">
        <f t="shared" si="6"/>
        <v>2009</v>
      </c>
      <c r="C245" t="s">
        <v>11</v>
      </c>
      <c r="D245" t="s">
        <v>16</v>
      </c>
      <c r="E245" t="s">
        <v>13</v>
      </c>
      <c r="F245">
        <v>7557</v>
      </c>
      <c r="G245">
        <v>0</v>
      </c>
      <c r="H245">
        <v>0</v>
      </c>
      <c r="I245">
        <v>0</v>
      </c>
      <c r="J245">
        <v>30347.340042</v>
      </c>
      <c r="K245">
        <v>0.19936999999999999</v>
      </c>
      <c r="M245" t="str">
        <f t="shared" si="7"/>
        <v>2009Bricks</v>
      </c>
    </row>
    <row r="246" spans="1:13" x14ac:dyDescent="0.25">
      <c r="A246" t="s">
        <v>57</v>
      </c>
      <c r="B246" t="str">
        <f t="shared" si="6"/>
        <v>2009</v>
      </c>
      <c r="C246" t="s">
        <v>11</v>
      </c>
      <c r="D246" t="s">
        <v>16</v>
      </c>
      <c r="E246" t="s">
        <v>14</v>
      </c>
      <c r="F246">
        <v>230685</v>
      </c>
      <c r="G246">
        <v>0</v>
      </c>
      <c r="H246">
        <v>0</v>
      </c>
      <c r="I246">
        <v>0</v>
      </c>
      <c r="J246">
        <v>24876.396951999999</v>
      </c>
      <c r="K246">
        <v>0.90265899999999999</v>
      </c>
      <c r="M246" t="str">
        <f t="shared" si="7"/>
        <v>2009Bricks</v>
      </c>
    </row>
    <row r="247" spans="1:13" x14ac:dyDescent="0.25">
      <c r="A247" t="s">
        <v>57</v>
      </c>
      <c r="B247" t="str">
        <f t="shared" si="6"/>
        <v>2009</v>
      </c>
      <c r="C247" t="s">
        <v>11</v>
      </c>
      <c r="D247" t="s">
        <v>16</v>
      </c>
      <c r="E247" t="s">
        <v>15</v>
      </c>
      <c r="F247">
        <v>5374</v>
      </c>
      <c r="G247">
        <v>0</v>
      </c>
      <c r="H247">
        <v>0</v>
      </c>
      <c r="I247">
        <v>0</v>
      </c>
      <c r="J247">
        <v>50122.122194000003</v>
      </c>
      <c r="K247">
        <v>9.6835000000000004E-2</v>
      </c>
      <c r="M247" t="str">
        <f t="shared" si="7"/>
        <v>2009Bricks</v>
      </c>
    </row>
    <row r="248" spans="1:13" x14ac:dyDescent="0.25">
      <c r="A248" t="s">
        <v>57</v>
      </c>
      <c r="B248" t="str">
        <f t="shared" si="6"/>
        <v>2009</v>
      </c>
      <c r="C248" t="s">
        <v>11</v>
      </c>
      <c r="D248" t="s">
        <v>17</v>
      </c>
      <c r="E248" t="s">
        <v>13</v>
      </c>
      <c r="F248">
        <v>76870</v>
      </c>
      <c r="G248">
        <v>0</v>
      </c>
      <c r="H248">
        <v>0</v>
      </c>
      <c r="I248">
        <v>0</v>
      </c>
      <c r="J248">
        <v>35857.658977999999</v>
      </c>
      <c r="K248">
        <v>0.68190799999999996</v>
      </c>
      <c r="M248" t="str">
        <f t="shared" si="7"/>
        <v>2009Concrete</v>
      </c>
    </row>
    <row r="249" spans="1:13" x14ac:dyDescent="0.25">
      <c r="A249" t="s">
        <v>57</v>
      </c>
      <c r="B249" t="str">
        <f t="shared" si="6"/>
        <v>2009</v>
      </c>
      <c r="C249" t="s">
        <v>11</v>
      </c>
      <c r="D249" t="s">
        <v>17</v>
      </c>
      <c r="E249" t="s">
        <v>14</v>
      </c>
      <c r="F249">
        <v>1554870</v>
      </c>
      <c r="G249">
        <v>0</v>
      </c>
      <c r="H249">
        <v>0</v>
      </c>
      <c r="I249">
        <v>0</v>
      </c>
      <c r="J249">
        <v>22628.825346000001</v>
      </c>
      <c r="K249">
        <v>0.98565499999999995</v>
      </c>
      <c r="M249" t="str">
        <f t="shared" si="7"/>
        <v>2009Concrete</v>
      </c>
    </row>
    <row r="250" spans="1:13" x14ac:dyDescent="0.25">
      <c r="A250" t="s">
        <v>57</v>
      </c>
      <c r="B250" t="str">
        <f t="shared" si="6"/>
        <v>2009</v>
      </c>
      <c r="C250" t="s">
        <v>11</v>
      </c>
      <c r="D250" t="s">
        <v>17</v>
      </c>
      <c r="E250" t="s">
        <v>15</v>
      </c>
      <c r="F250">
        <v>81091</v>
      </c>
      <c r="G250">
        <v>0</v>
      </c>
      <c r="H250">
        <v>0</v>
      </c>
      <c r="I250">
        <v>0</v>
      </c>
      <c r="J250">
        <v>406.93924299999998</v>
      </c>
      <c r="K250">
        <v>0.99500599999999995</v>
      </c>
      <c r="M250" t="str">
        <f t="shared" si="7"/>
        <v>2009Concrete</v>
      </c>
    </row>
    <row r="251" spans="1:13" x14ac:dyDescent="0.25">
      <c r="A251" t="s">
        <v>57</v>
      </c>
      <c r="B251" t="str">
        <f t="shared" si="6"/>
        <v>2009</v>
      </c>
      <c r="C251" t="s">
        <v>11</v>
      </c>
      <c r="D251" t="s">
        <v>18</v>
      </c>
      <c r="E251" t="s">
        <v>13</v>
      </c>
      <c r="F251">
        <v>10824</v>
      </c>
      <c r="G251">
        <v>0</v>
      </c>
      <c r="H251">
        <v>0</v>
      </c>
      <c r="I251">
        <v>0</v>
      </c>
      <c r="J251">
        <v>25030.995212999998</v>
      </c>
      <c r="K251">
        <v>0.30188199999999998</v>
      </c>
      <c r="M251" t="str">
        <f t="shared" si="7"/>
        <v>2009Plaster</v>
      </c>
    </row>
    <row r="252" spans="1:13" x14ac:dyDescent="0.25">
      <c r="A252" t="s">
        <v>57</v>
      </c>
      <c r="B252" t="str">
        <f t="shared" si="6"/>
        <v>2009</v>
      </c>
      <c r="C252" t="s">
        <v>11</v>
      </c>
      <c r="D252" t="s">
        <v>18</v>
      </c>
      <c r="E252" t="s">
        <v>14</v>
      </c>
      <c r="F252">
        <v>26403</v>
      </c>
      <c r="G252">
        <v>0</v>
      </c>
      <c r="H252">
        <v>0</v>
      </c>
      <c r="I252">
        <v>0</v>
      </c>
      <c r="J252">
        <v>13450.462705</v>
      </c>
      <c r="K252">
        <v>0.66250200000000004</v>
      </c>
      <c r="M252" t="str">
        <f t="shared" si="7"/>
        <v>2009Plaster</v>
      </c>
    </row>
    <row r="253" spans="1:13" x14ac:dyDescent="0.25">
      <c r="A253" t="s">
        <v>57</v>
      </c>
      <c r="B253" t="str">
        <f t="shared" si="6"/>
        <v>2009</v>
      </c>
      <c r="C253" t="s">
        <v>11</v>
      </c>
      <c r="D253" t="s">
        <v>18</v>
      </c>
      <c r="E253" t="s">
        <v>15</v>
      </c>
      <c r="F253">
        <v>32</v>
      </c>
      <c r="G253">
        <v>0</v>
      </c>
      <c r="H253">
        <v>0</v>
      </c>
      <c r="I253">
        <v>0</v>
      </c>
      <c r="J253">
        <v>4519.8629570000003</v>
      </c>
      <c r="K253">
        <v>7.0299999999999998E-3</v>
      </c>
      <c r="M253" t="str">
        <f t="shared" si="7"/>
        <v>2009Plaster</v>
      </c>
    </row>
    <row r="254" spans="1:13" x14ac:dyDescent="0.25">
      <c r="A254" t="s">
        <v>57</v>
      </c>
      <c r="B254" t="str">
        <f t="shared" si="6"/>
        <v>2009</v>
      </c>
      <c r="C254" t="s">
        <v>11</v>
      </c>
      <c r="D254" t="s">
        <v>45</v>
      </c>
      <c r="E254" t="s">
        <v>13</v>
      </c>
      <c r="F254">
        <v>2780</v>
      </c>
      <c r="G254">
        <v>0</v>
      </c>
      <c r="H254">
        <v>0</v>
      </c>
      <c r="I254">
        <v>0</v>
      </c>
      <c r="J254">
        <v>15833.793256000001</v>
      </c>
      <c r="K254">
        <v>0.14935100000000001</v>
      </c>
      <c r="M254" t="str">
        <f t="shared" si="7"/>
        <v>2009Rubble</v>
      </c>
    </row>
    <row r="255" spans="1:13" x14ac:dyDescent="0.25">
      <c r="A255" t="s">
        <v>57</v>
      </c>
      <c r="B255" t="str">
        <f t="shared" si="6"/>
        <v>2009</v>
      </c>
      <c r="C255" t="s">
        <v>11</v>
      </c>
      <c r="D255" t="s">
        <v>45</v>
      </c>
      <c r="E255" t="s">
        <v>14</v>
      </c>
      <c r="F255">
        <v>106288</v>
      </c>
      <c r="G255">
        <v>0</v>
      </c>
      <c r="H255">
        <v>0</v>
      </c>
      <c r="I255">
        <v>0</v>
      </c>
      <c r="J255">
        <v>8562.2922290000006</v>
      </c>
      <c r="K255">
        <v>0.92544800000000005</v>
      </c>
      <c r="M255" t="str">
        <f t="shared" si="7"/>
        <v>2009Rubble</v>
      </c>
    </row>
    <row r="256" spans="1:13" x14ac:dyDescent="0.25">
      <c r="A256" t="s">
        <v>57</v>
      </c>
      <c r="B256" t="str">
        <f t="shared" si="6"/>
        <v>2009</v>
      </c>
      <c r="C256" t="s">
        <v>11</v>
      </c>
      <c r="D256" t="s">
        <v>45</v>
      </c>
      <c r="E256" t="s">
        <v>15</v>
      </c>
      <c r="F256">
        <v>0</v>
      </c>
      <c r="G256">
        <v>0</v>
      </c>
      <c r="H256">
        <v>0</v>
      </c>
      <c r="I256">
        <v>0</v>
      </c>
      <c r="J256">
        <v>3053.125603</v>
      </c>
      <c r="K256">
        <v>0</v>
      </c>
      <c r="M256" t="str">
        <f t="shared" si="7"/>
        <v>2009Rubble</v>
      </c>
    </row>
    <row r="257" spans="1:13" x14ac:dyDescent="0.25">
      <c r="A257" t="s">
        <v>57</v>
      </c>
      <c r="B257" t="str">
        <f t="shared" si="6"/>
        <v>2009</v>
      </c>
      <c r="C257" t="s">
        <v>11</v>
      </c>
      <c r="D257" t="s">
        <v>19</v>
      </c>
      <c r="E257" t="s">
        <v>13</v>
      </c>
      <c r="F257">
        <v>55981</v>
      </c>
      <c r="G257">
        <v>0</v>
      </c>
      <c r="H257">
        <v>0</v>
      </c>
      <c r="I257">
        <v>0</v>
      </c>
      <c r="J257">
        <v>120430.63075700001</v>
      </c>
      <c r="K257">
        <v>0.31733099999999997</v>
      </c>
      <c r="M257" t="str">
        <f t="shared" si="7"/>
        <v>2009Soil and natural materials</v>
      </c>
    </row>
    <row r="258" spans="1:13" x14ac:dyDescent="0.25">
      <c r="A258" t="s">
        <v>57</v>
      </c>
      <c r="B258" t="str">
        <f t="shared" si="6"/>
        <v>2009</v>
      </c>
      <c r="C258" t="s">
        <v>11</v>
      </c>
      <c r="D258" t="s">
        <v>19</v>
      </c>
      <c r="E258" t="s">
        <v>14</v>
      </c>
      <c r="F258">
        <v>767912</v>
      </c>
      <c r="G258">
        <v>0</v>
      </c>
      <c r="H258">
        <v>0</v>
      </c>
      <c r="I258">
        <v>0</v>
      </c>
      <c r="J258">
        <v>637936.87241499999</v>
      </c>
      <c r="K258">
        <v>0.54622599999999999</v>
      </c>
      <c r="M258" t="str">
        <f t="shared" si="7"/>
        <v>2009Soil and natural materials</v>
      </c>
    </row>
    <row r="259" spans="1:13" x14ac:dyDescent="0.25">
      <c r="A259" t="s">
        <v>57</v>
      </c>
      <c r="B259" t="str">
        <f t="shared" ref="B259:B322" si="8">RIGHT(A259,4)</f>
        <v>2009</v>
      </c>
      <c r="C259" t="s">
        <v>11</v>
      </c>
      <c r="D259" t="s">
        <v>19</v>
      </c>
      <c r="E259" t="s">
        <v>15</v>
      </c>
      <c r="F259">
        <v>2207</v>
      </c>
      <c r="G259">
        <v>0</v>
      </c>
      <c r="H259">
        <v>0</v>
      </c>
      <c r="I259">
        <v>0</v>
      </c>
      <c r="J259">
        <v>15909.723641</v>
      </c>
      <c r="K259">
        <v>0.121821</v>
      </c>
      <c r="M259" t="str">
        <f t="shared" ref="M259:M322" si="9">_xlfn.TEXTJOIN("",FALSE,B259,D259)</f>
        <v>2009Soil and natural materials</v>
      </c>
    </row>
    <row r="260" spans="1:13" x14ac:dyDescent="0.25">
      <c r="A260" t="s">
        <v>57</v>
      </c>
      <c r="B260" t="str">
        <f t="shared" si="8"/>
        <v>2009</v>
      </c>
      <c r="C260" t="s">
        <v>20</v>
      </c>
      <c r="D260" t="s">
        <v>21</v>
      </c>
      <c r="E260" t="s">
        <v>13</v>
      </c>
      <c r="F260">
        <v>5306</v>
      </c>
      <c r="G260">
        <v>0</v>
      </c>
      <c r="H260">
        <v>0</v>
      </c>
      <c r="I260">
        <v>0</v>
      </c>
      <c r="J260">
        <v>31599.029175</v>
      </c>
      <c r="K260">
        <v>0.14377400000000001</v>
      </c>
      <c r="M260" t="str">
        <f t="shared" si="9"/>
        <v>2009Container glass</v>
      </c>
    </row>
    <row r="261" spans="1:13" x14ac:dyDescent="0.25">
      <c r="A261" t="s">
        <v>57</v>
      </c>
      <c r="B261" t="str">
        <f t="shared" si="8"/>
        <v>2009</v>
      </c>
      <c r="C261" t="s">
        <v>20</v>
      </c>
      <c r="D261" t="s">
        <v>21</v>
      </c>
      <c r="E261" t="s">
        <v>14</v>
      </c>
      <c r="F261">
        <v>0</v>
      </c>
      <c r="G261">
        <v>0</v>
      </c>
      <c r="H261">
        <v>0</v>
      </c>
      <c r="I261">
        <v>0</v>
      </c>
      <c r="J261">
        <v>591.70985499999995</v>
      </c>
      <c r="K261">
        <v>0</v>
      </c>
      <c r="M261" t="str">
        <f t="shared" si="9"/>
        <v>2009Container glass</v>
      </c>
    </row>
    <row r="262" spans="1:13" x14ac:dyDescent="0.25">
      <c r="A262" t="s">
        <v>57</v>
      </c>
      <c r="B262" t="str">
        <f t="shared" si="8"/>
        <v>2009</v>
      </c>
      <c r="C262" t="s">
        <v>20</v>
      </c>
      <c r="D262" t="s">
        <v>21</v>
      </c>
      <c r="E262" t="s">
        <v>15</v>
      </c>
      <c r="F262">
        <v>161343</v>
      </c>
      <c r="G262">
        <v>0</v>
      </c>
      <c r="H262">
        <v>0</v>
      </c>
      <c r="I262">
        <v>0</v>
      </c>
      <c r="J262">
        <v>40002.684297</v>
      </c>
      <c r="K262">
        <v>0.80132300000000001</v>
      </c>
      <c r="M262" t="str">
        <f t="shared" si="9"/>
        <v>2009Container glass</v>
      </c>
    </row>
    <row r="263" spans="1:13" x14ac:dyDescent="0.25">
      <c r="A263" t="s">
        <v>57</v>
      </c>
      <c r="B263" t="str">
        <f t="shared" si="8"/>
        <v>2009</v>
      </c>
      <c r="C263" t="s">
        <v>20</v>
      </c>
      <c r="D263" t="s">
        <v>22</v>
      </c>
      <c r="E263" t="s">
        <v>13</v>
      </c>
      <c r="F263">
        <v>19251</v>
      </c>
      <c r="G263">
        <v>0</v>
      </c>
      <c r="H263">
        <v>0</v>
      </c>
      <c r="I263">
        <v>0</v>
      </c>
      <c r="J263">
        <v>15508.721578999999</v>
      </c>
      <c r="K263">
        <v>0.55383000000000004</v>
      </c>
      <c r="M263" t="str">
        <f t="shared" si="9"/>
        <v>2009Other glass</v>
      </c>
    </row>
    <row r="264" spans="1:13" x14ac:dyDescent="0.25">
      <c r="A264" t="s">
        <v>57</v>
      </c>
      <c r="B264" t="str">
        <f t="shared" si="8"/>
        <v>2009</v>
      </c>
      <c r="C264" t="s">
        <v>20</v>
      </c>
      <c r="D264" t="s">
        <v>22</v>
      </c>
      <c r="E264" t="s">
        <v>14</v>
      </c>
      <c r="F264">
        <v>0</v>
      </c>
      <c r="G264">
        <v>0</v>
      </c>
      <c r="H264">
        <v>0</v>
      </c>
      <c r="I264">
        <v>0</v>
      </c>
      <c r="J264">
        <v>2886.8522640000001</v>
      </c>
      <c r="K264">
        <v>0</v>
      </c>
      <c r="M264" t="str">
        <f t="shared" si="9"/>
        <v>2009Other glass</v>
      </c>
    </row>
    <row r="265" spans="1:13" x14ac:dyDescent="0.25">
      <c r="A265" t="s">
        <v>57</v>
      </c>
      <c r="B265" t="str">
        <f t="shared" si="8"/>
        <v>2009</v>
      </c>
      <c r="C265" t="s">
        <v>20</v>
      </c>
      <c r="D265" t="s">
        <v>22</v>
      </c>
      <c r="E265" t="s">
        <v>15</v>
      </c>
      <c r="F265">
        <v>0</v>
      </c>
      <c r="G265">
        <v>0</v>
      </c>
      <c r="H265">
        <v>0</v>
      </c>
      <c r="I265">
        <v>0</v>
      </c>
      <c r="J265">
        <v>39612.045735</v>
      </c>
      <c r="K265">
        <v>0</v>
      </c>
      <c r="M265" t="str">
        <f t="shared" si="9"/>
        <v>2009Other glass</v>
      </c>
    </row>
    <row r="266" spans="1:13" x14ac:dyDescent="0.25">
      <c r="A266" t="s">
        <v>57</v>
      </c>
      <c r="B266" t="str">
        <f t="shared" si="8"/>
        <v>2009</v>
      </c>
      <c r="C266" t="s">
        <v>23</v>
      </c>
      <c r="D266" t="s">
        <v>24</v>
      </c>
      <c r="E266" t="s">
        <v>13</v>
      </c>
      <c r="F266">
        <v>14737</v>
      </c>
      <c r="G266">
        <v>0</v>
      </c>
      <c r="H266">
        <v>0</v>
      </c>
      <c r="I266">
        <v>0</v>
      </c>
      <c r="J266">
        <v>19615.584750999999</v>
      </c>
      <c r="K266">
        <v>0.42899199999999998</v>
      </c>
      <c r="M266" t="str">
        <f t="shared" si="9"/>
        <v>2009Aluminium</v>
      </c>
    </row>
    <row r="267" spans="1:13" x14ac:dyDescent="0.25">
      <c r="A267" t="s">
        <v>57</v>
      </c>
      <c r="B267" t="str">
        <f t="shared" si="8"/>
        <v>2009</v>
      </c>
      <c r="C267" t="s">
        <v>23</v>
      </c>
      <c r="D267" t="s">
        <v>24</v>
      </c>
      <c r="E267" t="s">
        <v>14</v>
      </c>
      <c r="F267">
        <v>946</v>
      </c>
      <c r="G267">
        <v>0</v>
      </c>
      <c r="H267">
        <v>0</v>
      </c>
      <c r="I267">
        <v>0</v>
      </c>
      <c r="J267">
        <v>3410.256664</v>
      </c>
      <c r="K267">
        <v>0.21715799999999999</v>
      </c>
      <c r="M267" t="str">
        <f t="shared" si="9"/>
        <v>2009Aluminium</v>
      </c>
    </row>
    <row r="268" spans="1:13" x14ac:dyDescent="0.25">
      <c r="A268" t="s">
        <v>57</v>
      </c>
      <c r="B268" t="str">
        <f t="shared" si="8"/>
        <v>2009</v>
      </c>
      <c r="C268" t="s">
        <v>23</v>
      </c>
      <c r="D268" t="s">
        <v>24</v>
      </c>
      <c r="E268" t="s">
        <v>15</v>
      </c>
      <c r="F268">
        <v>946</v>
      </c>
      <c r="G268">
        <v>0</v>
      </c>
      <c r="H268">
        <v>0</v>
      </c>
      <c r="I268">
        <v>0</v>
      </c>
      <c r="J268">
        <v>21594.938568000001</v>
      </c>
      <c r="K268">
        <v>4.1967999999999998E-2</v>
      </c>
      <c r="M268" t="str">
        <f t="shared" si="9"/>
        <v>2009Aluminium</v>
      </c>
    </row>
    <row r="269" spans="1:13" x14ac:dyDescent="0.25">
      <c r="A269" t="s">
        <v>57</v>
      </c>
      <c r="B269" t="str">
        <f t="shared" si="8"/>
        <v>2009</v>
      </c>
      <c r="C269" t="s">
        <v>23</v>
      </c>
      <c r="D269" t="s">
        <v>25</v>
      </c>
      <c r="E269" t="s">
        <v>13</v>
      </c>
      <c r="F269">
        <v>548741.19999999995</v>
      </c>
      <c r="G269">
        <v>0</v>
      </c>
      <c r="H269">
        <v>0</v>
      </c>
      <c r="I269">
        <v>0</v>
      </c>
      <c r="J269">
        <v>63754.993698999999</v>
      </c>
      <c r="K269">
        <v>0.89590899999999996</v>
      </c>
      <c r="M269" t="str">
        <f t="shared" si="9"/>
        <v>2009Ferrous</v>
      </c>
    </row>
    <row r="270" spans="1:13" x14ac:dyDescent="0.25">
      <c r="A270" t="s">
        <v>57</v>
      </c>
      <c r="B270" t="str">
        <f t="shared" si="8"/>
        <v>2009</v>
      </c>
      <c r="C270" t="s">
        <v>23</v>
      </c>
      <c r="D270" t="s">
        <v>25</v>
      </c>
      <c r="E270" t="s">
        <v>14</v>
      </c>
      <c r="F270">
        <v>107200</v>
      </c>
      <c r="G270">
        <v>0</v>
      </c>
      <c r="H270">
        <v>0</v>
      </c>
      <c r="I270">
        <v>0</v>
      </c>
      <c r="J270">
        <v>14603.181331</v>
      </c>
      <c r="K270">
        <v>0.880108</v>
      </c>
      <c r="M270" t="str">
        <f t="shared" si="9"/>
        <v>2009Ferrous</v>
      </c>
    </row>
    <row r="271" spans="1:13" x14ac:dyDescent="0.25">
      <c r="A271" t="s">
        <v>57</v>
      </c>
      <c r="B271" t="str">
        <f t="shared" si="8"/>
        <v>2009</v>
      </c>
      <c r="C271" t="s">
        <v>23</v>
      </c>
      <c r="D271" t="s">
        <v>25</v>
      </c>
      <c r="E271" t="s">
        <v>15</v>
      </c>
      <c r="F271">
        <v>170322.88</v>
      </c>
      <c r="G271">
        <v>0</v>
      </c>
      <c r="H271">
        <v>0</v>
      </c>
      <c r="I271">
        <v>0</v>
      </c>
      <c r="J271">
        <v>36275.136978000002</v>
      </c>
      <c r="K271">
        <v>0.82441600000000004</v>
      </c>
      <c r="M271" t="str">
        <f t="shared" si="9"/>
        <v>2009Ferrous</v>
      </c>
    </row>
    <row r="272" spans="1:13" x14ac:dyDescent="0.25">
      <c r="A272" t="s">
        <v>57</v>
      </c>
      <c r="B272" t="str">
        <f t="shared" si="8"/>
        <v>2009</v>
      </c>
      <c r="C272" t="s">
        <v>23</v>
      </c>
      <c r="D272" t="s">
        <v>26</v>
      </c>
      <c r="E272" t="s">
        <v>13</v>
      </c>
      <c r="F272">
        <v>37822</v>
      </c>
      <c r="G272">
        <v>0</v>
      </c>
      <c r="H272">
        <v>0</v>
      </c>
      <c r="I272">
        <v>0</v>
      </c>
      <c r="J272">
        <v>0</v>
      </c>
      <c r="K272">
        <v>1</v>
      </c>
      <c r="M272" t="str">
        <f t="shared" si="9"/>
        <v>2009Other metals</v>
      </c>
    </row>
    <row r="273" spans="1:13" x14ac:dyDescent="0.25">
      <c r="A273" t="s">
        <v>57</v>
      </c>
      <c r="B273" t="str">
        <f t="shared" si="8"/>
        <v>2009</v>
      </c>
      <c r="C273" t="s">
        <v>23</v>
      </c>
      <c r="D273" t="s">
        <v>26</v>
      </c>
      <c r="E273" t="s">
        <v>14</v>
      </c>
      <c r="F273">
        <v>3286</v>
      </c>
      <c r="G273">
        <v>0</v>
      </c>
      <c r="H273">
        <v>0</v>
      </c>
      <c r="I273">
        <v>0</v>
      </c>
      <c r="J273">
        <v>0</v>
      </c>
      <c r="K273">
        <v>1</v>
      </c>
      <c r="M273" t="str">
        <f t="shared" si="9"/>
        <v>2009Other metals</v>
      </c>
    </row>
    <row r="274" spans="1:13" x14ac:dyDescent="0.25">
      <c r="A274" t="s">
        <v>57</v>
      </c>
      <c r="B274" t="str">
        <f t="shared" si="8"/>
        <v>2009</v>
      </c>
      <c r="C274" t="s">
        <v>23</v>
      </c>
      <c r="D274" t="s">
        <v>26</v>
      </c>
      <c r="E274" t="s">
        <v>15</v>
      </c>
      <c r="F274">
        <v>11749</v>
      </c>
      <c r="G274">
        <v>0</v>
      </c>
      <c r="H274">
        <v>0</v>
      </c>
      <c r="I274">
        <v>0</v>
      </c>
      <c r="J274">
        <v>0</v>
      </c>
      <c r="K274">
        <v>1</v>
      </c>
      <c r="M274" t="str">
        <f t="shared" si="9"/>
        <v>2009Other metals</v>
      </c>
    </row>
    <row r="275" spans="1:13" x14ac:dyDescent="0.25">
      <c r="A275" t="s">
        <v>57</v>
      </c>
      <c r="B275" t="str">
        <f t="shared" si="8"/>
        <v>2009</v>
      </c>
      <c r="C275" t="s">
        <v>27</v>
      </c>
      <c r="D275" t="s">
        <v>28</v>
      </c>
      <c r="E275" t="s">
        <v>13</v>
      </c>
      <c r="F275">
        <v>12546</v>
      </c>
      <c r="G275">
        <v>0</v>
      </c>
      <c r="H275">
        <v>0</v>
      </c>
      <c r="I275">
        <v>0</v>
      </c>
      <c r="J275">
        <v>278405.825373</v>
      </c>
      <c r="K275">
        <v>4.3119999999999999E-2</v>
      </c>
      <c r="M275" t="str">
        <f t="shared" si="9"/>
        <v>2009Food organics</v>
      </c>
    </row>
    <row r="276" spans="1:13" x14ac:dyDescent="0.25">
      <c r="A276" t="s">
        <v>57</v>
      </c>
      <c r="B276" t="str">
        <f t="shared" si="8"/>
        <v>2009</v>
      </c>
      <c r="C276" t="s">
        <v>27</v>
      </c>
      <c r="D276" t="s">
        <v>28</v>
      </c>
      <c r="E276" t="s">
        <v>14</v>
      </c>
      <c r="F276">
        <v>0</v>
      </c>
      <c r="G276">
        <v>0</v>
      </c>
      <c r="H276">
        <v>0</v>
      </c>
      <c r="I276">
        <v>0</v>
      </c>
      <c r="J276">
        <v>2633.8768439999999</v>
      </c>
      <c r="K276">
        <v>0</v>
      </c>
      <c r="M276" t="str">
        <f t="shared" si="9"/>
        <v>2009Food organics</v>
      </c>
    </row>
    <row r="277" spans="1:13" x14ac:dyDescent="0.25">
      <c r="A277" t="s">
        <v>57</v>
      </c>
      <c r="B277" t="str">
        <f t="shared" si="8"/>
        <v>2009</v>
      </c>
      <c r="C277" t="s">
        <v>27</v>
      </c>
      <c r="D277" t="s">
        <v>28</v>
      </c>
      <c r="E277" t="s">
        <v>15</v>
      </c>
      <c r="F277">
        <v>0</v>
      </c>
      <c r="G277">
        <v>0</v>
      </c>
      <c r="H277">
        <v>0</v>
      </c>
      <c r="I277">
        <v>0</v>
      </c>
      <c r="J277">
        <v>656249.30391699995</v>
      </c>
      <c r="K277">
        <v>0</v>
      </c>
      <c r="M277" t="str">
        <f t="shared" si="9"/>
        <v>2009Food organics</v>
      </c>
    </row>
    <row r="278" spans="1:13" x14ac:dyDescent="0.25">
      <c r="A278" t="s">
        <v>57</v>
      </c>
      <c r="B278" t="str">
        <f t="shared" si="8"/>
        <v>2009</v>
      </c>
      <c r="C278" t="s">
        <v>27</v>
      </c>
      <c r="D278" t="s">
        <v>29</v>
      </c>
      <c r="E278" t="s">
        <v>13</v>
      </c>
      <c r="F278">
        <v>9175</v>
      </c>
      <c r="G278">
        <v>0</v>
      </c>
      <c r="H278">
        <v>0</v>
      </c>
      <c r="I278">
        <v>0</v>
      </c>
      <c r="J278">
        <v>70172.240284</v>
      </c>
      <c r="K278">
        <v>0.11563</v>
      </c>
      <c r="M278" t="str">
        <f t="shared" si="9"/>
        <v>2009Garden organics</v>
      </c>
    </row>
    <row r="279" spans="1:13" x14ac:dyDescent="0.25">
      <c r="A279" t="s">
        <v>57</v>
      </c>
      <c r="B279" t="str">
        <f t="shared" si="8"/>
        <v>2009</v>
      </c>
      <c r="C279" t="s">
        <v>27</v>
      </c>
      <c r="D279" t="s">
        <v>29</v>
      </c>
      <c r="E279" t="s">
        <v>14</v>
      </c>
      <c r="F279">
        <v>5588</v>
      </c>
      <c r="G279">
        <v>0</v>
      </c>
      <c r="H279">
        <v>0</v>
      </c>
      <c r="I279">
        <v>0</v>
      </c>
      <c r="J279">
        <v>18986.377935</v>
      </c>
      <c r="K279">
        <v>0.22739100000000001</v>
      </c>
      <c r="M279" t="str">
        <f t="shared" si="9"/>
        <v>2009Garden organics</v>
      </c>
    </row>
    <row r="280" spans="1:13" x14ac:dyDescent="0.25">
      <c r="A280" t="s">
        <v>57</v>
      </c>
      <c r="B280" t="str">
        <f t="shared" si="8"/>
        <v>2009</v>
      </c>
      <c r="C280" t="s">
        <v>27</v>
      </c>
      <c r="D280" t="s">
        <v>29</v>
      </c>
      <c r="E280" t="s">
        <v>15</v>
      </c>
      <c r="F280">
        <v>312070</v>
      </c>
      <c r="G280">
        <v>0</v>
      </c>
      <c r="H280">
        <v>0</v>
      </c>
      <c r="I280">
        <v>0</v>
      </c>
      <c r="J280">
        <v>103987.344813</v>
      </c>
      <c r="K280">
        <v>0.75006399999999995</v>
      </c>
      <c r="M280" t="str">
        <f t="shared" si="9"/>
        <v>2009Garden organics</v>
      </c>
    </row>
    <row r="281" spans="1:13" x14ac:dyDescent="0.25">
      <c r="A281" t="s">
        <v>57</v>
      </c>
      <c r="B281" t="str">
        <f t="shared" si="8"/>
        <v>2009</v>
      </c>
      <c r="C281" t="s">
        <v>27</v>
      </c>
      <c r="D281" t="s">
        <v>30</v>
      </c>
      <c r="E281" t="s">
        <v>13</v>
      </c>
      <c r="F281">
        <v>6536</v>
      </c>
      <c r="G281">
        <v>0</v>
      </c>
      <c r="H281">
        <v>0</v>
      </c>
      <c r="I281">
        <v>0</v>
      </c>
      <c r="J281">
        <v>34639.302336000001</v>
      </c>
      <c r="K281">
        <v>0.15873499999999999</v>
      </c>
      <c r="M281" t="str">
        <f t="shared" si="9"/>
        <v>2009Other organics</v>
      </c>
    </row>
    <row r="282" spans="1:13" x14ac:dyDescent="0.25">
      <c r="A282" t="s">
        <v>57</v>
      </c>
      <c r="B282" t="str">
        <f t="shared" si="8"/>
        <v>2009</v>
      </c>
      <c r="C282" t="s">
        <v>27</v>
      </c>
      <c r="D282" t="s">
        <v>30</v>
      </c>
      <c r="E282" t="s">
        <v>14</v>
      </c>
      <c r="F282">
        <v>3000</v>
      </c>
      <c r="G282">
        <v>0</v>
      </c>
      <c r="H282">
        <v>0</v>
      </c>
      <c r="I282">
        <v>0</v>
      </c>
      <c r="J282">
        <v>461.11261999999999</v>
      </c>
      <c r="K282">
        <v>0.86677300000000002</v>
      </c>
      <c r="M282" t="str">
        <f t="shared" si="9"/>
        <v>2009Other organics</v>
      </c>
    </row>
    <row r="283" spans="1:13" x14ac:dyDescent="0.25">
      <c r="A283" t="s">
        <v>57</v>
      </c>
      <c r="B283" t="str">
        <f t="shared" si="8"/>
        <v>2009</v>
      </c>
      <c r="C283" t="s">
        <v>27</v>
      </c>
      <c r="D283" t="s">
        <v>30</v>
      </c>
      <c r="E283" t="s">
        <v>15</v>
      </c>
      <c r="F283">
        <v>35088</v>
      </c>
      <c r="G283">
        <v>0</v>
      </c>
      <c r="H283">
        <v>0</v>
      </c>
      <c r="I283">
        <v>0</v>
      </c>
      <c r="J283">
        <v>103721.984635</v>
      </c>
      <c r="K283">
        <v>0.25277699999999997</v>
      </c>
      <c r="M283" t="str">
        <f t="shared" si="9"/>
        <v>2009Other organics</v>
      </c>
    </row>
    <row r="284" spans="1:13" x14ac:dyDescent="0.25">
      <c r="A284" t="s">
        <v>57</v>
      </c>
      <c r="B284" t="str">
        <f t="shared" si="8"/>
        <v>2009</v>
      </c>
      <c r="C284" t="s">
        <v>27</v>
      </c>
      <c r="D284" t="s">
        <v>31</v>
      </c>
      <c r="E284" t="s">
        <v>13</v>
      </c>
      <c r="F284">
        <v>93001</v>
      </c>
      <c r="G284">
        <v>0</v>
      </c>
      <c r="H284">
        <v>0</v>
      </c>
      <c r="I284">
        <v>0</v>
      </c>
      <c r="J284">
        <v>270602.68715399998</v>
      </c>
      <c r="K284">
        <v>0.25577499999999997</v>
      </c>
      <c r="M284" t="str">
        <f t="shared" si="9"/>
        <v>2009Wood /timber</v>
      </c>
    </row>
    <row r="285" spans="1:13" x14ac:dyDescent="0.25">
      <c r="A285" t="s">
        <v>57</v>
      </c>
      <c r="B285" t="str">
        <f t="shared" si="8"/>
        <v>2009</v>
      </c>
      <c r="C285" t="s">
        <v>27</v>
      </c>
      <c r="D285" t="s">
        <v>31</v>
      </c>
      <c r="E285" t="s">
        <v>14</v>
      </c>
      <c r="F285">
        <v>28621</v>
      </c>
      <c r="G285">
        <v>0</v>
      </c>
      <c r="H285">
        <v>0</v>
      </c>
      <c r="I285">
        <v>0</v>
      </c>
      <c r="J285">
        <v>103542.424637</v>
      </c>
      <c r="K285">
        <v>0.216557</v>
      </c>
      <c r="M285" t="str">
        <f t="shared" si="9"/>
        <v>2009Wood /timber</v>
      </c>
    </row>
    <row r="286" spans="1:13" x14ac:dyDescent="0.25">
      <c r="A286" t="s">
        <v>57</v>
      </c>
      <c r="B286" t="str">
        <f t="shared" si="8"/>
        <v>2009</v>
      </c>
      <c r="C286" t="s">
        <v>27</v>
      </c>
      <c r="D286" t="s">
        <v>31</v>
      </c>
      <c r="E286" t="s">
        <v>15</v>
      </c>
      <c r="F286">
        <v>35922.9</v>
      </c>
      <c r="G286">
        <v>0</v>
      </c>
      <c r="H286">
        <v>0</v>
      </c>
      <c r="I286">
        <v>0</v>
      </c>
      <c r="J286">
        <v>29023.304295000002</v>
      </c>
      <c r="K286">
        <v>0.55311699999999997</v>
      </c>
      <c r="M286" t="str">
        <f t="shared" si="9"/>
        <v>2009Wood /timber</v>
      </c>
    </row>
    <row r="287" spans="1:13" x14ac:dyDescent="0.25">
      <c r="A287" t="s">
        <v>57</v>
      </c>
      <c r="B287" t="str">
        <f t="shared" si="8"/>
        <v>2009</v>
      </c>
      <c r="C287" t="s">
        <v>32</v>
      </c>
      <c r="D287" t="s">
        <v>33</v>
      </c>
      <c r="E287" t="s">
        <v>13</v>
      </c>
      <c r="F287">
        <v>277129.2</v>
      </c>
      <c r="G287">
        <v>0</v>
      </c>
      <c r="H287">
        <v>0</v>
      </c>
      <c r="I287">
        <v>0</v>
      </c>
      <c r="J287">
        <v>90256.060631999993</v>
      </c>
      <c r="K287">
        <v>0.754328</v>
      </c>
      <c r="M287" t="str">
        <f t="shared" si="9"/>
        <v>2009Cardboard</v>
      </c>
    </row>
    <row r="288" spans="1:13" x14ac:dyDescent="0.25">
      <c r="A288" t="s">
        <v>57</v>
      </c>
      <c r="B288" t="str">
        <f t="shared" si="8"/>
        <v>2009</v>
      </c>
      <c r="C288" t="s">
        <v>32</v>
      </c>
      <c r="D288" t="s">
        <v>33</v>
      </c>
      <c r="E288" t="s">
        <v>14</v>
      </c>
      <c r="F288">
        <v>0</v>
      </c>
      <c r="G288">
        <v>0</v>
      </c>
      <c r="H288">
        <v>0</v>
      </c>
      <c r="I288">
        <v>0</v>
      </c>
      <c r="J288">
        <v>3791.5080170000001</v>
      </c>
      <c r="K288">
        <v>0</v>
      </c>
      <c r="M288" t="str">
        <f t="shared" si="9"/>
        <v>2009Cardboard</v>
      </c>
    </row>
    <row r="289" spans="1:13" x14ac:dyDescent="0.25">
      <c r="A289" t="s">
        <v>57</v>
      </c>
      <c r="B289" t="str">
        <f t="shared" si="8"/>
        <v>2009</v>
      </c>
      <c r="C289" t="s">
        <v>32</v>
      </c>
      <c r="D289" t="s">
        <v>33</v>
      </c>
      <c r="E289" t="s">
        <v>15</v>
      </c>
      <c r="F289">
        <v>172247.78</v>
      </c>
      <c r="G289">
        <v>0</v>
      </c>
      <c r="H289">
        <v>0</v>
      </c>
      <c r="I289">
        <v>0</v>
      </c>
      <c r="J289">
        <v>38120.570483000003</v>
      </c>
      <c r="K289">
        <v>0.81879100000000005</v>
      </c>
      <c r="M289" t="str">
        <f t="shared" si="9"/>
        <v>2009Cardboard</v>
      </c>
    </row>
    <row r="290" spans="1:13" x14ac:dyDescent="0.25">
      <c r="A290" t="s">
        <v>57</v>
      </c>
      <c r="B290" t="str">
        <f t="shared" si="8"/>
        <v>2009</v>
      </c>
      <c r="C290" t="s">
        <v>32</v>
      </c>
      <c r="D290" t="s">
        <v>46</v>
      </c>
      <c r="E290" t="s">
        <v>13</v>
      </c>
      <c r="F290">
        <v>37774</v>
      </c>
      <c r="G290">
        <v>0</v>
      </c>
      <c r="H290">
        <v>0</v>
      </c>
      <c r="I290">
        <v>0</v>
      </c>
      <c r="J290">
        <v>32602.272159</v>
      </c>
      <c r="K290">
        <v>0.53674299999999997</v>
      </c>
      <c r="M290" t="str">
        <f t="shared" si="9"/>
        <v>2009Liquidpaperboard</v>
      </c>
    </row>
    <row r="291" spans="1:13" x14ac:dyDescent="0.25">
      <c r="A291" t="s">
        <v>57</v>
      </c>
      <c r="B291" t="str">
        <f t="shared" si="8"/>
        <v>2009</v>
      </c>
      <c r="C291" t="s">
        <v>32</v>
      </c>
      <c r="D291" t="s">
        <v>46</v>
      </c>
      <c r="E291" t="s">
        <v>14</v>
      </c>
      <c r="F291">
        <v>0</v>
      </c>
      <c r="G291">
        <v>0</v>
      </c>
      <c r="H291">
        <v>0</v>
      </c>
      <c r="I291">
        <v>0</v>
      </c>
      <c r="J291">
        <v>470.74419599999999</v>
      </c>
      <c r="K291">
        <v>0</v>
      </c>
      <c r="M291" t="str">
        <f t="shared" si="9"/>
        <v>2009Liquidpaperboard</v>
      </c>
    </row>
    <row r="292" spans="1:13" x14ac:dyDescent="0.25">
      <c r="A292" t="s">
        <v>57</v>
      </c>
      <c r="B292" t="str">
        <f t="shared" si="8"/>
        <v>2009</v>
      </c>
      <c r="C292" t="s">
        <v>32</v>
      </c>
      <c r="D292" t="s">
        <v>46</v>
      </c>
      <c r="E292" t="s">
        <v>15</v>
      </c>
      <c r="F292">
        <v>2</v>
      </c>
      <c r="G292">
        <v>0</v>
      </c>
      <c r="H292">
        <v>0</v>
      </c>
      <c r="I292">
        <v>0</v>
      </c>
      <c r="J292">
        <v>28943.914368000002</v>
      </c>
      <c r="K292">
        <v>6.8999999999999997E-5</v>
      </c>
      <c r="M292" t="str">
        <f t="shared" si="9"/>
        <v>2009Liquidpaperboard</v>
      </c>
    </row>
    <row r="293" spans="1:13" x14ac:dyDescent="0.25">
      <c r="A293" t="s">
        <v>57</v>
      </c>
      <c r="B293" t="str">
        <f t="shared" si="8"/>
        <v>2009</v>
      </c>
      <c r="C293" t="s">
        <v>32</v>
      </c>
      <c r="D293" t="s">
        <v>34</v>
      </c>
      <c r="E293" t="s">
        <v>13</v>
      </c>
      <c r="F293">
        <v>333621</v>
      </c>
      <c r="G293">
        <v>0</v>
      </c>
      <c r="H293">
        <v>0</v>
      </c>
      <c r="I293">
        <v>0</v>
      </c>
      <c r="J293">
        <v>0</v>
      </c>
      <c r="K293">
        <v>1</v>
      </c>
      <c r="M293" t="str">
        <f t="shared" si="9"/>
        <v>2009Newsprint and magazines</v>
      </c>
    </row>
    <row r="294" spans="1:13" x14ac:dyDescent="0.25">
      <c r="A294" t="s">
        <v>57</v>
      </c>
      <c r="B294" t="str">
        <f t="shared" si="8"/>
        <v>2009</v>
      </c>
      <c r="C294" t="s">
        <v>32</v>
      </c>
      <c r="D294" t="s">
        <v>34</v>
      </c>
      <c r="E294" t="s">
        <v>14</v>
      </c>
      <c r="F294">
        <v>0</v>
      </c>
      <c r="G294">
        <v>0</v>
      </c>
      <c r="H294">
        <v>0</v>
      </c>
      <c r="I294">
        <v>0</v>
      </c>
      <c r="J294">
        <v>0</v>
      </c>
      <c r="M294" t="str">
        <f t="shared" si="9"/>
        <v>2009Newsprint and magazines</v>
      </c>
    </row>
    <row r="295" spans="1:13" x14ac:dyDescent="0.25">
      <c r="A295" t="s">
        <v>57</v>
      </c>
      <c r="B295" t="str">
        <f t="shared" si="8"/>
        <v>2009</v>
      </c>
      <c r="C295" t="s">
        <v>32</v>
      </c>
      <c r="D295" t="s">
        <v>34</v>
      </c>
      <c r="E295" t="s">
        <v>15</v>
      </c>
      <c r="F295">
        <v>13404</v>
      </c>
      <c r="G295">
        <v>0</v>
      </c>
      <c r="H295">
        <v>0</v>
      </c>
      <c r="I295">
        <v>0</v>
      </c>
      <c r="J295">
        <v>0</v>
      </c>
      <c r="K295">
        <v>1</v>
      </c>
      <c r="M295" t="str">
        <f t="shared" si="9"/>
        <v>2009Newsprint and magazines</v>
      </c>
    </row>
    <row r="296" spans="1:13" x14ac:dyDescent="0.25">
      <c r="A296" t="s">
        <v>57</v>
      </c>
      <c r="B296" t="str">
        <f t="shared" si="8"/>
        <v>2009</v>
      </c>
      <c r="C296" t="s">
        <v>32</v>
      </c>
      <c r="D296" t="s">
        <v>35</v>
      </c>
      <c r="E296" t="s">
        <v>13</v>
      </c>
      <c r="F296">
        <v>1362</v>
      </c>
      <c r="G296">
        <v>0</v>
      </c>
      <c r="H296">
        <v>0</v>
      </c>
      <c r="I296">
        <v>0</v>
      </c>
      <c r="J296">
        <v>97327.995878999995</v>
      </c>
      <c r="K296">
        <v>1.38E-2</v>
      </c>
      <c r="M296" t="str">
        <f t="shared" si="9"/>
        <v>2009Other paper</v>
      </c>
    </row>
    <row r="297" spans="1:13" x14ac:dyDescent="0.25">
      <c r="A297" t="s">
        <v>57</v>
      </c>
      <c r="B297" t="str">
        <f t="shared" si="8"/>
        <v>2009</v>
      </c>
      <c r="C297" t="s">
        <v>32</v>
      </c>
      <c r="D297" t="s">
        <v>35</v>
      </c>
      <c r="E297" t="s">
        <v>14</v>
      </c>
      <c r="F297">
        <v>0</v>
      </c>
      <c r="G297">
        <v>0</v>
      </c>
      <c r="H297">
        <v>0</v>
      </c>
      <c r="I297">
        <v>0</v>
      </c>
      <c r="J297">
        <v>1435.875918</v>
      </c>
      <c r="K297">
        <v>0</v>
      </c>
      <c r="M297" t="str">
        <f t="shared" si="9"/>
        <v>2009Other paper</v>
      </c>
    </row>
    <row r="298" spans="1:13" x14ac:dyDescent="0.25">
      <c r="A298" t="s">
        <v>57</v>
      </c>
      <c r="B298" t="str">
        <f t="shared" si="8"/>
        <v>2009</v>
      </c>
      <c r="C298" t="s">
        <v>32</v>
      </c>
      <c r="D298" t="s">
        <v>35</v>
      </c>
      <c r="E298" t="s">
        <v>15</v>
      </c>
      <c r="F298">
        <v>24768</v>
      </c>
      <c r="G298">
        <v>0</v>
      </c>
      <c r="H298">
        <v>0</v>
      </c>
      <c r="I298">
        <v>0</v>
      </c>
      <c r="J298">
        <v>130242.957274</v>
      </c>
      <c r="K298">
        <v>0.15978200000000001</v>
      </c>
      <c r="M298" t="str">
        <f t="shared" si="9"/>
        <v>2009Other paper</v>
      </c>
    </row>
    <row r="299" spans="1:13" x14ac:dyDescent="0.25">
      <c r="A299" t="s">
        <v>57</v>
      </c>
      <c r="B299" t="str">
        <f t="shared" si="8"/>
        <v>2009</v>
      </c>
      <c r="C299" t="s">
        <v>32</v>
      </c>
      <c r="D299" t="s">
        <v>36</v>
      </c>
      <c r="E299" t="s">
        <v>13</v>
      </c>
      <c r="F299">
        <v>2125</v>
      </c>
      <c r="G299">
        <v>0</v>
      </c>
      <c r="H299">
        <v>0</v>
      </c>
      <c r="I299">
        <v>0</v>
      </c>
      <c r="J299">
        <v>93574.317716000005</v>
      </c>
      <c r="K299">
        <v>2.2204000000000002E-2</v>
      </c>
      <c r="M299" t="str">
        <f t="shared" si="9"/>
        <v>2009Printing and writing paper</v>
      </c>
    </row>
    <row r="300" spans="1:13" x14ac:dyDescent="0.25">
      <c r="A300" t="s">
        <v>57</v>
      </c>
      <c r="B300" t="str">
        <f t="shared" si="8"/>
        <v>2009</v>
      </c>
      <c r="C300" t="s">
        <v>32</v>
      </c>
      <c r="D300" t="s">
        <v>36</v>
      </c>
      <c r="E300" t="s">
        <v>14</v>
      </c>
      <c r="F300">
        <v>0</v>
      </c>
      <c r="G300">
        <v>0</v>
      </c>
      <c r="H300">
        <v>0</v>
      </c>
      <c r="I300">
        <v>0</v>
      </c>
      <c r="J300">
        <v>1467.169543</v>
      </c>
      <c r="K300">
        <v>0</v>
      </c>
      <c r="M300" t="str">
        <f t="shared" si="9"/>
        <v>2009Printing and writing paper</v>
      </c>
    </row>
    <row r="301" spans="1:13" x14ac:dyDescent="0.25">
      <c r="A301" t="s">
        <v>57</v>
      </c>
      <c r="B301" t="str">
        <f t="shared" si="8"/>
        <v>2009</v>
      </c>
      <c r="C301" t="s">
        <v>32</v>
      </c>
      <c r="D301" t="s">
        <v>36</v>
      </c>
      <c r="E301" t="s">
        <v>15</v>
      </c>
      <c r="F301">
        <v>1288</v>
      </c>
      <c r="G301">
        <v>0</v>
      </c>
      <c r="H301">
        <v>0</v>
      </c>
      <c r="I301">
        <v>0</v>
      </c>
      <c r="J301">
        <v>86947.777858999994</v>
      </c>
      <c r="K301">
        <v>1.4597000000000001E-2</v>
      </c>
      <c r="M301" t="str">
        <f t="shared" si="9"/>
        <v>2009Printing and writing paper</v>
      </c>
    </row>
    <row r="302" spans="1:13" x14ac:dyDescent="0.25">
      <c r="A302" t="s">
        <v>57</v>
      </c>
      <c r="B302" t="str">
        <f t="shared" si="8"/>
        <v>2009</v>
      </c>
      <c r="C302" t="s">
        <v>49</v>
      </c>
      <c r="D302" t="s">
        <v>50</v>
      </c>
      <c r="E302" t="s">
        <v>13</v>
      </c>
      <c r="F302">
        <v>0</v>
      </c>
      <c r="G302">
        <v>0</v>
      </c>
      <c r="H302">
        <v>0</v>
      </c>
      <c r="I302">
        <v>0</v>
      </c>
      <c r="J302">
        <v>62042.548696999998</v>
      </c>
      <c r="K302">
        <v>0</v>
      </c>
      <c r="M302" t="str">
        <f t="shared" si="9"/>
        <v>2009HDPE (2)</v>
      </c>
    </row>
    <row r="303" spans="1:13" x14ac:dyDescent="0.25">
      <c r="A303" t="s">
        <v>57</v>
      </c>
      <c r="B303" t="str">
        <f t="shared" si="8"/>
        <v>2009</v>
      </c>
      <c r="C303" t="s">
        <v>49</v>
      </c>
      <c r="D303" t="s">
        <v>50</v>
      </c>
      <c r="E303" t="s">
        <v>14</v>
      </c>
      <c r="F303">
        <v>0</v>
      </c>
      <c r="G303">
        <v>0</v>
      </c>
      <c r="H303">
        <v>0</v>
      </c>
      <c r="I303">
        <v>0</v>
      </c>
      <c r="J303">
        <v>3837.4875310000002</v>
      </c>
      <c r="K303">
        <v>0</v>
      </c>
      <c r="M303" t="str">
        <f t="shared" si="9"/>
        <v>2009HDPE (2)</v>
      </c>
    </row>
    <row r="304" spans="1:13" x14ac:dyDescent="0.25">
      <c r="A304" t="s">
        <v>57</v>
      </c>
      <c r="B304" t="str">
        <f t="shared" si="8"/>
        <v>2009</v>
      </c>
      <c r="C304" t="s">
        <v>49</v>
      </c>
      <c r="D304" t="s">
        <v>50</v>
      </c>
      <c r="E304" t="s">
        <v>15</v>
      </c>
      <c r="F304">
        <v>0</v>
      </c>
      <c r="G304">
        <v>0</v>
      </c>
      <c r="H304">
        <v>0</v>
      </c>
      <c r="I304">
        <v>0</v>
      </c>
      <c r="J304">
        <v>74092.458408000006</v>
      </c>
      <c r="K304">
        <v>0</v>
      </c>
      <c r="M304" t="str">
        <f t="shared" si="9"/>
        <v>2009HDPE (2)</v>
      </c>
    </row>
    <row r="305" spans="1:13" x14ac:dyDescent="0.25">
      <c r="A305" t="s">
        <v>57</v>
      </c>
      <c r="B305" t="str">
        <f t="shared" si="8"/>
        <v>2009</v>
      </c>
      <c r="C305" t="s">
        <v>49</v>
      </c>
      <c r="D305" t="s">
        <v>51</v>
      </c>
      <c r="E305" t="s">
        <v>13</v>
      </c>
      <c r="F305">
        <v>0</v>
      </c>
      <c r="G305">
        <v>0</v>
      </c>
      <c r="H305">
        <v>0</v>
      </c>
      <c r="I305">
        <v>0</v>
      </c>
      <c r="J305">
        <v>46467.013458000001</v>
      </c>
      <c r="K305">
        <v>0</v>
      </c>
      <c r="M305" t="str">
        <f t="shared" si="9"/>
        <v>2009LDPE (4)</v>
      </c>
    </row>
    <row r="306" spans="1:13" x14ac:dyDescent="0.25">
      <c r="A306" t="s">
        <v>57</v>
      </c>
      <c r="B306" t="str">
        <f t="shared" si="8"/>
        <v>2009</v>
      </c>
      <c r="C306" t="s">
        <v>49</v>
      </c>
      <c r="D306" t="s">
        <v>51</v>
      </c>
      <c r="E306" t="s">
        <v>14</v>
      </c>
      <c r="F306">
        <v>0</v>
      </c>
      <c r="G306">
        <v>0</v>
      </c>
      <c r="H306">
        <v>0</v>
      </c>
      <c r="I306">
        <v>0</v>
      </c>
      <c r="J306">
        <v>2874.1015400000001</v>
      </c>
      <c r="K306">
        <v>0</v>
      </c>
      <c r="M306" t="str">
        <f t="shared" si="9"/>
        <v>2009LDPE (4)</v>
      </c>
    </row>
    <row r="307" spans="1:13" x14ac:dyDescent="0.25">
      <c r="A307" t="s">
        <v>57</v>
      </c>
      <c r="B307" t="str">
        <f t="shared" si="8"/>
        <v>2009</v>
      </c>
      <c r="C307" t="s">
        <v>49</v>
      </c>
      <c r="D307" t="s">
        <v>51</v>
      </c>
      <c r="E307" t="s">
        <v>15</v>
      </c>
      <c r="F307">
        <v>0</v>
      </c>
      <c r="G307">
        <v>0</v>
      </c>
      <c r="H307">
        <v>0</v>
      </c>
      <c r="I307">
        <v>0</v>
      </c>
      <c r="J307">
        <v>35340.434342</v>
      </c>
      <c r="K307">
        <v>0</v>
      </c>
      <c r="M307" t="str">
        <f t="shared" si="9"/>
        <v>2009LDPE (4)</v>
      </c>
    </row>
    <row r="308" spans="1:13" x14ac:dyDescent="0.25">
      <c r="A308" t="s">
        <v>57</v>
      </c>
      <c r="B308" t="str">
        <f t="shared" si="8"/>
        <v>2009</v>
      </c>
      <c r="C308" t="s">
        <v>49</v>
      </c>
      <c r="D308" t="s">
        <v>52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34861.679910999999</v>
      </c>
      <c r="K308">
        <v>0</v>
      </c>
      <c r="M308" t="str">
        <f t="shared" si="9"/>
        <v>2009Other plastics (7)</v>
      </c>
    </row>
    <row r="309" spans="1:13" x14ac:dyDescent="0.25">
      <c r="A309" t="s">
        <v>57</v>
      </c>
      <c r="B309" t="str">
        <f t="shared" si="8"/>
        <v>2009</v>
      </c>
      <c r="C309" t="s">
        <v>49</v>
      </c>
      <c r="D309" t="s">
        <v>52</v>
      </c>
      <c r="E309" t="s">
        <v>14</v>
      </c>
      <c r="F309">
        <v>0</v>
      </c>
      <c r="G309">
        <v>0</v>
      </c>
      <c r="H309">
        <v>0</v>
      </c>
      <c r="I309">
        <v>0</v>
      </c>
      <c r="J309">
        <v>2057.6200020000001</v>
      </c>
      <c r="K309">
        <v>0</v>
      </c>
      <c r="M309" t="str">
        <f t="shared" si="9"/>
        <v>2009Other plastics (7)</v>
      </c>
    </row>
    <row r="310" spans="1:13" x14ac:dyDescent="0.25">
      <c r="A310" t="s">
        <v>57</v>
      </c>
      <c r="B310" t="str">
        <f t="shared" si="8"/>
        <v>2009</v>
      </c>
      <c r="C310" t="s">
        <v>49</v>
      </c>
      <c r="D310" t="s">
        <v>52</v>
      </c>
      <c r="E310" t="s">
        <v>15</v>
      </c>
      <c r="F310">
        <v>0</v>
      </c>
      <c r="G310">
        <v>0</v>
      </c>
      <c r="H310">
        <v>0</v>
      </c>
      <c r="I310">
        <v>0</v>
      </c>
      <c r="J310">
        <v>87377.202753000005</v>
      </c>
      <c r="K310">
        <v>0</v>
      </c>
      <c r="M310" t="str">
        <f t="shared" si="9"/>
        <v>2009Other plastics (7)</v>
      </c>
    </row>
    <row r="311" spans="1:13" x14ac:dyDescent="0.25">
      <c r="A311" t="s">
        <v>57</v>
      </c>
      <c r="B311" t="str">
        <f t="shared" si="8"/>
        <v>2009</v>
      </c>
      <c r="C311" t="s">
        <v>49</v>
      </c>
      <c r="D311" t="s">
        <v>53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25699.633141999999</v>
      </c>
      <c r="K311">
        <v>0</v>
      </c>
      <c r="M311" t="str">
        <f t="shared" si="9"/>
        <v>2009PET (1)</v>
      </c>
    </row>
    <row r="312" spans="1:13" x14ac:dyDescent="0.25">
      <c r="A312" t="s">
        <v>57</v>
      </c>
      <c r="B312" t="str">
        <f t="shared" si="8"/>
        <v>2009</v>
      </c>
      <c r="C312" t="s">
        <v>49</v>
      </c>
      <c r="D312" t="s">
        <v>53</v>
      </c>
      <c r="E312" t="s">
        <v>14</v>
      </c>
      <c r="F312">
        <v>0</v>
      </c>
      <c r="G312">
        <v>0</v>
      </c>
      <c r="H312">
        <v>0</v>
      </c>
      <c r="I312">
        <v>0</v>
      </c>
      <c r="J312">
        <v>1589.5868849999999</v>
      </c>
      <c r="K312">
        <v>0</v>
      </c>
      <c r="M312" t="str">
        <f t="shared" si="9"/>
        <v>2009PET (1)</v>
      </c>
    </row>
    <row r="313" spans="1:13" x14ac:dyDescent="0.25">
      <c r="A313" t="s">
        <v>57</v>
      </c>
      <c r="B313" t="str">
        <f t="shared" si="8"/>
        <v>2009</v>
      </c>
      <c r="C313" t="s">
        <v>49</v>
      </c>
      <c r="D313" t="s">
        <v>53</v>
      </c>
      <c r="E313" t="s">
        <v>15</v>
      </c>
      <c r="F313">
        <v>0</v>
      </c>
      <c r="G313">
        <v>0</v>
      </c>
      <c r="H313">
        <v>0</v>
      </c>
      <c r="I313">
        <v>0</v>
      </c>
      <c r="J313">
        <v>49441.458393000001</v>
      </c>
      <c r="K313">
        <v>0</v>
      </c>
      <c r="M313" t="str">
        <f t="shared" si="9"/>
        <v>2009PET (1)</v>
      </c>
    </row>
    <row r="314" spans="1:13" x14ac:dyDescent="0.25">
      <c r="A314" t="s">
        <v>57</v>
      </c>
      <c r="B314" t="str">
        <f t="shared" si="8"/>
        <v>2009</v>
      </c>
      <c r="C314" t="s">
        <v>49</v>
      </c>
      <c r="D314" t="s">
        <v>54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49841.712760000002</v>
      </c>
      <c r="K314">
        <v>0</v>
      </c>
      <c r="M314" t="str">
        <f t="shared" si="9"/>
        <v>2009PP (5)</v>
      </c>
    </row>
    <row r="315" spans="1:13" x14ac:dyDescent="0.25">
      <c r="A315" t="s">
        <v>57</v>
      </c>
      <c r="B315" t="str">
        <f t="shared" si="8"/>
        <v>2009</v>
      </c>
      <c r="C315" t="s">
        <v>49</v>
      </c>
      <c r="D315" t="s">
        <v>54</v>
      </c>
      <c r="E315" t="s">
        <v>14</v>
      </c>
      <c r="F315">
        <v>0</v>
      </c>
      <c r="G315">
        <v>0</v>
      </c>
      <c r="H315">
        <v>0</v>
      </c>
      <c r="I315">
        <v>0</v>
      </c>
      <c r="J315">
        <v>3082.8351710000002</v>
      </c>
      <c r="K315">
        <v>0</v>
      </c>
      <c r="M315" t="str">
        <f t="shared" si="9"/>
        <v>2009PP (5)</v>
      </c>
    </row>
    <row r="316" spans="1:13" x14ac:dyDescent="0.25">
      <c r="A316" t="s">
        <v>57</v>
      </c>
      <c r="B316" t="str">
        <f t="shared" si="8"/>
        <v>2009</v>
      </c>
      <c r="C316" t="s">
        <v>49</v>
      </c>
      <c r="D316" t="s">
        <v>54</v>
      </c>
      <c r="E316" t="s">
        <v>15</v>
      </c>
      <c r="F316">
        <v>0</v>
      </c>
      <c r="G316">
        <v>0</v>
      </c>
      <c r="H316">
        <v>0</v>
      </c>
      <c r="I316">
        <v>0</v>
      </c>
      <c r="J316">
        <v>37907.058064999997</v>
      </c>
      <c r="K316">
        <v>0</v>
      </c>
      <c r="M316" t="str">
        <f t="shared" si="9"/>
        <v>2009PP (5)</v>
      </c>
    </row>
    <row r="317" spans="1:13" x14ac:dyDescent="0.25">
      <c r="A317" t="s">
        <v>57</v>
      </c>
      <c r="B317" t="str">
        <f t="shared" si="8"/>
        <v>2009</v>
      </c>
      <c r="C317" t="s">
        <v>49</v>
      </c>
      <c r="D317" t="s">
        <v>55</v>
      </c>
      <c r="E317" t="s">
        <v>13</v>
      </c>
      <c r="F317">
        <v>0</v>
      </c>
      <c r="G317">
        <v>0</v>
      </c>
      <c r="H317">
        <v>0</v>
      </c>
      <c r="I317">
        <v>0</v>
      </c>
      <c r="J317">
        <v>12979.612698999999</v>
      </c>
      <c r="K317">
        <v>0</v>
      </c>
      <c r="M317" t="str">
        <f t="shared" si="9"/>
        <v>2009PS (6)</v>
      </c>
    </row>
    <row r="318" spans="1:13" x14ac:dyDescent="0.25">
      <c r="A318" t="s">
        <v>57</v>
      </c>
      <c r="B318" t="str">
        <f t="shared" si="8"/>
        <v>2009</v>
      </c>
      <c r="C318" t="s">
        <v>49</v>
      </c>
      <c r="D318" t="s">
        <v>55</v>
      </c>
      <c r="E318" t="s">
        <v>14</v>
      </c>
      <c r="F318">
        <v>0</v>
      </c>
      <c r="G318">
        <v>0</v>
      </c>
      <c r="H318">
        <v>0</v>
      </c>
      <c r="I318">
        <v>0</v>
      </c>
      <c r="J318">
        <v>802.82165899999995</v>
      </c>
      <c r="K318">
        <v>0</v>
      </c>
      <c r="M318" t="str">
        <f t="shared" si="9"/>
        <v>2009PS (6)</v>
      </c>
    </row>
    <row r="319" spans="1:13" x14ac:dyDescent="0.25">
      <c r="A319" t="s">
        <v>57</v>
      </c>
      <c r="B319" t="str">
        <f t="shared" si="8"/>
        <v>2009</v>
      </c>
      <c r="C319" t="s">
        <v>49</v>
      </c>
      <c r="D319" t="s">
        <v>55</v>
      </c>
      <c r="E319" t="s">
        <v>15</v>
      </c>
      <c r="F319">
        <v>0</v>
      </c>
      <c r="G319">
        <v>0</v>
      </c>
      <c r="H319">
        <v>0</v>
      </c>
      <c r="I319">
        <v>0</v>
      </c>
      <c r="J319">
        <v>9871.6297059999997</v>
      </c>
      <c r="K319">
        <v>0</v>
      </c>
      <c r="M319" t="str">
        <f t="shared" si="9"/>
        <v>2009PS (6)</v>
      </c>
    </row>
    <row r="320" spans="1:13" x14ac:dyDescent="0.25">
      <c r="A320" t="s">
        <v>57</v>
      </c>
      <c r="B320" t="str">
        <f t="shared" si="8"/>
        <v>2009</v>
      </c>
      <c r="C320" t="s">
        <v>49</v>
      </c>
      <c r="D320" t="s">
        <v>56</v>
      </c>
      <c r="E320" t="s">
        <v>13</v>
      </c>
      <c r="F320">
        <v>0</v>
      </c>
      <c r="G320">
        <v>0</v>
      </c>
      <c r="H320">
        <v>0</v>
      </c>
      <c r="I320">
        <v>0</v>
      </c>
      <c r="J320">
        <v>32708.623998999999</v>
      </c>
      <c r="K320">
        <v>0</v>
      </c>
      <c r="M320" t="str">
        <f t="shared" si="9"/>
        <v>2009PVC (3)</v>
      </c>
    </row>
    <row r="321" spans="1:13" x14ac:dyDescent="0.25">
      <c r="A321" t="s">
        <v>57</v>
      </c>
      <c r="B321" t="str">
        <f t="shared" si="8"/>
        <v>2009</v>
      </c>
      <c r="C321" t="s">
        <v>49</v>
      </c>
      <c r="D321" t="s">
        <v>56</v>
      </c>
      <c r="E321" t="s">
        <v>14</v>
      </c>
      <c r="F321">
        <v>0</v>
      </c>
      <c r="G321">
        <v>0</v>
      </c>
      <c r="H321">
        <v>0</v>
      </c>
      <c r="I321">
        <v>0</v>
      </c>
      <c r="J321">
        <v>2023.110582</v>
      </c>
      <c r="K321">
        <v>0</v>
      </c>
      <c r="M321" t="str">
        <f t="shared" si="9"/>
        <v>2009PVC (3)</v>
      </c>
    </row>
    <row r="322" spans="1:13" x14ac:dyDescent="0.25">
      <c r="A322" t="s">
        <v>57</v>
      </c>
      <c r="B322" t="str">
        <f t="shared" si="8"/>
        <v>2009</v>
      </c>
      <c r="C322" t="s">
        <v>49</v>
      </c>
      <c r="D322" t="s">
        <v>56</v>
      </c>
      <c r="E322" t="s">
        <v>15</v>
      </c>
      <c r="F322">
        <v>0</v>
      </c>
      <c r="G322">
        <v>0</v>
      </c>
      <c r="H322">
        <v>0</v>
      </c>
      <c r="I322">
        <v>0</v>
      </c>
      <c r="J322">
        <v>24876.506855</v>
      </c>
      <c r="K322">
        <v>0</v>
      </c>
      <c r="M322" t="str">
        <f t="shared" si="9"/>
        <v>2009PVC (3)</v>
      </c>
    </row>
    <row r="323" spans="1:13" x14ac:dyDescent="0.25">
      <c r="A323" t="s">
        <v>57</v>
      </c>
      <c r="B323" t="str">
        <f t="shared" ref="B323:B386" si="10">RIGHT(A323,4)</f>
        <v>2009</v>
      </c>
      <c r="C323" t="s">
        <v>37</v>
      </c>
      <c r="D323" t="s">
        <v>38</v>
      </c>
      <c r="E323" t="s">
        <v>13</v>
      </c>
      <c r="F323">
        <v>0</v>
      </c>
      <c r="G323">
        <v>0</v>
      </c>
      <c r="H323">
        <v>0</v>
      </c>
      <c r="I323">
        <v>0</v>
      </c>
      <c r="J323">
        <v>43557.039382000003</v>
      </c>
      <c r="K323">
        <v>0</v>
      </c>
      <c r="M323" t="str">
        <f t="shared" ref="M323:M386" si="11">_xlfn.TEXTJOIN("",FALSE,B323,D323)</f>
        <v>2009Clothing</v>
      </c>
    </row>
    <row r="324" spans="1:13" x14ac:dyDescent="0.25">
      <c r="A324" t="s">
        <v>57</v>
      </c>
      <c r="B324" t="str">
        <f t="shared" si="10"/>
        <v>2009</v>
      </c>
      <c r="C324" t="s">
        <v>37</v>
      </c>
      <c r="D324" t="s">
        <v>38</v>
      </c>
      <c r="E324" t="s">
        <v>14</v>
      </c>
      <c r="F324">
        <v>0</v>
      </c>
      <c r="G324">
        <v>0</v>
      </c>
      <c r="H324">
        <v>0</v>
      </c>
      <c r="I324">
        <v>0</v>
      </c>
      <c r="J324">
        <v>3250.2771379999999</v>
      </c>
      <c r="K324">
        <v>0</v>
      </c>
      <c r="M324" t="str">
        <f t="shared" si="11"/>
        <v>2009Clothing</v>
      </c>
    </row>
    <row r="325" spans="1:13" x14ac:dyDescent="0.25">
      <c r="A325" t="s">
        <v>57</v>
      </c>
      <c r="B325" t="str">
        <f t="shared" si="10"/>
        <v>2009</v>
      </c>
      <c r="C325" t="s">
        <v>37</v>
      </c>
      <c r="D325" t="s">
        <v>38</v>
      </c>
      <c r="E325" t="s">
        <v>15</v>
      </c>
      <c r="F325">
        <v>0</v>
      </c>
      <c r="G325">
        <v>0</v>
      </c>
      <c r="H325">
        <v>0</v>
      </c>
      <c r="I325">
        <v>0</v>
      </c>
      <c r="J325">
        <v>64563.023095999997</v>
      </c>
      <c r="K325">
        <v>0</v>
      </c>
      <c r="M325" t="str">
        <f t="shared" si="11"/>
        <v>2009Clothing</v>
      </c>
    </row>
    <row r="326" spans="1:13" x14ac:dyDescent="0.25">
      <c r="A326" t="s">
        <v>57</v>
      </c>
      <c r="B326" t="str">
        <f t="shared" si="10"/>
        <v>2009</v>
      </c>
      <c r="C326" t="s">
        <v>37</v>
      </c>
      <c r="D326" t="s">
        <v>39</v>
      </c>
      <c r="E326" t="s">
        <v>13</v>
      </c>
      <c r="F326">
        <v>854</v>
      </c>
      <c r="G326">
        <v>0</v>
      </c>
      <c r="H326">
        <v>0</v>
      </c>
      <c r="I326">
        <v>0</v>
      </c>
      <c r="J326">
        <v>66902.742163999996</v>
      </c>
      <c r="K326">
        <v>1.2603E-2</v>
      </c>
      <c r="M326" t="str">
        <f t="shared" si="11"/>
        <v>2009Other textiles</v>
      </c>
    </row>
    <row r="327" spans="1:13" x14ac:dyDescent="0.25">
      <c r="A327" t="s">
        <v>57</v>
      </c>
      <c r="B327" t="str">
        <f t="shared" si="10"/>
        <v>2009</v>
      </c>
      <c r="C327" t="s">
        <v>37</v>
      </c>
      <c r="D327" t="s">
        <v>39</v>
      </c>
      <c r="E327" t="s">
        <v>14</v>
      </c>
      <c r="F327">
        <v>0</v>
      </c>
      <c r="G327">
        <v>0</v>
      </c>
      <c r="H327">
        <v>0</v>
      </c>
      <c r="I327">
        <v>0</v>
      </c>
      <c r="J327">
        <v>5793.5207529999998</v>
      </c>
      <c r="K327">
        <v>0</v>
      </c>
      <c r="M327" t="str">
        <f t="shared" si="11"/>
        <v>2009Other textiles</v>
      </c>
    </row>
    <row r="328" spans="1:13" x14ac:dyDescent="0.25">
      <c r="A328" t="s">
        <v>57</v>
      </c>
      <c r="B328" t="str">
        <f t="shared" si="10"/>
        <v>2009</v>
      </c>
      <c r="C328" t="s">
        <v>37</v>
      </c>
      <c r="D328" t="s">
        <v>39</v>
      </c>
      <c r="E328" t="s">
        <v>15</v>
      </c>
      <c r="F328">
        <v>355.6</v>
      </c>
      <c r="G328">
        <v>0</v>
      </c>
      <c r="H328">
        <v>0</v>
      </c>
      <c r="I328">
        <v>0</v>
      </c>
      <c r="J328">
        <v>21141.313543</v>
      </c>
      <c r="K328">
        <v>1.6541E-2</v>
      </c>
      <c r="M328" t="str">
        <f t="shared" si="11"/>
        <v>2009Other textiles</v>
      </c>
    </row>
    <row r="329" spans="1:13" x14ac:dyDescent="0.25">
      <c r="A329" t="s">
        <v>57</v>
      </c>
      <c r="B329" t="str">
        <f t="shared" si="10"/>
        <v>2009</v>
      </c>
      <c r="C329" t="s">
        <v>40</v>
      </c>
      <c r="D329" t="s">
        <v>47</v>
      </c>
      <c r="E329" t="s">
        <v>13</v>
      </c>
      <c r="F329">
        <v>8672</v>
      </c>
      <c r="G329">
        <v>0</v>
      </c>
      <c r="H329">
        <v>0</v>
      </c>
      <c r="I329">
        <v>0</v>
      </c>
      <c r="J329">
        <v>0</v>
      </c>
      <c r="K329">
        <v>1</v>
      </c>
      <c r="M329" t="str">
        <f t="shared" si="11"/>
        <v>2009Offroad tyres</v>
      </c>
    </row>
    <row r="330" spans="1:13" x14ac:dyDescent="0.25">
      <c r="A330" t="s">
        <v>57</v>
      </c>
      <c r="B330" t="str">
        <f t="shared" si="10"/>
        <v>2009</v>
      </c>
      <c r="C330" t="s">
        <v>40</v>
      </c>
      <c r="D330" t="s">
        <v>47</v>
      </c>
      <c r="E330" t="s">
        <v>14</v>
      </c>
      <c r="F330">
        <v>24</v>
      </c>
      <c r="G330">
        <v>0</v>
      </c>
      <c r="H330">
        <v>0</v>
      </c>
      <c r="I330">
        <v>0</v>
      </c>
      <c r="J330">
        <v>0</v>
      </c>
      <c r="K330">
        <v>1</v>
      </c>
      <c r="M330" t="str">
        <f t="shared" si="11"/>
        <v>2009Offroad tyres</v>
      </c>
    </row>
    <row r="331" spans="1:13" x14ac:dyDescent="0.25">
      <c r="A331" t="s">
        <v>57</v>
      </c>
      <c r="B331" t="str">
        <f t="shared" si="10"/>
        <v>2009</v>
      </c>
      <c r="C331" t="s">
        <v>40</v>
      </c>
      <c r="D331" t="s">
        <v>47</v>
      </c>
      <c r="E331" t="s">
        <v>15</v>
      </c>
      <c r="F331">
        <v>1028</v>
      </c>
      <c r="G331">
        <v>0</v>
      </c>
      <c r="H331">
        <v>0</v>
      </c>
      <c r="I331">
        <v>0</v>
      </c>
      <c r="J331">
        <v>0</v>
      </c>
      <c r="K331">
        <v>1</v>
      </c>
      <c r="M331" t="str">
        <f t="shared" si="11"/>
        <v>2009Offroad tyres</v>
      </c>
    </row>
    <row r="332" spans="1:13" x14ac:dyDescent="0.25">
      <c r="A332" t="s">
        <v>57</v>
      </c>
      <c r="B332" t="str">
        <f t="shared" si="10"/>
        <v>2009</v>
      </c>
      <c r="C332" t="s">
        <v>40</v>
      </c>
      <c r="D332" t="s">
        <v>41</v>
      </c>
      <c r="E332" t="s">
        <v>13</v>
      </c>
      <c r="F332">
        <v>0</v>
      </c>
      <c r="G332">
        <v>0</v>
      </c>
      <c r="H332">
        <v>0</v>
      </c>
      <c r="I332">
        <v>0</v>
      </c>
      <c r="J332">
        <v>9367.0363049999996</v>
      </c>
      <c r="K332">
        <v>0</v>
      </c>
      <c r="M332" t="str">
        <f t="shared" si="11"/>
        <v>2009Other rubber</v>
      </c>
    </row>
    <row r="333" spans="1:13" x14ac:dyDescent="0.25">
      <c r="A333" t="s">
        <v>57</v>
      </c>
      <c r="B333" t="str">
        <f t="shared" si="10"/>
        <v>2009</v>
      </c>
      <c r="C333" t="s">
        <v>40</v>
      </c>
      <c r="D333" t="s">
        <v>41</v>
      </c>
      <c r="E333" t="s">
        <v>14</v>
      </c>
      <c r="F333">
        <v>0</v>
      </c>
      <c r="G333">
        <v>0</v>
      </c>
      <c r="H333">
        <v>0</v>
      </c>
      <c r="I333">
        <v>0</v>
      </c>
      <c r="J333">
        <v>157.363327</v>
      </c>
      <c r="K333">
        <v>0</v>
      </c>
      <c r="M333" t="str">
        <f t="shared" si="11"/>
        <v>2009Other rubber</v>
      </c>
    </row>
    <row r="334" spans="1:13" x14ac:dyDescent="0.25">
      <c r="A334" t="s">
        <v>57</v>
      </c>
      <c r="B334" t="str">
        <f t="shared" si="10"/>
        <v>2009</v>
      </c>
      <c r="C334" t="s">
        <v>40</v>
      </c>
      <c r="D334" t="s">
        <v>41</v>
      </c>
      <c r="E334" t="s">
        <v>15</v>
      </c>
      <c r="F334">
        <v>0</v>
      </c>
      <c r="G334">
        <v>0</v>
      </c>
      <c r="H334">
        <v>0</v>
      </c>
      <c r="I334">
        <v>0</v>
      </c>
      <c r="J334">
        <v>2536.4861030000002</v>
      </c>
      <c r="K334">
        <v>0</v>
      </c>
      <c r="M334" t="str">
        <f t="shared" si="11"/>
        <v>2009Other rubber</v>
      </c>
    </row>
    <row r="335" spans="1:13" x14ac:dyDescent="0.25">
      <c r="A335" t="s">
        <v>57</v>
      </c>
      <c r="B335" t="str">
        <f t="shared" si="10"/>
        <v>2009</v>
      </c>
      <c r="C335" t="s">
        <v>40</v>
      </c>
      <c r="D335" t="s">
        <v>42</v>
      </c>
      <c r="E335" t="s">
        <v>13</v>
      </c>
      <c r="F335">
        <v>13687</v>
      </c>
      <c r="G335">
        <v>0</v>
      </c>
      <c r="H335">
        <v>0</v>
      </c>
      <c r="I335">
        <v>0</v>
      </c>
      <c r="J335">
        <v>1019.618394</v>
      </c>
      <c r="K335">
        <v>0.93066899999999997</v>
      </c>
      <c r="M335" t="str">
        <f t="shared" si="11"/>
        <v>2009Passenger tyres</v>
      </c>
    </row>
    <row r="336" spans="1:13" x14ac:dyDescent="0.25">
      <c r="A336" t="s">
        <v>57</v>
      </c>
      <c r="B336" t="str">
        <f t="shared" si="10"/>
        <v>2009</v>
      </c>
      <c r="C336" t="s">
        <v>40</v>
      </c>
      <c r="D336" t="s">
        <v>42</v>
      </c>
      <c r="E336" t="s">
        <v>14</v>
      </c>
      <c r="F336">
        <v>35</v>
      </c>
      <c r="G336">
        <v>0</v>
      </c>
      <c r="H336">
        <v>0</v>
      </c>
      <c r="I336">
        <v>0</v>
      </c>
      <c r="J336">
        <v>112.86216899999999</v>
      </c>
      <c r="K336">
        <v>0.236706</v>
      </c>
      <c r="M336" t="str">
        <f t="shared" si="11"/>
        <v>2009Passenger tyres</v>
      </c>
    </row>
    <row r="337" spans="1:13" x14ac:dyDescent="0.25">
      <c r="A337" t="s">
        <v>57</v>
      </c>
      <c r="B337" t="str">
        <f t="shared" si="10"/>
        <v>2009</v>
      </c>
      <c r="C337" t="s">
        <v>40</v>
      </c>
      <c r="D337" t="s">
        <v>42</v>
      </c>
      <c r="E337" t="s">
        <v>15</v>
      </c>
      <c r="F337">
        <v>198</v>
      </c>
      <c r="G337">
        <v>0</v>
      </c>
      <c r="H337">
        <v>0</v>
      </c>
      <c r="I337">
        <v>0</v>
      </c>
      <c r="J337">
        <v>0</v>
      </c>
      <c r="K337">
        <v>1</v>
      </c>
      <c r="M337" t="str">
        <f t="shared" si="11"/>
        <v>2009Passenger tyres</v>
      </c>
    </row>
    <row r="338" spans="1:13" x14ac:dyDescent="0.25">
      <c r="A338" t="s">
        <v>57</v>
      </c>
      <c r="B338" t="str">
        <f t="shared" si="10"/>
        <v>2009</v>
      </c>
      <c r="C338" t="s">
        <v>40</v>
      </c>
      <c r="D338" t="s">
        <v>43</v>
      </c>
      <c r="E338" t="s">
        <v>13</v>
      </c>
      <c r="F338">
        <v>7669</v>
      </c>
      <c r="G338">
        <v>0</v>
      </c>
      <c r="H338">
        <v>0</v>
      </c>
      <c r="I338">
        <v>0</v>
      </c>
      <c r="J338">
        <v>0</v>
      </c>
      <c r="K338">
        <v>1</v>
      </c>
      <c r="M338" t="str">
        <f t="shared" si="11"/>
        <v>2009Truck tyres</v>
      </c>
    </row>
    <row r="339" spans="1:13" x14ac:dyDescent="0.25">
      <c r="A339" t="s">
        <v>57</v>
      </c>
      <c r="B339" t="str">
        <f t="shared" si="10"/>
        <v>2009</v>
      </c>
      <c r="C339" t="s">
        <v>40</v>
      </c>
      <c r="D339" t="s">
        <v>43</v>
      </c>
      <c r="E339" t="s">
        <v>14</v>
      </c>
      <c r="F339">
        <v>78</v>
      </c>
      <c r="G339">
        <v>0</v>
      </c>
      <c r="H339">
        <v>0</v>
      </c>
      <c r="I339">
        <v>0</v>
      </c>
      <c r="J339">
        <v>0</v>
      </c>
      <c r="K339">
        <v>1</v>
      </c>
      <c r="M339" t="str">
        <f t="shared" si="11"/>
        <v>2009Truck tyres</v>
      </c>
    </row>
    <row r="340" spans="1:13" x14ac:dyDescent="0.25">
      <c r="A340" t="s">
        <v>57</v>
      </c>
      <c r="B340" t="str">
        <f t="shared" si="10"/>
        <v>2009</v>
      </c>
      <c r="C340" t="s">
        <v>40</v>
      </c>
      <c r="D340" t="s">
        <v>43</v>
      </c>
      <c r="E340" t="s">
        <v>15</v>
      </c>
      <c r="F340">
        <v>161</v>
      </c>
      <c r="G340">
        <v>0</v>
      </c>
      <c r="H340">
        <v>0</v>
      </c>
      <c r="I340">
        <v>0</v>
      </c>
      <c r="J340">
        <v>0</v>
      </c>
      <c r="K340">
        <v>1</v>
      </c>
      <c r="M340" t="str">
        <f t="shared" si="11"/>
        <v>2009Truck tyres</v>
      </c>
    </row>
    <row r="341" spans="1:13" x14ac:dyDescent="0.25">
      <c r="A341" t="s">
        <v>58</v>
      </c>
      <c r="B341" t="str">
        <f t="shared" si="10"/>
        <v>2010</v>
      </c>
      <c r="C341" t="s">
        <v>11</v>
      </c>
      <c r="D341" t="s">
        <v>12</v>
      </c>
      <c r="E341" t="s">
        <v>13</v>
      </c>
      <c r="F341">
        <v>42840</v>
      </c>
      <c r="G341">
        <v>0</v>
      </c>
      <c r="H341">
        <v>0</v>
      </c>
      <c r="I341">
        <v>0</v>
      </c>
      <c r="J341">
        <v>3180.6407899999999</v>
      </c>
      <c r="K341">
        <v>0.93088599999999999</v>
      </c>
      <c r="M341" t="str">
        <f t="shared" si="11"/>
        <v>2010Asphalt</v>
      </c>
    </row>
    <row r="342" spans="1:13" x14ac:dyDescent="0.25">
      <c r="A342" t="s">
        <v>58</v>
      </c>
      <c r="B342" t="str">
        <f t="shared" si="10"/>
        <v>2010</v>
      </c>
      <c r="C342" t="s">
        <v>11</v>
      </c>
      <c r="D342" t="s">
        <v>12</v>
      </c>
      <c r="E342" t="s">
        <v>14</v>
      </c>
      <c r="F342">
        <v>141465</v>
      </c>
      <c r="G342">
        <v>0</v>
      </c>
      <c r="H342">
        <v>0</v>
      </c>
      <c r="I342">
        <v>0</v>
      </c>
      <c r="J342">
        <v>1022.078243</v>
      </c>
      <c r="K342">
        <v>0.99282599999999999</v>
      </c>
      <c r="M342" t="str">
        <f t="shared" si="11"/>
        <v>2010Asphalt</v>
      </c>
    </row>
    <row r="343" spans="1:13" x14ac:dyDescent="0.25">
      <c r="A343" t="s">
        <v>58</v>
      </c>
      <c r="B343" t="str">
        <f t="shared" si="10"/>
        <v>2010</v>
      </c>
      <c r="C343" t="s">
        <v>11</v>
      </c>
      <c r="D343" t="s">
        <v>12</v>
      </c>
      <c r="E343" t="s">
        <v>15</v>
      </c>
      <c r="F343">
        <v>12000</v>
      </c>
      <c r="G343">
        <v>0</v>
      </c>
      <c r="H343">
        <v>0</v>
      </c>
      <c r="I343">
        <v>0</v>
      </c>
      <c r="J343">
        <v>814.43805399999997</v>
      </c>
      <c r="K343">
        <v>0.93644300000000003</v>
      </c>
      <c r="M343" t="str">
        <f t="shared" si="11"/>
        <v>2010Asphalt</v>
      </c>
    </row>
    <row r="344" spans="1:13" x14ac:dyDescent="0.25">
      <c r="A344" t="s">
        <v>58</v>
      </c>
      <c r="B344" t="str">
        <f t="shared" si="10"/>
        <v>2010</v>
      </c>
      <c r="C344" t="s">
        <v>11</v>
      </c>
      <c r="D344" t="s">
        <v>16</v>
      </c>
      <c r="E344" t="s">
        <v>13</v>
      </c>
      <c r="F344">
        <v>44789</v>
      </c>
      <c r="G344">
        <v>0</v>
      </c>
      <c r="H344">
        <v>0</v>
      </c>
      <c r="I344">
        <v>0</v>
      </c>
      <c r="J344">
        <v>27238.507713999999</v>
      </c>
      <c r="K344">
        <v>0.62183100000000002</v>
      </c>
      <c r="M344" t="str">
        <f t="shared" si="11"/>
        <v>2010Bricks</v>
      </c>
    </row>
    <row r="345" spans="1:13" x14ac:dyDescent="0.25">
      <c r="A345" t="s">
        <v>58</v>
      </c>
      <c r="B345" t="str">
        <f t="shared" si="10"/>
        <v>2010</v>
      </c>
      <c r="C345" t="s">
        <v>11</v>
      </c>
      <c r="D345" t="s">
        <v>16</v>
      </c>
      <c r="E345" t="s">
        <v>14</v>
      </c>
      <c r="F345">
        <v>469494</v>
      </c>
      <c r="G345">
        <v>0</v>
      </c>
      <c r="H345">
        <v>0</v>
      </c>
      <c r="I345">
        <v>0</v>
      </c>
      <c r="J345">
        <v>28895.081076999999</v>
      </c>
      <c r="K345">
        <v>0.94202300000000005</v>
      </c>
      <c r="M345" t="str">
        <f t="shared" si="11"/>
        <v>2010Bricks</v>
      </c>
    </row>
    <row r="346" spans="1:13" x14ac:dyDescent="0.25">
      <c r="A346" t="s">
        <v>58</v>
      </c>
      <c r="B346" t="str">
        <f t="shared" si="10"/>
        <v>2010</v>
      </c>
      <c r="C346" t="s">
        <v>11</v>
      </c>
      <c r="D346" t="s">
        <v>16</v>
      </c>
      <c r="E346" t="s">
        <v>15</v>
      </c>
      <c r="F346">
        <v>4083</v>
      </c>
      <c r="G346">
        <v>0</v>
      </c>
      <c r="H346">
        <v>0</v>
      </c>
      <c r="I346">
        <v>0</v>
      </c>
      <c r="J346">
        <v>53495.229073000002</v>
      </c>
      <c r="K346">
        <v>7.0912000000000003E-2</v>
      </c>
      <c r="M346" t="str">
        <f t="shared" si="11"/>
        <v>2010Bricks</v>
      </c>
    </row>
    <row r="347" spans="1:13" x14ac:dyDescent="0.25">
      <c r="A347" t="s">
        <v>58</v>
      </c>
      <c r="B347" t="str">
        <f t="shared" si="10"/>
        <v>2010</v>
      </c>
      <c r="C347" t="s">
        <v>11</v>
      </c>
      <c r="D347" t="s">
        <v>17</v>
      </c>
      <c r="E347" t="s">
        <v>13</v>
      </c>
      <c r="F347">
        <v>164578</v>
      </c>
      <c r="G347">
        <v>0</v>
      </c>
      <c r="H347">
        <v>0</v>
      </c>
      <c r="I347">
        <v>0</v>
      </c>
      <c r="J347">
        <v>32184.340351999999</v>
      </c>
      <c r="K347">
        <v>0.83643000000000001</v>
      </c>
      <c r="M347" t="str">
        <f t="shared" si="11"/>
        <v>2010Concrete</v>
      </c>
    </row>
    <row r="348" spans="1:13" x14ac:dyDescent="0.25">
      <c r="A348" t="s">
        <v>58</v>
      </c>
      <c r="B348" t="str">
        <f t="shared" si="10"/>
        <v>2010</v>
      </c>
      <c r="C348" t="s">
        <v>11</v>
      </c>
      <c r="D348" t="s">
        <v>17</v>
      </c>
      <c r="E348" t="s">
        <v>14</v>
      </c>
      <c r="F348">
        <v>2086168</v>
      </c>
      <c r="G348">
        <v>0</v>
      </c>
      <c r="H348">
        <v>0</v>
      </c>
      <c r="I348">
        <v>0</v>
      </c>
      <c r="J348">
        <v>26284.423114000001</v>
      </c>
      <c r="K348">
        <v>0.98755700000000002</v>
      </c>
      <c r="M348" t="str">
        <f t="shared" si="11"/>
        <v>2010Concrete</v>
      </c>
    </row>
    <row r="349" spans="1:13" x14ac:dyDescent="0.25">
      <c r="A349" t="s">
        <v>58</v>
      </c>
      <c r="B349" t="str">
        <f t="shared" si="10"/>
        <v>2010</v>
      </c>
      <c r="C349" t="s">
        <v>11</v>
      </c>
      <c r="D349" t="s">
        <v>17</v>
      </c>
      <c r="E349" t="s">
        <v>15</v>
      </c>
      <c r="F349">
        <v>188152</v>
      </c>
      <c r="G349">
        <v>0</v>
      </c>
      <c r="H349">
        <v>0</v>
      </c>
      <c r="I349">
        <v>0</v>
      </c>
      <c r="J349">
        <v>434.32534500000003</v>
      </c>
      <c r="K349">
        <v>0.99769600000000003</v>
      </c>
      <c r="M349" t="str">
        <f t="shared" si="11"/>
        <v>2010Concrete</v>
      </c>
    </row>
    <row r="350" spans="1:13" x14ac:dyDescent="0.25">
      <c r="A350" t="s">
        <v>58</v>
      </c>
      <c r="B350" t="str">
        <f t="shared" si="10"/>
        <v>2010</v>
      </c>
      <c r="C350" t="s">
        <v>11</v>
      </c>
      <c r="D350" t="s">
        <v>18</v>
      </c>
      <c r="E350" t="s">
        <v>13</v>
      </c>
      <c r="F350">
        <v>5</v>
      </c>
      <c r="G350">
        <v>0</v>
      </c>
      <c r="H350">
        <v>0</v>
      </c>
      <c r="I350">
        <v>0</v>
      </c>
      <c r="J350">
        <v>22466.778150999999</v>
      </c>
      <c r="K350">
        <v>2.22E-4</v>
      </c>
      <c r="M350" t="str">
        <f t="shared" si="11"/>
        <v>2010Plaster</v>
      </c>
    </row>
    <row r="351" spans="1:13" x14ac:dyDescent="0.25">
      <c r="A351" t="s">
        <v>58</v>
      </c>
      <c r="B351" t="str">
        <f t="shared" si="10"/>
        <v>2010</v>
      </c>
      <c r="C351" t="s">
        <v>11</v>
      </c>
      <c r="D351" t="s">
        <v>18</v>
      </c>
      <c r="E351" t="s">
        <v>14</v>
      </c>
      <c r="F351">
        <v>27200</v>
      </c>
      <c r="G351">
        <v>0</v>
      </c>
      <c r="H351">
        <v>0</v>
      </c>
      <c r="I351">
        <v>0</v>
      </c>
      <c r="J351">
        <v>15623.332073</v>
      </c>
      <c r="K351">
        <v>0.63516700000000004</v>
      </c>
      <c r="M351" t="str">
        <f t="shared" si="11"/>
        <v>2010Plaster</v>
      </c>
    </row>
    <row r="352" spans="1:13" x14ac:dyDescent="0.25">
      <c r="A352" t="s">
        <v>58</v>
      </c>
      <c r="B352" t="str">
        <f t="shared" si="10"/>
        <v>2010</v>
      </c>
      <c r="C352" t="s">
        <v>11</v>
      </c>
      <c r="D352" t="s">
        <v>18</v>
      </c>
      <c r="E352" t="s">
        <v>15</v>
      </c>
      <c r="F352">
        <v>0</v>
      </c>
      <c r="G352">
        <v>0</v>
      </c>
      <c r="H352">
        <v>0</v>
      </c>
      <c r="I352">
        <v>0</v>
      </c>
      <c r="J352">
        <v>4824.0396389999996</v>
      </c>
      <c r="K352">
        <v>0</v>
      </c>
      <c r="M352" t="str">
        <f t="shared" si="11"/>
        <v>2010Plaster</v>
      </c>
    </row>
    <row r="353" spans="1:13" x14ac:dyDescent="0.25">
      <c r="A353" t="s">
        <v>58</v>
      </c>
      <c r="B353" t="str">
        <f t="shared" si="10"/>
        <v>2010</v>
      </c>
      <c r="C353" t="s">
        <v>11</v>
      </c>
      <c r="D353" t="s">
        <v>45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14211.752963999999</v>
      </c>
      <c r="K353">
        <v>0</v>
      </c>
      <c r="M353" t="str">
        <f t="shared" si="11"/>
        <v>2010Rubble</v>
      </c>
    </row>
    <row r="354" spans="1:13" x14ac:dyDescent="0.25">
      <c r="A354" t="s">
        <v>58</v>
      </c>
      <c r="B354" t="str">
        <f t="shared" si="10"/>
        <v>2010</v>
      </c>
      <c r="C354" t="s">
        <v>11</v>
      </c>
      <c r="D354" t="s">
        <v>45</v>
      </c>
      <c r="E354" t="s">
        <v>14</v>
      </c>
      <c r="F354">
        <v>81740</v>
      </c>
      <c r="G354">
        <v>0</v>
      </c>
      <c r="H354">
        <v>0</v>
      </c>
      <c r="I354">
        <v>0</v>
      </c>
      <c r="J354">
        <v>9945.4968750000007</v>
      </c>
      <c r="K354">
        <v>0.89152500000000001</v>
      </c>
      <c r="M354" t="str">
        <f t="shared" si="11"/>
        <v>2010Rubble</v>
      </c>
    </row>
    <row r="355" spans="1:13" x14ac:dyDescent="0.25">
      <c r="A355" t="s">
        <v>58</v>
      </c>
      <c r="B355" t="str">
        <f t="shared" si="10"/>
        <v>2010</v>
      </c>
      <c r="C355" t="s">
        <v>11</v>
      </c>
      <c r="D355" t="s">
        <v>45</v>
      </c>
      <c r="E355" t="s">
        <v>15</v>
      </c>
      <c r="F355">
        <v>0</v>
      </c>
      <c r="G355">
        <v>0</v>
      </c>
      <c r="H355">
        <v>0</v>
      </c>
      <c r="I355">
        <v>0</v>
      </c>
      <c r="J355">
        <v>3258.594137</v>
      </c>
      <c r="K355">
        <v>0</v>
      </c>
      <c r="M355" t="str">
        <f t="shared" si="11"/>
        <v>2010Rubble</v>
      </c>
    </row>
    <row r="356" spans="1:13" x14ac:dyDescent="0.25">
      <c r="A356" t="s">
        <v>58</v>
      </c>
      <c r="B356" t="str">
        <f t="shared" si="10"/>
        <v>2010</v>
      </c>
      <c r="C356" t="s">
        <v>11</v>
      </c>
      <c r="D356" t="s">
        <v>19</v>
      </c>
      <c r="E356" t="s">
        <v>13</v>
      </c>
      <c r="F356">
        <v>24000</v>
      </c>
      <c r="G356">
        <v>0</v>
      </c>
      <c r="H356">
        <v>0</v>
      </c>
      <c r="I356">
        <v>0</v>
      </c>
      <c r="J356">
        <v>108093.515293</v>
      </c>
      <c r="K356">
        <v>0.18168899999999999</v>
      </c>
      <c r="M356" t="str">
        <f t="shared" si="11"/>
        <v>2010Soil and natural materials</v>
      </c>
    </row>
    <row r="357" spans="1:13" x14ac:dyDescent="0.25">
      <c r="A357" t="s">
        <v>58</v>
      </c>
      <c r="B357" t="str">
        <f t="shared" si="10"/>
        <v>2010</v>
      </c>
      <c r="C357" t="s">
        <v>11</v>
      </c>
      <c r="D357" t="s">
        <v>19</v>
      </c>
      <c r="E357" t="s">
        <v>14</v>
      </c>
      <c r="F357">
        <v>534951</v>
      </c>
      <c r="G357">
        <v>0</v>
      </c>
      <c r="H357">
        <v>0</v>
      </c>
      <c r="I357">
        <v>0</v>
      </c>
      <c r="J357">
        <v>740993.06605400005</v>
      </c>
      <c r="K357">
        <v>0.41925800000000002</v>
      </c>
      <c r="M357" t="str">
        <f t="shared" si="11"/>
        <v>2010Soil and natural materials</v>
      </c>
    </row>
    <row r="358" spans="1:13" x14ac:dyDescent="0.25">
      <c r="A358" t="s">
        <v>58</v>
      </c>
      <c r="B358" t="str">
        <f t="shared" si="10"/>
        <v>2010</v>
      </c>
      <c r="C358" t="s">
        <v>11</v>
      </c>
      <c r="D358" t="s">
        <v>19</v>
      </c>
      <c r="E358" t="s">
        <v>15</v>
      </c>
      <c r="F358">
        <v>2000</v>
      </c>
      <c r="G358">
        <v>0</v>
      </c>
      <c r="H358">
        <v>0</v>
      </c>
      <c r="I358">
        <v>0</v>
      </c>
      <c r="J358">
        <v>16980.412509000002</v>
      </c>
      <c r="K358">
        <v>0.10537100000000001</v>
      </c>
      <c r="M358" t="str">
        <f t="shared" si="11"/>
        <v>2010Soil and natural materials</v>
      </c>
    </row>
    <row r="359" spans="1:13" x14ac:dyDescent="0.25">
      <c r="A359" t="s">
        <v>58</v>
      </c>
      <c r="B359" t="str">
        <f t="shared" si="10"/>
        <v>2010</v>
      </c>
      <c r="C359" t="s">
        <v>20</v>
      </c>
      <c r="D359" t="s">
        <v>21</v>
      </c>
      <c r="E359" t="s">
        <v>13</v>
      </c>
      <c r="F359">
        <v>28301</v>
      </c>
      <c r="G359">
        <v>0</v>
      </c>
      <c r="H359">
        <v>0</v>
      </c>
      <c r="I359">
        <v>0</v>
      </c>
      <c r="J359">
        <v>28361.971717</v>
      </c>
      <c r="K359">
        <v>0.49946099999999999</v>
      </c>
      <c r="M359" t="str">
        <f t="shared" si="11"/>
        <v>2010Container glass</v>
      </c>
    </row>
    <row r="360" spans="1:13" x14ac:dyDescent="0.25">
      <c r="A360" t="s">
        <v>58</v>
      </c>
      <c r="B360" t="str">
        <f t="shared" si="10"/>
        <v>2010</v>
      </c>
      <c r="C360" t="s">
        <v>20</v>
      </c>
      <c r="D360" t="s">
        <v>21</v>
      </c>
      <c r="E360" t="s">
        <v>14</v>
      </c>
      <c r="F360">
        <v>0</v>
      </c>
      <c r="G360">
        <v>0</v>
      </c>
      <c r="H360">
        <v>0</v>
      </c>
      <c r="I360">
        <v>0</v>
      </c>
      <c r="J360">
        <v>687.29825600000004</v>
      </c>
      <c r="K360">
        <v>0</v>
      </c>
      <c r="M360" t="str">
        <f t="shared" si="11"/>
        <v>2010Container glass</v>
      </c>
    </row>
    <row r="361" spans="1:13" x14ac:dyDescent="0.25">
      <c r="A361" t="s">
        <v>58</v>
      </c>
      <c r="B361" t="str">
        <f t="shared" si="10"/>
        <v>2010</v>
      </c>
      <c r="C361" t="s">
        <v>20</v>
      </c>
      <c r="D361" t="s">
        <v>21</v>
      </c>
      <c r="E361" t="s">
        <v>15</v>
      </c>
      <c r="F361">
        <v>108748</v>
      </c>
      <c r="G361">
        <v>0</v>
      </c>
      <c r="H361">
        <v>0</v>
      </c>
      <c r="I361">
        <v>0</v>
      </c>
      <c r="J361">
        <v>42694.775607000003</v>
      </c>
      <c r="K361">
        <v>0.71807900000000002</v>
      </c>
      <c r="M361" t="str">
        <f t="shared" si="11"/>
        <v>2010Container glass</v>
      </c>
    </row>
    <row r="362" spans="1:13" x14ac:dyDescent="0.25">
      <c r="A362" t="s">
        <v>58</v>
      </c>
      <c r="B362" t="str">
        <f t="shared" si="10"/>
        <v>2010</v>
      </c>
      <c r="C362" t="s">
        <v>20</v>
      </c>
      <c r="D362" t="s">
        <v>22</v>
      </c>
      <c r="E362" t="s">
        <v>13</v>
      </c>
      <c r="F362">
        <v>2950</v>
      </c>
      <c r="G362">
        <v>0</v>
      </c>
      <c r="H362">
        <v>0</v>
      </c>
      <c r="I362">
        <v>0</v>
      </c>
      <c r="J362">
        <v>13919.982173</v>
      </c>
      <c r="K362">
        <v>0.17486599999999999</v>
      </c>
      <c r="M362" t="str">
        <f t="shared" si="11"/>
        <v>2010Other glass</v>
      </c>
    </row>
    <row r="363" spans="1:13" x14ac:dyDescent="0.25">
      <c r="A363" t="s">
        <v>58</v>
      </c>
      <c r="B363" t="str">
        <f t="shared" si="10"/>
        <v>2010</v>
      </c>
      <c r="C363" t="s">
        <v>20</v>
      </c>
      <c r="D363" t="s">
        <v>22</v>
      </c>
      <c r="E363" t="s">
        <v>14</v>
      </c>
      <c r="F363">
        <v>16118</v>
      </c>
      <c r="G363">
        <v>0</v>
      </c>
      <c r="H363">
        <v>0</v>
      </c>
      <c r="I363">
        <v>0</v>
      </c>
      <c r="J363">
        <v>3353.211898</v>
      </c>
      <c r="K363">
        <v>0.82778600000000002</v>
      </c>
      <c r="M363" t="str">
        <f t="shared" si="11"/>
        <v>2010Other glass</v>
      </c>
    </row>
    <row r="364" spans="1:13" x14ac:dyDescent="0.25">
      <c r="A364" t="s">
        <v>58</v>
      </c>
      <c r="B364" t="str">
        <f t="shared" si="10"/>
        <v>2010</v>
      </c>
      <c r="C364" t="s">
        <v>20</v>
      </c>
      <c r="D364" t="s">
        <v>22</v>
      </c>
      <c r="E364" t="s">
        <v>15</v>
      </c>
      <c r="F364">
        <v>0</v>
      </c>
      <c r="G364">
        <v>0</v>
      </c>
      <c r="H364">
        <v>0</v>
      </c>
      <c r="I364">
        <v>0</v>
      </c>
      <c r="J364">
        <v>42277.847941</v>
      </c>
      <c r="K364">
        <v>0</v>
      </c>
      <c r="M364" t="str">
        <f t="shared" si="11"/>
        <v>2010Other glass</v>
      </c>
    </row>
    <row r="365" spans="1:13" x14ac:dyDescent="0.25">
      <c r="A365" t="s">
        <v>58</v>
      </c>
      <c r="B365" t="str">
        <f t="shared" si="10"/>
        <v>2010</v>
      </c>
      <c r="C365" t="s">
        <v>23</v>
      </c>
      <c r="D365" t="s">
        <v>24</v>
      </c>
      <c r="E365" t="s">
        <v>13</v>
      </c>
      <c r="F365">
        <v>5046</v>
      </c>
      <c r="G365">
        <v>0</v>
      </c>
      <c r="H365">
        <v>0</v>
      </c>
      <c r="I365">
        <v>0</v>
      </c>
      <c r="J365">
        <v>17606.131405</v>
      </c>
      <c r="K365">
        <v>0.22276000000000001</v>
      </c>
      <c r="M365" t="str">
        <f t="shared" si="11"/>
        <v>2010Aluminium</v>
      </c>
    </row>
    <row r="366" spans="1:13" x14ac:dyDescent="0.25">
      <c r="A366" t="s">
        <v>58</v>
      </c>
      <c r="B366" t="str">
        <f t="shared" si="10"/>
        <v>2010</v>
      </c>
      <c r="C366" t="s">
        <v>23</v>
      </c>
      <c r="D366" t="s">
        <v>24</v>
      </c>
      <c r="E366" t="s">
        <v>14</v>
      </c>
      <c r="F366">
        <v>0</v>
      </c>
      <c r="G366">
        <v>0</v>
      </c>
      <c r="H366">
        <v>0</v>
      </c>
      <c r="I366">
        <v>0</v>
      </c>
      <c r="J366">
        <v>3961.1702220000002</v>
      </c>
      <c r="K366">
        <v>0</v>
      </c>
      <c r="M366" t="str">
        <f t="shared" si="11"/>
        <v>2010Aluminium</v>
      </c>
    </row>
    <row r="367" spans="1:13" x14ac:dyDescent="0.25">
      <c r="A367" t="s">
        <v>58</v>
      </c>
      <c r="B367" t="str">
        <f t="shared" si="10"/>
        <v>2010</v>
      </c>
      <c r="C367" t="s">
        <v>23</v>
      </c>
      <c r="D367" t="s">
        <v>24</v>
      </c>
      <c r="E367" t="s">
        <v>15</v>
      </c>
      <c r="F367">
        <v>454</v>
      </c>
      <c r="G367">
        <v>0</v>
      </c>
      <c r="H367">
        <v>0</v>
      </c>
      <c r="I367">
        <v>0</v>
      </c>
      <c r="J367">
        <v>23048.229702000001</v>
      </c>
      <c r="K367">
        <v>1.9317000000000001E-2</v>
      </c>
      <c r="M367" t="str">
        <f t="shared" si="11"/>
        <v>2010Aluminium</v>
      </c>
    </row>
    <row r="368" spans="1:13" x14ac:dyDescent="0.25">
      <c r="A368" t="s">
        <v>58</v>
      </c>
      <c r="B368" t="str">
        <f t="shared" si="10"/>
        <v>2010</v>
      </c>
      <c r="C368" t="s">
        <v>23</v>
      </c>
      <c r="D368" t="s">
        <v>25</v>
      </c>
      <c r="E368" t="s">
        <v>13</v>
      </c>
      <c r="F368">
        <v>631049</v>
      </c>
      <c r="G368">
        <v>0</v>
      </c>
      <c r="H368">
        <v>0</v>
      </c>
      <c r="I368">
        <v>0</v>
      </c>
      <c r="J368">
        <v>57223.825392999999</v>
      </c>
      <c r="K368">
        <v>0.91685799999999995</v>
      </c>
      <c r="M368" t="str">
        <f t="shared" si="11"/>
        <v>2010Ferrous</v>
      </c>
    </row>
    <row r="369" spans="1:13" x14ac:dyDescent="0.25">
      <c r="A369" t="s">
        <v>58</v>
      </c>
      <c r="B369" t="str">
        <f t="shared" si="10"/>
        <v>2010</v>
      </c>
      <c r="C369" t="s">
        <v>23</v>
      </c>
      <c r="D369" t="s">
        <v>25</v>
      </c>
      <c r="E369" t="s">
        <v>14</v>
      </c>
      <c r="F369">
        <v>55202</v>
      </c>
      <c r="G369">
        <v>0</v>
      </c>
      <c r="H369">
        <v>0</v>
      </c>
      <c r="I369">
        <v>0</v>
      </c>
      <c r="J369">
        <v>16962.267861</v>
      </c>
      <c r="K369">
        <v>0.76494899999999999</v>
      </c>
      <c r="M369" t="str">
        <f t="shared" si="11"/>
        <v>2010Ferrous</v>
      </c>
    </row>
    <row r="370" spans="1:13" x14ac:dyDescent="0.25">
      <c r="A370" t="s">
        <v>58</v>
      </c>
      <c r="B370" t="str">
        <f t="shared" si="10"/>
        <v>2010</v>
      </c>
      <c r="C370" t="s">
        <v>23</v>
      </c>
      <c r="D370" t="s">
        <v>25</v>
      </c>
      <c r="E370" t="s">
        <v>15</v>
      </c>
      <c r="F370">
        <v>255333.32</v>
      </c>
      <c r="G370">
        <v>0</v>
      </c>
      <c r="H370">
        <v>0</v>
      </c>
      <c r="I370">
        <v>0</v>
      </c>
      <c r="J370">
        <v>38716.372678</v>
      </c>
      <c r="K370">
        <v>0.86833300000000002</v>
      </c>
      <c r="M370" t="str">
        <f t="shared" si="11"/>
        <v>2010Ferrous</v>
      </c>
    </row>
    <row r="371" spans="1:13" x14ac:dyDescent="0.25">
      <c r="A371" t="s">
        <v>58</v>
      </c>
      <c r="B371" t="str">
        <f t="shared" si="10"/>
        <v>2010</v>
      </c>
      <c r="C371" t="s">
        <v>23</v>
      </c>
      <c r="D371" t="s">
        <v>26</v>
      </c>
      <c r="E371" t="s">
        <v>13</v>
      </c>
      <c r="F371">
        <v>41790</v>
      </c>
      <c r="G371">
        <v>0</v>
      </c>
      <c r="H371">
        <v>0</v>
      </c>
      <c r="I371">
        <v>0</v>
      </c>
      <c r="J371">
        <v>0</v>
      </c>
      <c r="K371">
        <v>1</v>
      </c>
      <c r="M371" t="str">
        <f t="shared" si="11"/>
        <v>2010Other metals</v>
      </c>
    </row>
    <row r="372" spans="1:13" x14ac:dyDescent="0.25">
      <c r="A372" t="s">
        <v>58</v>
      </c>
      <c r="B372" t="str">
        <f t="shared" si="10"/>
        <v>2010</v>
      </c>
      <c r="C372" t="s">
        <v>23</v>
      </c>
      <c r="D372" t="s">
        <v>26</v>
      </c>
      <c r="E372" t="s">
        <v>14</v>
      </c>
      <c r="F372">
        <v>53891</v>
      </c>
      <c r="G372">
        <v>0</v>
      </c>
      <c r="H372">
        <v>0</v>
      </c>
      <c r="I372">
        <v>0</v>
      </c>
      <c r="J372">
        <v>0</v>
      </c>
      <c r="K372">
        <v>1</v>
      </c>
      <c r="M372" t="str">
        <f t="shared" si="11"/>
        <v>2010Other metals</v>
      </c>
    </row>
    <row r="373" spans="1:13" x14ac:dyDescent="0.25">
      <c r="A373" t="s">
        <v>58</v>
      </c>
      <c r="B373" t="str">
        <f t="shared" si="10"/>
        <v>2010</v>
      </c>
      <c r="C373" t="s">
        <v>23</v>
      </c>
      <c r="D373" t="s">
        <v>26</v>
      </c>
      <c r="E373" t="s">
        <v>15</v>
      </c>
      <c r="F373">
        <v>9671</v>
      </c>
      <c r="G373">
        <v>0</v>
      </c>
      <c r="H373">
        <v>0</v>
      </c>
      <c r="I373">
        <v>0</v>
      </c>
      <c r="J373">
        <v>0</v>
      </c>
      <c r="K373">
        <v>1</v>
      </c>
      <c r="M373" t="str">
        <f t="shared" si="11"/>
        <v>2010Other metals</v>
      </c>
    </row>
    <row r="374" spans="1:13" x14ac:dyDescent="0.25">
      <c r="A374" t="s">
        <v>58</v>
      </c>
      <c r="B374" t="str">
        <f t="shared" si="10"/>
        <v>2010</v>
      </c>
      <c r="C374" t="s">
        <v>27</v>
      </c>
      <c r="D374" t="s">
        <v>28</v>
      </c>
      <c r="E374" t="s">
        <v>13</v>
      </c>
      <c r="F374">
        <v>31971</v>
      </c>
      <c r="G374">
        <v>0</v>
      </c>
      <c r="H374">
        <v>0</v>
      </c>
      <c r="I374">
        <v>0</v>
      </c>
      <c r="J374">
        <v>249885.46645899999</v>
      </c>
      <c r="K374">
        <v>0.11343</v>
      </c>
      <c r="M374" t="str">
        <f t="shared" si="11"/>
        <v>2010Food organics</v>
      </c>
    </row>
    <row r="375" spans="1:13" x14ac:dyDescent="0.25">
      <c r="A375" t="s">
        <v>58</v>
      </c>
      <c r="B375" t="str">
        <f t="shared" si="10"/>
        <v>2010</v>
      </c>
      <c r="C375" t="s">
        <v>27</v>
      </c>
      <c r="D375" t="s">
        <v>28</v>
      </c>
      <c r="E375" t="s">
        <v>14</v>
      </c>
      <c r="F375">
        <v>0</v>
      </c>
      <c r="G375">
        <v>0</v>
      </c>
      <c r="H375">
        <v>0</v>
      </c>
      <c r="I375">
        <v>0</v>
      </c>
      <c r="J375">
        <v>3059.3692930000002</v>
      </c>
      <c r="K375">
        <v>0</v>
      </c>
      <c r="M375" t="str">
        <f t="shared" si="11"/>
        <v>2010Food organics</v>
      </c>
    </row>
    <row r="376" spans="1:13" x14ac:dyDescent="0.25">
      <c r="A376" t="s">
        <v>58</v>
      </c>
      <c r="B376" t="str">
        <f t="shared" si="10"/>
        <v>2010</v>
      </c>
      <c r="C376" t="s">
        <v>27</v>
      </c>
      <c r="D376" t="s">
        <v>28</v>
      </c>
      <c r="E376" t="s">
        <v>15</v>
      </c>
      <c r="F376">
        <v>0</v>
      </c>
      <c r="G376">
        <v>0</v>
      </c>
      <c r="H376">
        <v>0</v>
      </c>
      <c r="I376">
        <v>0</v>
      </c>
      <c r="J376">
        <v>700413.41637800005</v>
      </c>
      <c r="K376">
        <v>0</v>
      </c>
      <c r="M376" t="str">
        <f t="shared" si="11"/>
        <v>2010Food organics</v>
      </c>
    </row>
    <row r="377" spans="1:13" x14ac:dyDescent="0.25">
      <c r="A377" t="s">
        <v>58</v>
      </c>
      <c r="B377" t="str">
        <f t="shared" si="10"/>
        <v>2010</v>
      </c>
      <c r="C377" t="s">
        <v>27</v>
      </c>
      <c r="D377" t="s">
        <v>29</v>
      </c>
      <c r="E377" t="s">
        <v>13</v>
      </c>
      <c r="F377">
        <v>43673</v>
      </c>
      <c r="G377">
        <v>0</v>
      </c>
      <c r="H377">
        <v>0</v>
      </c>
      <c r="I377">
        <v>0</v>
      </c>
      <c r="J377">
        <v>62983.678491999999</v>
      </c>
      <c r="K377">
        <v>0.409472</v>
      </c>
      <c r="M377" t="str">
        <f t="shared" si="11"/>
        <v>2010Garden organics</v>
      </c>
    </row>
    <row r="378" spans="1:13" x14ac:dyDescent="0.25">
      <c r="A378" t="s">
        <v>58</v>
      </c>
      <c r="B378" t="str">
        <f t="shared" si="10"/>
        <v>2010</v>
      </c>
      <c r="C378" t="s">
        <v>27</v>
      </c>
      <c r="D378" t="s">
        <v>29</v>
      </c>
      <c r="E378" t="s">
        <v>14</v>
      </c>
      <c r="F378">
        <v>12</v>
      </c>
      <c r="G378">
        <v>0</v>
      </c>
      <c r="H378">
        <v>0</v>
      </c>
      <c r="I378">
        <v>0</v>
      </c>
      <c r="J378">
        <v>22053.552643999999</v>
      </c>
      <c r="K378">
        <v>5.4299999999999997E-4</v>
      </c>
      <c r="M378" t="str">
        <f t="shared" si="11"/>
        <v>2010Garden organics</v>
      </c>
    </row>
    <row r="379" spans="1:13" x14ac:dyDescent="0.25">
      <c r="A379" t="s">
        <v>58</v>
      </c>
      <c r="B379" t="str">
        <f t="shared" si="10"/>
        <v>2010</v>
      </c>
      <c r="C379" t="s">
        <v>27</v>
      </c>
      <c r="D379" t="s">
        <v>29</v>
      </c>
      <c r="E379" t="s">
        <v>15</v>
      </c>
      <c r="F379">
        <v>340432</v>
      </c>
      <c r="G379">
        <v>0</v>
      </c>
      <c r="H379">
        <v>0</v>
      </c>
      <c r="I379">
        <v>0</v>
      </c>
      <c r="J379">
        <v>110985.460869</v>
      </c>
      <c r="K379">
        <v>0.75414000000000003</v>
      </c>
      <c r="M379" t="str">
        <f t="shared" si="11"/>
        <v>2010Garden organics</v>
      </c>
    </row>
    <row r="380" spans="1:13" x14ac:dyDescent="0.25">
      <c r="A380" t="s">
        <v>58</v>
      </c>
      <c r="B380" t="str">
        <f t="shared" si="10"/>
        <v>2010</v>
      </c>
      <c r="C380" t="s">
        <v>27</v>
      </c>
      <c r="D380" t="s">
        <v>30</v>
      </c>
      <c r="E380" t="s">
        <v>13</v>
      </c>
      <c r="F380">
        <v>52149</v>
      </c>
      <c r="G380">
        <v>0</v>
      </c>
      <c r="H380">
        <v>0</v>
      </c>
      <c r="I380">
        <v>0</v>
      </c>
      <c r="J380">
        <v>31090.794205999999</v>
      </c>
      <c r="K380">
        <v>0.62649100000000002</v>
      </c>
      <c r="M380" t="str">
        <f t="shared" si="11"/>
        <v>2010Other organics</v>
      </c>
    </row>
    <row r="381" spans="1:13" x14ac:dyDescent="0.25">
      <c r="A381" t="s">
        <v>58</v>
      </c>
      <c r="B381" t="str">
        <f t="shared" si="10"/>
        <v>2010</v>
      </c>
      <c r="C381" t="s">
        <v>27</v>
      </c>
      <c r="D381" t="s">
        <v>30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535.60355000000004</v>
      </c>
      <c r="K381">
        <v>0</v>
      </c>
      <c r="M381" t="str">
        <f t="shared" si="11"/>
        <v>2010Other organics</v>
      </c>
    </row>
    <row r="382" spans="1:13" x14ac:dyDescent="0.25">
      <c r="A382" t="s">
        <v>58</v>
      </c>
      <c r="B382" t="str">
        <f t="shared" si="10"/>
        <v>2010</v>
      </c>
      <c r="C382" t="s">
        <v>27</v>
      </c>
      <c r="D382" t="s">
        <v>30</v>
      </c>
      <c r="E382" t="s">
        <v>15</v>
      </c>
      <c r="F382">
        <v>35505</v>
      </c>
      <c r="G382">
        <v>0</v>
      </c>
      <c r="H382">
        <v>0</v>
      </c>
      <c r="I382">
        <v>0</v>
      </c>
      <c r="J382">
        <v>110702.24254399999</v>
      </c>
      <c r="K382">
        <v>0.24284</v>
      </c>
      <c r="M382" t="str">
        <f t="shared" si="11"/>
        <v>2010Other organics</v>
      </c>
    </row>
    <row r="383" spans="1:13" x14ac:dyDescent="0.25">
      <c r="A383" t="s">
        <v>58</v>
      </c>
      <c r="B383" t="str">
        <f t="shared" si="10"/>
        <v>2010</v>
      </c>
      <c r="C383" t="s">
        <v>27</v>
      </c>
      <c r="D383" t="s">
        <v>31</v>
      </c>
      <c r="E383" t="s">
        <v>13</v>
      </c>
      <c r="F383">
        <v>72682</v>
      </c>
      <c r="G383">
        <v>0</v>
      </c>
      <c r="H383">
        <v>0</v>
      </c>
      <c r="I383">
        <v>0</v>
      </c>
      <c r="J383">
        <v>242881.69478600001</v>
      </c>
      <c r="K383">
        <v>0.230324</v>
      </c>
      <c r="M383" t="str">
        <f t="shared" si="11"/>
        <v>2010Wood /timber</v>
      </c>
    </row>
    <row r="384" spans="1:13" x14ac:dyDescent="0.25">
      <c r="A384" t="s">
        <v>58</v>
      </c>
      <c r="B384" t="str">
        <f t="shared" si="10"/>
        <v>2010</v>
      </c>
      <c r="C384" t="s">
        <v>27</v>
      </c>
      <c r="D384" t="s">
        <v>31</v>
      </c>
      <c r="E384" t="s">
        <v>14</v>
      </c>
      <c r="F384">
        <v>59782</v>
      </c>
      <c r="G384">
        <v>0</v>
      </c>
      <c r="H384">
        <v>0</v>
      </c>
      <c r="I384">
        <v>0</v>
      </c>
      <c r="J384">
        <v>120269.29625299999</v>
      </c>
      <c r="K384">
        <v>0.33202700000000002</v>
      </c>
      <c r="M384" t="str">
        <f t="shared" si="11"/>
        <v>2010Wood /timber</v>
      </c>
    </row>
    <row r="385" spans="1:13" x14ac:dyDescent="0.25">
      <c r="A385" t="s">
        <v>58</v>
      </c>
      <c r="B385" t="str">
        <f t="shared" si="10"/>
        <v>2010</v>
      </c>
      <c r="C385" t="s">
        <v>27</v>
      </c>
      <c r="D385" t="s">
        <v>31</v>
      </c>
      <c r="E385" t="s">
        <v>15</v>
      </c>
      <c r="F385">
        <v>30459.599999999999</v>
      </c>
      <c r="G385">
        <v>0</v>
      </c>
      <c r="H385">
        <v>0</v>
      </c>
      <c r="I385">
        <v>0</v>
      </c>
      <c r="J385">
        <v>30976.507851999999</v>
      </c>
      <c r="K385">
        <v>0.49579299999999998</v>
      </c>
      <c r="M385" t="str">
        <f t="shared" si="11"/>
        <v>2010Wood /timber</v>
      </c>
    </row>
    <row r="386" spans="1:13" x14ac:dyDescent="0.25">
      <c r="A386" t="s">
        <v>58</v>
      </c>
      <c r="B386" t="str">
        <f t="shared" si="10"/>
        <v>2010</v>
      </c>
      <c r="C386" t="s">
        <v>32</v>
      </c>
      <c r="D386" t="s">
        <v>33</v>
      </c>
      <c r="E386" t="s">
        <v>13</v>
      </c>
      <c r="F386">
        <v>130996</v>
      </c>
      <c r="G386">
        <v>0</v>
      </c>
      <c r="H386">
        <v>0</v>
      </c>
      <c r="I386">
        <v>0</v>
      </c>
      <c r="J386">
        <v>81010.078655999998</v>
      </c>
      <c r="K386">
        <v>0.61788699999999996</v>
      </c>
      <c r="M386" t="str">
        <f t="shared" si="11"/>
        <v>2010Cardboard</v>
      </c>
    </row>
    <row r="387" spans="1:13" x14ac:dyDescent="0.25">
      <c r="A387" t="s">
        <v>58</v>
      </c>
      <c r="B387" t="str">
        <f t="shared" ref="B387:B450" si="12">RIGHT(A387,4)</f>
        <v>2010</v>
      </c>
      <c r="C387" t="s">
        <v>32</v>
      </c>
      <c r="D387" t="s">
        <v>33</v>
      </c>
      <c r="E387" t="s">
        <v>14</v>
      </c>
      <c r="F387">
        <v>9</v>
      </c>
      <c r="G387">
        <v>0</v>
      </c>
      <c r="H387">
        <v>0</v>
      </c>
      <c r="I387">
        <v>0</v>
      </c>
      <c r="J387">
        <v>4404.0112300000001</v>
      </c>
      <c r="K387">
        <v>2.039E-3</v>
      </c>
      <c r="M387" t="str">
        <f t="shared" ref="M387:M450" si="13">_xlfn.TEXTJOIN("",FALSE,B387,D387)</f>
        <v>2010Cardboard</v>
      </c>
    </row>
    <row r="388" spans="1:13" x14ac:dyDescent="0.25">
      <c r="A388" t="s">
        <v>58</v>
      </c>
      <c r="B388" t="str">
        <f t="shared" si="12"/>
        <v>2010</v>
      </c>
      <c r="C388" t="s">
        <v>32</v>
      </c>
      <c r="D388" t="s">
        <v>33</v>
      </c>
      <c r="E388" t="s">
        <v>15</v>
      </c>
      <c r="F388">
        <v>61298.92</v>
      </c>
      <c r="G388">
        <v>0</v>
      </c>
      <c r="H388">
        <v>0</v>
      </c>
      <c r="I388">
        <v>0</v>
      </c>
      <c r="J388">
        <v>40685.999733999997</v>
      </c>
      <c r="K388">
        <v>0.60105799999999998</v>
      </c>
      <c r="M388" t="str">
        <f t="shared" si="13"/>
        <v>2010Cardboard</v>
      </c>
    </row>
    <row r="389" spans="1:13" x14ac:dyDescent="0.25">
      <c r="A389" t="s">
        <v>58</v>
      </c>
      <c r="B389" t="str">
        <f t="shared" si="12"/>
        <v>2010</v>
      </c>
      <c r="C389" t="s">
        <v>32</v>
      </c>
      <c r="D389" t="s">
        <v>46</v>
      </c>
      <c r="E389" t="s">
        <v>13</v>
      </c>
      <c r="F389">
        <v>0</v>
      </c>
      <c r="G389">
        <v>0</v>
      </c>
      <c r="H389">
        <v>0</v>
      </c>
      <c r="I389">
        <v>0</v>
      </c>
      <c r="J389">
        <v>29262.44081</v>
      </c>
      <c r="K389">
        <v>0</v>
      </c>
      <c r="M389" t="str">
        <f t="shared" si="13"/>
        <v>2010Liquidpaperboard</v>
      </c>
    </row>
    <row r="390" spans="1:13" x14ac:dyDescent="0.25">
      <c r="A390" t="s">
        <v>58</v>
      </c>
      <c r="B390" t="str">
        <f t="shared" si="12"/>
        <v>2010</v>
      </c>
      <c r="C390" t="s">
        <v>32</v>
      </c>
      <c r="D390" t="s">
        <v>46</v>
      </c>
      <c r="E390" t="s">
        <v>14</v>
      </c>
      <c r="F390">
        <v>0</v>
      </c>
      <c r="G390">
        <v>0</v>
      </c>
      <c r="H390">
        <v>0</v>
      </c>
      <c r="I390">
        <v>0</v>
      </c>
      <c r="J390">
        <v>546.79106999999999</v>
      </c>
      <c r="K390">
        <v>0</v>
      </c>
      <c r="M390" t="str">
        <f t="shared" si="13"/>
        <v>2010Liquidpaperboard</v>
      </c>
    </row>
    <row r="391" spans="1:13" x14ac:dyDescent="0.25">
      <c r="A391" t="s">
        <v>58</v>
      </c>
      <c r="B391" t="str">
        <f t="shared" si="12"/>
        <v>2010</v>
      </c>
      <c r="C391" t="s">
        <v>32</v>
      </c>
      <c r="D391" t="s">
        <v>46</v>
      </c>
      <c r="E391" t="s">
        <v>15</v>
      </c>
      <c r="F391">
        <v>0</v>
      </c>
      <c r="G391">
        <v>0</v>
      </c>
      <c r="H391">
        <v>0</v>
      </c>
      <c r="I391">
        <v>0</v>
      </c>
      <c r="J391">
        <v>30891.775160000001</v>
      </c>
      <c r="K391">
        <v>0</v>
      </c>
      <c r="M391" t="str">
        <f t="shared" si="13"/>
        <v>2010Liquidpaperboard</v>
      </c>
    </row>
    <row r="392" spans="1:13" x14ac:dyDescent="0.25">
      <c r="A392" t="s">
        <v>58</v>
      </c>
      <c r="B392" t="str">
        <f t="shared" si="12"/>
        <v>2010</v>
      </c>
      <c r="C392" t="s">
        <v>32</v>
      </c>
      <c r="D392" t="s">
        <v>34</v>
      </c>
      <c r="E392" t="s">
        <v>13</v>
      </c>
      <c r="F392">
        <v>34702</v>
      </c>
      <c r="G392">
        <v>0</v>
      </c>
      <c r="H392">
        <v>0</v>
      </c>
      <c r="I392">
        <v>0</v>
      </c>
      <c r="J392">
        <v>0</v>
      </c>
      <c r="K392">
        <v>1</v>
      </c>
      <c r="M392" t="str">
        <f t="shared" si="13"/>
        <v>2010Newsprint and magazines</v>
      </c>
    </row>
    <row r="393" spans="1:13" x14ac:dyDescent="0.25">
      <c r="A393" t="s">
        <v>58</v>
      </c>
      <c r="B393" t="str">
        <f t="shared" si="12"/>
        <v>2010</v>
      </c>
      <c r="C393" t="s">
        <v>32</v>
      </c>
      <c r="D393" t="s">
        <v>34</v>
      </c>
      <c r="E393" t="s">
        <v>14</v>
      </c>
      <c r="F393">
        <v>0</v>
      </c>
      <c r="G393">
        <v>0</v>
      </c>
      <c r="H393">
        <v>0</v>
      </c>
      <c r="I393">
        <v>0</v>
      </c>
      <c r="J393">
        <v>0</v>
      </c>
      <c r="M393" t="str">
        <f t="shared" si="13"/>
        <v>2010Newsprint and magazines</v>
      </c>
    </row>
    <row r="394" spans="1:13" x14ac:dyDescent="0.25">
      <c r="A394" t="s">
        <v>58</v>
      </c>
      <c r="B394" t="str">
        <f t="shared" si="12"/>
        <v>2010</v>
      </c>
      <c r="C394" t="s">
        <v>32</v>
      </c>
      <c r="D394" t="s">
        <v>34</v>
      </c>
      <c r="E394" t="s">
        <v>15</v>
      </c>
      <c r="F394">
        <v>30751</v>
      </c>
      <c r="G394">
        <v>0</v>
      </c>
      <c r="H394">
        <v>0</v>
      </c>
      <c r="I394">
        <v>0</v>
      </c>
      <c r="J394">
        <v>0</v>
      </c>
      <c r="K394">
        <v>1</v>
      </c>
      <c r="M394" t="str">
        <f t="shared" si="13"/>
        <v>2010Newsprint and magazines</v>
      </c>
    </row>
    <row r="395" spans="1:13" x14ac:dyDescent="0.25">
      <c r="A395" t="s">
        <v>58</v>
      </c>
      <c r="B395" t="str">
        <f t="shared" si="12"/>
        <v>2010</v>
      </c>
      <c r="C395" t="s">
        <v>32</v>
      </c>
      <c r="D395" t="s">
        <v>35</v>
      </c>
      <c r="E395" t="s">
        <v>13</v>
      </c>
      <c r="F395">
        <v>367602</v>
      </c>
      <c r="G395">
        <v>0</v>
      </c>
      <c r="H395">
        <v>0</v>
      </c>
      <c r="I395">
        <v>0</v>
      </c>
      <c r="J395">
        <v>87357.553014999998</v>
      </c>
      <c r="K395">
        <v>0.80798800000000004</v>
      </c>
      <c r="M395" t="str">
        <f t="shared" si="13"/>
        <v>2010Other paper</v>
      </c>
    </row>
    <row r="396" spans="1:13" x14ac:dyDescent="0.25">
      <c r="A396" t="s">
        <v>58</v>
      </c>
      <c r="B396" t="str">
        <f t="shared" si="12"/>
        <v>2010</v>
      </c>
      <c r="C396" t="s">
        <v>32</v>
      </c>
      <c r="D396" t="s">
        <v>35</v>
      </c>
      <c r="E396" t="s">
        <v>14</v>
      </c>
      <c r="F396">
        <v>0</v>
      </c>
      <c r="G396">
        <v>0</v>
      </c>
      <c r="H396">
        <v>0</v>
      </c>
      <c r="I396">
        <v>0</v>
      </c>
      <c r="J396">
        <v>1667.8360279999999</v>
      </c>
      <c r="K396">
        <v>0</v>
      </c>
      <c r="M396" t="str">
        <f t="shared" si="13"/>
        <v>2010Other paper</v>
      </c>
    </row>
    <row r="397" spans="1:13" x14ac:dyDescent="0.25">
      <c r="A397" t="s">
        <v>58</v>
      </c>
      <c r="B397" t="str">
        <f t="shared" si="12"/>
        <v>2010</v>
      </c>
      <c r="C397" t="s">
        <v>32</v>
      </c>
      <c r="D397" t="s">
        <v>35</v>
      </c>
      <c r="E397" t="s">
        <v>15</v>
      </c>
      <c r="F397">
        <v>177554</v>
      </c>
      <c r="G397">
        <v>0</v>
      </c>
      <c r="H397">
        <v>0</v>
      </c>
      <c r="I397">
        <v>0</v>
      </c>
      <c r="J397">
        <v>139008.01740899999</v>
      </c>
      <c r="K397">
        <v>0.56088199999999999</v>
      </c>
      <c r="M397" t="str">
        <f t="shared" si="13"/>
        <v>2010Other paper</v>
      </c>
    </row>
    <row r="398" spans="1:13" x14ac:dyDescent="0.25">
      <c r="A398" t="s">
        <v>58</v>
      </c>
      <c r="B398" t="str">
        <f t="shared" si="12"/>
        <v>2010</v>
      </c>
      <c r="C398" t="s">
        <v>32</v>
      </c>
      <c r="D398" t="s">
        <v>36</v>
      </c>
      <c r="E398" t="s">
        <v>13</v>
      </c>
      <c r="F398">
        <v>0</v>
      </c>
      <c r="G398">
        <v>0</v>
      </c>
      <c r="H398">
        <v>0</v>
      </c>
      <c r="I398">
        <v>0</v>
      </c>
      <c r="J398">
        <v>83988.407928999994</v>
      </c>
      <c r="K398">
        <v>0</v>
      </c>
      <c r="M398" t="str">
        <f t="shared" si="13"/>
        <v>2010Printing and writing paper</v>
      </c>
    </row>
    <row r="399" spans="1:13" x14ac:dyDescent="0.25">
      <c r="A399" t="s">
        <v>58</v>
      </c>
      <c r="B399" t="str">
        <f t="shared" si="12"/>
        <v>2010</v>
      </c>
      <c r="C399" t="s">
        <v>32</v>
      </c>
      <c r="D399" t="s">
        <v>36</v>
      </c>
      <c r="E399" t="s">
        <v>14</v>
      </c>
      <c r="F399">
        <v>0</v>
      </c>
      <c r="G399">
        <v>0</v>
      </c>
      <c r="H399">
        <v>0</v>
      </c>
      <c r="I399">
        <v>0</v>
      </c>
      <c r="J399">
        <v>1704.1850139999999</v>
      </c>
      <c r="K399">
        <v>0</v>
      </c>
      <c r="M399" t="str">
        <f t="shared" si="13"/>
        <v>2010Printing and writing paper</v>
      </c>
    </row>
    <row r="400" spans="1:13" x14ac:dyDescent="0.25">
      <c r="A400" t="s">
        <v>58</v>
      </c>
      <c r="B400" t="str">
        <f t="shared" si="12"/>
        <v>2010</v>
      </c>
      <c r="C400" t="s">
        <v>32</v>
      </c>
      <c r="D400" t="s">
        <v>36</v>
      </c>
      <c r="E400" t="s">
        <v>15</v>
      </c>
      <c r="F400">
        <v>981</v>
      </c>
      <c r="G400">
        <v>0</v>
      </c>
      <c r="H400">
        <v>0</v>
      </c>
      <c r="I400">
        <v>0</v>
      </c>
      <c r="J400">
        <v>92799.169116000005</v>
      </c>
      <c r="K400">
        <v>1.0460000000000001E-2</v>
      </c>
      <c r="M400" t="str">
        <f t="shared" si="13"/>
        <v>2010Printing and writing paper</v>
      </c>
    </row>
    <row r="401" spans="1:13" x14ac:dyDescent="0.25">
      <c r="A401" t="s">
        <v>58</v>
      </c>
      <c r="B401" t="str">
        <f t="shared" si="12"/>
        <v>2010</v>
      </c>
      <c r="C401" t="s">
        <v>49</v>
      </c>
      <c r="D401" t="s">
        <v>50</v>
      </c>
      <c r="E401" t="s">
        <v>13</v>
      </c>
      <c r="F401">
        <v>0</v>
      </c>
      <c r="G401">
        <v>0</v>
      </c>
      <c r="H401">
        <v>0</v>
      </c>
      <c r="I401">
        <v>0</v>
      </c>
      <c r="J401">
        <v>55686.806124000002</v>
      </c>
      <c r="K401">
        <v>0</v>
      </c>
      <c r="M401" t="str">
        <f t="shared" si="13"/>
        <v>2010HDPE (2)</v>
      </c>
    </row>
    <row r="402" spans="1:13" x14ac:dyDescent="0.25">
      <c r="A402" t="s">
        <v>58</v>
      </c>
      <c r="B402" t="str">
        <f t="shared" si="12"/>
        <v>2010</v>
      </c>
      <c r="C402" t="s">
        <v>49</v>
      </c>
      <c r="D402" t="s">
        <v>50</v>
      </c>
      <c r="E402" t="s">
        <v>14</v>
      </c>
      <c r="F402">
        <v>0</v>
      </c>
      <c r="G402">
        <v>0</v>
      </c>
      <c r="H402">
        <v>0</v>
      </c>
      <c r="I402">
        <v>0</v>
      </c>
      <c r="J402">
        <v>4457.4185539999999</v>
      </c>
      <c r="K402">
        <v>0</v>
      </c>
      <c r="M402" t="str">
        <f t="shared" si="13"/>
        <v>2010HDPE (2)</v>
      </c>
    </row>
    <row r="403" spans="1:13" x14ac:dyDescent="0.25">
      <c r="A403" t="s">
        <v>58</v>
      </c>
      <c r="B403" t="str">
        <f t="shared" si="12"/>
        <v>2010</v>
      </c>
      <c r="C403" t="s">
        <v>49</v>
      </c>
      <c r="D403" t="s">
        <v>50</v>
      </c>
      <c r="E403" t="s">
        <v>15</v>
      </c>
      <c r="F403">
        <v>0</v>
      </c>
      <c r="G403">
        <v>0</v>
      </c>
      <c r="H403">
        <v>0</v>
      </c>
      <c r="I403">
        <v>0</v>
      </c>
      <c r="J403">
        <v>79078.715377999994</v>
      </c>
      <c r="K403">
        <v>0</v>
      </c>
      <c r="M403" t="str">
        <f t="shared" si="13"/>
        <v>2010HDPE (2)</v>
      </c>
    </row>
    <row r="404" spans="1:13" x14ac:dyDescent="0.25">
      <c r="A404" t="s">
        <v>58</v>
      </c>
      <c r="B404" t="str">
        <f t="shared" si="12"/>
        <v>2010</v>
      </c>
      <c r="C404" t="s">
        <v>49</v>
      </c>
      <c r="D404" t="s">
        <v>51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41706.854796</v>
      </c>
      <c r="K404">
        <v>0</v>
      </c>
      <c r="M404" t="str">
        <f t="shared" si="13"/>
        <v>2010LDPE (4)</v>
      </c>
    </row>
    <row r="405" spans="1:13" x14ac:dyDescent="0.25">
      <c r="A405" t="s">
        <v>58</v>
      </c>
      <c r="B405" t="str">
        <f t="shared" si="12"/>
        <v>2010</v>
      </c>
      <c r="C405" t="s">
        <v>49</v>
      </c>
      <c r="D405" t="s">
        <v>51</v>
      </c>
      <c r="E405" t="s">
        <v>14</v>
      </c>
      <c r="F405">
        <v>0</v>
      </c>
      <c r="G405">
        <v>0</v>
      </c>
      <c r="H405">
        <v>0</v>
      </c>
      <c r="I405">
        <v>0</v>
      </c>
      <c r="J405">
        <v>3338.4013439999999</v>
      </c>
      <c r="K405">
        <v>0</v>
      </c>
      <c r="M405" t="str">
        <f t="shared" si="13"/>
        <v>2010LDPE (4)</v>
      </c>
    </row>
    <row r="406" spans="1:13" x14ac:dyDescent="0.25">
      <c r="A406" t="s">
        <v>58</v>
      </c>
      <c r="B406" t="str">
        <f t="shared" si="12"/>
        <v>2010</v>
      </c>
      <c r="C406" t="s">
        <v>49</v>
      </c>
      <c r="D406" t="s">
        <v>51</v>
      </c>
      <c r="E406" t="s">
        <v>15</v>
      </c>
      <c r="F406">
        <v>0</v>
      </c>
      <c r="G406">
        <v>0</v>
      </c>
      <c r="H406">
        <v>0</v>
      </c>
      <c r="I406">
        <v>0</v>
      </c>
      <c r="J406">
        <v>37718.766641000002</v>
      </c>
      <c r="K406">
        <v>0</v>
      </c>
      <c r="M406" t="str">
        <f t="shared" si="13"/>
        <v>2010LDPE (4)</v>
      </c>
    </row>
    <row r="407" spans="1:13" x14ac:dyDescent="0.25">
      <c r="A407" t="s">
        <v>58</v>
      </c>
      <c r="B407" t="str">
        <f t="shared" si="12"/>
        <v>2010</v>
      </c>
      <c r="C407" t="s">
        <v>49</v>
      </c>
      <c r="D407" t="s">
        <v>52</v>
      </c>
      <c r="E407" t="s">
        <v>13</v>
      </c>
      <c r="F407">
        <v>0</v>
      </c>
      <c r="G407">
        <v>0</v>
      </c>
      <c r="H407">
        <v>0</v>
      </c>
      <c r="I407">
        <v>0</v>
      </c>
      <c r="J407">
        <v>31290.391048000001</v>
      </c>
      <c r="K407">
        <v>0</v>
      </c>
      <c r="M407" t="str">
        <f t="shared" si="13"/>
        <v>2010Other plastics (7)</v>
      </c>
    </row>
    <row r="408" spans="1:13" x14ac:dyDescent="0.25">
      <c r="A408" t="s">
        <v>58</v>
      </c>
      <c r="B408" t="str">
        <f t="shared" si="12"/>
        <v>2010</v>
      </c>
      <c r="C408" t="s">
        <v>49</v>
      </c>
      <c r="D408" t="s">
        <v>52</v>
      </c>
      <c r="E408" t="s">
        <v>14</v>
      </c>
      <c r="F408">
        <v>0</v>
      </c>
      <c r="G408">
        <v>0</v>
      </c>
      <c r="H408">
        <v>0</v>
      </c>
      <c r="I408">
        <v>0</v>
      </c>
      <c r="J408">
        <v>2390.0204229999999</v>
      </c>
      <c r="K408">
        <v>0</v>
      </c>
      <c r="M408" t="str">
        <f t="shared" si="13"/>
        <v>2010Other plastics (7)</v>
      </c>
    </row>
    <row r="409" spans="1:13" x14ac:dyDescent="0.25">
      <c r="A409" t="s">
        <v>58</v>
      </c>
      <c r="B409" t="str">
        <f t="shared" si="12"/>
        <v>2010</v>
      </c>
      <c r="C409" t="s">
        <v>49</v>
      </c>
      <c r="D409" t="s">
        <v>52</v>
      </c>
      <c r="E409" t="s">
        <v>15</v>
      </c>
      <c r="F409">
        <v>0</v>
      </c>
      <c r="G409">
        <v>0</v>
      </c>
      <c r="H409">
        <v>0</v>
      </c>
      <c r="I409">
        <v>0</v>
      </c>
      <c r="J409">
        <v>93257.493346999996</v>
      </c>
      <c r="K409">
        <v>0</v>
      </c>
      <c r="M409" t="str">
        <f t="shared" si="13"/>
        <v>2010Other plastics (7)</v>
      </c>
    </row>
    <row r="410" spans="1:13" x14ac:dyDescent="0.25">
      <c r="A410" t="s">
        <v>58</v>
      </c>
      <c r="B410" t="str">
        <f t="shared" si="12"/>
        <v>2010</v>
      </c>
      <c r="C410" t="s">
        <v>49</v>
      </c>
      <c r="D410" t="s">
        <v>53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23066.919690999999</v>
      </c>
      <c r="K410">
        <v>0</v>
      </c>
      <c r="M410" t="str">
        <f t="shared" si="13"/>
        <v>2010PET (1)</v>
      </c>
    </row>
    <row r="411" spans="1:13" x14ac:dyDescent="0.25">
      <c r="A411" t="s">
        <v>58</v>
      </c>
      <c r="B411" t="str">
        <f t="shared" si="12"/>
        <v>2010</v>
      </c>
      <c r="C411" t="s">
        <v>49</v>
      </c>
      <c r="D411" t="s">
        <v>53</v>
      </c>
      <c r="E411" t="s">
        <v>14</v>
      </c>
      <c r="F411">
        <v>0</v>
      </c>
      <c r="G411">
        <v>0</v>
      </c>
      <c r="H411">
        <v>0</v>
      </c>
      <c r="I411">
        <v>0</v>
      </c>
      <c r="J411">
        <v>1846.3783960000001</v>
      </c>
      <c r="K411">
        <v>0</v>
      </c>
      <c r="M411" t="str">
        <f t="shared" si="13"/>
        <v>2010PET (1)</v>
      </c>
    </row>
    <row r="412" spans="1:13" x14ac:dyDescent="0.25">
      <c r="A412" t="s">
        <v>58</v>
      </c>
      <c r="B412" t="str">
        <f t="shared" si="12"/>
        <v>2010</v>
      </c>
      <c r="C412" t="s">
        <v>49</v>
      </c>
      <c r="D412" t="s">
        <v>53</v>
      </c>
      <c r="E412" t="s">
        <v>15</v>
      </c>
      <c r="F412">
        <v>0</v>
      </c>
      <c r="G412">
        <v>0</v>
      </c>
      <c r="H412">
        <v>0</v>
      </c>
      <c r="I412">
        <v>0</v>
      </c>
      <c r="J412">
        <v>52768.758118999998</v>
      </c>
      <c r="K412">
        <v>0</v>
      </c>
      <c r="M412" t="str">
        <f t="shared" si="13"/>
        <v>2010PET (1)</v>
      </c>
    </row>
    <row r="413" spans="1:13" x14ac:dyDescent="0.25">
      <c r="A413" t="s">
        <v>58</v>
      </c>
      <c r="B413" t="str">
        <f t="shared" si="12"/>
        <v>2010</v>
      </c>
      <c r="C413" t="s">
        <v>49</v>
      </c>
      <c r="D413" t="s">
        <v>54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44735.844251000002</v>
      </c>
      <c r="K413">
        <v>0</v>
      </c>
      <c r="M413" t="str">
        <f t="shared" si="13"/>
        <v>2010PP (5)</v>
      </c>
    </row>
    <row r="414" spans="1:13" x14ac:dyDescent="0.25">
      <c r="A414" t="s">
        <v>58</v>
      </c>
      <c r="B414" t="str">
        <f t="shared" si="12"/>
        <v>2010</v>
      </c>
      <c r="C414" t="s">
        <v>49</v>
      </c>
      <c r="D414" t="s">
        <v>54</v>
      </c>
      <c r="E414" t="s">
        <v>14</v>
      </c>
      <c r="F414">
        <v>0</v>
      </c>
      <c r="G414">
        <v>0</v>
      </c>
      <c r="H414">
        <v>0</v>
      </c>
      <c r="I414">
        <v>0</v>
      </c>
      <c r="J414">
        <v>3580.8550730000002</v>
      </c>
      <c r="K414">
        <v>0</v>
      </c>
      <c r="M414" t="str">
        <f t="shared" si="13"/>
        <v>2010PP (5)</v>
      </c>
    </row>
    <row r="415" spans="1:13" x14ac:dyDescent="0.25">
      <c r="A415" t="s">
        <v>58</v>
      </c>
      <c r="B415" t="str">
        <f t="shared" si="12"/>
        <v>2010</v>
      </c>
      <c r="C415" t="s">
        <v>49</v>
      </c>
      <c r="D415" t="s">
        <v>54</v>
      </c>
      <c r="E415" t="s">
        <v>15</v>
      </c>
      <c r="F415">
        <v>0</v>
      </c>
      <c r="G415">
        <v>0</v>
      </c>
      <c r="H415">
        <v>0</v>
      </c>
      <c r="I415">
        <v>0</v>
      </c>
      <c r="J415">
        <v>40458.118409000002</v>
      </c>
      <c r="K415">
        <v>0</v>
      </c>
      <c r="M415" t="str">
        <f t="shared" si="13"/>
        <v>2010PP (5)</v>
      </c>
    </row>
    <row r="416" spans="1:13" x14ac:dyDescent="0.25">
      <c r="A416" t="s">
        <v>58</v>
      </c>
      <c r="B416" t="str">
        <f t="shared" si="12"/>
        <v>2010</v>
      </c>
      <c r="C416" t="s">
        <v>49</v>
      </c>
      <c r="D416" t="s">
        <v>55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11649.959441000001</v>
      </c>
      <c r="K416">
        <v>0</v>
      </c>
      <c r="M416" t="str">
        <f t="shared" si="13"/>
        <v>2010PS (6)</v>
      </c>
    </row>
    <row r="417" spans="1:13" x14ac:dyDescent="0.25">
      <c r="A417" t="s">
        <v>58</v>
      </c>
      <c r="B417" t="str">
        <f t="shared" si="12"/>
        <v>2010</v>
      </c>
      <c r="C417" t="s">
        <v>49</v>
      </c>
      <c r="D417" t="s">
        <v>55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932.51434200000006</v>
      </c>
      <c r="K417">
        <v>0</v>
      </c>
      <c r="M417" t="str">
        <f t="shared" si="13"/>
        <v>2010PS (6)</v>
      </c>
    </row>
    <row r="418" spans="1:13" x14ac:dyDescent="0.25">
      <c r="A418" t="s">
        <v>58</v>
      </c>
      <c r="B418" t="str">
        <f t="shared" si="12"/>
        <v>2010</v>
      </c>
      <c r="C418" t="s">
        <v>49</v>
      </c>
      <c r="D418" t="s">
        <v>55</v>
      </c>
      <c r="E418" t="s">
        <v>15</v>
      </c>
      <c r="F418">
        <v>0</v>
      </c>
      <c r="G418">
        <v>0</v>
      </c>
      <c r="H418">
        <v>0</v>
      </c>
      <c r="I418">
        <v>0</v>
      </c>
      <c r="J418">
        <v>10535.968336</v>
      </c>
      <c r="K418">
        <v>0</v>
      </c>
      <c r="M418" t="str">
        <f t="shared" si="13"/>
        <v>2010PS (6)</v>
      </c>
    </row>
    <row r="419" spans="1:13" x14ac:dyDescent="0.25">
      <c r="A419" t="s">
        <v>58</v>
      </c>
      <c r="B419" t="str">
        <f t="shared" si="12"/>
        <v>2010</v>
      </c>
      <c r="C419" t="s">
        <v>49</v>
      </c>
      <c r="D419" t="s">
        <v>56</v>
      </c>
      <c r="E419" t="s">
        <v>13</v>
      </c>
      <c r="F419">
        <v>0</v>
      </c>
      <c r="G419">
        <v>0</v>
      </c>
      <c r="H419">
        <v>0</v>
      </c>
      <c r="I419">
        <v>0</v>
      </c>
      <c r="J419">
        <v>29357.897788999999</v>
      </c>
      <c r="K419">
        <v>0</v>
      </c>
      <c r="M419" t="str">
        <f t="shared" si="13"/>
        <v>2010PVC (3)</v>
      </c>
    </row>
    <row r="420" spans="1:13" x14ac:dyDescent="0.25">
      <c r="A420" t="s">
        <v>58</v>
      </c>
      <c r="B420" t="str">
        <f t="shared" si="12"/>
        <v>2010</v>
      </c>
      <c r="C420" t="s">
        <v>49</v>
      </c>
      <c r="D420" t="s">
        <v>56</v>
      </c>
      <c r="E420" t="s">
        <v>14</v>
      </c>
      <c r="F420">
        <v>0</v>
      </c>
      <c r="G420">
        <v>0</v>
      </c>
      <c r="H420">
        <v>0</v>
      </c>
      <c r="I420">
        <v>0</v>
      </c>
      <c r="J420">
        <v>2349.936142</v>
      </c>
      <c r="K420">
        <v>0</v>
      </c>
      <c r="M420" t="str">
        <f t="shared" si="13"/>
        <v>2010PVC (3)</v>
      </c>
    </row>
    <row r="421" spans="1:13" x14ac:dyDescent="0.25">
      <c r="A421" t="s">
        <v>58</v>
      </c>
      <c r="B421" t="str">
        <f t="shared" si="12"/>
        <v>2010</v>
      </c>
      <c r="C421" t="s">
        <v>49</v>
      </c>
      <c r="D421" t="s">
        <v>56</v>
      </c>
      <c r="E421" t="s">
        <v>15</v>
      </c>
      <c r="F421">
        <v>0</v>
      </c>
      <c r="G421">
        <v>0</v>
      </c>
      <c r="H421">
        <v>0</v>
      </c>
      <c r="I421">
        <v>0</v>
      </c>
      <c r="J421">
        <v>26550.640206</v>
      </c>
      <c r="K421">
        <v>0</v>
      </c>
      <c r="M421" t="str">
        <f t="shared" si="13"/>
        <v>2010PVC (3)</v>
      </c>
    </row>
    <row r="422" spans="1:13" x14ac:dyDescent="0.25">
      <c r="A422" t="s">
        <v>58</v>
      </c>
      <c r="B422" t="str">
        <f t="shared" si="12"/>
        <v>2010</v>
      </c>
      <c r="C422" t="s">
        <v>37</v>
      </c>
      <c r="D422" t="s">
        <v>38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39094.983335999998</v>
      </c>
      <c r="K422">
        <v>0</v>
      </c>
      <c r="M422" t="str">
        <f t="shared" si="13"/>
        <v>2010Clothing</v>
      </c>
    </row>
    <row r="423" spans="1:13" x14ac:dyDescent="0.25">
      <c r="A423" t="s">
        <v>58</v>
      </c>
      <c r="B423" t="str">
        <f t="shared" si="12"/>
        <v>2010</v>
      </c>
      <c r="C423" t="s">
        <v>37</v>
      </c>
      <c r="D423" t="s">
        <v>38</v>
      </c>
      <c r="E423" t="s">
        <v>14</v>
      </c>
      <c r="F423">
        <v>0</v>
      </c>
      <c r="G423">
        <v>0</v>
      </c>
      <c r="H423">
        <v>0</v>
      </c>
      <c r="I423">
        <v>0</v>
      </c>
      <c r="J423">
        <v>3775.3466309999999</v>
      </c>
      <c r="K423">
        <v>0</v>
      </c>
      <c r="M423" t="str">
        <f t="shared" si="13"/>
        <v>2010Clothing</v>
      </c>
    </row>
    <row r="424" spans="1:13" x14ac:dyDescent="0.25">
      <c r="A424" t="s">
        <v>58</v>
      </c>
      <c r="B424" t="str">
        <f t="shared" si="12"/>
        <v>2010</v>
      </c>
      <c r="C424" t="s">
        <v>37</v>
      </c>
      <c r="D424" t="s">
        <v>38</v>
      </c>
      <c r="E424" t="s">
        <v>15</v>
      </c>
      <c r="F424">
        <v>500</v>
      </c>
      <c r="G424">
        <v>0</v>
      </c>
      <c r="H424">
        <v>0</v>
      </c>
      <c r="I424">
        <v>0</v>
      </c>
      <c r="J424">
        <v>68907.970352999997</v>
      </c>
      <c r="K424">
        <v>7.2030000000000002E-3</v>
      </c>
      <c r="M424" t="str">
        <f t="shared" si="13"/>
        <v>2010Clothing</v>
      </c>
    </row>
    <row r="425" spans="1:13" x14ac:dyDescent="0.25">
      <c r="A425" t="s">
        <v>58</v>
      </c>
      <c r="B425" t="str">
        <f t="shared" si="12"/>
        <v>2010</v>
      </c>
      <c r="C425" t="s">
        <v>37</v>
      </c>
      <c r="D425" t="s">
        <v>39</v>
      </c>
      <c r="E425" t="s">
        <v>13</v>
      </c>
      <c r="F425">
        <v>0</v>
      </c>
      <c r="G425">
        <v>0</v>
      </c>
      <c r="H425">
        <v>0</v>
      </c>
      <c r="I425">
        <v>0</v>
      </c>
      <c r="J425">
        <v>60049.113233999997</v>
      </c>
      <c r="K425">
        <v>0</v>
      </c>
      <c r="M425" t="str">
        <f t="shared" si="13"/>
        <v>2010Other textiles</v>
      </c>
    </row>
    <row r="426" spans="1:13" x14ac:dyDescent="0.25">
      <c r="A426" t="s">
        <v>58</v>
      </c>
      <c r="B426" t="str">
        <f t="shared" si="12"/>
        <v>2010</v>
      </c>
      <c r="C426" t="s">
        <v>37</v>
      </c>
      <c r="D426" t="s">
        <v>39</v>
      </c>
      <c r="E426" t="s">
        <v>14</v>
      </c>
      <c r="F426">
        <v>0</v>
      </c>
      <c r="G426">
        <v>0</v>
      </c>
      <c r="H426">
        <v>0</v>
      </c>
      <c r="I426">
        <v>0</v>
      </c>
      <c r="J426">
        <v>6729.441253</v>
      </c>
      <c r="K426">
        <v>0</v>
      </c>
      <c r="M426" t="str">
        <f t="shared" si="13"/>
        <v>2010Other textiles</v>
      </c>
    </row>
    <row r="427" spans="1:13" x14ac:dyDescent="0.25">
      <c r="A427" t="s">
        <v>58</v>
      </c>
      <c r="B427" t="str">
        <f t="shared" si="12"/>
        <v>2010</v>
      </c>
      <c r="C427" t="s">
        <v>37</v>
      </c>
      <c r="D427" t="s">
        <v>39</v>
      </c>
      <c r="E427" t="s">
        <v>15</v>
      </c>
      <c r="F427">
        <v>678.4</v>
      </c>
      <c r="G427">
        <v>0</v>
      </c>
      <c r="H427">
        <v>0</v>
      </c>
      <c r="I427">
        <v>0</v>
      </c>
      <c r="J427">
        <v>22564.076727</v>
      </c>
      <c r="K427">
        <v>2.9187000000000001E-2</v>
      </c>
      <c r="M427" t="str">
        <f t="shared" si="13"/>
        <v>2010Other textiles</v>
      </c>
    </row>
    <row r="428" spans="1:13" x14ac:dyDescent="0.25">
      <c r="A428" t="s">
        <v>58</v>
      </c>
      <c r="B428" t="str">
        <f t="shared" si="12"/>
        <v>2010</v>
      </c>
      <c r="C428" t="s">
        <v>40</v>
      </c>
      <c r="D428" t="s">
        <v>47</v>
      </c>
      <c r="E428" t="s">
        <v>13</v>
      </c>
      <c r="F428">
        <v>9105</v>
      </c>
      <c r="G428">
        <v>0</v>
      </c>
      <c r="H428">
        <v>0</v>
      </c>
      <c r="I428">
        <v>0</v>
      </c>
      <c r="J428">
        <v>0</v>
      </c>
      <c r="K428">
        <v>1</v>
      </c>
      <c r="M428" t="str">
        <f t="shared" si="13"/>
        <v>2010Offroad tyres</v>
      </c>
    </row>
    <row r="429" spans="1:13" x14ac:dyDescent="0.25">
      <c r="A429" t="s">
        <v>58</v>
      </c>
      <c r="B429" t="str">
        <f t="shared" si="12"/>
        <v>2010</v>
      </c>
      <c r="C429" t="s">
        <v>40</v>
      </c>
      <c r="D429" t="s">
        <v>47</v>
      </c>
      <c r="E429" t="s">
        <v>14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M429" t="str">
        <f t="shared" si="13"/>
        <v>2010Offroad tyres</v>
      </c>
    </row>
    <row r="430" spans="1:13" x14ac:dyDescent="0.25">
      <c r="A430" t="s">
        <v>58</v>
      </c>
      <c r="B430" t="str">
        <f t="shared" si="12"/>
        <v>2010</v>
      </c>
      <c r="C430" t="s">
        <v>40</v>
      </c>
      <c r="D430" t="s">
        <v>47</v>
      </c>
      <c r="E430" t="s">
        <v>15</v>
      </c>
      <c r="F430">
        <v>962</v>
      </c>
      <c r="G430">
        <v>0</v>
      </c>
      <c r="H430">
        <v>0</v>
      </c>
      <c r="I430">
        <v>0</v>
      </c>
      <c r="J430">
        <v>0</v>
      </c>
      <c r="K430">
        <v>1</v>
      </c>
      <c r="M430" t="str">
        <f t="shared" si="13"/>
        <v>2010Offroad tyres</v>
      </c>
    </row>
    <row r="431" spans="1:13" x14ac:dyDescent="0.25">
      <c r="A431" t="s">
        <v>58</v>
      </c>
      <c r="B431" t="str">
        <f t="shared" si="12"/>
        <v>2010</v>
      </c>
      <c r="C431" t="s">
        <v>40</v>
      </c>
      <c r="D431" t="s">
        <v>41</v>
      </c>
      <c r="E431" t="s">
        <v>13</v>
      </c>
      <c r="F431">
        <v>0</v>
      </c>
      <c r="G431">
        <v>0</v>
      </c>
      <c r="H431">
        <v>0</v>
      </c>
      <c r="I431">
        <v>0</v>
      </c>
      <c r="J431">
        <v>8407.461421</v>
      </c>
      <c r="K431">
        <v>0</v>
      </c>
      <c r="M431" t="str">
        <f t="shared" si="13"/>
        <v>2010Other rubber</v>
      </c>
    </row>
    <row r="432" spans="1:13" x14ac:dyDescent="0.25">
      <c r="A432" t="s">
        <v>58</v>
      </c>
      <c r="B432" t="str">
        <f t="shared" si="12"/>
        <v>2010</v>
      </c>
      <c r="C432" t="s">
        <v>40</v>
      </c>
      <c r="D432" t="s">
        <v>41</v>
      </c>
      <c r="E432" t="s">
        <v>14</v>
      </c>
      <c r="F432">
        <v>0</v>
      </c>
      <c r="G432">
        <v>0</v>
      </c>
      <c r="H432">
        <v>0</v>
      </c>
      <c r="I432">
        <v>0</v>
      </c>
      <c r="J432">
        <v>182.78475299999999</v>
      </c>
      <c r="K432">
        <v>0</v>
      </c>
      <c r="M432" t="str">
        <f t="shared" si="13"/>
        <v>2010Other rubber</v>
      </c>
    </row>
    <row r="433" spans="1:13" x14ac:dyDescent="0.25">
      <c r="A433" t="s">
        <v>58</v>
      </c>
      <c r="B433" t="str">
        <f t="shared" si="12"/>
        <v>2010</v>
      </c>
      <c r="C433" t="s">
        <v>40</v>
      </c>
      <c r="D433" t="s">
        <v>41</v>
      </c>
      <c r="E433" t="s">
        <v>15</v>
      </c>
      <c r="F433">
        <v>0</v>
      </c>
      <c r="G433">
        <v>0</v>
      </c>
      <c r="H433">
        <v>0</v>
      </c>
      <c r="I433">
        <v>0</v>
      </c>
      <c r="J433">
        <v>2707.1859530000002</v>
      </c>
      <c r="K433">
        <v>0</v>
      </c>
      <c r="M433" t="str">
        <f t="shared" si="13"/>
        <v>2010Other rubber</v>
      </c>
    </row>
    <row r="434" spans="1:13" x14ac:dyDescent="0.25">
      <c r="A434" t="s">
        <v>58</v>
      </c>
      <c r="B434" t="str">
        <f t="shared" si="12"/>
        <v>2010</v>
      </c>
      <c r="C434" t="s">
        <v>40</v>
      </c>
      <c r="D434" t="s">
        <v>42</v>
      </c>
      <c r="E434" t="s">
        <v>13</v>
      </c>
      <c r="F434">
        <v>11546</v>
      </c>
      <c r="G434">
        <v>0</v>
      </c>
      <c r="H434">
        <v>0</v>
      </c>
      <c r="I434">
        <v>0</v>
      </c>
      <c r="J434">
        <v>915.16697799999997</v>
      </c>
      <c r="K434">
        <v>0.92655799999999999</v>
      </c>
      <c r="M434" t="str">
        <f t="shared" si="13"/>
        <v>2010Passenger tyres</v>
      </c>
    </row>
    <row r="435" spans="1:13" x14ac:dyDescent="0.25">
      <c r="A435" t="s">
        <v>58</v>
      </c>
      <c r="B435" t="str">
        <f t="shared" si="12"/>
        <v>2010</v>
      </c>
      <c r="C435" t="s">
        <v>40</v>
      </c>
      <c r="D435" t="s">
        <v>42</v>
      </c>
      <c r="E435" t="s">
        <v>14</v>
      </c>
      <c r="F435">
        <v>119</v>
      </c>
      <c r="G435">
        <v>0</v>
      </c>
      <c r="H435">
        <v>0</v>
      </c>
      <c r="I435">
        <v>0</v>
      </c>
      <c r="J435">
        <v>131.09460899999999</v>
      </c>
      <c r="K435">
        <v>0.47581899999999999</v>
      </c>
      <c r="M435" t="str">
        <f t="shared" si="13"/>
        <v>2010Passenger tyres</v>
      </c>
    </row>
    <row r="436" spans="1:13" x14ac:dyDescent="0.25">
      <c r="A436" t="s">
        <v>58</v>
      </c>
      <c r="B436" t="str">
        <f t="shared" si="12"/>
        <v>2010</v>
      </c>
      <c r="C436" t="s">
        <v>40</v>
      </c>
      <c r="D436" t="s">
        <v>42</v>
      </c>
      <c r="E436" t="s">
        <v>15</v>
      </c>
      <c r="F436">
        <v>481</v>
      </c>
      <c r="G436">
        <v>0</v>
      </c>
      <c r="H436">
        <v>0</v>
      </c>
      <c r="I436">
        <v>0</v>
      </c>
      <c r="J436">
        <v>0</v>
      </c>
      <c r="K436">
        <v>1</v>
      </c>
      <c r="M436" t="str">
        <f t="shared" si="13"/>
        <v>2010Passenger tyres</v>
      </c>
    </row>
    <row r="437" spans="1:13" x14ac:dyDescent="0.25">
      <c r="A437" t="s">
        <v>58</v>
      </c>
      <c r="B437" t="str">
        <f t="shared" si="12"/>
        <v>2010</v>
      </c>
      <c r="C437" t="s">
        <v>40</v>
      </c>
      <c r="D437" t="s">
        <v>43</v>
      </c>
      <c r="E437" t="s">
        <v>13</v>
      </c>
      <c r="F437">
        <v>11933</v>
      </c>
      <c r="G437">
        <v>0</v>
      </c>
      <c r="H437">
        <v>0</v>
      </c>
      <c r="I437">
        <v>0</v>
      </c>
      <c r="J437">
        <v>0</v>
      </c>
      <c r="K437">
        <v>1</v>
      </c>
      <c r="M437" t="str">
        <f t="shared" si="13"/>
        <v>2010Truck tyres</v>
      </c>
    </row>
    <row r="438" spans="1:13" x14ac:dyDescent="0.25">
      <c r="A438" t="s">
        <v>58</v>
      </c>
      <c r="B438" t="str">
        <f t="shared" si="12"/>
        <v>2010</v>
      </c>
      <c r="C438" t="s">
        <v>40</v>
      </c>
      <c r="D438" t="s">
        <v>43</v>
      </c>
      <c r="E438" t="s">
        <v>14</v>
      </c>
      <c r="F438">
        <v>620</v>
      </c>
      <c r="G438">
        <v>0</v>
      </c>
      <c r="H438">
        <v>0</v>
      </c>
      <c r="I438">
        <v>0</v>
      </c>
      <c r="J438">
        <v>0</v>
      </c>
      <c r="K438">
        <v>1</v>
      </c>
      <c r="M438" t="str">
        <f t="shared" si="13"/>
        <v>2010Truck tyres</v>
      </c>
    </row>
    <row r="439" spans="1:13" x14ac:dyDescent="0.25">
      <c r="A439" t="s">
        <v>58</v>
      </c>
      <c r="B439" t="str">
        <f t="shared" si="12"/>
        <v>2010</v>
      </c>
      <c r="C439" t="s">
        <v>40</v>
      </c>
      <c r="D439" t="s">
        <v>43</v>
      </c>
      <c r="E439" t="s">
        <v>15</v>
      </c>
      <c r="F439">
        <v>981</v>
      </c>
      <c r="G439">
        <v>0</v>
      </c>
      <c r="H439">
        <v>0</v>
      </c>
      <c r="I439">
        <v>0</v>
      </c>
      <c r="J439">
        <v>0</v>
      </c>
      <c r="K439">
        <v>1</v>
      </c>
      <c r="M439" t="str">
        <f t="shared" si="13"/>
        <v>2010Truck tyres</v>
      </c>
    </row>
    <row r="440" spans="1:13" x14ac:dyDescent="0.25">
      <c r="A440" t="s">
        <v>59</v>
      </c>
      <c r="B440" t="str">
        <f t="shared" si="12"/>
        <v>2011</v>
      </c>
      <c r="C440" t="s">
        <v>11</v>
      </c>
      <c r="D440" t="s">
        <v>12</v>
      </c>
      <c r="E440" t="s">
        <v>13</v>
      </c>
      <c r="F440">
        <v>6007</v>
      </c>
      <c r="G440">
        <v>0</v>
      </c>
      <c r="H440">
        <v>0</v>
      </c>
      <c r="I440">
        <v>0</v>
      </c>
      <c r="J440">
        <v>3299.168471</v>
      </c>
      <c r="K440">
        <v>0.64548499999999998</v>
      </c>
      <c r="M440" t="str">
        <f t="shared" si="13"/>
        <v>2011Asphalt</v>
      </c>
    </row>
    <row r="441" spans="1:13" x14ac:dyDescent="0.25">
      <c r="A441" t="s">
        <v>59</v>
      </c>
      <c r="B441" t="str">
        <f t="shared" si="12"/>
        <v>2011</v>
      </c>
      <c r="C441" t="s">
        <v>11</v>
      </c>
      <c r="D441" t="s">
        <v>12</v>
      </c>
      <c r="E441" t="s">
        <v>14</v>
      </c>
      <c r="F441">
        <v>214077</v>
      </c>
      <c r="G441">
        <v>0</v>
      </c>
      <c r="H441">
        <v>0</v>
      </c>
      <c r="I441">
        <v>0</v>
      </c>
      <c r="J441">
        <v>1060.1663430000001</v>
      </c>
      <c r="K441">
        <v>0.99507199999999996</v>
      </c>
      <c r="M441" t="str">
        <f t="shared" si="13"/>
        <v>2011Asphalt</v>
      </c>
    </row>
    <row r="442" spans="1:13" x14ac:dyDescent="0.25">
      <c r="A442" t="s">
        <v>59</v>
      </c>
      <c r="B442" t="str">
        <f t="shared" si="12"/>
        <v>2011</v>
      </c>
      <c r="C442" t="s">
        <v>11</v>
      </c>
      <c r="D442" t="s">
        <v>12</v>
      </c>
      <c r="E442" t="s">
        <v>15</v>
      </c>
      <c r="F442">
        <v>3394</v>
      </c>
      <c r="G442">
        <v>0</v>
      </c>
      <c r="H442">
        <v>0</v>
      </c>
      <c r="I442">
        <v>0</v>
      </c>
      <c r="J442">
        <v>814.92722200000003</v>
      </c>
      <c r="K442">
        <v>0.80638100000000001</v>
      </c>
      <c r="M442" t="str">
        <f t="shared" si="13"/>
        <v>2011Asphalt</v>
      </c>
    </row>
    <row r="443" spans="1:13" x14ac:dyDescent="0.25">
      <c r="A443" t="s">
        <v>59</v>
      </c>
      <c r="B443" t="str">
        <f t="shared" si="12"/>
        <v>2011</v>
      </c>
      <c r="C443" t="s">
        <v>11</v>
      </c>
      <c r="D443" t="s">
        <v>16</v>
      </c>
      <c r="E443" t="s">
        <v>13</v>
      </c>
      <c r="F443">
        <v>5408</v>
      </c>
      <c r="G443">
        <v>0</v>
      </c>
      <c r="H443">
        <v>0</v>
      </c>
      <c r="I443">
        <v>0</v>
      </c>
      <c r="J443">
        <v>28253.560141000002</v>
      </c>
      <c r="K443">
        <v>0.160658</v>
      </c>
      <c r="M443" t="str">
        <f t="shared" si="13"/>
        <v>2011Bricks</v>
      </c>
    </row>
    <row r="444" spans="1:13" x14ac:dyDescent="0.25">
      <c r="A444" t="s">
        <v>59</v>
      </c>
      <c r="B444" t="str">
        <f t="shared" si="12"/>
        <v>2011</v>
      </c>
      <c r="C444" t="s">
        <v>11</v>
      </c>
      <c r="D444" t="s">
        <v>16</v>
      </c>
      <c r="E444" t="s">
        <v>14</v>
      </c>
      <c r="F444">
        <v>489649</v>
      </c>
      <c r="G444">
        <v>0</v>
      </c>
      <c r="H444">
        <v>0</v>
      </c>
      <c r="I444">
        <v>0</v>
      </c>
      <c r="J444">
        <v>29971.866282999999</v>
      </c>
      <c r="K444">
        <v>0.94231900000000002</v>
      </c>
      <c r="M444" t="str">
        <f t="shared" si="13"/>
        <v>2011Bricks</v>
      </c>
    </row>
    <row r="445" spans="1:13" x14ac:dyDescent="0.25">
      <c r="A445" t="s">
        <v>59</v>
      </c>
      <c r="B445" t="str">
        <f t="shared" si="12"/>
        <v>2011</v>
      </c>
      <c r="C445" t="s">
        <v>11</v>
      </c>
      <c r="D445" t="s">
        <v>16</v>
      </c>
      <c r="E445" t="s">
        <v>15</v>
      </c>
      <c r="F445">
        <v>2216</v>
      </c>
      <c r="G445">
        <v>0</v>
      </c>
      <c r="H445">
        <v>0</v>
      </c>
      <c r="I445">
        <v>0</v>
      </c>
      <c r="J445">
        <v>53527.359358000002</v>
      </c>
      <c r="K445">
        <v>3.9752999999999997E-2</v>
      </c>
      <c r="M445" t="str">
        <f t="shared" si="13"/>
        <v>2011Bricks</v>
      </c>
    </row>
    <row r="446" spans="1:13" x14ac:dyDescent="0.25">
      <c r="A446" t="s">
        <v>59</v>
      </c>
      <c r="B446" t="str">
        <f t="shared" si="12"/>
        <v>2011</v>
      </c>
      <c r="C446" t="s">
        <v>11</v>
      </c>
      <c r="D446" t="s">
        <v>17</v>
      </c>
      <c r="E446" t="s">
        <v>13</v>
      </c>
      <c r="F446">
        <v>6414</v>
      </c>
      <c r="G446">
        <v>0</v>
      </c>
      <c r="H446">
        <v>0</v>
      </c>
      <c r="I446">
        <v>0</v>
      </c>
      <c r="J446">
        <v>33383.700944999997</v>
      </c>
      <c r="K446">
        <v>0.161165</v>
      </c>
      <c r="M446" t="str">
        <f t="shared" si="13"/>
        <v>2011Concrete</v>
      </c>
    </row>
    <row r="447" spans="1:13" x14ac:dyDescent="0.25">
      <c r="A447" t="s">
        <v>59</v>
      </c>
      <c r="B447" t="str">
        <f t="shared" si="12"/>
        <v>2011</v>
      </c>
      <c r="C447" t="s">
        <v>11</v>
      </c>
      <c r="D447" t="s">
        <v>17</v>
      </c>
      <c r="E447" t="s">
        <v>14</v>
      </c>
      <c r="F447">
        <v>1996940</v>
      </c>
      <c r="G447">
        <v>0</v>
      </c>
      <c r="H447">
        <v>0</v>
      </c>
      <c r="I447">
        <v>0</v>
      </c>
      <c r="J447">
        <v>27263.921246999998</v>
      </c>
      <c r="K447">
        <v>0.98653100000000005</v>
      </c>
      <c r="M447" t="str">
        <f t="shared" si="13"/>
        <v>2011Concrete</v>
      </c>
    </row>
    <row r="448" spans="1:13" x14ac:dyDescent="0.25">
      <c r="A448" t="s">
        <v>59</v>
      </c>
      <c r="B448" t="str">
        <f t="shared" si="12"/>
        <v>2011</v>
      </c>
      <c r="C448" t="s">
        <v>11</v>
      </c>
      <c r="D448" t="s">
        <v>17</v>
      </c>
      <c r="E448" t="s">
        <v>15</v>
      </c>
      <c r="F448">
        <v>171552</v>
      </c>
      <c r="G448">
        <v>0</v>
      </c>
      <c r="H448">
        <v>0</v>
      </c>
      <c r="I448">
        <v>0</v>
      </c>
      <c r="J448">
        <v>434.586209</v>
      </c>
      <c r="K448">
        <v>0.99747300000000005</v>
      </c>
      <c r="M448" t="str">
        <f t="shared" si="13"/>
        <v>2011Concrete</v>
      </c>
    </row>
    <row r="449" spans="1:13" x14ac:dyDescent="0.25">
      <c r="A449" t="s">
        <v>59</v>
      </c>
      <c r="B449" t="str">
        <f t="shared" si="12"/>
        <v>2011</v>
      </c>
      <c r="C449" t="s">
        <v>11</v>
      </c>
      <c r="D449" t="s">
        <v>18</v>
      </c>
      <c r="E449" t="s">
        <v>13</v>
      </c>
      <c r="F449">
        <v>0</v>
      </c>
      <c r="G449">
        <v>0</v>
      </c>
      <c r="H449">
        <v>0</v>
      </c>
      <c r="I449">
        <v>0</v>
      </c>
      <c r="J449">
        <v>23304.010423</v>
      </c>
      <c r="K449">
        <v>0</v>
      </c>
      <c r="M449" t="str">
        <f t="shared" si="13"/>
        <v>2011Plaster</v>
      </c>
    </row>
    <row r="450" spans="1:13" x14ac:dyDescent="0.25">
      <c r="A450" t="s">
        <v>59</v>
      </c>
      <c r="B450" t="str">
        <f t="shared" si="12"/>
        <v>2011</v>
      </c>
      <c r="C450" t="s">
        <v>11</v>
      </c>
      <c r="D450" t="s">
        <v>18</v>
      </c>
      <c r="E450" t="s">
        <v>14</v>
      </c>
      <c r="F450">
        <v>32000</v>
      </c>
      <c r="G450">
        <v>0</v>
      </c>
      <c r="H450">
        <v>0</v>
      </c>
      <c r="I450">
        <v>0</v>
      </c>
      <c r="J450">
        <v>16205.540955</v>
      </c>
      <c r="K450">
        <v>0.66382399999999997</v>
      </c>
      <c r="M450" t="str">
        <f t="shared" si="13"/>
        <v>2011Plaster</v>
      </c>
    </row>
    <row r="451" spans="1:13" x14ac:dyDescent="0.25">
      <c r="A451" t="s">
        <v>59</v>
      </c>
      <c r="B451" t="str">
        <f t="shared" ref="B451:B514" si="14">RIGHT(A451,4)</f>
        <v>2011</v>
      </c>
      <c r="C451" t="s">
        <v>11</v>
      </c>
      <c r="D451" t="s">
        <v>18</v>
      </c>
      <c r="E451" t="s">
        <v>15</v>
      </c>
      <c r="F451">
        <v>234</v>
      </c>
      <c r="G451">
        <v>0</v>
      </c>
      <c r="H451">
        <v>0</v>
      </c>
      <c r="I451">
        <v>0</v>
      </c>
      <c r="J451">
        <v>4826.9370520000002</v>
      </c>
      <c r="K451">
        <v>4.6235999999999999E-2</v>
      </c>
      <c r="M451" t="str">
        <f t="shared" ref="M451:M514" si="15">_xlfn.TEXTJOIN("",FALSE,B451,D451)</f>
        <v>2011Plaster</v>
      </c>
    </row>
    <row r="452" spans="1:13" x14ac:dyDescent="0.25">
      <c r="A452" t="s">
        <v>59</v>
      </c>
      <c r="B452" t="str">
        <f t="shared" si="14"/>
        <v>2011</v>
      </c>
      <c r="C452" t="s">
        <v>11</v>
      </c>
      <c r="D452" t="s">
        <v>45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14741.358861000001</v>
      </c>
      <c r="K452">
        <v>0</v>
      </c>
      <c r="M452" t="str">
        <f t="shared" si="15"/>
        <v>2011Rubble</v>
      </c>
    </row>
    <row r="453" spans="1:13" x14ac:dyDescent="0.25">
      <c r="A453" t="s">
        <v>59</v>
      </c>
      <c r="B453" t="str">
        <f t="shared" si="14"/>
        <v>2011</v>
      </c>
      <c r="C453" t="s">
        <v>11</v>
      </c>
      <c r="D453" t="s">
        <v>45</v>
      </c>
      <c r="E453" t="s">
        <v>14</v>
      </c>
      <c r="F453">
        <v>167101</v>
      </c>
      <c r="G453">
        <v>0</v>
      </c>
      <c r="H453">
        <v>0</v>
      </c>
      <c r="I453">
        <v>0</v>
      </c>
      <c r="J453">
        <v>10316.119262</v>
      </c>
      <c r="K453">
        <v>0.94185300000000005</v>
      </c>
      <c r="M453" t="str">
        <f t="shared" si="15"/>
        <v>2011Rubble</v>
      </c>
    </row>
    <row r="454" spans="1:13" x14ac:dyDescent="0.25">
      <c r="A454" t="s">
        <v>59</v>
      </c>
      <c r="B454" t="str">
        <f t="shared" si="14"/>
        <v>2011</v>
      </c>
      <c r="C454" t="s">
        <v>11</v>
      </c>
      <c r="D454" t="s">
        <v>45</v>
      </c>
      <c r="E454" t="s">
        <v>15</v>
      </c>
      <c r="F454">
        <v>0</v>
      </c>
      <c r="G454">
        <v>0</v>
      </c>
      <c r="H454">
        <v>0</v>
      </c>
      <c r="I454">
        <v>0</v>
      </c>
      <c r="J454">
        <v>3260.5513139999998</v>
      </c>
      <c r="K454">
        <v>0</v>
      </c>
      <c r="M454" t="str">
        <f t="shared" si="15"/>
        <v>2011Rubble</v>
      </c>
    </row>
    <row r="455" spans="1:13" x14ac:dyDescent="0.25">
      <c r="A455" t="s">
        <v>59</v>
      </c>
      <c r="B455" t="str">
        <f t="shared" si="14"/>
        <v>2011</v>
      </c>
      <c r="C455" t="s">
        <v>11</v>
      </c>
      <c r="D455" t="s">
        <v>19</v>
      </c>
      <c r="E455" t="s">
        <v>13</v>
      </c>
      <c r="F455">
        <v>37674</v>
      </c>
      <c r="G455">
        <v>0</v>
      </c>
      <c r="H455">
        <v>0</v>
      </c>
      <c r="I455">
        <v>0</v>
      </c>
      <c r="J455">
        <v>112121.657588</v>
      </c>
      <c r="K455">
        <v>0.251502</v>
      </c>
      <c r="M455" t="str">
        <f t="shared" si="15"/>
        <v>2011Soil and natural materials</v>
      </c>
    </row>
    <row r="456" spans="1:13" x14ac:dyDescent="0.25">
      <c r="A456" t="s">
        <v>59</v>
      </c>
      <c r="B456" t="str">
        <f t="shared" si="14"/>
        <v>2011</v>
      </c>
      <c r="C456" t="s">
        <v>11</v>
      </c>
      <c r="D456" t="s">
        <v>19</v>
      </c>
      <c r="E456" t="s">
        <v>14</v>
      </c>
      <c r="F456">
        <v>1060615</v>
      </c>
      <c r="G456">
        <v>0</v>
      </c>
      <c r="H456">
        <v>0</v>
      </c>
      <c r="I456">
        <v>0</v>
      </c>
      <c r="J456">
        <v>768606.42937200004</v>
      </c>
      <c r="K456">
        <v>0.57981700000000003</v>
      </c>
      <c r="M456" t="str">
        <f t="shared" si="15"/>
        <v>2011Soil and natural materials</v>
      </c>
    </row>
    <row r="457" spans="1:13" x14ac:dyDescent="0.25">
      <c r="A457" t="s">
        <v>59</v>
      </c>
      <c r="B457" t="str">
        <f t="shared" si="14"/>
        <v>2011</v>
      </c>
      <c r="C457" t="s">
        <v>11</v>
      </c>
      <c r="D457" t="s">
        <v>19</v>
      </c>
      <c r="E457" t="s">
        <v>15</v>
      </c>
      <c r="F457">
        <v>546</v>
      </c>
      <c r="G457">
        <v>0</v>
      </c>
      <c r="H457">
        <v>0</v>
      </c>
      <c r="I457">
        <v>0</v>
      </c>
      <c r="J457">
        <v>16990.611278</v>
      </c>
      <c r="K457">
        <v>3.1133999999999998E-2</v>
      </c>
      <c r="M457" t="str">
        <f t="shared" si="15"/>
        <v>2011Soil and natural materials</v>
      </c>
    </row>
    <row r="458" spans="1:13" x14ac:dyDescent="0.25">
      <c r="A458" t="s">
        <v>59</v>
      </c>
      <c r="B458" t="str">
        <f t="shared" si="14"/>
        <v>2011</v>
      </c>
      <c r="C458" t="s">
        <v>20</v>
      </c>
      <c r="D458" t="s">
        <v>21</v>
      </c>
      <c r="E458" t="s">
        <v>13</v>
      </c>
      <c r="F458">
        <v>63532</v>
      </c>
      <c r="G458">
        <v>0</v>
      </c>
      <c r="H458">
        <v>0</v>
      </c>
      <c r="I458">
        <v>0</v>
      </c>
      <c r="J458">
        <v>29418.890418999999</v>
      </c>
      <c r="K458">
        <v>0.6835</v>
      </c>
      <c r="M458" t="str">
        <f t="shared" si="15"/>
        <v>2011Container glass</v>
      </c>
    </row>
    <row r="459" spans="1:13" x14ac:dyDescent="0.25">
      <c r="A459" t="s">
        <v>59</v>
      </c>
      <c r="B459" t="str">
        <f t="shared" si="14"/>
        <v>2011</v>
      </c>
      <c r="C459" t="s">
        <v>20</v>
      </c>
      <c r="D459" t="s">
        <v>21</v>
      </c>
      <c r="E459" t="s">
        <v>14</v>
      </c>
      <c r="F459">
        <v>0</v>
      </c>
      <c r="G459">
        <v>0</v>
      </c>
      <c r="H459">
        <v>0</v>
      </c>
      <c r="I459">
        <v>0</v>
      </c>
      <c r="J459">
        <v>712.910663</v>
      </c>
      <c r="K459">
        <v>0</v>
      </c>
      <c r="M459" t="str">
        <f t="shared" si="15"/>
        <v>2011Container glass</v>
      </c>
    </row>
    <row r="460" spans="1:13" x14ac:dyDescent="0.25">
      <c r="A460" t="s">
        <v>59</v>
      </c>
      <c r="B460" t="str">
        <f t="shared" si="14"/>
        <v>2011</v>
      </c>
      <c r="C460" t="s">
        <v>20</v>
      </c>
      <c r="D460" t="s">
        <v>21</v>
      </c>
      <c r="E460" t="s">
        <v>15</v>
      </c>
      <c r="F460">
        <v>113422</v>
      </c>
      <c r="G460">
        <v>0</v>
      </c>
      <c r="H460">
        <v>0</v>
      </c>
      <c r="I460">
        <v>0</v>
      </c>
      <c r="J460">
        <v>42720.418927999999</v>
      </c>
      <c r="K460">
        <v>0.72640000000000005</v>
      </c>
      <c r="M460" t="str">
        <f t="shared" si="15"/>
        <v>2011Container glass</v>
      </c>
    </row>
    <row r="461" spans="1:13" x14ac:dyDescent="0.25">
      <c r="A461" t="s">
        <v>59</v>
      </c>
      <c r="B461" t="str">
        <f t="shared" si="14"/>
        <v>2011</v>
      </c>
      <c r="C461" t="s">
        <v>20</v>
      </c>
      <c r="D461" t="s">
        <v>22</v>
      </c>
      <c r="E461" t="s">
        <v>13</v>
      </c>
      <c r="F461">
        <v>16029</v>
      </c>
      <c r="G461">
        <v>0</v>
      </c>
      <c r="H461">
        <v>0</v>
      </c>
      <c r="I461">
        <v>0</v>
      </c>
      <c r="J461">
        <v>14438.715131000001</v>
      </c>
      <c r="K461">
        <v>0.52609700000000004</v>
      </c>
      <c r="M461" t="str">
        <f t="shared" si="15"/>
        <v>2011Other glass</v>
      </c>
    </row>
    <row r="462" spans="1:13" x14ac:dyDescent="0.25">
      <c r="A462" t="s">
        <v>59</v>
      </c>
      <c r="B462" t="str">
        <f t="shared" si="14"/>
        <v>2011</v>
      </c>
      <c r="C462" t="s">
        <v>20</v>
      </c>
      <c r="D462" t="s">
        <v>22</v>
      </c>
      <c r="E462" t="s">
        <v>14</v>
      </c>
      <c r="F462">
        <v>0</v>
      </c>
      <c r="G462">
        <v>0</v>
      </c>
      <c r="H462">
        <v>0</v>
      </c>
      <c r="I462">
        <v>0</v>
      </c>
      <c r="J462">
        <v>3478.1705010000001</v>
      </c>
      <c r="K462">
        <v>0</v>
      </c>
      <c r="M462" t="str">
        <f t="shared" si="15"/>
        <v>2011Other glass</v>
      </c>
    </row>
    <row r="463" spans="1:13" x14ac:dyDescent="0.25">
      <c r="A463" t="s">
        <v>59</v>
      </c>
      <c r="B463" t="str">
        <f t="shared" si="14"/>
        <v>2011</v>
      </c>
      <c r="C463" t="s">
        <v>20</v>
      </c>
      <c r="D463" t="s">
        <v>22</v>
      </c>
      <c r="E463" t="s">
        <v>15</v>
      </c>
      <c r="F463">
        <v>2518</v>
      </c>
      <c r="G463">
        <v>0</v>
      </c>
      <c r="H463">
        <v>0</v>
      </c>
      <c r="I463">
        <v>0</v>
      </c>
      <c r="J463">
        <v>42303.240847000001</v>
      </c>
      <c r="K463">
        <v>5.6177999999999999E-2</v>
      </c>
      <c r="M463" t="str">
        <f t="shared" si="15"/>
        <v>2011Other glass</v>
      </c>
    </row>
    <row r="464" spans="1:13" x14ac:dyDescent="0.25">
      <c r="A464" t="s">
        <v>59</v>
      </c>
      <c r="B464" t="str">
        <f t="shared" si="14"/>
        <v>2011</v>
      </c>
      <c r="C464" t="s">
        <v>23</v>
      </c>
      <c r="D464" t="s">
        <v>24</v>
      </c>
      <c r="E464" t="s">
        <v>13</v>
      </c>
      <c r="F464">
        <v>20451</v>
      </c>
      <c r="G464">
        <v>0</v>
      </c>
      <c r="H464">
        <v>0</v>
      </c>
      <c r="I464">
        <v>0</v>
      </c>
      <c r="J464">
        <v>18262.22999</v>
      </c>
      <c r="K464">
        <v>0.52826899999999999</v>
      </c>
      <c r="M464" t="str">
        <f t="shared" si="15"/>
        <v>2011Aluminium</v>
      </c>
    </row>
    <row r="465" spans="1:13" x14ac:dyDescent="0.25">
      <c r="A465" t="s">
        <v>59</v>
      </c>
      <c r="B465" t="str">
        <f t="shared" si="14"/>
        <v>2011</v>
      </c>
      <c r="C465" t="s">
        <v>23</v>
      </c>
      <c r="D465" t="s">
        <v>24</v>
      </c>
      <c r="E465" t="s">
        <v>14</v>
      </c>
      <c r="F465">
        <v>2500</v>
      </c>
      <c r="G465">
        <v>0</v>
      </c>
      <c r="H465">
        <v>0</v>
      </c>
      <c r="I465">
        <v>0</v>
      </c>
      <c r="J465">
        <v>4108.7846010000003</v>
      </c>
      <c r="K465">
        <v>0.37828400000000001</v>
      </c>
      <c r="M465" t="str">
        <f t="shared" si="15"/>
        <v>2011Aluminium</v>
      </c>
    </row>
    <row r="466" spans="1:13" x14ac:dyDescent="0.25">
      <c r="A466" t="s">
        <v>59</v>
      </c>
      <c r="B466" t="str">
        <f t="shared" si="14"/>
        <v>2011</v>
      </c>
      <c r="C466" t="s">
        <v>23</v>
      </c>
      <c r="D466" t="s">
        <v>24</v>
      </c>
      <c r="E466" t="s">
        <v>15</v>
      </c>
      <c r="F466">
        <v>6530</v>
      </c>
      <c r="G466">
        <v>0</v>
      </c>
      <c r="H466">
        <v>0</v>
      </c>
      <c r="I466">
        <v>0</v>
      </c>
      <c r="J466">
        <v>23062.072920999999</v>
      </c>
      <c r="K466">
        <v>0.220667</v>
      </c>
      <c r="M466" t="str">
        <f t="shared" si="15"/>
        <v>2011Aluminium</v>
      </c>
    </row>
    <row r="467" spans="1:13" x14ac:dyDescent="0.25">
      <c r="A467" t="s">
        <v>59</v>
      </c>
      <c r="B467" t="str">
        <f t="shared" si="14"/>
        <v>2011</v>
      </c>
      <c r="C467" t="s">
        <v>23</v>
      </c>
      <c r="D467" t="s">
        <v>25</v>
      </c>
      <c r="E467" t="s">
        <v>13</v>
      </c>
      <c r="F467">
        <v>712191</v>
      </c>
      <c r="G467">
        <v>0</v>
      </c>
      <c r="H467">
        <v>0</v>
      </c>
      <c r="I467">
        <v>0</v>
      </c>
      <c r="J467">
        <v>59356.291068999999</v>
      </c>
      <c r="K467">
        <v>0.923068</v>
      </c>
      <c r="M467" t="str">
        <f t="shared" si="15"/>
        <v>2011Ferrous</v>
      </c>
    </row>
    <row r="468" spans="1:13" x14ac:dyDescent="0.25">
      <c r="A468" t="s">
        <v>59</v>
      </c>
      <c r="B468" t="str">
        <f t="shared" si="14"/>
        <v>2011</v>
      </c>
      <c r="C468" t="s">
        <v>23</v>
      </c>
      <c r="D468" t="s">
        <v>25</v>
      </c>
      <c r="E468" t="s">
        <v>14</v>
      </c>
      <c r="F468">
        <v>55431</v>
      </c>
      <c r="G468">
        <v>0</v>
      </c>
      <c r="H468">
        <v>0</v>
      </c>
      <c r="I468">
        <v>0</v>
      </c>
      <c r="J468">
        <v>17594.372651000001</v>
      </c>
      <c r="K468">
        <v>0.75906399999999996</v>
      </c>
      <c r="M468" t="str">
        <f t="shared" si="15"/>
        <v>2011Ferrous</v>
      </c>
    </row>
    <row r="469" spans="1:13" x14ac:dyDescent="0.25">
      <c r="A469" t="s">
        <v>59</v>
      </c>
      <c r="B469" t="str">
        <f t="shared" si="14"/>
        <v>2011</v>
      </c>
      <c r="C469" t="s">
        <v>23</v>
      </c>
      <c r="D469" t="s">
        <v>25</v>
      </c>
      <c r="E469" t="s">
        <v>15</v>
      </c>
      <c r="F469">
        <v>152270.32</v>
      </c>
      <c r="G469">
        <v>0</v>
      </c>
      <c r="H469">
        <v>0</v>
      </c>
      <c r="I469">
        <v>0</v>
      </c>
      <c r="J469">
        <v>38739.626492000003</v>
      </c>
      <c r="K469">
        <v>0.79718500000000003</v>
      </c>
      <c r="M469" t="str">
        <f t="shared" si="15"/>
        <v>2011Ferrous</v>
      </c>
    </row>
    <row r="470" spans="1:13" x14ac:dyDescent="0.25">
      <c r="A470" t="s">
        <v>59</v>
      </c>
      <c r="B470" t="str">
        <f t="shared" si="14"/>
        <v>2011</v>
      </c>
      <c r="C470" t="s">
        <v>23</v>
      </c>
      <c r="D470" t="s">
        <v>26</v>
      </c>
      <c r="E470" t="s">
        <v>13</v>
      </c>
      <c r="F470">
        <v>50235</v>
      </c>
      <c r="G470">
        <v>0</v>
      </c>
      <c r="H470">
        <v>0</v>
      </c>
      <c r="I470">
        <v>0</v>
      </c>
      <c r="J470">
        <v>0</v>
      </c>
      <c r="K470">
        <v>1</v>
      </c>
      <c r="M470" t="str">
        <f t="shared" si="15"/>
        <v>2011Other metals</v>
      </c>
    </row>
    <row r="471" spans="1:13" x14ac:dyDescent="0.25">
      <c r="A471" t="s">
        <v>59</v>
      </c>
      <c r="B471" t="str">
        <f t="shared" si="14"/>
        <v>2011</v>
      </c>
      <c r="C471" t="s">
        <v>23</v>
      </c>
      <c r="D471" t="s">
        <v>26</v>
      </c>
      <c r="E471" t="s">
        <v>14</v>
      </c>
      <c r="F471">
        <v>8042</v>
      </c>
      <c r="G471">
        <v>0</v>
      </c>
      <c r="H471">
        <v>0</v>
      </c>
      <c r="I471">
        <v>0</v>
      </c>
      <c r="J471">
        <v>0</v>
      </c>
      <c r="K471">
        <v>1</v>
      </c>
      <c r="M471" t="str">
        <f t="shared" si="15"/>
        <v>2011Other metals</v>
      </c>
    </row>
    <row r="472" spans="1:13" x14ac:dyDescent="0.25">
      <c r="A472" t="s">
        <v>59</v>
      </c>
      <c r="B472" t="str">
        <f t="shared" si="14"/>
        <v>2011</v>
      </c>
      <c r="C472" t="s">
        <v>23</v>
      </c>
      <c r="D472" t="s">
        <v>26</v>
      </c>
      <c r="E472" t="s">
        <v>15</v>
      </c>
      <c r="F472">
        <v>12882</v>
      </c>
      <c r="G472">
        <v>0</v>
      </c>
      <c r="H472">
        <v>0</v>
      </c>
      <c r="I472">
        <v>0</v>
      </c>
      <c r="J472">
        <v>0</v>
      </c>
      <c r="K472">
        <v>1</v>
      </c>
      <c r="M472" t="str">
        <f t="shared" si="15"/>
        <v>2011Other metals</v>
      </c>
    </row>
    <row r="473" spans="1:13" x14ac:dyDescent="0.25">
      <c r="A473" t="s">
        <v>59</v>
      </c>
      <c r="B473" t="str">
        <f t="shared" si="14"/>
        <v>2011</v>
      </c>
      <c r="C473" t="s">
        <v>27</v>
      </c>
      <c r="D473" t="s">
        <v>28</v>
      </c>
      <c r="E473" t="s">
        <v>13</v>
      </c>
      <c r="F473">
        <v>22368</v>
      </c>
      <c r="G473">
        <v>0</v>
      </c>
      <c r="H473">
        <v>0</v>
      </c>
      <c r="I473">
        <v>0</v>
      </c>
      <c r="J473">
        <v>259197.53493699999</v>
      </c>
      <c r="K473">
        <v>7.9440999999999998E-2</v>
      </c>
      <c r="M473" t="str">
        <f t="shared" si="15"/>
        <v>2011Food organics</v>
      </c>
    </row>
    <row r="474" spans="1:13" x14ac:dyDescent="0.25">
      <c r="A474" t="s">
        <v>59</v>
      </c>
      <c r="B474" t="str">
        <f t="shared" si="14"/>
        <v>2011</v>
      </c>
      <c r="C474" t="s">
        <v>27</v>
      </c>
      <c r="D474" t="s">
        <v>28</v>
      </c>
      <c r="E474" t="s">
        <v>14</v>
      </c>
      <c r="F474">
        <v>0</v>
      </c>
      <c r="G474">
        <v>0</v>
      </c>
      <c r="H474">
        <v>0</v>
      </c>
      <c r="I474">
        <v>0</v>
      </c>
      <c r="J474">
        <v>3173.3777500000001</v>
      </c>
      <c r="K474">
        <v>0</v>
      </c>
      <c r="M474" t="str">
        <f t="shared" si="15"/>
        <v>2011Food organics</v>
      </c>
    </row>
    <row r="475" spans="1:13" x14ac:dyDescent="0.25">
      <c r="A475" t="s">
        <v>59</v>
      </c>
      <c r="B475" t="str">
        <f t="shared" si="14"/>
        <v>2011</v>
      </c>
      <c r="C475" t="s">
        <v>27</v>
      </c>
      <c r="D475" t="s">
        <v>28</v>
      </c>
      <c r="E475" t="s">
        <v>15</v>
      </c>
      <c r="F475">
        <v>0</v>
      </c>
      <c r="G475">
        <v>0</v>
      </c>
      <c r="H475">
        <v>0</v>
      </c>
      <c r="I475">
        <v>0</v>
      </c>
      <c r="J475">
        <v>700834.09843599994</v>
      </c>
      <c r="K475">
        <v>0</v>
      </c>
      <c r="M475" t="str">
        <f t="shared" si="15"/>
        <v>2011Food organics</v>
      </c>
    </row>
    <row r="476" spans="1:13" x14ac:dyDescent="0.25">
      <c r="A476" t="s">
        <v>59</v>
      </c>
      <c r="B476" t="str">
        <f t="shared" si="14"/>
        <v>2011</v>
      </c>
      <c r="C476" t="s">
        <v>27</v>
      </c>
      <c r="D476" t="s">
        <v>29</v>
      </c>
      <c r="E476" t="s">
        <v>13</v>
      </c>
      <c r="F476">
        <v>73275</v>
      </c>
      <c r="G476">
        <v>0</v>
      </c>
      <c r="H476">
        <v>0</v>
      </c>
      <c r="I476">
        <v>0</v>
      </c>
      <c r="J476">
        <v>65330.787091999999</v>
      </c>
      <c r="K476">
        <v>0.52865700000000004</v>
      </c>
      <c r="M476" t="str">
        <f t="shared" si="15"/>
        <v>2011Garden organics</v>
      </c>
    </row>
    <row r="477" spans="1:13" x14ac:dyDescent="0.25">
      <c r="A477" t="s">
        <v>59</v>
      </c>
      <c r="B477" t="str">
        <f t="shared" si="14"/>
        <v>2011</v>
      </c>
      <c r="C477" t="s">
        <v>27</v>
      </c>
      <c r="D477" t="s">
        <v>29</v>
      </c>
      <c r="E477" t="s">
        <v>14</v>
      </c>
      <c r="F477">
        <v>0</v>
      </c>
      <c r="G477">
        <v>0</v>
      </c>
      <c r="H477">
        <v>0</v>
      </c>
      <c r="I477">
        <v>0</v>
      </c>
      <c r="J477">
        <v>22875.385923000002</v>
      </c>
      <c r="K477">
        <v>0</v>
      </c>
      <c r="M477" t="str">
        <f t="shared" si="15"/>
        <v>2011Garden organics</v>
      </c>
    </row>
    <row r="478" spans="1:13" x14ac:dyDescent="0.25">
      <c r="A478" t="s">
        <v>59</v>
      </c>
      <c r="B478" t="str">
        <f t="shared" si="14"/>
        <v>2011</v>
      </c>
      <c r="C478" t="s">
        <v>27</v>
      </c>
      <c r="D478" t="s">
        <v>29</v>
      </c>
      <c r="E478" t="s">
        <v>15</v>
      </c>
      <c r="F478">
        <v>348527</v>
      </c>
      <c r="G478">
        <v>0</v>
      </c>
      <c r="H478">
        <v>0</v>
      </c>
      <c r="I478">
        <v>0</v>
      </c>
      <c r="J478">
        <v>111052.120918</v>
      </c>
      <c r="K478">
        <v>0.75836099999999995</v>
      </c>
      <c r="M478" t="str">
        <f t="shared" si="15"/>
        <v>2011Garden organics</v>
      </c>
    </row>
    <row r="479" spans="1:13" x14ac:dyDescent="0.25">
      <c r="A479" t="s">
        <v>59</v>
      </c>
      <c r="B479" t="str">
        <f t="shared" si="14"/>
        <v>2011</v>
      </c>
      <c r="C479" t="s">
        <v>27</v>
      </c>
      <c r="D479" t="s">
        <v>30</v>
      </c>
      <c r="E479" t="s">
        <v>13</v>
      </c>
      <c r="F479">
        <v>11451</v>
      </c>
      <c r="G479">
        <v>0</v>
      </c>
      <c r="H479">
        <v>0</v>
      </c>
      <c r="I479">
        <v>0</v>
      </c>
      <c r="J479">
        <v>32249.403421999999</v>
      </c>
      <c r="K479">
        <v>0.26203399999999999</v>
      </c>
      <c r="M479" t="str">
        <f t="shared" si="15"/>
        <v>2011Other organics</v>
      </c>
    </row>
    <row r="480" spans="1:13" x14ac:dyDescent="0.25">
      <c r="A480" t="s">
        <v>59</v>
      </c>
      <c r="B480" t="str">
        <f t="shared" si="14"/>
        <v>2011</v>
      </c>
      <c r="C480" t="s">
        <v>27</v>
      </c>
      <c r="D480" t="s">
        <v>30</v>
      </c>
      <c r="E480" t="s">
        <v>14</v>
      </c>
      <c r="F480">
        <v>2763</v>
      </c>
      <c r="G480">
        <v>0</v>
      </c>
      <c r="H480">
        <v>0</v>
      </c>
      <c r="I480">
        <v>0</v>
      </c>
      <c r="J480">
        <v>555.56300299999998</v>
      </c>
      <c r="K480">
        <v>0.83258900000000002</v>
      </c>
      <c r="M480" t="str">
        <f t="shared" si="15"/>
        <v>2011Other organics</v>
      </c>
    </row>
    <row r="481" spans="1:13" x14ac:dyDescent="0.25">
      <c r="A481" t="s">
        <v>59</v>
      </c>
      <c r="B481" t="str">
        <f t="shared" si="14"/>
        <v>2011</v>
      </c>
      <c r="C481" t="s">
        <v>27</v>
      </c>
      <c r="D481" t="s">
        <v>30</v>
      </c>
      <c r="E481" t="s">
        <v>15</v>
      </c>
      <c r="F481">
        <v>12879</v>
      </c>
      <c r="G481">
        <v>0</v>
      </c>
      <c r="H481">
        <v>0</v>
      </c>
      <c r="I481">
        <v>0</v>
      </c>
      <c r="J481">
        <v>110768.732485</v>
      </c>
      <c r="K481">
        <v>0.104158</v>
      </c>
      <c r="M481" t="str">
        <f t="shared" si="15"/>
        <v>2011Other organics</v>
      </c>
    </row>
    <row r="482" spans="1:13" x14ac:dyDescent="0.25">
      <c r="A482" t="s">
        <v>59</v>
      </c>
      <c r="B482" t="str">
        <f t="shared" si="14"/>
        <v>2011</v>
      </c>
      <c r="C482" t="s">
        <v>27</v>
      </c>
      <c r="D482" t="s">
        <v>31</v>
      </c>
      <c r="E482" t="s">
        <v>13</v>
      </c>
      <c r="F482">
        <v>46037</v>
      </c>
      <c r="G482">
        <v>0</v>
      </c>
      <c r="H482">
        <v>0</v>
      </c>
      <c r="I482">
        <v>0</v>
      </c>
      <c r="J482">
        <v>251932.76528600001</v>
      </c>
      <c r="K482">
        <v>0.154502</v>
      </c>
      <c r="M482" t="str">
        <f t="shared" si="15"/>
        <v>2011Wood /timber</v>
      </c>
    </row>
    <row r="483" spans="1:13" x14ac:dyDescent="0.25">
      <c r="A483" t="s">
        <v>59</v>
      </c>
      <c r="B483" t="str">
        <f t="shared" si="14"/>
        <v>2011</v>
      </c>
      <c r="C483" t="s">
        <v>27</v>
      </c>
      <c r="D483" t="s">
        <v>31</v>
      </c>
      <c r="E483" t="s">
        <v>14</v>
      </c>
      <c r="F483">
        <v>44652</v>
      </c>
      <c r="G483">
        <v>0</v>
      </c>
      <c r="H483">
        <v>0</v>
      </c>
      <c r="I483">
        <v>0</v>
      </c>
      <c r="J483">
        <v>124751.173245</v>
      </c>
      <c r="K483">
        <v>0.26358399999999998</v>
      </c>
      <c r="M483" t="str">
        <f t="shared" si="15"/>
        <v>2011Wood /timber</v>
      </c>
    </row>
    <row r="484" spans="1:13" x14ac:dyDescent="0.25">
      <c r="A484" t="s">
        <v>59</v>
      </c>
      <c r="B484" t="str">
        <f t="shared" si="14"/>
        <v>2011</v>
      </c>
      <c r="C484" t="s">
        <v>27</v>
      </c>
      <c r="D484" t="s">
        <v>31</v>
      </c>
      <c r="E484" t="s">
        <v>15</v>
      </c>
      <c r="F484">
        <v>16269.6</v>
      </c>
      <c r="G484">
        <v>0</v>
      </c>
      <c r="H484">
        <v>0</v>
      </c>
      <c r="I484">
        <v>0</v>
      </c>
      <c r="J484">
        <v>30995.112949999999</v>
      </c>
      <c r="K484">
        <v>0.34422199999999997</v>
      </c>
      <c r="M484" t="str">
        <f t="shared" si="15"/>
        <v>2011Wood /timber</v>
      </c>
    </row>
    <row r="485" spans="1:13" x14ac:dyDescent="0.25">
      <c r="A485" t="s">
        <v>59</v>
      </c>
      <c r="B485" t="str">
        <f t="shared" si="14"/>
        <v>2011</v>
      </c>
      <c r="C485" t="s">
        <v>32</v>
      </c>
      <c r="D485" t="s">
        <v>33</v>
      </c>
      <c r="E485" t="s">
        <v>13</v>
      </c>
      <c r="F485">
        <v>183892</v>
      </c>
      <c r="G485">
        <v>0</v>
      </c>
      <c r="H485">
        <v>0</v>
      </c>
      <c r="I485">
        <v>0</v>
      </c>
      <c r="J485">
        <v>84028.947302999994</v>
      </c>
      <c r="K485">
        <v>0.68636600000000003</v>
      </c>
      <c r="M485" t="str">
        <f t="shared" si="15"/>
        <v>2011Cardboard</v>
      </c>
    </row>
    <row r="486" spans="1:13" x14ac:dyDescent="0.25">
      <c r="A486" t="s">
        <v>59</v>
      </c>
      <c r="B486" t="str">
        <f t="shared" si="14"/>
        <v>2011</v>
      </c>
      <c r="C486" t="s">
        <v>32</v>
      </c>
      <c r="D486" t="s">
        <v>33</v>
      </c>
      <c r="E486" t="s">
        <v>14</v>
      </c>
      <c r="F486">
        <v>0</v>
      </c>
      <c r="G486">
        <v>0</v>
      </c>
      <c r="H486">
        <v>0</v>
      </c>
      <c r="I486">
        <v>0</v>
      </c>
      <c r="J486">
        <v>4568.1282350000001</v>
      </c>
      <c r="K486">
        <v>0</v>
      </c>
      <c r="M486" t="str">
        <f t="shared" si="15"/>
        <v>2011Cardboard</v>
      </c>
    </row>
    <row r="487" spans="1:13" x14ac:dyDescent="0.25">
      <c r="A487" t="s">
        <v>59</v>
      </c>
      <c r="B487" t="str">
        <f t="shared" si="14"/>
        <v>2011</v>
      </c>
      <c r="C487" t="s">
        <v>32</v>
      </c>
      <c r="D487" t="s">
        <v>33</v>
      </c>
      <c r="E487" t="s">
        <v>15</v>
      </c>
      <c r="F487">
        <v>27589.919999999998</v>
      </c>
      <c r="G487">
        <v>0</v>
      </c>
      <c r="H487">
        <v>0</v>
      </c>
      <c r="I487">
        <v>0</v>
      </c>
      <c r="J487">
        <v>40710.436545999997</v>
      </c>
      <c r="K487">
        <v>0.403949</v>
      </c>
      <c r="M487" t="str">
        <f t="shared" si="15"/>
        <v>2011Cardboard</v>
      </c>
    </row>
    <row r="488" spans="1:13" x14ac:dyDescent="0.25">
      <c r="A488" t="s">
        <v>59</v>
      </c>
      <c r="B488" t="str">
        <f t="shared" si="14"/>
        <v>2011</v>
      </c>
      <c r="C488" t="s">
        <v>32</v>
      </c>
      <c r="D488" t="s">
        <v>46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30352.915805000001</v>
      </c>
      <c r="K488">
        <v>0</v>
      </c>
      <c r="M488" t="str">
        <f t="shared" si="15"/>
        <v>2011Liquidpaperboard</v>
      </c>
    </row>
    <row r="489" spans="1:13" x14ac:dyDescent="0.25">
      <c r="A489" t="s">
        <v>59</v>
      </c>
      <c r="B489" t="str">
        <f t="shared" si="14"/>
        <v>2011</v>
      </c>
      <c r="C489" t="s">
        <v>32</v>
      </c>
      <c r="D489" t="s">
        <v>46</v>
      </c>
      <c r="E489" t="s">
        <v>14</v>
      </c>
      <c r="F489">
        <v>0</v>
      </c>
      <c r="G489">
        <v>0</v>
      </c>
      <c r="H489">
        <v>0</v>
      </c>
      <c r="I489">
        <v>0</v>
      </c>
      <c r="J489">
        <v>567.16742899999997</v>
      </c>
      <c r="K489">
        <v>0</v>
      </c>
      <c r="M489" t="str">
        <f t="shared" si="15"/>
        <v>2011Liquidpaperboard</v>
      </c>
    </row>
    <row r="490" spans="1:13" x14ac:dyDescent="0.25">
      <c r="A490" t="s">
        <v>59</v>
      </c>
      <c r="B490" t="str">
        <f t="shared" si="14"/>
        <v>2011</v>
      </c>
      <c r="C490" t="s">
        <v>32</v>
      </c>
      <c r="D490" t="s">
        <v>46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30910.329366999998</v>
      </c>
      <c r="K490">
        <v>0</v>
      </c>
      <c r="M490" t="str">
        <f t="shared" si="15"/>
        <v>2011Liquidpaperboard</v>
      </c>
    </row>
    <row r="491" spans="1:13" x14ac:dyDescent="0.25">
      <c r="A491" t="s">
        <v>59</v>
      </c>
      <c r="B491" t="str">
        <f t="shared" si="14"/>
        <v>2011</v>
      </c>
      <c r="C491" t="s">
        <v>32</v>
      </c>
      <c r="D491" t="s">
        <v>34</v>
      </c>
      <c r="E491" t="s">
        <v>13</v>
      </c>
      <c r="F491">
        <v>27000</v>
      </c>
      <c r="G491">
        <v>0</v>
      </c>
      <c r="H491">
        <v>0</v>
      </c>
      <c r="I491">
        <v>0</v>
      </c>
      <c r="J491">
        <v>0</v>
      </c>
      <c r="K491">
        <v>1</v>
      </c>
      <c r="M491" t="str">
        <f t="shared" si="15"/>
        <v>2011Newsprint and magazines</v>
      </c>
    </row>
    <row r="492" spans="1:13" x14ac:dyDescent="0.25">
      <c r="A492" t="s">
        <v>59</v>
      </c>
      <c r="B492" t="str">
        <f t="shared" si="14"/>
        <v>2011</v>
      </c>
      <c r="C492" t="s">
        <v>32</v>
      </c>
      <c r="D492" t="s">
        <v>34</v>
      </c>
      <c r="E492" t="s">
        <v>14</v>
      </c>
      <c r="F492">
        <v>0</v>
      </c>
      <c r="G492">
        <v>0</v>
      </c>
      <c r="H492">
        <v>0</v>
      </c>
      <c r="I492">
        <v>0</v>
      </c>
      <c r="J492">
        <v>0</v>
      </c>
      <c r="M492" t="str">
        <f t="shared" si="15"/>
        <v>2011Newsprint and magazines</v>
      </c>
    </row>
    <row r="493" spans="1:13" x14ac:dyDescent="0.25">
      <c r="A493" t="s">
        <v>59</v>
      </c>
      <c r="B493" t="str">
        <f t="shared" si="14"/>
        <v>2011</v>
      </c>
      <c r="C493" t="s">
        <v>32</v>
      </c>
      <c r="D493" t="s">
        <v>34</v>
      </c>
      <c r="E493" t="s">
        <v>15</v>
      </c>
      <c r="F493">
        <v>0</v>
      </c>
      <c r="G493">
        <v>0</v>
      </c>
      <c r="H493">
        <v>0</v>
      </c>
      <c r="I493">
        <v>0</v>
      </c>
      <c r="J493">
        <v>0</v>
      </c>
      <c r="M493" t="str">
        <f t="shared" si="15"/>
        <v>2011Newsprint and magazines</v>
      </c>
    </row>
    <row r="494" spans="1:13" x14ac:dyDescent="0.25">
      <c r="A494" t="s">
        <v>59</v>
      </c>
      <c r="B494" t="str">
        <f t="shared" si="14"/>
        <v>2011</v>
      </c>
      <c r="C494" t="s">
        <v>32</v>
      </c>
      <c r="D494" t="s">
        <v>35</v>
      </c>
      <c r="E494" t="s">
        <v>13</v>
      </c>
      <c r="F494">
        <v>402944</v>
      </c>
      <c r="G494">
        <v>0</v>
      </c>
      <c r="H494">
        <v>0</v>
      </c>
      <c r="I494">
        <v>0</v>
      </c>
      <c r="J494">
        <v>90612.962492000006</v>
      </c>
      <c r="K494">
        <v>0.81640800000000002</v>
      </c>
      <c r="M494" t="str">
        <f t="shared" si="15"/>
        <v>2011Other paper</v>
      </c>
    </row>
    <row r="495" spans="1:13" x14ac:dyDescent="0.25">
      <c r="A495" t="s">
        <v>59</v>
      </c>
      <c r="B495" t="str">
        <f t="shared" si="14"/>
        <v>2011</v>
      </c>
      <c r="C495" t="s">
        <v>32</v>
      </c>
      <c r="D495" t="s">
        <v>35</v>
      </c>
      <c r="E495" t="s">
        <v>14</v>
      </c>
      <c r="F495">
        <v>0</v>
      </c>
      <c r="G495">
        <v>0</v>
      </c>
      <c r="H495">
        <v>0</v>
      </c>
      <c r="I495">
        <v>0</v>
      </c>
      <c r="J495">
        <v>1729.988515</v>
      </c>
      <c r="K495">
        <v>0</v>
      </c>
      <c r="M495" t="str">
        <f t="shared" si="15"/>
        <v>2011Other paper</v>
      </c>
    </row>
    <row r="496" spans="1:13" x14ac:dyDescent="0.25">
      <c r="A496" t="s">
        <v>59</v>
      </c>
      <c r="B496" t="str">
        <f t="shared" si="14"/>
        <v>2011</v>
      </c>
      <c r="C496" t="s">
        <v>32</v>
      </c>
      <c r="D496" t="s">
        <v>35</v>
      </c>
      <c r="E496" t="s">
        <v>15</v>
      </c>
      <c r="F496">
        <v>187015</v>
      </c>
      <c r="G496">
        <v>0</v>
      </c>
      <c r="H496">
        <v>0</v>
      </c>
      <c r="I496">
        <v>0</v>
      </c>
      <c r="J496">
        <v>139091.508355</v>
      </c>
      <c r="K496">
        <v>0.57347800000000004</v>
      </c>
      <c r="M496" t="str">
        <f t="shared" si="15"/>
        <v>2011Other paper</v>
      </c>
    </row>
    <row r="497" spans="1:13" x14ac:dyDescent="0.25">
      <c r="A497" t="s">
        <v>59</v>
      </c>
      <c r="B497" t="str">
        <f t="shared" si="14"/>
        <v>2011</v>
      </c>
      <c r="C497" t="s">
        <v>32</v>
      </c>
      <c r="D497" t="s">
        <v>36</v>
      </c>
      <c r="E497" t="s">
        <v>13</v>
      </c>
      <c r="F497">
        <v>0</v>
      </c>
      <c r="G497">
        <v>0</v>
      </c>
      <c r="H497">
        <v>0</v>
      </c>
      <c r="I497">
        <v>0</v>
      </c>
      <c r="J497">
        <v>87118.265046999994</v>
      </c>
      <c r="K497">
        <v>0</v>
      </c>
      <c r="M497" t="str">
        <f t="shared" si="15"/>
        <v>2011Printing and writing paper</v>
      </c>
    </row>
    <row r="498" spans="1:13" x14ac:dyDescent="0.25">
      <c r="A498" t="s">
        <v>59</v>
      </c>
      <c r="B498" t="str">
        <f t="shared" si="14"/>
        <v>2011</v>
      </c>
      <c r="C498" t="s">
        <v>32</v>
      </c>
      <c r="D498" t="s">
        <v>36</v>
      </c>
      <c r="E498" t="s">
        <v>14</v>
      </c>
      <c r="F498">
        <v>0</v>
      </c>
      <c r="G498">
        <v>0</v>
      </c>
      <c r="H498">
        <v>0</v>
      </c>
      <c r="I498">
        <v>0</v>
      </c>
      <c r="J498">
        <v>1767.692059</v>
      </c>
      <c r="K498">
        <v>0</v>
      </c>
      <c r="M498" t="str">
        <f t="shared" si="15"/>
        <v>2011Printing and writing paper</v>
      </c>
    </row>
    <row r="499" spans="1:13" x14ac:dyDescent="0.25">
      <c r="A499" t="s">
        <v>59</v>
      </c>
      <c r="B499" t="str">
        <f t="shared" si="14"/>
        <v>2011</v>
      </c>
      <c r="C499" t="s">
        <v>32</v>
      </c>
      <c r="D499" t="s">
        <v>36</v>
      </c>
      <c r="E499" t="s">
        <v>15</v>
      </c>
      <c r="F499">
        <v>8297</v>
      </c>
      <c r="G499">
        <v>0</v>
      </c>
      <c r="H499">
        <v>0</v>
      </c>
      <c r="I499">
        <v>0</v>
      </c>
      <c r="J499">
        <v>92854.90612</v>
      </c>
      <c r="K499">
        <v>8.2025000000000001E-2</v>
      </c>
      <c r="M499" t="str">
        <f t="shared" si="15"/>
        <v>2011Printing and writing paper</v>
      </c>
    </row>
    <row r="500" spans="1:13" x14ac:dyDescent="0.25">
      <c r="A500" t="s">
        <v>59</v>
      </c>
      <c r="B500" t="str">
        <f t="shared" si="14"/>
        <v>2011</v>
      </c>
      <c r="C500" t="s">
        <v>49</v>
      </c>
      <c r="D500" t="s">
        <v>50</v>
      </c>
      <c r="E500" t="s">
        <v>13</v>
      </c>
      <c r="F500">
        <v>0</v>
      </c>
      <c r="G500">
        <v>0</v>
      </c>
      <c r="H500">
        <v>0</v>
      </c>
      <c r="I500">
        <v>0</v>
      </c>
      <c r="J500">
        <v>57761.994245000002</v>
      </c>
      <c r="K500">
        <v>0</v>
      </c>
      <c r="M500" t="str">
        <f t="shared" si="15"/>
        <v>2011HDPE (2)</v>
      </c>
    </row>
    <row r="501" spans="1:13" x14ac:dyDescent="0.25">
      <c r="A501" t="s">
        <v>59</v>
      </c>
      <c r="B501" t="str">
        <f t="shared" si="14"/>
        <v>2011</v>
      </c>
      <c r="C501" t="s">
        <v>49</v>
      </c>
      <c r="D501" t="s">
        <v>50</v>
      </c>
      <c r="E501" t="s">
        <v>14</v>
      </c>
      <c r="F501">
        <v>0</v>
      </c>
      <c r="G501">
        <v>0</v>
      </c>
      <c r="H501">
        <v>0</v>
      </c>
      <c r="I501">
        <v>0</v>
      </c>
      <c r="J501">
        <v>4623.5258009999998</v>
      </c>
      <c r="K501">
        <v>0</v>
      </c>
      <c r="M501" t="str">
        <f t="shared" si="15"/>
        <v>2011HDPE (2)</v>
      </c>
    </row>
    <row r="502" spans="1:13" x14ac:dyDescent="0.25">
      <c r="A502" t="s">
        <v>59</v>
      </c>
      <c r="B502" t="str">
        <f t="shared" si="14"/>
        <v>2011</v>
      </c>
      <c r="C502" t="s">
        <v>49</v>
      </c>
      <c r="D502" t="s">
        <v>50</v>
      </c>
      <c r="E502" t="s">
        <v>15</v>
      </c>
      <c r="F502">
        <v>0</v>
      </c>
      <c r="G502">
        <v>0</v>
      </c>
      <c r="H502">
        <v>0</v>
      </c>
      <c r="I502">
        <v>0</v>
      </c>
      <c r="J502">
        <v>79126.211607000005</v>
      </c>
      <c r="K502">
        <v>0</v>
      </c>
      <c r="M502" t="str">
        <f t="shared" si="15"/>
        <v>2011HDPE (2)</v>
      </c>
    </row>
    <row r="503" spans="1:13" x14ac:dyDescent="0.25">
      <c r="A503" t="s">
        <v>59</v>
      </c>
      <c r="B503" t="str">
        <f t="shared" si="14"/>
        <v>2011</v>
      </c>
      <c r="C503" t="s">
        <v>49</v>
      </c>
      <c r="D503" t="s">
        <v>51</v>
      </c>
      <c r="E503" t="s">
        <v>13</v>
      </c>
      <c r="F503">
        <v>0</v>
      </c>
      <c r="G503">
        <v>0</v>
      </c>
      <c r="H503">
        <v>0</v>
      </c>
      <c r="I503">
        <v>0</v>
      </c>
      <c r="J503">
        <v>43261.075189000003</v>
      </c>
      <c r="K503">
        <v>0</v>
      </c>
      <c r="M503" t="str">
        <f t="shared" si="15"/>
        <v>2011LDPE (4)</v>
      </c>
    </row>
    <row r="504" spans="1:13" x14ac:dyDescent="0.25">
      <c r="A504" t="s">
        <v>59</v>
      </c>
      <c r="B504" t="str">
        <f t="shared" si="14"/>
        <v>2011</v>
      </c>
      <c r="C504" t="s">
        <v>49</v>
      </c>
      <c r="D504" t="s">
        <v>51</v>
      </c>
      <c r="E504" t="s">
        <v>14</v>
      </c>
      <c r="F504">
        <v>0</v>
      </c>
      <c r="G504">
        <v>0</v>
      </c>
      <c r="H504">
        <v>0</v>
      </c>
      <c r="I504">
        <v>0</v>
      </c>
      <c r="J504">
        <v>3462.8080260000002</v>
      </c>
      <c r="K504">
        <v>0</v>
      </c>
      <c r="M504" t="str">
        <f t="shared" si="15"/>
        <v>2011LDPE (4)</v>
      </c>
    </row>
    <row r="505" spans="1:13" x14ac:dyDescent="0.25">
      <c r="A505" t="s">
        <v>59</v>
      </c>
      <c r="B505" t="str">
        <f t="shared" si="14"/>
        <v>2011</v>
      </c>
      <c r="C505" t="s">
        <v>49</v>
      </c>
      <c r="D505" t="s">
        <v>51</v>
      </c>
      <c r="E505" t="s">
        <v>15</v>
      </c>
      <c r="F505">
        <v>0</v>
      </c>
      <c r="G505">
        <v>0</v>
      </c>
      <c r="H505">
        <v>0</v>
      </c>
      <c r="I505">
        <v>0</v>
      </c>
      <c r="J505">
        <v>37741.421274</v>
      </c>
      <c r="K505">
        <v>0</v>
      </c>
      <c r="M505" t="str">
        <f t="shared" si="15"/>
        <v>2011LDPE (4)</v>
      </c>
    </row>
    <row r="506" spans="1:13" x14ac:dyDescent="0.25">
      <c r="A506" t="s">
        <v>59</v>
      </c>
      <c r="B506" t="str">
        <f t="shared" si="14"/>
        <v>2011</v>
      </c>
      <c r="C506" t="s">
        <v>49</v>
      </c>
      <c r="D506" t="s">
        <v>52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32456.438311000002</v>
      </c>
      <c r="K506">
        <v>0</v>
      </c>
      <c r="M506" t="str">
        <f t="shared" si="15"/>
        <v>2011Other plastics (7)</v>
      </c>
    </row>
    <row r="507" spans="1:13" x14ac:dyDescent="0.25">
      <c r="A507" t="s">
        <v>59</v>
      </c>
      <c r="B507" t="str">
        <f t="shared" si="14"/>
        <v>2011</v>
      </c>
      <c r="C507" t="s">
        <v>49</v>
      </c>
      <c r="D507" t="s">
        <v>52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2479.0853619999998</v>
      </c>
      <c r="K507">
        <v>0</v>
      </c>
      <c r="M507" t="str">
        <f t="shared" si="15"/>
        <v>2011Other plastics (7)</v>
      </c>
    </row>
    <row r="508" spans="1:13" x14ac:dyDescent="0.25">
      <c r="A508" t="s">
        <v>59</v>
      </c>
      <c r="B508" t="str">
        <f t="shared" si="14"/>
        <v>2011</v>
      </c>
      <c r="C508" t="s">
        <v>49</v>
      </c>
      <c r="D508" t="s">
        <v>52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93313.505627999999</v>
      </c>
      <c r="K508">
        <v>0</v>
      </c>
      <c r="M508" t="str">
        <f t="shared" si="15"/>
        <v>2011Other plastics (7)</v>
      </c>
    </row>
    <row r="509" spans="1:13" x14ac:dyDescent="0.25">
      <c r="A509" t="s">
        <v>59</v>
      </c>
      <c r="B509" t="str">
        <f t="shared" si="14"/>
        <v>2011</v>
      </c>
      <c r="C509" t="s">
        <v>49</v>
      </c>
      <c r="D509" t="s">
        <v>53</v>
      </c>
      <c r="E509" t="s">
        <v>13</v>
      </c>
      <c r="F509">
        <v>0</v>
      </c>
      <c r="G509">
        <v>0</v>
      </c>
      <c r="H509">
        <v>0</v>
      </c>
      <c r="I509">
        <v>0</v>
      </c>
      <c r="J509">
        <v>23926.516446000001</v>
      </c>
      <c r="K509">
        <v>0</v>
      </c>
      <c r="M509" t="str">
        <f t="shared" si="15"/>
        <v>2011PET (1)</v>
      </c>
    </row>
    <row r="510" spans="1:13" x14ac:dyDescent="0.25">
      <c r="A510" t="s">
        <v>59</v>
      </c>
      <c r="B510" t="str">
        <f t="shared" si="14"/>
        <v>2011</v>
      </c>
      <c r="C510" t="s">
        <v>49</v>
      </c>
      <c r="D510" t="s">
        <v>53</v>
      </c>
      <c r="E510" t="s">
        <v>14</v>
      </c>
      <c r="F510">
        <v>0</v>
      </c>
      <c r="G510">
        <v>0</v>
      </c>
      <c r="H510">
        <v>0</v>
      </c>
      <c r="I510">
        <v>0</v>
      </c>
      <c r="J510">
        <v>1915.1843269999999</v>
      </c>
      <c r="K510">
        <v>0</v>
      </c>
      <c r="M510" t="str">
        <f t="shared" si="15"/>
        <v>2011PET (1)</v>
      </c>
    </row>
    <row r="511" spans="1:13" x14ac:dyDescent="0.25">
      <c r="A511" t="s">
        <v>59</v>
      </c>
      <c r="B511" t="str">
        <f t="shared" si="14"/>
        <v>2011</v>
      </c>
      <c r="C511" t="s">
        <v>49</v>
      </c>
      <c r="D511" t="s">
        <v>53</v>
      </c>
      <c r="E511" t="s">
        <v>15</v>
      </c>
      <c r="F511">
        <v>0</v>
      </c>
      <c r="G511">
        <v>0</v>
      </c>
      <c r="H511">
        <v>0</v>
      </c>
      <c r="I511">
        <v>0</v>
      </c>
      <c r="J511">
        <v>52800.452071</v>
      </c>
      <c r="K511">
        <v>0</v>
      </c>
      <c r="M511" t="str">
        <f t="shared" si="15"/>
        <v>2011PET (1)</v>
      </c>
    </row>
    <row r="512" spans="1:13" x14ac:dyDescent="0.25">
      <c r="A512" t="s">
        <v>59</v>
      </c>
      <c r="B512" t="str">
        <f t="shared" si="14"/>
        <v>2011</v>
      </c>
      <c r="C512" t="s">
        <v>49</v>
      </c>
      <c r="D512" t="s">
        <v>54</v>
      </c>
      <c r="E512" t="s">
        <v>13</v>
      </c>
      <c r="F512">
        <v>0</v>
      </c>
      <c r="G512">
        <v>0</v>
      </c>
      <c r="H512">
        <v>0</v>
      </c>
      <c r="I512">
        <v>0</v>
      </c>
      <c r="J512">
        <v>46402.940985000001</v>
      </c>
      <c r="K512">
        <v>0</v>
      </c>
      <c r="M512" t="str">
        <f t="shared" si="15"/>
        <v>2011PP (5)</v>
      </c>
    </row>
    <row r="513" spans="1:13" x14ac:dyDescent="0.25">
      <c r="A513" t="s">
        <v>59</v>
      </c>
      <c r="B513" t="str">
        <f t="shared" si="14"/>
        <v>2011</v>
      </c>
      <c r="C513" t="s">
        <v>49</v>
      </c>
      <c r="D513" t="s">
        <v>54</v>
      </c>
      <c r="E513" t="s">
        <v>14</v>
      </c>
      <c r="F513">
        <v>0</v>
      </c>
      <c r="G513">
        <v>0</v>
      </c>
      <c r="H513">
        <v>0</v>
      </c>
      <c r="I513">
        <v>0</v>
      </c>
      <c r="J513">
        <v>3714.296879</v>
      </c>
      <c r="K513">
        <v>0</v>
      </c>
      <c r="M513" t="str">
        <f t="shared" si="15"/>
        <v>2011PP (5)</v>
      </c>
    </row>
    <row r="514" spans="1:13" x14ac:dyDescent="0.25">
      <c r="A514" t="s">
        <v>59</v>
      </c>
      <c r="B514" t="str">
        <f t="shared" si="14"/>
        <v>2011</v>
      </c>
      <c r="C514" t="s">
        <v>49</v>
      </c>
      <c r="D514" t="s">
        <v>54</v>
      </c>
      <c r="E514" t="s">
        <v>15</v>
      </c>
      <c r="F514">
        <v>0</v>
      </c>
      <c r="G514">
        <v>0</v>
      </c>
      <c r="H514">
        <v>0</v>
      </c>
      <c r="I514">
        <v>0</v>
      </c>
      <c r="J514">
        <v>40482.418349</v>
      </c>
      <c r="K514">
        <v>0</v>
      </c>
      <c r="M514" t="str">
        <f t="shared" si="15"/>
        <v>2011PP (5)</v>
      </c>
    </row>
    <row r="515" spans="1:13" x14ac:dyDescent="0.25">
      <c r="A515" t="s">
        <v>59</v>
      </c>
      <c r="B515" t="str">
        <f t="shared" ref="B515:B578" si="16">RIGHT(A515,4)</f>
        <v>2011</v>
      </c>
      <c r="C515" t="s">
        <v>49</v>
      </c>
      <c r="D515" t="s">
        <v>55</v>
      </c>
      <c r="E515" t="s">
        <v>13</v>
      </c>
      <c r="F515">
        <v>0</v>
      </c>
      <c r="G515">
        <v>0</v>
      </c>
      <c r="H515">
        <v>0</v>
      </c>
      <c r="I515">
        <v>0</v>
      </c>
      <c r="J515">
        <v>12084.099215</v>
      </c>
      <c r="K515">
        <v>0</v>
      </c>
      <c r="M515" t="str">
        <f t="shared" ref="M515:M578" si="17">_xlfn.TEXTJOIN("",FALSE,B515,D515)</f>
        <v>2011PS (6)</v>
      </c>
    </row>
    <row r="516" spans="1:13" x14ac:dyDescent="0.25">
      <c r="A516" t="s">
        <v>59</v>
      </c>
      <c r="B516" t="str">
        <f t="shared" si="16"/>
        <v>2011</v>
      </c>
      <c r="C516" t="s">
        <v>49</v>
      </c>
      <c r="D516" t="s">
        <v>55</v>
      </c>
      <c r="E516" t="s">
        <v>14</v>
      </c>
      <c r="F516">
        <v>0</v>
      </c>
      <c r="G516">
        <v>0</v>
      </c>
      <c r="H516">
        <v>0</v>
      </c>
      <c r="I516">
        <v>0</v>
      </c>
      <c r="J516">
        <v>967.26481200000001</v>
      </c>
      <c r="K516">
        <v>0</v>
      </c>
      <c r="M516" t="str">
        <f t="shared" si="17"/>
        <v>2011PS (6)</v>
      </c>
    </row>
    <row r="517" spans="1:13" x14ac:dyDescent="0.25">
      <c r="A517" t="s">
        <v>59</v>
      </c>
      <c r="B517" t="str">
        <f t="shared" si="16"/>
        <v>2011</v>
      </c>
      <c r="C517" t="s">
        <v>49</v>
      </c>
      <c r="D517" t="s">
        <v>55</v>
      </c>
      <c r="E517" t="s">
        <v>15</v>
      </c>
      <c r="F517">
        <v>0</v>
      </c>
      <c r="G517">
        <v>0</v>
      </c>
      <c r="H517">
        <v>0</v>
      </c>
      <c r="I517">
        <v>0</v>
      </c>
      <c r="J517">
        <v>10542.296445</v>
      </c>
      <c r="K517">
        <v>0</v>
      </c>
      <c r="M517" t="str">
        <f t="shared" si="17"/>
        <v>2011PS (6)</v>
      </c>
    </row>
    <row r="518" spans="1:13" x14ac:dyDescent="0.25">
      <c r="A518" t="s">
        <v>59</v>
      </c>
      <c r="B518" t="str">
        <f t="shared" si="16"/>
        <v>2011</v>
      </c>
      <c r="C518" t="s">
        <v>49</v>
      </c>
      <c r="D518" t="s">
        <v>56</v>
      </c>
      <c r="E518" t="s">
        <v>13</v>
      </c>
      <c r="F518">
        <v>0</v>
      </c>
      <c r="G518">
        <v>0</v>
      </c>
      <c r="H518">
        <v>0</v>
      </c>
      <c r="I518">
        <v>0</v>
      </c>
      <c r="J518">
        <v>30451.93002</v>
      </c>
      <c r="K518">
        <v>0</v>
      </c>
      <c r="M518" t="str">
        <f t="shared" si="17"/>
        <v>2011PVC (3)</v>
      </c>
    </row>
    <row r="519" spans="1:13" x14ac:dyDescent="0.25">
      <c r="A519" t="s">
        <v>59</v>
      </c>
      <c r="B519" t="str">
        <f t="shared" si="16"/>
        <v>2011</v>
      </c>
      <c r="C519" t="s">
        <v>49</v>
      </c>
      <c r="D519" t="s">
        <v>56</v>
      </c>
      <c r="E519" t="s">
        <v>14</v>
      </c>
      <c r="F519">
        <v>0</v>
      </c>
      <c r="G519">
        <v>0</v>
      </c>
      <c r="H519">
        <v>0</v>
      </c>
      <c r="I519">
        <v>0</v>
      </c>
      <c r="J519">
        <v>2437.5073259999999</v>
      </c>
      <c r="K519">
        <v>0</v>
      </c>
      <c r="M519" t="str">
        <f t="shared" si="17"/>
        <v>2011PVC (3)</v>
      </c>
    </row>
    <row r="520" spans="1:13" x14ac:dyDescent="0.25">
      <c r="A520" t="s">
        <v>59</v>
      </c>
      <c r="B520" t="str">
        <f t="shared" si="16"/>
        <v>2011</v>
      </c>
      <c r="C520" t="s">
        <v>49</v>
      </c>
      <c r="D520" t="s">
        <v>56</v>
      </c>
      <c r="E520" t="s">
        <v>15</v>
      </c>
      <c r="F520">
        <v>0</v>
      </c>
      <c r="G520">
        <v>0</v>
      </c>
      <c r="H520">
        <v>0</v>
      </c>
      <c r="I520">
        <v>0</v>
      </c>
      <c r="J520">
        <v>26566.587041999999</v>
      </c>
      <c r="K520">
        <v>0</v>
      </c>
      <c r="M520" t="str">
        <f t="shared" si="17"/>
        <v>2011PVC (3)</v>
      </c>
    </row>
    <row r="521" spans="1:13" x14ac:dyDescent="0.25">
      <c r="A521" t="s">
        <v>59</v>
      </c>
      <c r="B521" t="str">
        <f t="shared" si="16"/>
        <v>2011</v>
      </c>
      <c r="C521" t="s">
        <v>37</v>
      </c>
      <c r="D521" t="s">
        <v>38</v>
      </c>
      <c r="E521" t="s">
        <v>13</v>
      </c>
      <c r="F521">
        <v>0</v>
      </c>
      <c r="G521">
        <v>0</v>
      </c>
      <c r="H521">
        <v>0</v>
      </c>
      <c r="I521">
        <v>0</v>
      </c>
      <c r="J521">
        <v>40551.871434000001</v>
      </c>
      <c r="K521">
        <v>0</v>
      </c>
      <c r="M521" t="str">
        <f t="shared" si="17"/>
        <v>2011Clothing</v>
      </c>
    </row>
    <row r="522" spans="1:13" x14ac:dyDescent="0.25">
      <c r="A522" t="s">
        <v>59</v>
      </c>
      <c r="B522" t="str">
        <f t="shared" si="16"/>
        <v>2011</v>
      </c>
      <c r="C522" t="s">
        <v>37</v>
      </c>
      <c r="D522" t="s">
        <v>38</v>
      </c>
      <c r="E522" t="s">
        <v>14</v>
      </c>
      <c r="F522">
        <v>0</v>
      </c>
      <c r="G522">
        <v>0</v>
      </c>
      <c r="H522">
        <v>0</v>
      </c>
      <c r="I522">
        <v>0</v>
      </c>
      <c r="J522">
        <v>3916.036231</v>
      </c>
      <c r="K522">
        <v>0</v>
      </c>
      <c r="M522" t="str">
        <f t="shared" si="17"/>
        <v>2011Clothing</v>
      </c>
    </row>
    <row r="523" spans="1:13" x14ac:dyDescent="0.25">
      <c r="A523" t="s">
        <v>59</v>
      </c>
      <c r="B523" t="str">
        <f t="shared" si="16"/>
        <v>2011</v>
      </c>
      <c r="C523" t="s">
        <v>37</v>
      </c>
      <c r="D523" t="s">
        <v>38</v>
      </c>
      <c r="E523" t="s">
        <v>15</v>
      </c>
      <c r="F523">
        <v>500</v>
      </c>
      <c r="G523">
        <v>0</v>
      </c>
      <c r="H523">
        <v>0</v>
      </c>
      <c r="I523">
        <v>0</v>
      </c>
      <c r="J523">
        <v>68949.357833999995</v>
      </c>
      <c r="K523">
        <v>7.1989999999999997E-3</v>
      </c>
      <c r="M523" t="str">
        <f t="shared" si="17"/>
        <v>2011Clothing</v>
      </c>
    </row>
    <row r="524" spans="1:13" x14ac:dyDescent="0.25">
      <c r="A524" t="s">
        <v>59</v>
      </c>
      <c r="B524" t="str">
        <f t="shared" si="16"/>
        <v>2011</v>
      </c>
      <c r="C524" t="s">
        <v>37</v>
      </c>
      <c r="D524" t="s">
        <v>39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62286.864242000003</v>
      </c>
      <c r="K524">
        <v>0</v>
      </c>
      <c r="M524" t="str">
        <f t="shared" si="17"/>
        <v>2011Other textiles</v>
      </c>
    </row>
    <row r="525" spans="1:13" x14ac:dyDescent="0.25">
      <c r="A525" t="s">
        <v>59</v>
      </c>
      <c r="B525" t="str">
        <f t="shared" si="16"/>
        <v>2011</v>
      </c>
      <c r="C525" t="s">
        <v>37</v>
      </c>
      <c r="D525" t="s">
        <v>39</v>
      </c>
      <c r="E525" t="s">
        <v>14</v>
      </c>
      <c r="F525">
        <v>0</v>
      </c>
      <c r="G525">
        <v>0</v>
      </c>
      <c r="H525">
        <v>0</v>
      </c>
      <c r="I525">
        <v>0</v>
      </c>
      <c r="J525">
        <v>6980.2162129999997</v>
      </c>
      <c r="K525">
        <v>0</v>
      </c>
      <c r="M525" t="str">
        <f t="shared" si="17"/>
        <v>2011Other textiles</v>
      </c>
    </row>
    <row r="526" spans="1:13" x14ac:dyDescent="0.25">
      <c r="A526" t="s">
        <v>59</v>
      </c>
      <c r="B526" t="str">
        <f t="shared" si="16"/>
        <v>2011</v>
      </c>
      <c r="C526" t="s">
        <v>37</v>
      </c>
      <c r="D526" t="s">
        <v>39</v>
      </c>
      <c r="E526" t="s">
        <v>15</v>
      </c>
      <c r="F526">
        <v>678.4</v>
      </c>
      <c r="G526">
        <v>0</v>
      </c>
      <c r="H526">
        <v>0</v>
      </c>
      <c r="I526">
        <v>0</v>
      </c>
      <c r="J526">
        <v>22577.629154999999</v>
      </c>
      <c r="K526">
        <v>2.9170000000000001E-2</v>
      </c>
      <c r="M526" t="str">
        <f t="shared" si="17"/>
        <v>2011Other textiles</v>
      </c>
    </row>
    <row r="527" spans="1:13" x14ac:dyDescent="0.25">
      <c r="A527" t="s">
        <v>59</v>
      </c>
      <c r="B527" t="str">
        <f t="shared" si="16"/>
        <v>2011</v>
      </c>
      <c r="C527" t="s">
        <v>40</v>
      </c>
      <c r="D527" t="s">
        <v>47</v>
      </c>
      <c r="E527" t="s">
        <v>13</v>
      </c>
      <c r="F527">
        <v>9338</v>
      </c>
      <c r="G527">
        <v>0</v>
      </c>
      <c r="H527">
        <v>0</v>
      </c>
      <c r="I527">
        <v>0</v>
      </c>
      <c r="J527">
        <v>0</v>
      </c>
      <c r="K527">
        <v>1</v>
      </c>
      <c r="M527" t="str">
        <f t="shared" si="17"/>
        <v>2011Offroad tyres</v>
      </c>
    </row>
    <row r="528" spans="1:13" x14ac:dyDescent="0.25">
      <c r="A528" t="s">
        <v>59</v>
      </c>
      <c r="B528" t="str">
        <f t="shared" si="16"/>
        <v>2011</v>
      </c>
      <c r="C528" t="s">
        <v>40</v>
      </c>
      <c r="D528" t="s">
        <v>47</v>
      </c>
      <c r="E528" t="s">
        <v>14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</v>
      </c>
      <c r="M528" t="str">
        <f t="shared" si="17"/>
        <v>2011Offroad tyres</v>
      </c>
    </row>
    <row r="529" spans="1:13" x14ac:dyDescent="0.25">
      <c r="A529" t="s">
        <v>59</v>
      </c>
      <c r="B529" t="str">
        <f t="shared" si="16"/>
        <v>2011</v>
      </c>
      <c r="C529" t="s">
        <v>40</v>
      </c>
      <c r="D529" t="s">
        <v>47</v>
      </c>
      <c r="E529" t="s">
        <v>15</v>
      </c>
      <c r="F529">
        <v>977</v>
      </c>
      <c r="G529">
        <v>0</v>
      </c>
      <c r="H529">
        <v>0</v>
      </c>
      <c r="I529">
        <v>0</v>
      </c>
      <c r="J529">
        <v>0</v>
      </c>
      <c r="K529">
        <v>1</v>
      </c>
      <c r="M529" t="str">
        <f t="shared" si="17"/>
        <v>2011Offroad tyres</v>
      </c>
    </row>
    <row r="530" spans="1:13" x14ac:dyDescent="0.25">
      <c r="A530" t="s">
        <v>59</v>
      </c>
      <c r="B530" t="str">
        <f t="shared" si="16"/>
        <v>2011</v>
      </c>
      <c r="C530" t="s">
        <v>40</v>
      </c>
      <c r="D530" t="s">
        <v>41</v>
      </c>
      <c r="E530" t="s">
        <v>13</v>
      </c>
      <c r="F530">
        <v>0</v>
      </c>
      <c r="G530">
        <v>0</v>
      </c>
      <c r="H530">
        <v>0</v>
      </c>
      <c r="I530">
        <v>0</v>
      </c>
      <c r="J530">
        <v>8720.7683840000009</v>
      </c>
      <c r="K530">
        <v>0</v>
      </c>
      <c r="M530" t="str">
        <f t="shared" si="17"/>
        <v>2011Other rubber</v>
      </c>
    </row>
    <row r="531" spans="1:13" x14ac:dyDescent="0.25">
      <c r="A531" t="s">
        <v>59</v>
      </c>
      <c r="B531" t="str">
        <f t="shared" si="16"/>
        <v>2011</v>
      </c>
      <c r="C531" t="s">
        <v>40</v>
      </c>
      <c r="D531" t="s">
        <v>41</v>
      </c>
      <c r="E531" t="s">
        <v>14</v>
      </c>
      <c r="F531">
        <v>0</v>
      </c>
      <c r="G531">
        <v>0</v>
      </c>
      <c r="H531">
        <v>0</v>
      </c>
      <c r="I531">
        <v>0</v>
      </c>
      <c r="J531">
        <v>189.59629100000001</v>
      </c>
      <c r="K531">
        <v>0</v>
      </c>
      <c r="M531" t="str">
        <f t="shared" si="17"/>
        <v>2011Other rubber</v>
      </c>
    </row>
    <row r="532" spans="1:13" x14ac:dyDescent="0.25">
      <c r="A532" t="s">
        <v>59</v>
      </c>
      <c r="B532" t="str">
        <f t="shared" si="16"/>
        <v>2011</v>
      </c>
      <c r="C532" t="s">
        <v>40</v>
      </c>
      <c r="D532" t="s">
        <v>41</v>
      </c>
      <c r="E532" t="s">
        <v>15</v>
      </c>
      <c r="F532">
        <v>0</v>
      </c>
      <c r="G532">
        <v>0</v>
      </c>
      <c r="H532">
        <v>0</v>
      </c>
      <c r="I532">
        <v>0</v>
      </c>
      <c r="J532">
        <v>2708.8119419999998</v>
      </c>
      <c r="K532">
        <v>0</v>
      </c>
      <c r="M532" t="str">
        <f t="shared" si="17"/>
        <v>2011Other rubber</v>
      </c>
    </row>
    <row r="533" spans="1:13" x14ac:dyDescent="0.25">
      <c r="A533" t="s">
        <v>59</v>
      </c>
      <c r="B533" t="str">
        <f t="shared" si="16"/>
        <v>2011</v>
      </c>
      <c r="C533" t="s">
        <v>40</v>
      </c>
      <c r="D533" t="s">
        <v>42</v>
      </c>
      <c r="E533" t="s">
        <v>13</v>
      </c>
      <c r="F533">
        <v>12698</v>
      </c>
      <c r="G533">
        <v>0</v>
      </c>
      <c r="H533">
        <v>0</v>
      </c>
      <c r="I533">
        <v>0</v>
      </c>
      <c r="J533">
        <v>949.27099199999998</v>
      </c>
      <c r="K533">
        <v>0.93044199999999999</v>
      </c>
      <c r="M533" t="str">
        <f t="shared" si="17"/>
        <v>2011Passenger tyres</v>
      </c>
    </row>
    <row r="534" spans="1:13" x14ac:dyDescent="0.25">
      <c r="A534" t="s">
        <v>59</v>
      </c>
      <c r="B534" t="str">
        <f t="shared" si="16"/>
        <v>2011</v>
      </c>
      <c r="C534" t="s">
        <v>40</v>
      </c>
      <c r="D534" t="s">
        <v>42</v>
      </c>
      <c r="E534" t="s">
        <v>14</v>
      </c>
      <c r="F534">
        <v>135</v>
      </c>
      <c r="G534">
        <v>0</v>
      </c>
      <c r="H534">
        <v>0</v>
      </c>
      <c r="I534">
        <v>0</v>
      </c>
      <c r="J534">
        <v>135.979895</v>
      </c>
      <c r="K534">
        <v>0.49819099999999999</v>
      </c>
      <c r="M534" t="str">
        <f t="shared" si="17"/>
        <v>2011Passenger tyres</v>
      </c>
    </row>
    <row r="535" spans="1:13" x14ac:dyDescent="0.25">
      <c r="A535" t="s">
        <v>59</v>
      </c>
      <c r="B535" t="str">
        <f t="shared" si="16"/>
        <v>2011</v>
      </c>
      <c r="C535" t="s">
        <v>40</v>
      </c>
      <c r="D535" t="s">
        <v>42</v>
      </c>
      <c r="E535" t="s">
        <v>15</v>
      </c>
      <c r="F535">
        <v>663</v>
      </c>
      <c r="G535">
        <v>0</v>
      </c>
      <c r="H535">
        <v>0</v>
      </c>
      <c r="I535">
        <v>0</v>
      </c>
      <c r="J535">
        <v>0</v>
      </c>
      <c r="K535">
        <v>1</v>
      </c>
      <c r="M535" t="str">
        <f t="shared" si="17"/>
        <v>2011Passenger tyres</v>
      </c>
    </row>
    <row r="536" spans="1:13" x14ac:dyDescent="0.25">
      <c r="A536" t="s">
        <v>59</v>
      </c>
      <c r="B536" t="str">
        <f t="shared" si="16"/>
        <v>2011</v>
      </c>
      <c r="C536" t="s">
        <v>40</v>
      </c>
      <c r="D536" t="s">
        <v>43</v>
      </c>
      <c r="E536" t="s">
        <v>13</v>
      </c>
      <c r="F536">
        <v>13166</v>
      </c>
      <c r="G536">
        <v>0</v>
      </c>
      <c r="H536">
        <v>0</v>
      </c>
      <c r="I536">
        <v>0</v>
      </c>
      <c r="J536">
        <v>0</v>
      </c>
      <c r="K536">
        <v>1</v>
      </c>
      <c r="M536" t="str">
        <f t="shared" si="17"/>
        <v>2011Truck tyres</v>
      </c>
    </row>
    <row r="537" spans="1:13" x14ac:dyDescent="0.25">
      <c r="A537" t="s">
        <v>59</v>
      </c>
      <c r="B537" t="str">
        <f t="shared" si="16"/>
        <v>2011</v>
      </c>
      <c r="C537" t="s">
        <v>40</v>
      </c>
      <c r="D537" t="s">
        <v>43</v>
      </c>
      <c r="E537" t="s">
        <v>14</v>
      </c>
      <c r="F537">
        <v>140</v>
      </c>
      <c r="G537">
        <v>0</v>
      </c>
      <c r="H537">
        <v>0</v>
      </c>
      <c r="I537">
        <v>0</v>
      </c>
      <c r="J537">
        <v>0</v>
      </c>
      <c r="K537">
        <v>1</v>
      </c>
      <c r="M537" t="str">
        <f t="shared" si="17"/>
        <v>2011Truck tyres</v>
      </c>
    </row>
    <row r="538" spans="1:13" x14ac:dyDescent="0.25">
      <c r="A538" t="s">
        <v>59</v>
      </c>
      <c r="B538" t="str">
        <f t="shared" si="16"/>
        <v>2011</v>
      </c>
      <c r="C538" t="s">
        <v>40</v>
      </c>
      <c r="D538" t="s">
        <v>43</v>
      </c>
      <c r="E538" t="s">
        <v>15</v>
      </c>
      <c r="F538">
        <v>700</v>
      </c>
      <c r="G538">
        <v>0</v>
      </c>
      <c r="H538">
        <v>0</v>
      </c>
      <c r="I538">
        <v>0</v>
      </c>
      <c r="J538">
        <v>0</v>
      </c>
      <c r="K538">
        <v>1</v>
      </c>
      <c r="M538" t="str">
        <f t="shared" si="17"/>
        <v>2011Truck tyres</v>
      </c>
    </row>
    <row r="539" spans="1:13" x14ac:dyDescent="0.25">
      <c r="A539" t="s">
        <v>60</v>
      </c>
      <c r="B539" t="str">
        <f t="shared" si="16"/>
        <v>2012</v>
      </c>
      <c r="C539" t="s">
        <v>11</v>
      </c>
      <c r="D539" t="s">
        <v>12</v>
      </c>
      <c r="E539" t="s">
        <v>13</v>
      </c>
      <c r="F539">
        <v>4790</v>
      </c>
      <c r="G539">
        <v>0</v>
      </c>
      <c r="H539">
        <v>0</v>
      </c>
      <c r="I539">
        <v>0</v>
      </c>
      <c r="J539">
        <v>3032.223528</v>
      </c>
      <c r="K539">
        <v>0.61235700000000004</v>
      </c>
      <c r="M539" t="str">
        <f t="shared" si="17"/>
        <v>2012Asphalt</v>
      </c>
    </row>
    <row r="540" spans="1:13" x14ac:dyDescent="0.25">
      <c r="A540" t="s">
        <v>60</v>
      </c>
      <c r="B540" t="str">
        <f t="shared" si="16"/>
        <v>2012</v>
      </c>
      <c r="C540" t="s">
        <v>11</v>
      </c>
      <c r="D540" t="s">
        <v>12</v>
      </c>
      <c r="E540" t="s">
        <v>14</v>
      </c>
      <c r="F540">
        <v>201431</v>
      </c>
      <c r="G540">
        <v>0</v>
      </c>
      <c r="H540">
        <v>0</v>
      </c>
      <c r="I540">
        <v>0</v>
      </c>
      <c r="J540">
        <v>974.38532099999998</v>
      </c>
      <c r="K540">
        <v>0.99518499999999999</v>
      </c>
      <c r="M540" t="str">
        <f t="shared" si="17"/>
        <v>2012Asphalt</v>
      </c>
    </row>
    <row r="541" spans="1:13" x14ac:dyDescent="0.25">
      <c r="A541" t="s">
        <v>60</v>
      </c>
      <c r="B541" t="str">
        <f t="shared" si="16"/>
        <v>2012</v>
      </c>
      <c r="C541" t="s">
        <v>11</v>
      </c>
      <c r="D541" t="s">
        <v>12</v>
      </c>
      <c r="E541" t="s">
        <v>15</v>
      </c>
      <c r="F541">
        <v>22695</v>
      </c>
      <c r="G541">
        <v>0</v>
      </c>
      <c r="H541">
        <v>0</v>
      </c>
      <c r="I541">
        <v>0</v>
      </c>
      <c r="J541">
        <v>771.71370400000001</v>
      </c>
      <c r="K541">
        <v>0.96711400000000003</v>
      </c>
      <c r="M541" t="str">
        <f t="shared" si="17"/>
        <v>2012Asphalt</v>
      </c>
    </row>
    <row r="542" spans="1:13" x14ac:dyDescent="0.25">
      <c r="A542" t="s">
        <v>60</v>
      </c>
      <c r="B542" t="str">
        <f t="shared" si="16"/>
        <v>2012</v>
      </c>
      <c r="C542" t="s">
        <v>11</v>
      </c>
      <c r="D542" t="s">
        <v>16</v>
      </c>
      <c r="E542" t="s">
        <v>13</v>
      </c>
      <c r="F542">
        <v>6128</v>
      </c>
      <c r="G542">
        <v>0</v>
      </c>
      <c r="H542">
        <v>0</v>
      </c>
      <c r="I542">
        <v>0</v>
      </c>
      <c r="J542">
        <v>25967.485608999999</v>
      </c>
      <c r="K542">
        <v>0.19092999999999999</v>
      </c>
      <c r="M542" t="str">
        <f t="shared" si="17"/>
        <v>2012Bricks</v>
      </c>
    </row>
    <row r="543" spans="1:13" x14ac:dyDescent="0.25">
      <c r="A543" t="s">
        <v>60</v>
      </c>
      <c r="B543" t="str">
        <f t="shared" si="16"/>
        <v>2012</v>
      </c>
      <c r="C543" t="s">
        <v>11</v>
      </c>
      <c r="D543" t="s">
        <v>16</v>
      </c>
      <c r="E543" t="s">
        <v>14</v>
      </c>
      <c r="F543">
        <v>341469</v>
      </c>
      <c r="G543">
        <v>0</v>
      </c>
      <c r="H543">
        <v>0</v>
      </c>
      <c r="I543">
        <v>0</v>
      </c>
      <c r="J543">
        <v>27546.758798999999</v>
      </c>
      <c r="K543">
        <v>0.92535000000000001</v>
      </c>
      <c r="M543" t="str">
        <f t="shared" si="17"/>
        <v>2012Bricks</v>
      </c>
    </row>
    <row r="544" spans="1:13" x14ac:dyDescent="0.25">
      <c r="A544" t="s">
        <v>60</v>
      </c>
      <c r="B544" t="str">
        <f t="shared" si="16"/>
        <v>2012</v>
      </c>
      <c r="C544" t="s">
        <v>11</v>
      </c>
      <c r="D544" t="s">
        <v>16</v>
      </c>
      <c r="E544" t="s">
        <v>15</v>
      </c>
      <c r="F544">
        <v>2625</v>
      </c>
      <c r="G544">
        <v>0</v>
      </c>
      <c r="H544">
        <v>0</v>
      </c>
      <c r="I544">
        <v>0</v>
      </c>
      <c r="J544">
        <v>50688.939643999998</v>
      </c>
      <c r="K544">
        <v>4.9236000000000002E-2</v>
      </c>
      <c r="M544" t="str">
        <f t="shared" si="17"/>
        <v>2012Bricks</v>
      </c>
    </row>
    <row r="545" spans="1:13" x14ac:dyDescent="0.25">
      <c r="A545" t="s">
        <v>60</v>
      </c>
      <c r="B545" t="str">
        <f t="shared" si="16"/>
        <v>2012</v>
      </c>
      <c r="C545" t="s">
        <v>11</v>
      </c>
      <c r="D545" t="s">
        <v>17</v>
      </c>
      <c r="E545" t="s">
        <v>13</v>
      </c>
      <c r="F545">
        <v>7414</v>
      </c>
      <c r="G545">
        <v>0</v>
      </c>
      <c r="H545">
        <v>0</v>
      </c>
      <c r="I545">
        <v>0</v>
      </c>
      <c r="J545">
        <v>30682.532381000001</v>
      </c>
      <c r="K545">
        <v>0.19461000000000001</v>
      </c>
      <c r="M545" t="str">
        <f t="shared" si="17"/>
        <v>2012Concrete</v>
      </c>
    </row>
    <row r="546" spans="1:13" x14ac:dyDescent="0.25">
      <c r="A546" t="s">
        <v>60</v>
      </c>
      <c r="B546" t="str">
        <f t="shared" si="16"/>
        <v>2012</v>
      </c>
      <c r="C546" t="s">
        <v>11</v>
      </c>
      <c r="D546" t="s">
        <v>17</v>
      </c>
      <c r="E546" t="s">
        <v>14</v>
      </c>
      <c r="F546">
        <v>1798046</v>
      </c>
      <c r="G546">
        <v>0</v>
      </c>
      <c r="H546">
        <v>0</v>
      </c>
      <c r="I546">
        <v>0</v>
      </c>
      <c r="J546">
        <v>25057.921165</v>
      </c>
      <c r="K546">
        <v>0.98625499999999999</v>
      </c>
      <c r="M546" t="str">
        <f t="shared" si="17"/>
        <v>2012Concrete</v>
      </c>
    </row>
    <row r="547" spans="1:13" x14ac:dyDescent="0.25">
      <c r="A547" t="s">
        <v>60</v>
      </c>
      <c r="B547" t="str">
        <f t="shared" si="16"/>
        <v>2012</v>
      </c>
      <c r="C547" t="s">
        <v>11</v>
      </c>
      <c r="D547" t="s">
        <v>17</v>
      </c>
      <c r="E547" t="s">
        <v>15</v>
      </c>
      <c r="F547">
        <v>23413</v>
      </c>
      <c r="G547">
        <v>0</v>
      </c>
      <c r="H547">
        <v>0</v>
      </c>
      <c r="I547">
        <v>0</v>
      </c>
      <c r="J547">
        <v>411.54120799999998</v>
      </c>
      <c r="K547">
        <v>0.98272599999999999</v>
      </c>
      <c r="M547" t="str">
        <f t="shared" si="17"/>
        <v>2012Concrete</v>
      </c>
    </row>
    <row r="548" spans="1:13" x14ac:dyDescent="0.25">
      <c r="A548" t="s">
        <v>60</v>
      </c>
      <c r="B548" t="str">
        <f t="shared" si="16"/>
        <v>2012</v>
      </c>
      <c r="C548" t="s">
        <v>11</v>
      </c>
      <c r="D548" t="s">
        <v>18</v>
      </c>
      <c r="E548" t="s">
        <v>13</v>
      </c>
      <c r="F548">
        <v>0</v>
      </c>
      <c r="G548">
        <v>0</v>
      </c>
      <c r="H548">
        <v>0</v>
      </c>
      <c r="I548">
        <v>0</v>
      </c>
      <c r="J548">
        <v>21418.417795000001</v>
      </c>
      <c r="K548">
        <v>0</v>
      </c>
      <c r="M548" t="str">
        <f t="shared" si="17"/>
        <v>2012Plaster</v>
      </c>
    </row>
    <row r="549" spans="1:13" x14ac:dyDescent="0.25">
      <c r="A549" t="s">
        <v>60</v>
      </c>
      <c r="B549" t="str">
        <f t="shared" si="16"/>
        <v>2012</v>
      </c>
      <c r="C549" t="s">
        <v>11</v>
      </c>
      <c r="D549" t="s">
        <v>18</v>
      </c>
      <c r="E549" t="s">
        <v>14</v>
      </c>
      <c r="F549">
        <v>34000</v>
      </c>
      <c r="G549">
        <v>0</v>
      </c>
      <c r="H549">
        <v>0</v>
      </c>
      <c r="I549">
        <v>0</v>
      </c>
      <c r="J549">
        <v>14894.305335999999</v>
      </c>
      <c r="K549">
        <v>0.69537700000000002</v>
      </c>
      <c r="M549" t="str">
        <f t="shared" si="17"/>
        <v>2012Plaster</v>
      </c>
    </row>
    <row r="550" spans="1:13" x14ac:dyDescent="0.25">
      <c r="A550" t="s">
        <v>60</v>
      </c>
      <c r="B550" t="str">
        <f t="shared" si="16"/>
        <v>2012</v>
      </c>
      <c r="C550" t="s">
        <v>11</v>
      </c>
      <c r="D550" t="s">
        <v>18</v>
      </c>
      <c r="E550" t="s">
        <v>15</v>
      </c>
      <c r="F550">
        <v>58</v>
      </c>
      <c r="G550">
        <v>0</v>
      </c>
      <c r="H550">
        <v>0</v>
      </c>
      <c r="I550">
        <v>0</v>
      </c>
      <c r="J550">
        <v>4570.976858</v>
      </c>
      <c r="K550">
        <v>1.2529E-2</v>
      </c>
      <c r="M550" t="str">
        <f t="shared" si="17"/>
        <v>2012Plaster</v>
      </c>
    </row>
    <row r="551" spans="1:13" x14ac:dyDescent="0.25">
      <c r="A551" t="s">
        <v>60</v>
      </c>
      <c r="B551" t="str">
        <f t="shared" si="16"/>
        <v>2012</v>
      </c>
      <c r="C551" t="s">
        <v>11</v>
      </c>
      <c r="D551" t="s">
        <v>45</v>
      </c>
      <c r="E551" t="s">
        <v>13</v>
      </c>
      <c r="F551">
        <v>0</v>
      </c>
      <c r="G551">
        <v>0</v>
      </c>
      <c r="H551">
        <v>0</v>
      </c>
      <c r="I551">
        <v>0</v>
      </c>
      <c r="J551">
        <v>13548.594308</v>
      </c>
      <c r="K551">
        <v>0</v>
      </c>
      <c r="M551" t="str">
        <f t="shared" si="17"/>
        <v>2012Rubble</v>
      </c>
    </row>
    <row r="552" spans="1:13" x14ac:dyDescent="0.25">
      <c r="A552" t="s">
        <v>60</v>
      </c>
      <c r="B552" t="str">
        <f t="shared" si="16"/>
        <v>2012</v>
      </c>
      <c r="C552" t="s">
        <v>11</v>
      </c>
      <c r="D552" t="s">
        <v>45</v>
      </c>
      <c r="E552" t="s">
        <v>14</v>
      </c>
      <c r="F552">
        <v>243419</v>
      </c>
      <c r="G552">
        <v>0</v>
      </c>
      <c r="H552">
        <v>0</v>
      </c>
      <c r="I552">
        <v>0</v>
      </c>
      <c r="J552">
        <v>9481.4132140000002</v>
      </c>
      <c r="K552">
        <v>0.96250899999999995</v>
      </c>
      <c r="M552" t="str">
        <f t="shared" si="17"/>
        <v>2012Rubble</v>
      </c>
    </row>
    <row r="553" spans="1:13" x14ac:dyDescent="0.25">
      <c r="A553" t="s">
        <v>60</v>
      </c>
      <c r="B553" t="str">
        <f t="shared" si="16"/>
        <v>2012</v>
      </c>
      <c r="C553" t="s">
        <v>11</v>
      </c>
      <c r="D553" t="s">
        <v>45</v>
      </c>
      <c r="E553" t="s">
        <v>15</v>
      </c>
      <c r="F553">
        <v>0</v>
      </c>
      <c r="G553">
        <v>0</v>
      </c>
      <c r="H553">
        <v>0</v>
      </c>
      <c r="I553">
        <v>0</v>
      </c>
      <c r="J553">
        <v>3087.6525710000001</v>
      </c>
      <c r="K553">
        <v>0</v>
      </c>
      <c r="M553" t="str">
        <f t="shared" si="17"/>
        <v>2012Rubble</v>
      </c>
    </row>
    <row r="554" spans="1:13" x14ac:dyDescent="0.25">
      <c r="A554" t="s">
        <v>60</v>
      </c>
      <c r="B554" t="str">
        <f t="shared" si="16"/>
        <v>2012</v>
      </c>
      <c r="C554" t="s">
        <v>11</v>
      </c>
      <c r="D554" t="s">
        <v>19</v>
      </c>
      <c r="E554" t="s">
        <v>13</v>
      </c>
      <c r="F554">
        <v>44041</v>
      </c>
      <c r="G554">
        <v>0</v>
      </c>
      <c r="H554">
        <v>0</v>
      </c>
      <c r="I554">
        <v>0</v>
      </c>
      <c r="J554">
        <v>103049.580847</v>
      </c>
      <c r="K554">
        <v>0.29941400000000001</v>
      </c>
      <c r="M554" t="str">
        <f t="shared" si="17"/>
        <v>2012Soil and natural materials</v>
      </c>
    </row>
    <row r="555" spans="1:13" x14ac:dyDescent="0.25">
      <c r="A555" t="s">
        <v>60</v>
      </c>
      <c r="B555" t="str">
        <f t="shared" si="16"/>
        <v>2012</v>
      </c>
      <c r="C555" t="s">
        <v>11</v>
      </c>
      <c r="D555" t="s">
        <v>19</v>
      </c>
      <c r="E555" t="s">
        <v>14</v>
      </c>
      <c r="F555">
        <v>747359</v>
      </c>
      <c r="G555">
        <v>0</v>
      </c>
      <c r="H555">
        <v>0</v>
      </c>
      <c r="I555">
        <v>0</v>
      </c>
      <c r="J555">
        <v>706416.33460299997</v>
      </c>
      <c r="K555">
        <v>0.51408100000000001</v>
      </c>
      <c r="M555" t="str">
        <f t="shared" si="17"/>
        <v>2012Soil and natural materials</v>
      </c>
    </row>
    <row r="556" spans="1:13" x14ac:dyDescent="0.25">
      <c r="A556" t="s">
        <v>60</v>
      </c>
      <c r="B556" t="str">
        <f t="shared" si="16"/>
        <v>2012</v>
      </c>
      <c r="C556" t="s">
        <v>11</v>
      </c>
      <c r="D556" t="s">
        <v>19</v>
      </c>
      <c r="E556" t="s">
        <v>15</v>
      </c>
      <c r="F556">
        <v>25121</v>
      </c>
      <c r="G556">
        <v>0</v>
      </c>
      <c r="H556">
        <v>0</v>
      </c>
      <c r="I556">
        <v>0</v>
      </c>
      <c r="J556">
        <v>16089.642379000001</v>
      </c>
      <c r="K556">
        <v>0.60957499999999998</v>
      </c>
      <c r="M556" t="str">
        <f t="shared" si="17"/>
        <v>2012Soil and natural materials</v>
      </c>
    </row>
    <row r="557" spans="1:13" x14ac:dyDescent="0.25">
      <c r="A557" t="s">
        <v>60</v>
      </c>
      <c r="B557" t="str">
        <f t="shared" si="16"/>
        <v>2012</v>
      </c>
      <c r="C557" t="s">
        <v>20</v>
      </c>
      <c r="D557" t="s">
        <v>21</v>
      </c>
      <c r="E557" t="s">
        <v>13</v>
      </c>
      <c r="F557">
        <v>42359</v>
      </c>
      <c r="G557">
        <v>0</v>
      </c>
      <c r="H557">
        <v>0</v>
      </c>
      <c r="I557">
        <v>0</v>
      </c>
      <c r="J557">
        <v>27038.525756999999</v>
      </c>
      <c r="K557">
        <v>0.61038099999999995</v>
      </c>
      <c r="M557" t="str">
        <f t="shared" si="17"/>
        <v>2012Container glass</v>
      </c>
    </row>
    <row r="558" spans="1:13" x14ac:dyDescent="0.25">
      <c r="A558" t="s">
        <v>60</v>
      </c>
      <c r="B558" t="str">
        <f t="shared" si="16"/>
        <v>2012</v>
      </c>
      <c r="C558" t="s">
        <v>20</v>
      </c>
      <c r="D558" t="s">
        <v>21</v>
      </c>
      <c r="E558" t="s">
        <v>14</v>
      </c>
      <c r="F558">
        <v>0</v>
      </c>
      <c r="G558">
        <v>0</v>
      </c>
      <c r="H558">
        <v>0</v>
      </c>
      <c r="I558">
        <v>0</v>
      </c>
      <c r="J558">
        <v>655.22706900000003</v>
      </c>
      <c r="K558">
        <v>0</v>
      </c>
      <c r="M558" t="str">
        <f t="shared" si="17"/>
        <v>2012Container glass</v>
      </c>
    </row>
    <row r="559" spans="1:13" x14ac:dyDescent="0.25">
      <c r="A559" t="s">
        <v>60</v>
      </c>
      <c r="B559" t="str">
        <f t="shared" si="16"/>
        <v>2012</v>
      </c>
      <c r="C559" t="s">
        <v>20</v>
      </c>
      <c r="D559" t="s">
        <v>21</v>
      </c>
      <c r="E559" t="s">
        <v>15</v>
      </c>
      <c r="F559">
        <v>136249</v>
      </c>
      <c r="G559">
        <v>0</v>
      </c>
      <c r="H559">
        <v>0</v>
      </c>
      <c r="I559">
        <v>0</v>
      </c>
      <c r="J559">
        <v>40455.063776000003</v>
      </c>
      <c r="K559">
        <v>0.77105699999999999</v>
      </c>
      <c r="M559" t="str">
        <f t="shared" si="17"/>
        <v>2012Container glass</v>
      </c>
    </row>
    <row r="560" spans="1:13" x14ac:dyDescent="0.25">
      <c r="A560" t="s">
        <v>60</v>
      </c>
      <c r="B560" t="str">
        <f t="shared" si="16"/>
        <v>2012</v>
      </c>
      <c r="C560" t="s">
        <v>20</v>
      </c>
      <c r="D560" t="s">
        <v>22</v>
      </c>
      <c r="E560" t="s">
        <v>13</v>
      </c>
      <c r="F560">
        <v>16420</v>
      </c>
      <c r="G560">
        <v>0</v>
      </c>
      <c r="H560">
        <v>0</v>
      </c>
      <c r="I560">
        <v>0</v>
      </c>
      <c r="J560">
        <v>13270.438328</v>
      </c>
      <c r="K560">
        <v>0.55303899999999995</v>
      </c>
      <c r="M560" t="str">
        <f t="shared" si="17"/>
        <v>2012Other glass</v>
      </c>
    </row>
    <row r="561" spans="1:13" x14ac:dyDescent="0.25">
      <c r="A561" t="s">
        <v>60</v>
      </c>
      <c r="B561" t="str">
        <f t="shared" si="16"/>
        <v>2012</v>
      </c>
      <c r="C561" t="s">
        <v>20</v>
      </c>
      <c r="D561" t="s">
        <v>22</v>
      </c>
      <c r="E561" t="s">
        <v>14</v>
      </c>
      <c r="F561">
        <v>0</v>
      </c>
      <c r="G561">
        <v>0</v>
      </c>
      <c r="H561">
        <v>0</v>
      </c>
      <c r="I561">
        <v>0</v>
      </c>
      <c r="J561">
        <v>3196.7420029999998</v>
      </c>
      <c r="K561">
        <v>0</v>
      </c>
      <c r="M561" t="str">
        <f t="shared" si="17"/>
        <v>2012Other glass</v>
      </c>
    </row>
    <row r="562" spans="1:13" x14ac:dyDescent="0.25">
      <c r="A562" t="s">
        <v>60</v>
      </c>
      <c r="B562" t="str">
        <f t="shared" si="16"/>
        <v>2012</v>
      </c>
      <c r="C562" t="s">
        <v>20</v>
      </c>
      <c r="D562" t="s">
        <v>22</v>
      </c>
      <c r="E562" t="s">
        <v>15</v>
      </c>
      <c r="F562">
        <v>0</v>
      </c>
      <c r="G562">
        <v>0</v>
      </c>
      <c r="H562">
        <v>0</v>
      </c>
      <c r="I562">
        <v>0</v>
      </c>
      <c r="J562">
        <v>40060.007589000001</v>
      </c>
      <c r="K562">
        <v>0</v>
      </c>
      <c r="M562" t="str">
        <f t="shared" si="17"/>
        <v>2012Other glass</v>
      </c>
    </row>
    <row r="563" spans="1:13" x14ac:dyDescent="0.25">
      <c r="A563" t="s">
        <v>60</v>
      </c>
      <c r="B563" t="str">
        <f t="shared" si="16"/>
        <v>2012</v>
      </c>
      <c r="C563" t="s">
        <v>23</v>
      </c>
      <c r="D563" t="s">
        <v>24</v>
      </c>
      <c r="E563" t="s">
        <v>13</v>
      </c>
      <c r="F563">
        <v>4898</v>
      </c>
      <c r="G563">
        <v>0</v>
      </c>
      <c r="H563">
        <v>0</v>
      </c>
      <c r="I563">
        <v>0</v>
      </c>
      <c r="J563">
        <v>16784.581912000001</v>
      </c>
      <c r="K563">
        <v>0.22589500000000001</v>
      </c>
      <c r="M563" t="str">
        <f t="shared" si="17"/>
        <v>2012Aluminium</v>
      </c>
    </row>
    <row r="564" spans="1:13" x14ac:dyDescent="0.25">
      <c r="A564" t="s">
        <v>60</v>
      </c>
      <c r="B564" t="str">
        <f t="shared" si="16"/>
        <v>2012</v>
      </c>
      <c r="C564" t="s">
        <v>23</v>
      </c>
      <c r="D564" t="s">
        <v>24</v>
      </c>
      <c r="E564" t="s">
        <v>14</v>
      </c>
      <c r="F564">
        <v>0</v>
      </c>
      <c r="G564">
        <v>0</v>
      </c>
      <c r="H564">
        <v>0</v>
      </c>
      <c r="I564">
        <v>0</v>
      </c>
      <c r="J564">
        <v>3776.3313549999998</v>
      </c>
      <c r="K564">
        <v>0</v>
      </c>
      <c r="M564" t="str">
        <f t="shared" si="17"/>
        <v>2012Aluminium</v>
      </c>
    </row>
    <row r="565" spans="1:13" x14ac:dyDescent="0.25">
      <c r="A565" t="s">
        <v>60</v>
      </c>
      <c r="B565" t="str">
        <f t="shared" si="16"/>
        <v>2012</v>
      </c>
      <c r="C565" t="s">
        <v>23</v>
      </c>
      <c r="D565" t="s">
        <v>24</v>
      </c>
      <c r="E565" t="s">
        <v>15</v>
      </c>
      <c r="F565">
        <v>0</v>
      </c>
      <c r="G565">
        <v>0</v>
      </c>
      <c r="H565">
        <v>0</v>
      </c>
      <c r="I565">
        <v>0</v>
      </c>
      <c r="J565">
        <v>21839.149856</v>
      </c>
      <c r="K565">
        <v>0</v>
      </c>
      <c r="M565" t="str">
        <f t="shared" si="17"/>
        <v>2012Aluminium</v>
      </c>
    </row>
    <row r="566" spans="1:13" x14ac:dyDescent="0.25">
      <c r="A566" t="s">
        <v>60</v>
      </c>
      <c r="B566" t="str">
        <f t="shared" si="16"/>
        <v>2012</v>
      </c>
      <c r="C566" t="s">
        <v>23</v>
      </c>
      <c r="D566" t="s">
        <v>25</v>
      </c>
      <c r="E566" t="s">
        <v>13</v>
      </c>
      <c r="F566">
        <v>686444</v>
      </c>
      <c r="G566">
        <v>0</v>
      </c>
      <c r="H566">
        <v>0</v>
      </c>
      <c r="I566">
        <v>0</v>
      </c>
      <c r="J566">
        <v>54553.607634</v>
      </c>
      <c r="K566">
        <v>0.92637800000000003</v>
      </c>
      <c r="M566" t="str">
        <f t="shared" si="17"/>
        <v>2012Ferrous</v>
      </c>
    </row>
    <row r="567" spans="1:13" x14ac:dyDescent="0.25">
      <c r="A567" t="s">
        <v>60</v>
      </c>
      <c r="B567" t="str">
        <f t="shared" si="16"/>
        <v>2012</v>
      </c>
      <c r="C567" t="s">
        <v>23</v>
      </c>
      <c r="D567" t="s">
        <v>25</v>
      </c>
      <c r="E567" t="s">
        <v>14</v>
      </c>
      <c r="F567">
        <v>112735</v>
      </c>
      <c r="G567">
        <v>0</v>
      </c>
      <c r="H567">
        <v>0</v>
      </c>
      <c r="I567">
        <v>0</v>
      </c>
      <c r="J567">
        <v>16170.762776</v>
      </c>
      <c r="K567">
        <v>0.87455300000000002</v>
      </c>
      <c r="M567" t="str">
        <f t="shared" si="17"/>
        <v>2012Ferrous</v>
      </c>
    </row>
    <row r="568" spans="1:13" x14ac:dyDescent="0.25">
      <c r="A568" t="s">
        <v>60</v>
      </c>
      <c r="B568" t="str">
        <f t="shared" si="16"/>
        <v>2012</v>
      </c>
      <c r="C568" t="s">
        <v>23</v>
      </c>
      <c r="D568" t="s">
        <v>25</v>
      </c>
      <c r="E568" t="s">
        <v>15</v>
      </c>
      <c r="F568">
        <v>149734.20000000001</v>
      </c>
      <c r="G568">
        <v>0</v>
      </c>
      <c r="H568">
        <v>0</v>
      </c>
      <c r="I568">
        <v>0</v>
      </c>
      <c r="J568">
        <v>36685.362638999999</v>
      </c>
      <c r="K568">
        <v>0.80320999999999998</v>
      </c>
      <c r="M568" t="str">
        <f t="shared" si="17"/>
        <v>2012Ferrous</v>
      </c>
    </row>
    <row r="569" spans="1:13" x14ac:dyDescent="0.25">
      <c r="A569" t="s">
        <v>60</v>
      </c>
      <c r="B569" t="str">
        <f t="shared" si="16"/>
        <v>2012</v>
      </c>
      <c r="C569" t="s">
        <v>23</v>
      </c>
      <c r="D569" t="s">
        <v>26</v>
      </c>
      <c r="E569" t="s">
        <v>13</v>
      </c>
      <c r="F569">
        <v>78032</v>
      </c>
      <c r="G569">
        <v>0</v>
      </c>
      <c r="H569">
        <v>0</v>
      </c>
      <c r="I569">
        <v>0</v>
      </c>
      <c r="J569">
        <v>0</v>
      </c>
      <c r="K569">
        <v>1</v>
      </c>
      <c r="M569" t="str">
        <f t="shared" si="17"/>
        <v>2012Other metals</v>
      </c>
    </row>
    <row r="570" spans="1:13" x14ac:dyDescent="0.25">
      <c r="A570" t="s">
        <v>60</v>
      </c>
      <c r="B570" t="str">
        <f t="shared" si="16"/>
        <v>2012</v>
      </c>
      <c r="C570" t="s">
        <v>23</v>
      </c>
      <c r="D570" t="s">
        <v>26</v>
      </c>
      <c r="E570" t="s">
        <v>14</v>
      </c>
      <c r="F570">
        <v>8321</v>
      </c>
      <c r="G570">
        <v>0</v>
      </c>
      <c r="H570">
        <v>0</v>
      </c>
      <c r="I570">
        <v>0</v>
      </c>
      <c r="J570">
        <v>0</v>
      </c>
      <c r="K570">
        <v>1</v>
      </c>
      <c r="M570" t="str">
        <f t="shared" si="17"/>
        <v>2012Other metals</v>
      </c>
    </row>
    <row r="571" spans="1:13" x14ac:dyDescent="0.25">
      <c r="A571" t="s">
        <v>60</v>
      </c>
      <c r="B571" t="str">
        <f t="shared" si="16"/>
        <v>2012</v>
      </c>
      <c r="C571" t="s">
        <v>23</v>
      </c>
      <c r="D571" t="s">
        <v>26</v>
      </c>
      <c r="E571" t="s">
        <v>15</v>
      </c>
      <c r="F571">
        <v>13271</v>
      </c>
      <c r="G571">
        <v>0</v>
      </c>
      <c r="H571">
        <v>0</v>
      </c>
      <c r="I571">
        <v>0</v>
      </c>
      <c r="J571">
        <v>0</v>
      </c>
      <c r="K571">
        <v>1</v>
      </c>
      <c r="M571" t="str">
        <f t="shared" si="17"/>
        <v>2012Other metals</v>
      </c>
    </row>
    <row r="572" spans="1:13" x14ac:dyDescent="0.25">
      <c r="A572" t="s">
        <v>60</v>
      </c>
      <c r="B572" t="str">
        <f t="shared" si="16"/>
        <v>2012</v>
      </c>
      <c r="C572" t="s">
        <v>27</v>
      </c>
      <c r="D572" t="s">
        <v>28</v>
      </c>
      <c r="E572" t="s">
        <v>13</v>
      </c>
      <c r="F572">
        <v>30696</v>
      </c>
      <c r="G572">
        <v>0</v>
      </c>
      <c r="H572">
        <v>0</v>
      </c>
      <c r="I572">
        <v>0</v>
      </c>
      <c r="J572">
        <v>238225.13782199999</v>
      </c>
      <c r="K572">
        <v>0.114144</v>
      </c>
      <c r="M572" t="str">
        <f t="shared" si="17"/>
        <v>2012Food organics</v>
      </c>
    </row>
    <row r="573" spans="1:13" x14ac:dyDescent="0.25">
      <c r="A573" t="s">
        <v>60</v>
      </c>
      <c r="B573" t="str">
        <f t="shared" si="16"/>
        <v>2012</v>
      </c>
      <c r="C573" t="s">
        <v>27</v>
      </c>
      <c r="D573" t="s">
        <v>28</v>
      </c>
      <c r="E573" t="s">
        <v>14</v>
      </c>
      <c r="F573">
        <v>0</v>
      </c>
      <c r="G573">
        <v>0</v>
      </c>
      <c r="H573">
        <v>0</v>
      </c>
      <c r="I573">
        <v>0</v>
      </c>
      <c r="J573">
        <v>2916.6108859999999</v>
      </c>
      <c r="K573">
        <v>0</v>
      </c>
      <c r="M573" t="str">
        <f t="shared" si="17"/>
        <v>2012Food organics</v>
      </c>
    </row>
    <row r="574" spans="1:13" x14ac:dyDescent="0.25">
      <c r="A574" t="s">
        <v>60</v>
      </c>
      <c r="B574" t="str">
        <f t="shared" si="16"/>
        <v>2012</v>
      </c>
      <c r="C574" t="s">
        <v>27</v>
      </c>
      <c r="D574" t="s">
        <v>28</v>
      </c>
      <c r="E574" t="s">
        <v>15</v>
      </c>
      <c r="F574">
        <v>0</v>
      </c>
      <c r="G574">
        <v>0</v>
      </c>
      <c r="H574">
        <v>0</v>
      </c>
      <c r="I574">
        <v>0</v>
      </c>
      <c r="J574">
        <v>663670.64884299994</v>
      </c>
      <c r="K574">
        <v>0</v>
      </c>
      <c r="M574" t="str">
        <f t="shared" si="17"/>
        <v>2012Food organics</v>
      </c>
    </row>
    <row r="575" spans="1:13" x14ac:dyDescent="0.25">
      <c r="A575" t="s">
        <v>60</v>
      </c>
      <c r="B575" t="str">
        <f t="shared" si="16"/>
        <v>2012</v>
      </c>
      <c r="C575" t="s">
        <v>27</v>
      </c>
      <c r="D575" t="s">
        <v>29</v>
      </c>
      <c r="E575" t="s">
        <v>13</v>
      </c>
      <c r="F575">
        <v>39646</v>
      </c>
      <c r="G575">
        <v>0</v>
      </c>
      <c r="H575">
        <v>0</v>
      </c>
      <c r="I575">
        <v>0</v>
      </c>
      <c r="J575">
        <v>60044.690481999998</v>
      </c>
      <c r="K575">
        <v>0.39768999999999999</v>
      </c>
      <c r="M575" t="str">
        <f t="shared" si="17"/>
        <v>2012Garden organics</v>
      </c>
    </row>
    <row r="576" spans="1:13" x14ac:dyDescent="0.25">
      <c r="A576" t="s">
        <v>60</v>
      </c>
      <c r="B576" t="str">
        <f t="shared" si="16"/>
        <v>2012</v>
      </c>
      <c r="C576" t="s">
        <v>27</v>
      </c>
      <c r="D576" t="s">
        <v>29</v>
      </c>
      <c r="E576" t="s">
        <v>14</v>
      </c>
      <c r="F576">
        <v>3600</v>
      </c>
      <c r="G576">
        <v>0</v>
      </c>
      <c r="H576">
        <v>0</v>
      </c>
      <c r="I576">
        <v>0</v>
      </c>
      <c r="J576">
        <v>21024.474502000001</v>
      </c>
      <c r="K576">
        <v>0.14619599999999999</v>
      </c>
      <c r="M576" t="str">
        <f t="shared" si="17"/>
        <v>2012Garden organics</v>
      </c>
    </row>
    <row r="577" spans="1:13" x14ac:dyDescent="0.25">
      <c r="A577" t="s">
        <v>60</v>
      </c>
      <c r="B577" t="str">
        <f t="shared" si="16"/>
        <v>2012</v>
      </c>
      <c r="C577" t="s">
        <v>27</v>
      </c>
      <c r="D577" t="s">
        <v>29</v>
      </c>
      <c r="E577" t="s">
        <v>15</v>
      </c>
      <c r="F577">
        <v>456732</v>
      </c>
      <c r="G577">
        <v>0</v>
      </c>
      <c r="H577">
        <v>0</v>
      </c>
      <c r="I577">
        <v>0</v>
      </c>
      <c r="J577">
        <v>105163.309417</v>
      </c>
      <c r="K577">
        <v>0.81284100000000004</v>
      </c>
      <c r="M577" t="str">
        <f t="shared" si="17"/>
        <v>2012Garden organics</v>
      </c>
    </row>
    <row r="578" spans="1:13" x14ac:dyDescent="0.25">
      <c r="A578" t="s">
        <v>60</v>
      </c>
      <c r="B578" t="str">
        <f t="shared" si="16"/>
        <v>2012</v>
      </c>
      <c r="C578" t="s">
        <v>27</v>
      </c>
      <c r="D578" t="s">
        <v>30</v>
      </c>
      <c r="E578" t="s">
        <v>13</v>
      </c>
      <c r="F578">
        <v>114470</v>
      </c>
      <c r="G578">
        <v>0</v>
      </c>
      <c r="H578">
        <v>0</v>
      </c>
      <c r="I578">
        <v>0</v>
      </c>
      <c r="J578">
        <v>29640.014041999999</v>
      </c>
      <c r="K578">
        <v>0.794323</v>
      </c>
      <c r="M578" t="str">
        <f t="shared" si="17"/>
        <v>2012Other organics</v>
      </c>
    </row>
    <row r="579" spans="1:13" x14ac:dyDescent="0.25">
      <c r="A579" t="s">
        <v>60</v>
      </c>
      <c r="B579" t="str">
        <f t="shared" ref="B579:B642" si="18">RIGHT(A579,4)</f>
        <v>2012</v>
      </c>
      <c r="C579" t="s">
        <v>27</v>
      </c>
      <c r="D579" t="s">
        <v>30</v>
      </c>
      <c r="E579" t="s">
        <v>14</v>
      </c>
      <c r="F579">
        <v>11</v>
      </c>
      <c r="G579">
        <v>0</v>
      </c>
      <c r="H579">
        <v>0</v>
      </c>
      <c r="I579">
        <v>0</v>
      </c>
      <c r="J579">
        <v>510.61084699999998</v>
      </c>
      <c r="K579">
        <v>2.1087999999999999E-2</v>
      </c>
      <c r="M579" t="str">
        <f t="shared" ref="M579:M642" si="19">_xlfn.TEXTJOIN("",FALSE,B579,D579)</f>
        <v>2012Other organics</v>
      </c>
    </row>
    <row r="580" spans="1:13" x14ac:dyDescent="0.25">
      <c r="A580" t="s">
        <v>60</v>
      </c>
      <c r="B580" t="str">
        <f t="shared" si="18"/>
        <v>2012</v>
      </c>
      <c r="C580" t="s">
        <v>27</v>
      </c>
      <c r="D580" t="s">
        <v>30</v>
      </c>
      <c r="E580" t="s">
        <v>15</v>
      </c>
      <c r="F580">
        <v>70331</v>
      </c>
      <c r="G580">
        <v>0</v>
      </c>
      <c r="H580">
        <v>0</v>
      </c>
      <c r="I580">
        <v>0</v>
      </c>
      <c r="J580">
        <v>104894.94835399999</v>
      </c>
      <c r="K580">
        <v>0.40137299999999998</v>
      </c>
      <c r="M580" t="str">
        <f t="shared" si="19"/>
        <v>2012Other organics</v>
      </c>
    </row>
    <row r="581" spans="1:13" x14ac:dyDescent="0.25">
      <c r="A581" t="s">
        <v>60</v>
      </c>
      <c r="B581" t="str">
        <f t="shared" si="18"/>
        <v>2012</v>
      </c>
      <c r="C581" t="s">
        <v>27</v>
      </c>
      <c r="D581" t="s">
        <v>31</v>
      </c>
      <c r="E581" t="s">
        <v>13</v>
      </c>
      <c r="F581">
        <v>76350</v>
      </c>
      <c r="G581">
        <v>0</v>
      </c>
      <c r="H581">
        <v>0</v>
      </c>
      <c r="I581">
        <v>0</v>
      </c>
      <c r="J581">
        <v>231548.18099200001</v>
      </c>
      <c r="K581">
        <v>0.247971</v>
      </c>
      <c r="M581" t="str">
        <f t="shared" si="19"/>
        <v>2012Wood /timber</v>
      </c>
    </row>
    <row r="582" spans="1:13" x14ac:dyDescent="0.25">
      <c r="A582" t="s">
        <v>60</v>
      </c>
      <c r="B582" t="str">
        <f t="shared" si="18"/>
        <v>2012</v>
      </c>
      <c r="C582" t="s">
        <v>27</v>
      </c>
      <c r="D582" t="s">
        <v>31</v>
      </c>
      <c r="E582" t="s">
        <v>14</v>
      </c>
      <c r="F582">
        <v>15795</v>
      </c>
      <c r="G582">
        <v>0</v>
      </c>
      <c r="H582">
        <v>0</v>
      </c>
      <c r="I582">
        <v>0</v>
      </c>
      <c r="J582">
        <v>114657.207087</v>
      </c>
      <c r="K582">
        <v>0.12107800000000001</v>
      </c>
      <c r="M582" t="str">
        <f t="shared" si="19"/>
        <v>2012Wood /timber</v>
      </c>
    </row>
    <row r="583" spans="1:13" x14ac:dyDescent="0.25">
      <c r="A583" t="s">
        <v>60</v>
      </c>
      <c r="B583" t="str">
        <f t="shared" si="18"/>
        <v>2012</v>
      </c>
      <c r="C583" t="s">
        <v>27</v>
      </c>
      <c r="D583" t="s">
        <v>31</v>
      </c>
      <c r="E583" t="s">
        <v>15</v>
      </c>
      <c r="F583">
        <v>20391</v>
      </c>
      <c r="G583">
        <v>0</v>
      </c>
      <c r="H583">
        <v>0</v>
      </c>
      <c r="I583">
        <v>0</v>
      </c>
      <c r="J583">
        <v>29351.520950999999</v>
      </c>
      <c r="K583">
        <v>0.40993000000000002</v>
      </c>
      <c r="M583" t="str">
        <f t="shared" si="19"/>
        <v>2012Wood /timber</v>
      </c>
    </row>
    <row r="584" spans="1:13" x14ac:dyDescent="0.25">
      <c r="A584" t="s">
        <v>60</v>
      </c>
      <c r="B584" t="str">
        <f t="shared" si="18"/>
        <v>2012</v>
      </c>
      <c r="C584" t="s">
        <v>32</v>
      </c>
      <c r="D584" t="s">
        <v>33</v>
      </c>
      <c r="E584" t="s">
        <v>13</v>
      </c>
      <c r="F584">
        <v>254891</v>
      </c>
      <c r="G584">
        <v>0</v>
      </c>
      <c r="H584">
        <v>0</v>
      </c>
      <c r="I584">
        <v>0</v>
      </c>
      <c r="J584">
        <v>77229.930280999994</v>
      </c>
      <c r="K584">
        <v>0.76746400000000004</v>
      </c>
      <c r="M584" t="str">
        <f t="shared" si="19"/>
        <v>2012Cardboard</v>
      </c>
    </row>
    <row r="585" spans="1:13" x14ac:dyDescent="0.25">
      <c r="A585" t="s">
        <v>60</v>
      </c>
      <c r="B585" t="str">
        <f t="shared" si="18"/>
        <v>2012</v>
      </c>
      <c r="C585" t="s">
        <v>32</v>
      </c>
      <c r="D585" t="s">
        <v>33</v>
      </c>
      <c r="E585" t="s">
        <v>14</v>
      </c>
      <c r="F585">
        <v>0</v>
      </c>
      <c r="G585">
        <v>0</v>
      </c>
      <c r="H585">
        <v>0</v>
      </c>
      <c r="I585">
        <v>0</v>
      </c>
      <c r="J585">
        <v>4198.5082089999996</v>
      </c>
      <c r="K585">
        <v>0</v>
      </c>
      <c r="M585" t="str">
        <f t="shared" si="19"/>
        <v>2012Cardboard</v>
      </c>
    </row>
    <row r="586" spans="1:13" x14ac:dyDescent="0.25">
      <c r="A586" t="s">
        <v>60</v>
      </c>
      <c r="B586" t="str">
        <f t="shared" si="18"/>
        <v>2012</v>
      </c>
      <c r="C586" t="s">
        <v>32</v>
      </c>
      <c r="D586" t="s">
        <v>33</v>
      </c>
      <c r="E586" t="s">
        <v>15</v>
      </c>
      <c r="F586">
        <v>22771.200000000001</v>
      </c>
      <c r="G586">
        <v>0</v>
      </c>
      <c r="H586">
        <v>0</v>
      </c>
      <c r="I586">
        <v>0</v>
      </c>
      <c r="J586">
        <v>38551.665647000002</v>
      </c>
      <c r="K586">
        <v>0.371332</v>
      </c>
      <c r="M586" t="str">
        <f t="shared" si="19"/>
        <v>2012Cardboard</v>
      </c>
    </row>
    <row r="587" spans="1:13" x14ac:dyDescent="0.25">
      <c r="A587" t="s">
        <v>60</v>
      </c>
      <c r="B587" t="str">
        <f t="shared" si="18"/>
        <v>2012</v>
      </c>
      <c r="C587" t="s">
        <v>32</v>
      </c>
      <c r="D587" t="s">
        <v>46</v>
      </c>
      <c r="E587" t="s">
        <v>13</v>
      </c>
      <c r="F587">
        <v>0</v>
      </c>
      <c r="G587">
        <v>0</v>
      </c>
      <c r="H587">
        <v>0</v>
      </c>
      <c r="I587">
        <v>0</v>
      </c>
      <c r="J587">
        <v>27896.976537999999</v>
      </c>
      <c r="K587">
        <v>0</v>
      </c>
      <c r="M587" t="str">
        <f t="shared" si="19"/>
        <v>2012Liquidpaperboard</v>
      </c>
    </row>
    <row r="588" spans="1:13" x14ac:dyDescent="0.25">
      <c r="A588" t="s">
        <v>60</v>
      </c>
      <c r="B588" t="str">
        <f t="shared" si="18"/>
        <v>2012</v>
      </c>
      <c r="C588" t="s">
        <v>32</v>
      </c>
      <c r="D588" t="s">
        <v>46</v>
      </c>
      <c r="E588" t="s">
        <v>14</v>
      </c>
      <c r="F588">
        <v>0</v>
      </c>
      <c r="G588">
        <v>0</v>
      </c>
      <c r="H588">
        <v>0</v>
      </c>
      <c r="I588">
        <v>0</v>
      </c>
      <c r="J588">
        <v>521.27632700000004</v>
      </c>
      <c r="K588">
        <v>0</v>
      </c>
      <c r="M588" t="str">
        <f t="shared" si="19"/>
        <v>2012Liquidpaperboard</v>
      </c>
    </row>
    <row r="589" spans="1:13" x14ac:dyDescent="0.25">
      <c r="A589" t="s">
        <v>60</v>
      </c>
      <c r="B589" t="str">
        <f t="shared" si="18"/>
        <v>2012</v>
      </c>
      <c r="C589" t="s">
        <v>32</v>
      </c>
      <c r="D589" t="s">
        <v>46</v>
      </c>
      <c r="E589" t="s">
        <v>15</v>
      </c>
      <c r="F589">
        <v>0</v>
      </c>
      <c r="G589">
        <v>0</v>
      </c>
      <c r="H589">
        <v>0</v>
      </c>
      <c r="I589">
        <v>0</v>
      </c>
      <c r="J589">
        <v>29271.233225</v>
      </c>
      <c r="K589">
        <v>0</v>
      </c>
      <c r="M589" t="str">
        <f t="shared" si="19"/>
        <v>2012Liquidpaperboard</v>
      </c>
    </row>
    <row r="590" spans="1:13" x14ac:dyDescent="0.25">
      <c r="A590" t="s">
        <v>60</v>
      </c>
      <c r="B590" t="str">
        <f t="shared" si="18"/>
        <v>2012</v>
      </c>
      <c r="C590" t="s">
        <v>32</v>
      </c>
      <c r="D590" t="s">
        <v>34</v>
      </c>
      <c r="E590" t="s">
        <v>13</v>
      </c>
      <c r="F590">
        <v>0</v>
      </c>
      <c r="G590">
        <v>0</v>
      </c>
      <c r="H590">
        <v>0</v>
      </c>
      <c r="I590">
        <v>0</v>
      </c>
      <c r="J590">
        <v>0</v>
      </c>
      <c r="M590" t="str">
        <f t="shared" si="19"/>
        <v>2012Newsprint and magazines</v>
      </c>
    </row>
    <row r="591" spans="1:13" x14ac:dyDescent="0.25">
      <c r="A591" t="s">
        <v>60</v>
      </c>
      <c r="B591" t="str">
        <f t="shared" si="18"/>
        <v>2012</v>
      </c>
      <c r="C591" t="s">
        <v>32</v>
      </c>
      <c r="D591" t="s">
        <v>34</v>
      </c>
      <c r="E591" t="s">
        <v>14</v>
      </c>
      <c r="F591">
        <v>0</v>
      </c>
      <c r="G591">
        <v>0</v>
      </c>
      <c r="H591">
        <v>0</v>
      </c>
      <c r="I591">
        <v>0</v>
      </c>
      <c r="J591">
        <v>0</v>
      </c>
      <c r="M591" t="str">
        <f t="shared" si="19"/>
        <v>2012Newsprint and magazines</v>
      </c>
    </row>
    <row r="592" spans="1:13" x14ac:dyDescent="0.25">
      <c r="A592" t="s">
        <v>60</v>
      </c>
      <c r="B592" t="str">
        <f t="shared" si="18"/>
        <v>2012</v>
      </c>
      <c r="C592" t="s">
        <v>32</v>
      </c>
      <c r="D592" t="s">
        <v>34</v>
      </c>
      <c r="E592" t="s">
        <v>15</v>
      </c>
      <c r="F592">
        <v>9381</v>
      </c>
      <c r="G592">
        <v>0</v>
      </c>
      <c r="H592">
        <v>0</v>
      </c>
      <c r="I592">
        <v>0</v>
      </c>
      <c r="J592">
        <v>0</v>
      </c>
      <c r="K592">
        <v>1</v>
      </c>
      <c r="M592" t="str">
        <f t="shared" si="19"/>
        <v>2012Newsprint and magazines</v>
      </c>
    </row>
    <row r="593" spans="1:13" x14ac:dyDescent="0.25">
      <c r="A593" t="s">
        <v>60</v>
      </c>
      <c r="B593" t="str">
        <f t="shared" si="18"/>
        <v>2012</v>
      </c>
      <c r="C593" t="s">
        <v>32</v>
      </c>
      <c r="D593" t="s">
        <v>35</v>
      </c>
      <c r="E593" t="s">
        <v>13</v>
      </c>
      <c r="F593">
        <v>423298</v>
      </c>
      <c r="G593">
        <v>0</v>
      </c>
      <c r="H593">
        <v>0</v>
      </c>
      <c r="I593">
        <v>0</v>
      </c>
      <c r="J593">
        <v>83281.214397000003</v>
      </c>
      <c r="K593">
        <v>0.83560000000000001</v>
      </c>
      <c r="M593" t="str">
        <f t="shared" si="19"/>
        <v>2012Other paper</v>
      </c>
    </row>
    <row r="594" spans="1:13" x14ac:dyDescent="0.25">
      <c r="A594" t="s">
        <v>60</v>
      </c>
      <c r="B594" t="str">
        <f t="shared" si="18"/>
        <v>2012</v>
      </c>
      <c r="C594" t="s">
        <v>32</v>
      </c>
      <c r="D594" t="s">
        <v>35</v>
      </c>
      <c r="E594" t="s">
        <v>14</v>
      </c>
      <c r="F594">
        <v>0</v>
      </c>
      <c r="G594">
        <v>0</v>
      </c>
      <c r="H594">
        <v>0</v>
      </c>
      <c r="I594">
        <v>0</v>
      </c>
      <c r="J594">
        <v>1590.0103079999999</v>
      </c>
      <c r="K594">
        <v>0</v>
      </c>
      <c r="M594" t="str">
        <f t="shared" si="19"/>
        <v>2012Other paper</v>
      </c>
    </row>
    <row r="595" spans="1:13" x14ac:dyDescent="0.25">
      <c r="A595" t="s">
        <v>60</v>
      </c>
      <c r="B595" t="str">
        <f t="shared" si="18"/>
        <v>2012</v>
      </c>
      <c r="C595" t="s">
        <v>32</v>
      </c>
      <c r="D595" t="s">
        <v>35</v>
      </c>
      <c r="E595" t="s">
        <v>15</v>
      </c>
      <c r="F595">
        <v>259023</v>
      </c>
      <c r="G595">
        <v>0</v>
      </c>
      <c r="H595">
        <v>0</v>
      </c>
      <c r="I595">
        <v>0</v>
      </c>
      <c r="J595">
        <v>131715.839461</v>
      </c>
      <c r="K595">
        <v>0.66290499999999997</v>
      </c>
      <c r="M595" t="str">
        <f t="shared" si="19"/>
        <v>2012Other paper</v>
      </c>
    </row>
    <row r="596" spans="1:13" x14ac:dyDescent="0.25">
      <c r="A596" t="s">
        <v>60</v>
      </c>
      <c r="B596" t="str">
        <f t="shared" si="18"/>
        <v>2012</v>
      </c>
      <c r="C596" t="s">
        <v>32</v>
      </c>
      <c r="D596" t="s">
        <v>36</v>
      </c>
      <c r="E596" t="s">
        <v>13</v>
      </c>
      <c r="F596">
        <v>49936</v>
      </c>
      <c r="G596">
        <v>0</v>
      </c>
      <c r="H596">
        <v>0</v>
      </c>
      <c r="I596">
        <v>0</v>
      </c>
      <c r="J596">
        <v>80069.282691</v>
      </c>
      <c r="K596">
        <v>0.38410699999999998</v>
      </c>
      <c r="M596" t="str">
        <f t="shared" si="19"/>
        <v>2012Printing and writing paper</v>
      </c>
    </row>
    <row r="597" spans="1:13" x14ac:dyDescent="0.25">
      <c r="A597" t="s">
        <v>60</v>
      </c>
      <c r="B597" t="str">
        <f t="shared" si="18"/>
        <v>2012</v>
      </c>
      <c r="C597" t="s">
        <v>32</v>
      </c>
      <c r="D597" t="s">
        <v>36</v>
      </c>
      <c r="E597" t="s">
        <v>14</v>
      </c>
      <c r="F597">
        <v>0</v>
      </c>
      <c r="G597">
        <v>0</v>
      </c>
      <c r="H597">
        <v>0</v>
      </c>
      <c r="I597">
        <v>0</v>
      </c>
      <c r="J597">
        <v>1624.663153</v>
      </c>
      <c r="K597">
        <v>0</v>
      </c>
      <c r="M597" t="str">
        <f t="shared" si="19"/>
        <v>2012Printing and writing paper</v>
      </c>
    </row>
    <row r="598" spans="1:13" x14ac:dyDescent="0.25">
      <c r="A598" t="s">
        <v>60</v>
      </c>
      <c r="B598" t="str">
        <f t="shared" si="18"/>
        <v>2012</v>
      </c>
      <c r="C598" t="s">
        <v>32</v>
      </c>
      <c r="D598" t="s">
        <v>36</v>
      </c>
      <c r="E598" t="s">
        <v>15</v>
      </c>
      <c r="F598">
        <v>0</v>
      </c>
      <c r="G598">
        <v>0</v>
      </c>
      <c r="H598">
        <v>0</v>
      </c>
      <c r="I598">
        <v>0</v>
      </c>
      <c r="J598">
        <v>87931.046635000006</v>
      </c>
      <c r="K598">
        <v>0</v>
      </c>
      <c r="M598" t="str">
        <f t="shared" si="19"/>
        <v>2012Printing and writing paper</v>
      </c>
    </row>
    <row r="599" spans="1:13" x14ac:dyDescent="0.25">
      <c r="A599" t="s">
        <v>60</v>
      </c>
      <c r="B599" t="str">
        <f t="shared" si="18"/>
        <v>2012</v>
      </c>
      <c r="C599" t="s">
        <v>49</v>
      </c>
      <c r="D599" t="s">
        <v>50</v>
      </c>
      <c r="E599" t="s">
        <v>13</v>
      </c>
      <c r="F599">
        <v>9891.6599380890493</v>
      </c>
      <c r="G599">
        <v>0</v>
      </c>
      <c r="H599">
        <v>117.312672846948</v>
      </c>
      <c r="I599">
        <v>0</v>
      </c>
      <c r="J599">
        <v>53088.309823000003</v>
      </c>
      <c r="K599">
        <v>0.15862699999999999</v>
      </c>
      <c r="M599" t="str">
        <f t="shared" si="19"/>
        <v>2012HDPE (2)</v>
      </c>
    </row>
    <row r="600" spans="1:13" x14ac:dyDescent="0.25">
      <c r="A600" t="s">
        <v>60</v>
      </c>
      <c r="B600" t="str">
        <f t="shared" si="18"/>
        <v>2012</v>
      </c>
      <c r="C600" t="s">
        <v>49</v>
      </c>
      <c r="D600" t="s">
        <v>50</v>
      </c>
      <c r="E600" t="s">
        <v>14</v>
      </c>
      <c r="F600">
        <v>1535.9616598489499</v>
      </c>
      <c r="G600">
        <v>0</v>
      </c>
      <c r="H600">
        <v>18.2161304407038</v>
      </c>
      <c r="I600">
        <v>0</v>
      </c>
      <c r="J600">
        <v>4249.4234040000001</v>
      </c>
      <c r="K600">
        <v>0.26779500000000001</v>
      </c>
      <c r="M600" t="str">
        <f t="shared" si="19"/>
        <v>2012HDPE (2)</v>
      </c>
    </row>
    <row r="601" spans="1:13" x14ac:dyDescent="0.25">
      <c r="A601" t="s">
        <v>60</v>
      </c>
      <c r="B601" t="str">
        <f t="shared" si="18"/>
        <v>2012</v>
      </c>
      <c r="C601" t="s">
        <v>49</v>
      </c>
      <c r="D601" t="s">
        <v>50</v>
      </c>
      <c r="E601" t="s">
        <v>15</v>
      </c>
      <c r="F601">
        <v>32418.137287097401</v>
      </c>
      <c r="G601">
        <v>0</v>
      </c>
      <c r="H601">
        <v>384.47119671234799</v>
      </c>
      <c r="I601">
        <v>0</v>
      </c>
      <c r="J601">
        <v>74930.349870999999</v>
      </c>
      <c r="K601">
        <v>0.30447999999999997</v>
      </c>
      <c r="M601" t="str">
        <f t="shared" si="19"/>
        <v>2012HDPE (2)</v>
      </c>
    </row>
    <row r="602" spans="1:13" x14ac:dyDescent="0.25">
      <c r="A602" t="s">
        <v>60</v>
      </c>
      <c r="B602" t="str">
        <f t="shared" si="18"/>
        <v>2012</v>
      </c>
      <c r="C602" t="s">
        <v>49</v>
      </c>
      <c r="D602" t="s">
        <v>51</v>
      </c>
      <c r="E602" t="s">
        <v>13</v>
      </c>
      <c r="F602">
        <v>17572.002700035799</v>
      </c>
      <c r="G602">
        <v>0</v>
      </c>
      <c r="H602">
        <v>76.046062573678597</v>
      </c>
      <c r="I602">
        <v>0</v>
      </c>
      <c r="J602">
        <v>39760.700662000003</v>
      </c>
      <c r="K602">
        <v>0.30741000000000002</v>
      </c>
      <c r="M602" t="str">
        <f t="shared" si="19"/>
        <v>2012LDPE (4)</v>
      </c>
    </row>
    <row r="603" spans="1:13" x14ac:dyDescent="0.25">
      <c r="A603" t="s">
        <v>60</v>
      </c>
      <c r="B603" t="str">
        <f t="shared" si="18"/>
        <v>2012</v>
      </c>
      <c r="C603" t="s">
        <v>49</v>
      </c>
      <c r="D603" t="s">
        <v>51</v>
      </c>
      <c r="E603" t="s">
        <v>14</v>
      </c>
      <c r="F603">
        <v>77.535983468734798</v>
      </c>
      <c r="G603">
        <v>0</v>
      </c>
      <c r="H603">
        <v>0.33555118054717298</v>
      </c>
      <c r="I603">
        <v>0</v>
      </c>
      <c r="J603">
        <v>3182.62255</v>
      </c>
      <c r="K603">
        <v>2.3883000000000001E-2</v>
      </c>
      <c r="M603" t="str">
        <f t="shared" si="19"/>
        <v>2012LDPE (4)</v>
      </c>
    </row>
    <row r="604" spans="1:13" x14ac:dyDescent="0.25">
      <c r="A604" t="s">
        <v>60</v>
      </c>
      <c r="B604" t="str">
        <f t="shared" si="18"/>
        <v>2012</v>
      </c>
      <c r="C604" t="s">
        <v>49</v>
      </c>
      <c r="D604" t="s">
        <v>51</v>
      </c>
      <c r="E604" t="s">
        <v>15</v>
      </c>
      <c r="F604">
        <v>19321.743416495501</v>
      </c>
      <c r="G604">
        <v>0</v>
      </c>
      <c r="H604">
        <v>83.618386245774204</v>
      </c>
      <c r="I604">
        <v>0</v>
      </c>
      <c r="J604">
        <v>35740.089702999998</v>
      </c>
      <c r="K604">
        <v>0.35189399999999998</v>
      </c>
      <c r="M604" t="str">
        <f t="shared" si="19"/>
        <v>2012LDPE (4)</v>
      </c>
    </row>
    <row r="605" spans="1:13" x14ac:dyDescent="0.25">
      <c r="A605" t="s">
        <v>60</v>
      </c>
      <c r="B605" t="str">
        <f t="shared" si="18"/>
        <v>2012</v>
      </c>
      <c r="C605" t="s">
        <v>49</v>
      </c>
      <c r="D605" t="s">
        <v>52</v>
      </c>
      <c r="E605" t="s">
        <v>13</v>
      </c>
      <c r="F605">
        <v>7020.7803523205303</v>
      </c>
      <c r="G605">
        <v>0</v>
      </c>
      <c r="H605">
        <v>0</v>
      </c>
      <c r="I605">
        <v>0</v>
      </c>
      <c r="J605">
        <v>29830.297159000002</v>
      </c>
      <c r="K605">
        <v>0.19051699999999999</v>
      </c>
      <c r="M605" t="str">
        <f t="shared" si="19"/>
        <v>2012Other plastics (7)</v>
      </c>
    </row>
    <row r="606" spans="1:13" x14ac:dyDescent="0.25">
      <c r="A606" t="s">
        <v>60</v>
      </c>
      <c r="B606" t="str">
        <f t="shared" si="18"/>
        <v>2012</v>
      </c>
      <c r="C606" t="s">
        <v>49</v>
      </c>
      <c r="D606" t="s">
        <v>52</v>
      </c>
      <c r="E606" t="s">
        <v>14</v>
      </c>
      <c r="F606">
        <v>18.607262562077299</v>
      </c>
      <c r="G606">
        <v>0</v>
      </c>
      <c r="H606">
        <v>0</v>
      </c>
      <c r="I606">
        <v>0</v>
      </c>
      <c r="J606">
        <v>2278.4956350000002</v>
      </c>
      <c r="K606">
        <v>8.0999999999999996E-3</v>
      </c>
      <c r="M606" t="str">
        <f t="shared" si="19"/>
        <v>2012Other plastics (7)</v>
      </c>
    </row>
    <row r="607" spans="1:13" x14ac:dyDescent="0.25">
      <c r="A607" t="s">
        <v>60</v>
      </c>
      <c r="B607" t="str">
        <f t="shared" si="18"/>
        <v>2012</v>
      </c>
      <c r="C607" t="s">
        <v>49</v>
      </c>
      <c r="D607" t="s">
        <v>52</v>
      </c>
      <c r="E607" t="s">
        <v>15</v>
      </c>
      <c r="F607">
        <v>2307.6123851174002</v>
      </c>
      <c r="G607">
        <v>0</v>
      </c>
      <c r="H607">
        <v>0</v>
      </c>
      <c r="I607">
        <v>0</v>
      </c>
      <c r="J607">
        <v>88365.327778999999</v>
      </c>
      <c r="K607">
        <v>2.5448999999999999E-2</v>
      </c>
      <c r="M607" t="str">
        <f t="shared" si="19"/>
        <v>2012Other plastics (7)</v>
      </c>
    </row>
    <row r="608" spans="1:13" x14ac:dyDescent="0.25">
      <c r="A608" t="s">
        <v>60</v>
      </c>
      <c r="B608" t="str">
        <f t="shared" si="18"/>
        <v>2012</v>
      </c>
      <c r="C608" t="s">
        <v>49</v>
      </c>
      <c r="D608" t="s">
        <v>53</v>
      </c>
      <c r="E608" t="s">
        <v>13</v>
      </c>
      <c r="F608">
        <v>2175.8436405387001</v>
      </c>
      <c r="G608">
        <v>0</v>
      </c>
      <c r="H608">
        <v>0</v>
      </c>
      <c r="I608">
        <v>0</v>
      </c>
      <c r="J608">
        <v>21990.555114999999</v>
      </c>
      <c r="K608">
        <v>9.0035000000000004E-2</v>
      </c>
      <c r="M608" t="str">
        <f t="shared" si="19"/>
        <v>2012PET (1)</v>
      </c>
    </row>
    <row r="609" spans="1:13" x14ac:dyDescent="0.25">
      <c r="A609" t="s">
        <v>60</v>
      </c>
      <c r="B609" t="str">
        <f t="shared" si="18"/>
        <v>2012</v>
      </c>
      <c r="C609" t="s">
        <v>49</v>
      </c>
      <c r="D609" t="s">
        <v>53</v>
      </c>
      <c r="E609" t="s">
        <v>14</v>
      </c>
      <c r="F609">
        <v>65.078745632351399</v>
      </c>
      <c r="G609">
        <v>0</v>
      </c>
      <c r="H609">
        <v>0</v>
      </c>
      <c r="I609">
        <v>0</v>
      </c>
      <c r="J609">
        <v>1760.2214100000001</v>
      </c>
      <c r="K609">
        <v>3.5652999999999997E-2</v>
      </c>
      <c r="M609" t="str">
        <f t="shared" si="19"/>
        <v>2012PET (1)</v>
      </c>
    </row>
    <row r="610" spans="1:13" x14ac:dyDescent="0.25">
      <c r="A610" t="s">
        <v>60</v>
      </c>
      <c r="B610" t="str">
        <f t="shared" si="18"/>
        <v>2012</v>
      </c>
      <c r="C610" t="s">
        <v>49</v>
      </c>
      <c r="D610" t="s">
        <v>53</v>
      </c>
      <c r="E610" t="s">
        <v>15</v>
      </c>
      <c r="F610">
        <v>25874.604813828901</v>
      </c>
      <c r="G610">
        <v>0</v>
      </c>
      <c r="H610">
        <v>0</v>
      </c>
      <c r="I610">
        <v>0</v>
      </c>
      <c r="J610">
        <v>50000.578400999999</v>
      </c>
      <c r="K610">
        <v>0.34101500000000001</v>
      </c>
      <c r="M610" t="str">
        <f t="shared" si="19"/>
        <v>2012PET (1)</v>
      </c>
    </row>
    <row r="611" spans="1:13" x14ac:dyDescent="0.25">
      <c r="A611" t="s">
        <v>60</v>
      </c>
      <c r="B611" t="str">
        <f t="shared" si="18"/>
        <v>2012</v>
      </c>
      <c r="C611" t="s">
        <v>49</v>
      </c>
      <c r="D611" t="s">
        <v>54</v>
      </c>
      <c r="E611" t="s">
        <v>13</v>
      </c>
      <c r="F611">
        <v>9230.5472360648291</v>
      </c>
      <c r="G611">
        <v>0</v>
      </c>
      <c r="H611">
        <v>82.024961002176894</v>
      </c>
      <c r="I611">
        <v>0</v>
      </c>
      <c r="J611">
        <v>42648.349313999999</v>
      </c>
      <c r="K611">
        <v>0.17922199999999999</v>
      </c>
      <c r="M611" t="str">
        <f t="shared" si="19"/>
        <v>2012PP (5)</v>
      </c>
    </row>
    <row r="612" spans="1:13" x14ac:dyDescent="0.25">
      <c r="A612" t="s">
        <v>60</v>
      </c>
      <c r="B612" t="str">
        <f t="shared" si="18"/>
        <v>2012</v>
      </c>
      <c r="C612" t="s">
        <v>49</v>
      </c>
      <c r="D612" t="s">
        <v>54</v>
      </c>
      <c r="E612" t="s">
        <v>14</v>
      </c>
      <c r="F612">
        <v>32.278986596432901</v>
      </c>
      <c r="G612">
        <v>0</v>
      </c>
      <c r="H612">
        <v>0.28683918180033702</v>
      </c>
      <c r="I612">
        <v>0</v>
      </c>
      <c r="J612">
        <v>3413.7627339999999</v>
      </c>
      <c r="K612">
        <v>9.4490000000000008E-3</v>
      </c>
      <c r="M612" t="str">
        <f t="shared" si="19"/>
        <v>2012PP (5)</v>
      </c>
    </row>
    <row r="613" spans="1:13" x14ac:dyDescent="0.25">
      <c r="A613" t="s">
        <v>60</v>
      </c>
      <c r="B613" t="str">
        <f t="shared" si="18"/>
        <v>2012</v>
      </c>
      <c r="C613" t="s">
        <v>49</v>
      </c>
      <c r="D613" t="s">
        <v>54</v>
      </c>
      <c r="E613" t="s">
        <v>15</v>
      </c>
      <c r="F613">
        <v>10993.184657338699</v>
      </c>
      <c r="G613">
        <v>0</v>
      </c>
      <c r="H613">
        <v>97.688199816022802</v>
      </c>
      <c r="I613">
        <v>0</v>
      </c>
      <c r="J613">
        <v>38335.738676000001</v>
      </c>
      <c r="K613">
        <v>0.22439000000000001</v>
      </c>
      <c r="M613" t="str">
        <f t="shared" si="19"/>
        <v>2012PP (5)</v>
      </c>
    </row>
    <row r="614" spans="1:13" x14ac:dyDescent="0.25">
      <c r="A614" t="s">
        <v>60</v>
      </c>
      <c r="B614" t="str">
        <f t="shared" si="18"/>
        <v>2012</v>
      </c>
      <c r="C614" t="s">
        <v>49</v>
      </c>
      <c r="D614" t="s">
        <v>55</v>
      </c>
      <c r="E614" t="s">
        <v>13</v>
      </c>
      <c r="F614">
        <v>2536.0148150168102</v>
      </c>
      <c r="G614">
        <v>0</v>
      </c>
      <c r="H614">
        <v>392.18605959913498</v>
      </c>
      <c r="I614">
        <v>0</v>
      </c>
      <c r="J614">
        <v>11106.340967</v>
      </c>
      <c r="K614">
        <v>0.20864199999999999</v>
      </c>
      <c r="M614" t="str">
        <f t="shared" si="19"/>
        <v>2012PS (6)</v>
      </c>
    </row>
    <row r="615" spans="1:13" x14ac:dyDescent="0.25">
      <c r="A615" t="s">
        <v>60</v>
      </c>
      <c r="B615" t="str">
        <f t="shared" si="18"/>
        <v>2012</v>
      </c>
      <c r="C615" t="s">
        <v>49</v>
      </c>
      <c r="D615" t="s">
        <v>55</v>
      </c>
      <c r="E615" t="s">
        <v>14</v>
      </c>
      <c r="F615">
        <v>802.86262221881395</v>
      </c>
      <c r="G615">
        <v>0</v>
      </c>
      <c r="H615">
        <v>123.053081695366</v>
      </c>
      <c r="I615">
        <v>0</v>
      </c>
      <c r="J615">
        <v>889.00071100000002</v>
      </c>
      <c r="K615">
        <v>0.51016899999999998</v>
      </c>
      <c r="M615" t="str">
        <f t="shared" si="19"/>
        <v>2012PS (6)</v>
      </c>
    </row>
    <row r="616" spans="1:13" x14ac:dyDescent="0.25">
      <c r="A616" t="s">
        <v>60</v>
      </c>
      <c r="B616" t="str">
        <f t="shared" si="18"/>
        <v>2012</v>
      </c>
      <c r="C616" t="s">
        <v>49</v>
      </c>
      <c r="D616" t="s">
        <v>55</v>
      </c>
      <c r="E616" t="s">
        <v>15</v>
      </c>
      <c r="F616">
        <v>2684.2382827643801</v>
      </c>
      <c r="G616">
        <v>0</v>
      </c>
      <c r="H616">
        <v>286.760858705499</v>
      </c>
      <c r="I616">
        <v>0</v>
      </c>
      <c r="J616">
        <v>9983.265281</v>
      </c>
      <c r="K616">
        <v>0.22934499999999999</v>
      </c>
      <c r="M616" t="str">
        <f t="shared" si="19"/>
        <v>2012PS (6)</v>
      </c>
    </row>
    <row r="617" spans="1:13" x14ac:dyDescent="0.25">
      <c r="A617" t="s">
        <v>60</v>
      </c>
      <c r="B617" t="str">
        <f t="shared" si="18"/>
        <v>2012</v>
      </c>
      <c r="C617" t="s">
        <v>49</v>
      </c>
      <c r="D617" t="s">
        <v>56</v>
      </c>
      <c r="E617" t="s">
        <v>13</v>
      </c>
      <c r="F617">
        <v>2874.41017784826</v>
      </c>
      <c r="G617">
        <v>0</v>
      </c>
      <c r="H617">
        <v>0</v>
      </c>
      <c r="I617">
        <v>0</v>
      </c>
      <c r="J617">
        <v>27987.979237</v>
      </c>
      <c r="K617">
        <v>9.3135999999999997E-2</v>
      </c>
      <c r="M617" t="str">
        <f t="shared" si="19"/>
        <v>2012PVC (3)</v>
      </c>
    </row>
    <row r="618" spans="1:13" x14ac:dyDescent="0.25">
      <c r="A618" t="s">
        <v>60</v>
      </c>
      <c r="B618" t="str">
        <f t="shared" si="18"/>
        <v>2012</v>
      </c>
      <c r="C618" t="s">
        <v>49</v>
      </c>
      <c r="D618" t="s">
        <v>56</v>
      </c>
      <c r="E618" t="s">
        <v>14</v>
      </c>
      <c r="F618">
        <v>318.44582400532897</v>
      </c>
      <c r="G618">
        <v>0</v>
      </c>
      <c r="H618">
        <v>0</v>
      </c>
      <c r="I618">
        <v>0</v>
      </c>
      <c r="J618">
        <v>2240.281794</v>
      </c>
      <c r="K618">
        <v>0.124454</v>
      </c>
      <c r="M618" t="str">
        <f t="shared" si="19"/>
        <v>2012PVC (3)</v>
      </c>
    </row>
    <row r="619" spans="1:13" x14ac:dyDescent="0.25">
      <c r="A619" t="s">
        <v>60</v>
      </c>
      <c r="B619" t="str">
        <f t="shared" si="18"/>
        <v>2012</v>
      </c>
      <c r="C619" t="s">
        <v>49</v>
      </c>
      <c r="D619" t="s">
        <v>56</v>
      </c>
      <c r="E619" t="s">
        <v>15</v>
      </c>
      <c r="F619">
        <v>1704.0332131110499</v>
      </c>
      <c r="G619">
        <v>0</v>
      </c>
      <c r="H619">
        <v>0</v>
      </c>
      <c r="I619">
        <v>0</v>
      </c>
      <c r="J619">
        <v>25157.828506000002</v>
      </c>
      <c r="K619">
        <v>6.3436000000000006E-2</v>
      </c>
      <c r="M619" t="str">
        <f t="shared" si="19"/>
        <v>2012PVC (3)</v>
      </c>
    </row>
    <row r="620" spans="1:13" x14ac:dyDescent="0.25">
      <c r="A620" t="s">
        <v>60</v>
      </c>
      <c r="B620" t="str">
        <f t="shared" si="18"/>
        <v>2012</v>
      </c>
      <c r="C620" t="s">
        <v>37</v>
      </c>
      <c r="D620" t="s">
        <v>38</v>
      </c>
      <c r="E620" t="s">
        <v>13</v>
      </c>
      <c r="F620">
        <v>0</v>
      </c>
      <c r="G620">
        <v>0</v>
      </c>
      <c r="H620">
        <v>0</v>
      </c>
      <c r="I620">
        <v>0</v>
      </c>
      <c r="J620">
        <v>37270.706157000001</v>
      </c>
      <c r="K620">
        <v>0</v>
      </c>
      <c r="M620" t="str">
        <f t="shared" si="19"/>
        <v>2012Clothing</v>
      </c>
    </row>
    <row r="621" spans="1:13" x14ac:dyDescent="0.25">
      <c r="A621" t="s">
        <v>60</v>
      </c>
      <c r="B621" t="str">
        <f t="shared" si="18"/>
        <v>2012</v>
      </c>
      <c r="C621" t="s">
        <v>37</v>
      </c>
      <c r="D621" t="s">
        <v>38</v>
      </c>
      <c r="E621" t="s">
        <v>14</v>
      </c>
      <c r="F621">
        <v>0</v>
      </c>
      <c r="G621">
        <v>0</v>
      </c>
      <c r="H621">
        <v>0</v>
      </c>
      <c r="I621">
        <v>0</v>
      </c>
      <c r="J621">
        <v>3599.178793</v>
      </c>
      <c r="K621">
        <v>0</v>
      </c>
      <c r="M621" t="str">
        <f t="shared" si="19"/>
        <v>2012Clothing</v>
      </c>
    </row>
    <row r="622" spans="1:13" x14ac:dyDescent="0.25">
      <c r="A622" t="s">
        <v>60</v>
      </c>
      <c r="B622" t="str">
        <f t="shared" si="18"/>
        <v>2012</v>
      </c>
      <c r="C622" t="s">
        <v>37</v>
      </c>
      <c r="D622" t="s">
        <v>38</v>
      </c>
      <c r="E622" t="s">
        <v>15</v>
      </c>
      <c r="F622">
        <v>0</v>
      </c>
      <c r="G622">
        <v>0</v>
      </c>
      <c r="H622">
        <v>0</v>
      </c>
      <c r="I622">
        <v>0</v>
      </c>
      <c r="J622">
        <v>65293.148767999999</v>
      </c>
      <c r="K622">
        <v>0</v>
      </c>
      <c r="M622" t="str">
        <f t="shared" si="19"/>
        <v>2012Clothing</v>
      </c>
    </row>
    <row r="623" spans="1:13" x14ac:dyDescent="0.25">
      <c r="A623" t="s">
        <v>60</v>
      </c>
      <c r="B623" t="str">
        <f t="shared" si="18"/>
        <v>2012</v>
      </c>
      <c r="C623" t="s">
        <v>37</v>
      </c>
      <c r="D623" t="s">
        <v>39</v>
      </c>
      <c r="E623" t="s">
        <v>13</v>
      </c>
      <c r="F623">
        <v>0</v>
      </c>
      <c r="G623">
        <v>0</v>
      </c>
      <c r="H623">
        <v>0</v>
      </c>
      <c r="I623">
        <v>0</v>
      </c>
      <c r="J623">
        <v>57247.059939999999</v>
      </c>
      <c r="K623">
        <v>0</v>
      </c>
      <c r="M623" t="str">
        <f t="shared" si="19"/>
        <v>2012Other textiles</v>
      </c>
    </row>
    <row r="624" spans="1:13" x14ac:dyDescent="0.25">
      <c r="A624" t="s">
        <v>60</v>
      </c>
      <c r="B624" t="str">
        <f t="shared" si="18"/>
        <v>2012</v>
      </c>
      <c r="C624" t="s">
        <v>37</v>
      </c>
      <c r="D624" t="s">
        <v>39</v>
      </c>
      <c r="E624" t="s">
        <v>14</v>
      </c>
      <c r="F624">
        <v>0</v>
      </c>
      <c r="G624">
        <v>0</v>
      </c>
      <c r="H624">
        <v>0</v>
      </c>
      <c r="I624">
        <v>0</v>
      </c>
      <c r="J624">
        <v>6415.4274059999998</v>
      </c>
      <c r="K624">
        <v>0</v>
      </c>
      <c r="M624" t="str">
        <f t="shared" si="19"/>
        <v>2012Other textiles</v>
      </c>
    </row>
    <row r="625" spans="1:13" x14ac:dyDescent="0.25">
      <c r="A625" t="s">
        <v>60</v>
      </c>
      <c r="B625" t="str">
        <f t="shared" si="18"/>
        <v>2012</v>
      </c>
      <c r="C625" t="s">
        <v>37</v>
      </c>
      <c r="D625" t="s">
        <v>39</v>
      </c>
      <c r="E625" t="s">
        <v>15</v>
      </c>
      <c r="F625">
        <v>1184</v>
      </c>
      <c r="G625">
        <v>0</v>
      </c>
      <c r="H625">
        <v>0</v>
      </c>
      <c r="I625">
        <v>0</v>
      </c>
      <c r="J625">
        <v>21380.394909999999</v>
      </c>
      <c r="K625">
        <v>5.2471999999999998E-2</v>
      </c>
      <c r="M625" t="str">
        <f t="shared" si="19"/>
        <v>2012Other textiles</v>
      </c>
    </row>
    <row r="626" spans="1:13" x14ac:dyDescent="0.25">
      <c r="A626" t="s">
        <v>60</v>
      </c>
      <c r="B626" t="str">
        <f t="shared" si="18"/>
        <v>2012</v>
      </c>
      <c r="C626" t="s">
        <v>40</v>
      </c>
      <c r="D626" t="s">
        <v>41</v>
      </c>
      <c r="E626" t="s">
        <v>13</v>
      </c>
      <c r="F626">
        <v>8783</v>
      </c>
      <c r="G626">
        <v>0</v>
      </c>
      <c r="H626">
        <v>0</v>
      </c>
      <c r="I626">
        <v>0</v>
      </c>
      <c r="J626">
        <v>8015.1466360000004</v>
      </c>
      <c r="K626">
        <v>0.52285499999999996</v>
      </c>
      <c r="M626" t="str">
        <f t="shared" si="19"/>
        <v>2012Other rubber</v>
      </c>
    </row>
    <row r="627" spans="1:13" x14ac:dyDescent="0.25">
      <c r="A627" t="s">
        <v>60</v>
      </c>
      <c r="B627" t="str">
        <f t="shared" si="18"/>
        <v>2012</v>
      </c>
      <c r="C627" t="s">
        <v>40</v>
      </c>
      <c r="D627" t="s">
        <v>41</v>
      </c>
      <c r="E627" t="s">
        <v>14</v>
      </c>
      <c r="F627">
        <v>0</v>
      </c>
      <c r="G627">
        <v>0</v>
      </c>
      <c r="H627">
        <v>0</v>
      </c>
      <c r="I627">
        <v>0</v>
      </c>
      <c r="J627">
        <v>174.25552500000001</v>
      </c>
      <c r="K627">
        <v>0</v>
      </c>
      <c r="M627" t="str">
        <f t="shared" si="19"/>
        <v>2012Other rubber</v>
      </c>
    </row>
    <row r="628" spans="1:13" x14ac:dyDescent="0.25">
      <c r="A628" t="s">
        <v>60</v>
      </c>
      <c r="B628" t="str">
        <f t="shared" si="18"/>
        <v>2012</v>
      </c>
      <c r="C628" t="s">
        <v>40</v>
      </c>
      <c r="D628" t="s">
        <v>41</v>
      </c>
      <c r="E628" t="s">
        <v>15</v>
      </c>
      <c r="F628">
        <v>0</v>
      </c>
      <c r="G628">
        <v>0</v>
      </c>
      <c r="H628">
        <v>0</v>
      </c>
      <c r="I628">
        <v>0</v>
      </c>
      <c r="J628">
        <v>2565.1705350000002</v>
      </c>
      <c r="K628">
        <v>0</v>
      </c>
      <c r="M628" t="str">
        <f t="shared" si="19"/>
        <v>2012Other rubber</v>
      </c>
    </row>
    <row r="629" spans="1:13" x14ac:dyDescent="0.25">
      <c r="A629" t="s">
        <v>60</v>
      </c>
      <c r="B629" t="str">
        <f t="shared" si="18"/>
        <v>2012</v>
      </c>
      <c r="C629" t="s">
        <v>40</v>
      </c>
      <c r="D629" t="s">
        <v>42</v>
      </c>
      <c r="E629" t="s">
        <v>13</v>
      </c>
      <c r="F629">
        <v>25247</v>
      </c>
      <c r="G629">
        <v>0</v>
      </c>
      <c r="H629">
        <v>0</v>
      </c>
      <c r="I629">
        <v>0</v>
      </c>
      <c r="J629">
        <v>872.46282299999996</v>
      </c>
      <c r="K629">
        <v>0.96659700000000004</v>
      </c>
      <c r="M629" t="str">
        <f t="shared" si="19"/>
        <v>2012Passenger tyres</v>
      </c>
    </row>
    <row r="630" spans="1:13" x14ac:dyDescent="0.25">
      <c r="A630" t="s">
        <v>60</v>
      </c>
      <c r="B630" t="str">
        <f t="shared" si="18"/>
        <v>2012</v>
      </c>
      <c r="C630" t="s">
        <v>40</v>
      </c>
      <c r="D630" t="s">
        <v>42</v>
      </c>
      <c r="E630" t="s">
        <v>14</v>
      </c>
      <c r="F630">
        <v>268</v>
      </c>
      <c r="G630">
        <v>0</v>
      </c>
      <c r="H630">
        <v>0</v>
      </c>
      <c r="I630">
        <v>0</v>
      </c>
      <c r="J630">
        <v>124.97738200000001</v>
      </c>
      <c r="K630">
        <v>0.68197300000000005</v>
      </c>
      <c r="M630" t="str">
        <f t="shared" si="19"/>
        <v>2012Passenger tyres</v>
      </c>
    </row>
    <row r="631" spans="1:13" x14ac:dyDescent="0.25">
      <c r="A631" t="s">
        <v>60</v>
      </c>
      <c r="B631" t="str">
        <f t="shared" si="18"/>
        <v>2012</v>
      </c>
      <c r="C631" t="s">
        <v>40</v>
      </c>
      <c r="D631" t="s">
        <v>42</v>
      </c>
      <c r="E631" t="s">
        <v>15</v>
      </c>
      <c r="F631">
        <v>1343</v>
      </c>
      <c r="G631">
        <v>0</v>
      </c>
      <c r="H631">
        <v>0</v>
      </c>
      <c r="I631">
        <v>0</v>
      </c>
      <c r="J631">
        <v>0</v>
      </c>
      <c r="K631">
        <v>1</v>
      </c>
      <c r="M631" t="str">
        <f t="shared" si="19"/>
        <v>2012Passenger tyres</v>
      </c>
    </row>
    <row r="632" spans="1:13" x14ac:dyDescent="0.25">
      <c r="A632" t="s">
        <v>61</v>
      </c>
      <c r="B632" t="str">
        <f t="shared" si="18"/>
        <v>2013</v>
      </c>
      <c r="C632" t="s">
        <v>11</v>
      </c>
      <c r="D632" t="s">
        <v>12</v>
      </c>
      <c r="E632" t="s">
        <v>13</v>
      </c>
      <c r="F632">
        <v>6290</v>
      </c>
      <c r="G632">
        <v>0</v>
      </c>
      <c r="H632">
        <v>0</v>
      </c>
      <c r="I632">
        <v>0</v>
      </c>
      <c r="J632">
        <v>2802.4421139999999</v>
      </c>
      <c r="K632">
        <v>0.69178300000000004</v>
      </c>
      <c r="M632" t="str">
        <f t="shared" si="19"/>
        <v>2013Asphalt</v>
      </c>
    </row>
    <row r="633" spans="1:13" x14ac:dyDescent="0.25">
      <c r="A633" t="s">
        <v>61</v>
      </c>
      <c r="B633" t="str">
        <f t="shared" si="18"/>
        <v>2013</v>
      </c>
      <c r="C633" t="s">
        <v>11</v>
      </c>
      <c r="D633" t="s">
        <v>12</v>
      </c>
      <c r="E633" t="s">
        <v>14</v>
      </c>
      <c r="F633">
        <v>249150</v>
      </c>
      <c r="G633">
        <v>0</v>
      </c>
      <c r="H633">
        <v>0</v>
      </c>
      <c r="I633">
        <v>0</v>
      </c>
      <c r="J633">
        <v>900.54655700000001</v>
      </c>
      <c r="K633">
        <v>0.99639800000000001</v>
      </c>
      <c r="M633" t="str">
        <f t="shared" si="19"/>
        <v>2013Asphalt</v>
      </c>
    </row>
    <row r="634" spans="1:13" x14ac:dyDescent="0.25">
      <c r="A634" t="s">
        <v>61</v>
      </c>
      <c r="B634" t="str">
        <f t="shared" si="18"/>
        <v>2013</v>
      </c>
      <c r="C634" t="s">
        <v>11</v>
      </c>
      <c r="D634" t="s">
        <v>12</v>
      </c>
      <c r="E634" t="s">
        <v>15</v>
      </c>
      <c r="F634">
        <v>2395</v>
      </c>
      <c r="G634">
        <v>0</v>
      </c>
      <c r="H634">
        <v>0</v>
      </c>
      <c r="I634">
        <v>0</v>
      </c>
      <c r="J634">
        <v>724.487619</v>
      </c>
      <c r="K634">
        <v>0.76775400000000005</v>
      </c>
      <c r="M634" t="str">
        <f t="shared" si="19"/>
        <v>2013Asphalt</v>
      </c>
    </row>
    <row r="635" spans="1:13" x14ac:dyDescent="0.25">
      <c r="A635" t="s">
        <v>61</v>
      </c>
      <c r="B635" t="str">
        <f t="shared" si="18"/>
        <v>2013</v>
      </c>
      <c r="C635" t="s">
        <v>11</v>
      </c>
      <c r="D635" t="s">
        <v>16</v>
      </c>
      <c r="E635" t="s">
        <v>13</v>
      </c>
      <c r="F635">
        <v>6208</v>
      </c>
      <c r="G635">
        <v>0</v>
      </c>
      <c r="H635">
        <v>0</v>
      </c>
      <c r="I635">
        <v>0</v>
      </c>
      <c r="J635">
        <v>23999.673705000001</v>
      </c>
      <c r="K635">
        <v>0.20551</v>
      </c>
      <c r="M635" t="str">
        <f t="shared" si="19"/>
        <v>2013Bricks</v>
      </c>
    </row>
    <row r="636" spans="1:13" x14ac:dyDescent="0.25">
      <c r="A636" t="s">
        <v>61</v>
      </c>
      <c r="B636" t="str">
        <f t="shared" si="18"/>
        <v>2013</v>
      </c>
      <c r="C636" t="s">
        <v>11</v>
      </c>
      <c r="D636" t="s">
        <v>16</v>
      </c>
      <c r="E636" t="s">
        <v>14</v>
      </c>
      <c r="F636">
        <v>361430</v>
      </c>
      <c r="G636">
        <v>0</v>
      </c>
      <c r="H636">
        <v>0</v>
      </c>
      <c r="I636">
        <v>0</v>
      </c>
      <c r="J636">
        <v>25459.269824999999</v>
      </c>
      <c r="K636">
        <v>0.93419399999999997</v>
      </c>
      <c r="M636" t="str">
        <f t="shared" si="19"/>
        <v>2013Bricks</v>
      </c>
    </row>
    <row r="637" spans="1:13" x14ac:dyDescent="0.25">
      <c r="A637" t="s">
        <v>61</v>
      </c>
      <c r="B637" t="str">
        <f t="shared" si="18"/>
        <v>2013</v>
      </c>
      <c r="C637" t="s">
        <v>11</v>
      </c>
      <c r="D637" t="s">
        <v>16</v>
      </c>
      <c r="E637" t="s">
        <v>15</v>
      </c>
      <c r="F637">
        <v>2083</v>
      </c>
      <c r="G637">
        <v>0</v>
      </c>
      <c r="H637">
        <v>0</v>
      </c>
      <c r="I637">
        <v>0</v>
      </c>
      <c r="J637">
        <v>47586.960068</v>
      </c>
      <c r="K637">
        <v>4.1936000000000001E-2</v>
      </c>
      <c r="M637" t="str">
        <f t="shared" si="19"/>
        <v>2013Bricks</v>
      </c>
    </row>
    <row r="638" spans="1:13" x14ac:dyDescent="0.25">
      <c r="A638" t="s">
        <v>61</v>
      </c>
      <c r="B638" t="str">
        <f t="shared" si="18"/>
        <v>2013</v>
      </c>
      <c r="C638" t="s">
        <v>11</v>
      </c>
      <c r="D638" t="s">
        <v>17</v>
      </c>
      <c r="E638" t="s">
        <v>13</v>
      </c>
      <c r="F638">
        <v>8436</v>
      </c>
      <c r="G638">
        <v>0</v>
      </c>
      <c r="H638">
        <v>0</v>
      </c>
      <c r="I638">
        <v>0</v>
      </c>
      <c r="J638">
        <v>28357.414987</v>
      </c>
      <c r="K638">
        <v>0.22928000000000001</v>
      </c>
      <c r="M638" t="str">
        <f t="shared" si="19"/>
        <v>2013Concrete</v>
      </c>
    </row>
    <row r="639" spans="1:13" x14ac:dyDescent="0.25">
      <c r="A639" t="s">
        <v>61</v>
      </c>
      <c r="B639" t="str">
        <f t="shared" si="18"/>
        <v>2013</v>
      </c>
      <c r="C639" t="s">
        <v>11</v>
      </c>
      <c r="D639" t="s">
        <v>17</v>
      </c>
      <c r="E639" t="s">
        <v>14</v>
      </c>
      <c r="F639">
        <v>1958709</v>
      </c>
      <c r="G639">
        <v>0</v>
      </c>
      <c r="H639">
        <v>0</v>
      </c>
      <c r="I639">
        <v>0</v>
      </c>
      <c r="J639">
        <v>23159.035908999998</v>
      </c>
      <c r="K639">
        <v>0.98831400000000003</v>
      </c>
      <c r="M639" t="str">
        <f t="shared" si="19"/>
        <v>2013Concrete</v>
      </c>
    </row>
    <row r="640" spans="1:13" x14ac:dyDescent="0.25">
      <c r="A640" t="s">
        <v>61</v>
      </c>
      <c r="B640" t="str">
        <f t="shared" si="18"/>
        <v>2013</v>
      </c>
      <c r="C640" t="s">
        <v>11</v>
      </c>
      <c r="D640" t="s">
        <v>17</v>
      </c>
      <c r="E640" t="s">
        <v>15</v>
      </c>
      <c r="F640">
        <v>17528</v>
      </c>
      <c r="G640">
        <v>0</v>
      </c>
      <c r="H640">
        <v>0</v>
      </c>
      <c r="I640">
        <v>0</v>
      </c>
      <c r="J640">
        <v>386.35637600000001</v>
      </c>
      <c r="K640">
        <v>0.978433</v>
      </c>
      <c r="M640" t="str">
        <f t="shared" si="19"/>
        <v>2013Concrete</v>
      </c>
    </row>
    <row r="641" spans="1:13" x14ac:dyDescent="0.25">
      <c r="A641" t="s">
        <v>61</v>
      </c>
      <c r="B641" t="str">
        <f t="shared" si="18"/>
        <v>2013</v>
      </c>
      <c r="C641" t="s">
        <v>11</v>
      </c>
      <c r="D641" t="s">
        <v>18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19795.333522000001</v>
      </c>
      <c r="K641">
        <v>0</v>
      </c>
      <c r="M641" t="str">
        <f t="shared" si="19"/>
        <v>2013Plaster</v>
      </c>
    </row>
    <row r="642" spans="1:13" x14ac:dyDescent="0.25">
      <c r="A642" t="s">
        <v>61</v>
      </c>
      <c r="B642" t="str">
        <f t="shared" si="18"/>
        <v>2013</v>
      </c>
      <c r="C642" t="s">
        <v>11</v>
      </c>
      <c r="D642" t="s">
        <v>18</v>
      </c>
      <c r="E642" t="s">
        <v>14</v>
      </c>
      <c r="F642">
        <v>38838</v>
      </c>
      <c r="G642">
        <v>0</v>
      </c>
      <c r="H642">
        <v>0</v>
      </c>
      <c r="I642">
        <v>0</v>
      </c>
      <c r="J642">
        <v>13765.617260999999</v>
      </c>
      <c r="K642">
        <v>0.73831400000000003</v>
      </c>
      <c r="M642" t="str">
        <f t="shared" si="19"/>
        <v>2013Plaster</v>
      </c>
    </row>
    <row r="643" spans="1:13" x14ac:dyDescent="0.25">
      <c r="A643" t="s">
        <v>61</v>
      </c>
      <c r="B643" t="str">
        <f t="shared" ref="B643:B706" si="20">RIGHT(A643,4)</f>
        <v>2013</v>
      </c>
      <c r="C643" t="s">
        <v>11</v>
      </c>
      <c r="D643" t="s">
        <v>18</v>
      </c>
      <c r="E643" t="s">
        <v>15</v>
      </c>
      <c r="F643">
        <v>0</v>
      </c>
      <c r="G643">
        <v>0</v>
      </c>
      <c r="H643">
        <v>0</v>
      </c>
      <c r="I643">
        <v>0</v>
      </c>
      <c r="J643">
        <v>4291.249624</v>
      </c>
      <c r="K643">
        <v>0</v>
      </c>
      <c r="M643" t="str">
        <f t="shared" ref="M643:M706" si="21">_xlfn.TEXTJOIN("",FALSE,B643,D643)</f>
        <v>2013Plaster</v>
      </c>
    </row>
    <row r="644" spans="1:13" x14ac:dyDescent="0.25">
      <c r="A644" t="s">
        <v>61</v>
      </c>
      <c r="B644" t="str">
        <f t="shared" si="20"/>
        <v>2013</v>
      </c>
      <c r="C644" t="s">
        <v>11</v>
      </c>
      <c r="D644" t="s">
        <v>45</v>
      </c>
      <c r="E644" t="s">
        <v>13</v>
      </c>
      <c r="F644">
        <v>0</v>
      </c>
      <c r="G644">
        <v>0</v>
      </c>
      <c r="H644">
        <v>0</v>
      </c>
      <c r="I644">
        <v>0</v>
      </c>
      <c r="J644">
        <v>12521.883999</v>
      </c>
      <c r="K644">
        <v>0</v>
      </c>
      <c r="M644" t="str">
        <f t="shared" si="21"/>
        <v>2013Rubble</v>
      </c>
    </row>
    <row r="645" spans="1:13" x14ac:dyDescent="0.25">
      <c r="A645" t="s">
        <v>61</v>
      </c>
      <c r="B645" t="str">
        <f t="shared" si="20"/>
        <v>2013</v>
      </c>
      <c r="C645" t="s">
        <v>11</v>
      </c>
      <c r="D645" t="s">
        <v>45</v>
      </c>
      <c r="E645" t="s">
        <v>14</v>
      </c>
      <c r="F645">
        <v>494574</v>
      </c>
      <c r="G645">
        <v>0</v>
      </c>
      <c r="H645">
        <v>0</v>
      </c>
      <c r="I645">
        <v>0</v>
      </c>
      <c r="J645">
        <v>8762.9132389999995</v>
      </c>
      <c r="K645">
        <v>0.98258999999999996</v>
      </c>
      <c r="M645" t="str">
        <f t="shared" si="21"/>
        <v>2013Rubble</v>
      </c>
    </row>
    <row r="646" spans="1:13" x14ac:dyDescent="0.25">
      <c r="A646" t="s">
        <v>61</v>
      </c>
      <c r="B646" t="str">
        <f t="shared" si="20"/>
        <v>2013</v>
      </c>
      <c r="C646" t="s">
        <v>11</v>
      </c>
      <c r="D646" t="s">
        <v>45</v>
      </c>
      <c r="E646" t="s">
        <v>15</v>
      </c>
      <c r="F646">
        <v>0</v>
      </c>
      <c r="G646">
        <v>0</v>
      </c>
      <c r="H646">
        <v>0</v>
      </c>
      <c r="I646">
        <v>0</v>
      </c>
      <c r="J646">
        <v>2898.6994129999998</v>
      </c>
      <c r="K646">
        <v>0</v>
      </c>
      <c r="M646" t="str">
        <f t="shared" si="21"/>
        <v>2013Rubble</v>
      </c>
    </row>
    <row r="647" spans="1:13" x14ac:dyDescent="0.25">
      <c r="A647" t="s">
        <v>61</v>
      </c>
      <c r="B647" t="str">
        <f t="shared" si="20"/>
        <v>2013</v>
      </c>
      <c r="C647" t="s">
        <v>11</v>
      </c>
      <c r="D647" t="s">
        <v>19</v>
      </c>
      <c r="E647" t="s">
        <v>13</v>
      </c>
      <c r="F647">
        <v>39027</v>
      </c>
      <c r="G647">
        <v>0</v>
      </c>
      <c r="H647">
        <v>0</v>
      </c>
      <c r="I647">
        <v>0</v>
      </c>
      <c r="J647">
        <v>95240.500100999998</v>
      </c>
      <c r="K647">
        <v>0.29066599999999998</v>
      </c>
      <c r="M647" t="str">
        <f t="shared" si="21"/>
        <v>2013Soil and natural materials</v>
      </c>
    </row>
    <row r="648" spans="1:13" x14ac:dyDescent="0.25">
      <c r="A648" t="s">
        <v>61</v>
      </c>
      <c r="B648" t="str">
        <f t="shared" si="20"/>
        <v>2013</v>
      </c>
      <c r="C648" t="s">
        <v>11</v>
      </c>
      <c r="D648" t="s">
        <v>19</v>
      </c>
      <c r="E648" t="s">
        <v>14</v>
      </c>
      <c r="F648">
        <v>800006</v>
      </c>
      <c r="G648">
        <v>0</v>
      </c>
      <c r="H648">
        <v>0</v>
      </c>
      <c r="I648">
        <v>0</v>
      </c>
      <c r="J648">
        <v>652884.21781099995</v>
      </c>
      <c r="K648">
        <v>0.55062999999999995</v>
      </c>
      <c r="M648" t="str">
        <f t="shared" si="21"/>
        <v>2013Soil and natural materials</v>
      </c>
    </row>
    <row r="649" spans="1:13" x14ac:dyDescent="0.25">
      <c r="A649" t="s">
        <v>61</v>
      </c>
      <c r="B649" t="str">
        <f t="shared" si="20"/>
        <v>2013</v>
      </c>
      <c r="C649" t="s">
        <v>11</v>
      </c>
      <c r="D649" t="s">
        <v>19</v>
      </c>
      <c r="E649" t="s">
        <v>15</v>
      </c>
      <c r="F649">
        <v>546</v>
      </c>
      <c r="G649">
        <v>0</v>
      </c>
      <c r="H649">
        <v>0</v>
      </c>
      <c r="I649">
        <v>0</v>
      </c>
      <c r="J649">
        <v>15105.014520999999</v>
      </c>
      <c r="K649">
        <v>3.4884999999999999E-2</v>
      </c>
      <c r="M649" t="str">
        <f t="shared" si="21"/>
        <v>2013Soil and natural materials</v>
      </c>
    </row>
    <row r="650" spans="1:13" x14ac:dyDescent="0.25">
      <c r="A650" t="s">
        <v>61</v>
      </c>
      <c r="B650" t="str">
        <f t="shared" si="20"/>
        <v>2013</v>
      </c>
      <c r="C650" t="s">
        <v>20</v>
      </c>
      <c r="D650" t="s">
        <v>21</v>
      </c>
      <c r="E650" t="s">
        <v>13</v>
      </c>
      <c r="F650">
        <v>30207</v>
      </c>
      <c r="G650">
        <v>0</v>
      </c>
      <c r="H650">
        <v>0</v>
      </c>
      <c r="I650">
        <v>0</v>
      </c>
      <c r="J650">
        <v>24989.550601999999</v>
      </c>
      <c r="K650">
        <v>0.54726200000000003</v>
      </c>
      <c r="M650" t="str">
        <f t="shared" si="21"/>
        <v>2013Container glass</v>
      </c>
    </row>
    <row r="651" spans="1:13" x14ac:dyDescent="0.25">
      <c r="A651" t="s">
        <v>61</v>
      </c>
      <c r="B651" t="str">
        <f t="shared" si="20"/>
        <v>2013</v>
      </c>
      <c r="C651" t="s">
        <v>20</v>
      </c>
      <c r="D651" t="s">
        <v>21</v>
      </c>
      <c r="E651" t="s">
        <v>14</v>
      </c>
      <c r="F651">
        <v>3195</v>
      </c>
      <c r="G651">
        <v>0</v>
      </c>
      <c r="H651">
        <v>0</v>
      </c>
      <c r="I651">
        <v>0</v>
      </c>
      <c r="J651">
        <v>605.57406600000002</v>
      </c>
      <c r="K651">
        <v>0.84066200000000002</v>
      </c>
      <c r="M651" t="str">
        <f t="shared" si="21"/>
        <v>2013Container glass</v>
      </c>
    </row>
    <row r="652" spans="1:13" x14ac:dyDescent="0.25">
      <c r="A652" t="s">
        <v>61</v>
      </c>
      <c r="B652" t="str">
        <f t="shared" si="20"/>
        <v>2013</v>
      </c>
      <c r="C652" t="s">
        <v>20</v>
      </c>
      <c r="D652" t="s">
        <v>21</v>
      </c>
      <c r="E652" t="s">
        <v>15</v>
      </c>
      <c r="F652">
        <v>110078</v>
      </c>
      <c r="G652">
        <v>0</v>
      </c>
      <c r="H652">
        <v>0</v>
      </c>
      <c r="I652">
        <v>0</v>
      </c>
      <c r="J652">
        <v>37979.360349000002</v>
      </c>
      <c r="K652">
        <v>0.74348199999999998</v>
      </c>
      <c r="M652" t="str">
        <f t="shared" si="21"/>
        <v>2013Container glass</v>
      </c>
    </row>
    <row r="653" spans="1:13" x14ac:dyDescent="0.25">
      <c r="A653" t="s">
        <v>61</v>
      </c>
      <c r="B653" t="str">
        <f t="shared" si="20"/>
        <v>2013</v>
      </c>
      <c r="C653" t="s">
        <v>20</v>
      </c>
      <c r="D653" t="s">
        <v>22</v>
      </c>
      <c r="E653" t="s">
        <v>13</v>
      </c>
      <c r="F653">
        <v>18214</v>
      </c>
      <c r="G653">
        <v>0</v>
      </c>
      <c r="H653">
        <v>0</v>
      </c>
      <c r="I653">
        <v>0</v>
      </c>
      <c r="J653">
        <v>12264.806635000001</v>
      </c>
      <c r="K653">
        <v>0.59759499999999999</v>
      </c>
      <c r="M653" t="str">
        <f t="shared" si="21"/>
        <v>2013Other glass</v>
      </c>
    </row>
    <row r="654" spans="1:13" x14ac:dyDescent="0.25">
      <c r="A654" t="s">
        <v>61</v>
      </c>
      <c r="B654" t="str">
        <f t="shared" si="20"/>
        <v>2013</v>
      </c>
      <c r="C654" t="s">
        <v>20</v>
      </c>
      <c r="D654" t="s">
        <v>22</v>
      </c>
      <c r="E654" t="s">
        <v>14</v>
      </c>
      <c r="F654">
        <v>0</v>
      </c>
      <c r="G654">
        <v>0</v>
      </c>
      <c r="H654">
        <v>0</v>
      </c>
      <c r="I654">
        <v>0</v>
      </c>
      <c r="J654">
        <v>2954.4934050000002</v>
      </c>
      <c r="K654">
        <v>0</v>
      </c>
      <c r="M654" t="str">
        <f t="shared" si="21"/>
        <v>2013Other glass</v>
      </c>
    </row>
    <row r="655" spans="1:13" x14ac:dyDescent="0.25">
      <c r="A655" t="s">
        <v>61</v>
      </c>
      <c r="B655" t="str">
        <f t="shared" si="20"/>
        <v>2013</v>
      </c>
      <c r="C655" t="s">
        <v>20</v>
      </c>
      <c r="D655" t="s">
        <v>22</v>
      </c>
      <c r="E655" t="s">
        <v>15</v>
      </c>
      <c r="F655">
        <v>5300</v>
      </c>
      <c r="G655">
        <v>0</v>
      </c>
      <c r="H655">
        <v>0</v>
      </c>
      <c r="I655">
        <v>0</v>
      </c>
      <c r="J655">
        <v>37608.480169000002</v>
      </c>
      <c r="K655">
        <v>0.123518</v>
      </c>
      <c r="M655" t="str">
        <f t="shared" si="21"/>
        <v>2013Other glass</v>
      </c>
    </row>
    <row r="656" spans="1:13" x14ac:dyDescent="0.25">
      <c r="A656" t="s">
        <v>61</v>
      </c>
      <c r="B656" t="str">
        <f t="shared" si="20"/>
        <v>2013</v>
      </c>
      <c r="C656" t="s">
        <v>23</v>
      </c>
      <c r="D656" t="s">
        <v>24</v>
      </c>
      <c r="E656" t="s">
        <v>13</v>
      </c>
      <c r="F656">
        <v>26300</v>
      </c>
      <c r="G656">
        <v>0</v>
      </c>
      <c r="H656">
        <v>0</v>
      </c>
      <c r="I656">
        <v>0</v>
      </c>
      <c r="J656">
        <v>15512.648981</v>
      </c>
      <c r="K656">
        <v>0.628996</v>
      </c>
      <c r="M656" t="str">
        <f t="shared" si="21"/>
        <v>2013Aluminium</v>
      </c>
    </row>
    <row r="657" spans="1:13" x14ac:dyDescent="0.25">
      <c r="A657" t="s">
        <v>61</v>
      </c>
      <c r="B657" t="str">
        <f t="shared" si="20"/>
        <v>2013</v>
      </c>
      <c r="C657" t="s">
        <v>23</v>
      </c>
      <c r="D657" t="s">
        <v>24</v>
      </c>
      <c r="E657" t="s">
        <v>14</v>
      </c>
      <c r="F657">
        <v>0</v>
      </c>
      <c r="G657">
        <v>0</v>
      </c>
      <c r="H657">
        <v>0</v>
      </c>
      <c r="I657">
        <v>0</v>
      </c>
      <c r="J657">
        <v>3490.1615689999999</v>
      </c>
      <c r="K657">
        <v>0</v>
      </c>
      <c r="M657" t="str">
        <f t="shared" si="21"/>
        <v>2013Aluminium</v>
      </c>
    </row>
    <row r="658" spans="1:13" x14ac:dyDescent="0.25">
      <c r="A658" t="s">
        <v>61</v>
      </c>
      <c r="B658" t="str">
        <f t="shared" si="20"/>
        <v>2013</v>
      </c>
      <c r="C658" t="s">
        <v>23</v>
      </c>
      <c r="D658" t="s">
        <v>24</v>
      </c>
      <c r="E658" t="s">
        <v>15</v>
      </c>
      <c r="F658">
        <v>2500</v>
      </c>
      <c r="G658">
        <v>0</v>
      </c>
      <c r="H658">
        <v>0</v>
      </c>
      <c r="I658">
        <v>0</v>
      </c>
      <c r="J658">
        <v>20502.672957999999</v>
      </c>
      <c r="K658">
        <v>0.108683</v>
      </c>
      <c r="M658" t="str">
        <f t="shared" si="21"/>
        <v>2013Aluminium</v>
      </c>
    </row>
    <row r="659" spans="1:13" x14ac:dyDescent="0.25">
      <c r="A659" t="s">
        <v>61</v>
      </c>
      <c r="B659" t="str">
        <f t="shared" si="20"/>
        <v>2013</v>
      </c>
      <c r="C659" t="s">
        <v>23</v>
      </c>
      <c r="D659" t="s">
        <v>25</v>
      </c>
      <c r="E659" t="s">
        <v>13</v>
      </c>
      <c r="F659">
        <v>605968</v>
      </c>
      <c r="G659">
        <v>0</v>
      </c>
      <c r="H659">
        <v>0</v>
      </c>
      <c r="I659">
        <v>0</v>
      </c>
      <c r="J659">
        <v>50419.543978000002</v>
      </c>
      <c r="K659">
        <v>0.92318599999999995</v>
      </c>
      <c r="M659" t="str">
        <f t="shared" si="21"/>
        <v>2013Ferrous</v>
      </c>
    </row>
    <row r="660" spans="1:13" x14ac:dyDescent="0.25">
      <c r="A660" t="s">
        <v>61</v>
      </c>
      <c r="B660" t="str">
        <f t="shared" si="20"/>
        <v>2013</v>
      </c>
      <c r="C660" t="s">
        <v>23</v>
      </c>
      <c r="D660" t="s">
        <v>25</v>
      </c>
      <c r="E660" t="s">
        <v>14</v>
      </c>
      <c r="F660">
        <v>98946</v>
      </c>
      <c r="G660">
        <v>0</v>
      </c>
      <c r="H660">
        <v>0</v>
      </c>
      <c r="I660">
        <v>0</v>
      </c>
      <c r="J660">
        <v>14945.344961000001</v>
      </c>
      <c r="K660">
        <v>0.86877499999999996</v>
      </c>
      <c r="M660" t="str">
        <f t="shared" si="21"/>
        <v>2013Ferrous</v>
      </c>
    </row>
    <row r="661" spans="1:13" x14ac:dyDescent="0.25">
      <c r="A661" t="s">
        <v>61</v>
      </c>
      <c r="B661" t="str">
        <f t="shared" si="20"/>
        <v>2013</v>
      </c>
      <c r="C661" t="s">
        <v>23</v>
      </c>
      <c r="D661" t="s">
        <v>25</v>
      </c>
      <c r="E661" t="s">
        <v>15</v>
      </c>
      <c r="F661">
        <v>191190.44</v>
      </c>
      <c r="G661">
        <v>0</v>
      </c>
      <c r="H661">
        <v>0</v>
      </c>
      <c r="I661">
        <v>0</v>
      </c>
      <c r="J661">
        <v>34440.351271</v>
      </c>
      <c r="K661">
        <v>0.84735899999999997</v>
      </c>
      <c r="M661" t="str">
        <f t="shared" si="21"/>
        <v>2013Ferrous</v>
      </c>
    </row>
    <row r="662" spans="1:13" x14ac:dyDescent="0.25">
      <c r="A662" t="s">
        <v>61</v>
      </c>
      <c r="B662" t="str">
        <f t="shared" si="20"/>
        <v>2013</v>
      </c>
      <c r="C662" t="s">
        <v>23</v>
      </c>
      <c r="D662" t="s">
        <v>26</v>
      </c>
      <c r="E662" t="s">
        <v>13</v>
      </c>
      <c r="F662">
        <v>42961</v>
      </c>
      <c r="G662">
        <v>0</v>
      </c>
      <c r="H662">
        <v>0</v>
      </c>
      <c r="I662">
        <v>0</v>
      </c>
      <c r="J662">
        <v>0</v>
      </c>
      <c r="K662">
        <v>1</v>
      </c>
      <c r="M662" t="str">
        <f t="shared" si="21"/>
        <v>2013Other metals</v>
      </c>
    </row>
    <row r="663" spans="1:13" x14ac:dyDescent="0.25">
      <c r="A663" t="s">
        <v>61</v>
      </c>
      <c r="B663" t="str">
        <f t="shared" si="20"/>
        <v>2013</v>
      </c>
      <c r="C663" t="s">
        <v>23</v>
      </c>
      <c r="D663" t="s">
        <v>26</v>
      </c>
      <c r="E663" t="s">
        <v>14</v>
      </c>
      <c r="F663">
        <v>4351</v>
      </c>
      <c r="G663">
        <v>0</v>
      </c>
      <c r="H663">
        <v>0</v>
      </c>
      <c r="I663">
        <v>0</v>
      </c>
      <c r="J663">
        <v>0</v>
      </c>
      <c r="K663">
        <v>1</v>
      </c>
      <c r="M663" t="str">
        <f t="shared" si="21"/>
        <v>2013Other metals</v>
      </c>
    </row>
    <row r="664" spans="1:13" x14ac:dyDescent="0.25">
      <c r="A664" t="s">
        <v>61</v>
      </c>
      <c r="B664" t="str">
        <f t="shared" si="20"/>
        <v>2013</v>
      </c>
      <c r="C664" t="s">
        <v>23</v>
      </c>
      <c r="D664" t="s">
        <v>26</v>
      </c>
      <c r="E664" t="s">
        <v>15</v>
      </c>
      <c r="F664">
        <v>7895</v>
      </c>
      <c r="G664">
        <v>0</v>
      </c>
      <c r="H664">
        <v>0</v>
      </c>
      <c r="I664">
        <v>0</v>
      </c>
      <c r="J664">
        <v>0</v>
      </c>
      <c r="K664">
        <v>1</v>
      </c>
      <c r="M664" t="str">
        <f t="shared" si="21"/>
        <v>2013Other metals</v>
      </c>
    </row>
    <row r="665" spans="1:13" x14ac:dyDescent="0.25">
      <c r="A665" t="s">
        <v>61</v>
      </c>
      <c r="B665" t="str">
        <f t="shared" si="20"/>
        <v>2013</v>
      </c>
      <c r="C665" t="s">
        <v>27</v>
      </c>
      <c r="D665" t="s">
        <v>28</v>
      </c>
      <c r="E665" t="s">
        <v>13</v>
      </c>
      <c r="F665">
        <v>42366</v>
      </c>
      <c r="G665">
        <v>0</v>
      </c>
      <c r="H665">
        <v>0</v>
      </c>
      <c r="I665">
        <v>0</v>
      </c>
      <c r="J665">
        <v>220172.47500000001</v>
      </c>
      <c r="K665">
        <v>0.16137000000000001</v>
      </c>
      <c r="M665" t="str">
        <f t="shared" si="21"/>
        <v>2013Food organics</v>
      </c>
    </row>
    <row r="666" spans="1:13" x14ac:dyDescent="0.25">
      <c r="A666" t="s">
        <v>61</v>
      </c>
      <c r="B666" t="str">
        <f t="shared" si="20"/>
        <v>2013</v>
      </c>
      <c r="C666" t="s">
        <v>27</v>
      </c>
      <c r="D666" t="s">
        <v>28</v>
      </c>
      <c r="E666" t="s">
        <v>14</v>
      </c>
      <c r="F666">
        <v>0</v>
      </c>
      <c r="G666">
        <v>0</v>
      </c>
      <c r="H666">
        <v>0</v>
      </c>
      <c r="I666">
        <v>0</v>
      </c>
      <c r="J666">
        <v>2695.59058</v>
      </c>
      <c r="K666">
        <v>0</v>
      </c>
      <c r="M666" t="str">
        <f t="shared" si="21"/>
        <v>2013Food organics</v>
      </c>
    </row>
    <row r="667" spans="1:13" x14ac:dyDescent="0.25">
      <c r="A667" t="s">
        <v>61</v>
      </c>
      <c r="B667" t="str">
        <f t="shared" si="20"/>
        <v>2013</v>
      </c>
      <c r="C667" t="s">
        <v>27</v>
      </c>
      <c r="D667" t="s">
        <v>28</v>
      </c>
      <c r="E667" t="s">
        <v>15</v>
      </c>
      <c r="F667">
        <v>0</v>
      </c>
      <c r="G667">
        <v>0</v>
      </c>
      <c r="H667">
        <v>0</v>
      </c>
      <c r="I667">
        <v>0</v>
      </c>
      <c r="J667">
        <v>623056.40809399995</v>
      </c>
      <c r="K667">
        <v>0</v>
      </c>
      <c r="M667" t="str">
        <f t="shared" si="21"/>
        <v>2013Food organics</v>
      </c>
    </row>
    <row r="668" spans="1:13" x14ac:dyDescent="0.25">
      <c r="A668" t="s">
        <v>61</v>
      </c>
      <c r="B668" t="str">
        <f t="shared" si="20"/>
        <v>2013</v>
      </c>
      <c r="C668" t="s">
        <v>27</v>
      </c>
      <c r="D668" t="s">
        <v>29</v>
      </c>
      <c r="E668" t="s">
        <v>13</v>
      </c>
      <c r="F668">
        <v>19087</v>
      </c>
      <c r="G668">
        <v>0</v>
      </c>
      <c r="H668">
        <v>0</v>
      </c>
      <c r="I668">
        <v>0</v>
      </c>
      <c r="J668">
        <v>55494.513445999997</v>
      </c>
      <c r="K668">
        <v>0.25592100000000001</v>
      </c>
      <c r="M668" t="str">
        <f t="shared" si="21"/>
        <v>2013Garden organics</v>
      </c>
    </row>
    <row r="669" spans="1:13" x14ac:dyDescent="0.25">
      <c r="A669" t="s">
        <v>61</v>
      </c>
      <c r="B669" t="str">
        <f t="shared" si="20"/>
        <v>2013</v>
      </c>
      <c r="C669" t="s">
        <v>27</v>
      </c>
      <c r="D669" t="s">
        <v>29</v>
      </c>
      <c r="E669" t="s">
        <v>14</v>
      </c>
      <c r="F669">
        <v>4652</v>
      </c>
      <c r="G669">
        <v>0</v>
      </c>
      <c r="H669">
        <v>0</v>
      </c>
      <c r="I669">
        <v>0</v>
      </c>
      <c r="J669">
        <v>19431.243188</v>
      </c>
      <c r="K669">
        <v>0.193163</v>
      </c>
      <c r="M669" t="str">
        <f t="shared" si="21"/>
        <v>2013Garden organics</v>
      </c>
    </row>
    <row r="670" spans="1:13" x14ac:dyDescent="0.25">
      <c r="A670" t="s">
        <v>61</v>
      </c>
      <c r="B670" t="str">
        <f t="shared" si="20"/>
        <v>2013</v>
      </c>
      <c r="C670" t="s">
        <v>27</v>
      </c>
      <c r="D670" t="s">
        <v>29</v>
      </c>
      <c r="E670" t="s">
        <v>15</v>
      </c>
      <c r="F670">
        <v>378574</v>
      </c>
      <c r="G670">
        <v>0</v>
      </c>
      <c r="H670">
        <v>0</v>
      </c>
      <c r="I670">
        <v>0</v>
      </c>
      <c r="J670">
        <v>98727.695647</v>
      </c>
      <c r="K670">
        <v>0.79315400000000003</v>
      </c>
      <c r="M670" t="str">
        <f t="shared" si="21"/>
        <v>2013Garden organics</v>
      </c>
    </row>
    <row r="671" spans="1:13" x14ac:dyDescent="0.25">
      <c r="A671" t="s">
        <v>61</v>
      </c>
      <c r="B671" t="str">
        <f t="shared" si="20"/>
        <v>2013</v>
      </c>
      <c r="C671" t="s">
        <v>27</v>
      </c>
      <c r="D671" t="s">
        <v>30</v>
      </c>
      <c r="E671" t="s">
        <v>13</v>
      </c>
      <c r="F671">
        <v>114664</v>
      </c>
      <c r="G671">
        <v>0</v>
      </c>
      <c r="H671">
        <v>0</v>
      </c>
      <c r="I671">
        <v>0</v>
      </c>
      <c r="J671">
        <v>27393.898519999999</v>
      </c>
      <c r="K671">
        <v>0.80716299999999996</v>
      </c>
      <c r="M671" t="str">
        <f t="shared" si="21"/>
        <v>2013Other organics</v>
      </c>
    </row>
    <row r="672" spans="1:13" x14ac:dyDescent="0.25">
      <c r="A672" t="s">
        <v>61</v>
      </c>
      <c r="B672" t="str">
        <f t="shared" si="20"/>
        <v>2013</v>
      </c>
      <c r="C672" t="s">
        <v>27</v>
      </c>
      <c r="D672" t="s">
        <v>30</v>
      </c>
      <c r="E672" t="s">
        <v>14</v>
      </c>
      <c r="F672">
        <v>0</v>
      </c>
      <c r="G672">
        <v>0</v>
      </c>
      <c r="H672">
        <v>0</v>
      </c>
      <c r="I672">
        <v>0</v>
      </c>
      <c r="J672">
        <v>471.91683899999998</v>
      </c>
      <c r="K672">
        <v>0</v>
      </c>
      <c r="M672" t="str">
        <f t="shared" si="21"/>
        <v>2013Other organics</v>
      </c>
    </row>
    <row r="673" spans="1:13" x14ac:dyDescent="0.25">
      <c r="A673" t="s">
        <v>61</v>
      </c>
      <c r="B673" t="str">
        <f t="shared" si="20"/>
        <v>2013</v>
      </c>
      <c r="C673" t="s">
        <v>27</v>
      </c>
      <c r="D673" t="s">
        <v>30</v>
      </c>
      <c r="E673" t="s">
        <v>15</v>
      </c>
      <c r="F673">
        <v>12509</v>
      </c>
      <c r="G673">
        <v>0</v>
      </c>
      <c r="H673">
        <v>0</v>
      </c>
      <c r="I673">
        <v>0</v>
      </c>
      <c r="J673">
        <v>98475.757308999993</v>
      </c>
      <c r="K673">
        <v>0.112709</v>
      </c>
      <c r="M673" t="str">
        <f t="shared" si="21"/>
        <v>2013Other organics</v>
      </c>
    </row>
    <row r="674" spans="1:13" x14ac:dyDescent="0.25">
      <c r="A674" t="s">
        <v>61</v>
      </c>
      <c r="B674" t="str">
        <f t="shared" si="20"/>
        <v>2013</v>
      </c>
      <c r="C674" t="s">
        <v>27</v>
      </c>
      <c r="D674" t="s">
        <v>31</v>
      </c>
      <c r="E674" t="s">
        <v>13</v>
      </c>
      <c r="F674">
        <v>87579</v>
      </c>
      <c r="G674">
        <v>0</v>
      </c>
      <c r="H674">
        <v>0</v>
      </c>
      <c r="I674">
        <v>0</v>
      </c>
      <c r="J674">
        <v>214001.49688799999</v>
      </c>
      <c r="K674">
        <v>0.29039999999999999</v>
      </c>
      <c r="M674" t="str">
        <f t="shared" si="21"/>
        <v>2013Wood /timber</v>
      </c>
    </row>
    <row r="675" spans="1:13" x14ac:dyDescent="0.25">
      <c r="A675" t="s">
        <v>61</v>
      </c>
      <c r="B675" t="str">
        <f t="shared" si="20"/>
        <v>2013</v>
      </c>
      <c r="C675" t="s">
        <v>27</v>
      </c>
      <c r="D675" t="s">
        <v>31</v>
      </c>
      <c r="E675" t="s">
        <v>14</v>
      </c>
      <c r="F675">
        <v>23247</v>
      </c>
      <c r="G675">
        <v>0</v>
      </c>
      <c r="H675">
        <v>0</v>
      </c>
      <c r="I675">
        <v>0</v>
      </c>
      <c r="J675">
        <v>105968.50228</v>
      </c>
      <c r="K675">
        <v>0.17990800000000001</v>
      </c>
      <c r="M675" t="str">
        <f t="shared" si="21"/>
        <v>2013Wood /timber</v>
      </c>
    </row>
    <row r="676" spans="1:13" x14ac:dyDescent="0.25">
      <c r="A676" t="s">
        <v>61</v>
      </c>
      <c r="B676" t="str">
        <f t="shared" si="20"/>
        <v>2013</v>
      </c>
      <c r="C676" t="s">
        <v>27</v>
      </c>
      <c r="D676" t="s">
        <v>31</v>
      </c>
      <c r="E676" t="s">
        <v>15</v>
      </c>
      <c r="F676">
        <v>18603.7</v>
      </c>
      <c r="G676">
        <v>0</v>
      </c>
      <c r="H676">
        <v>0</v>
      </c>
      <c r="I676">
        <v>0</v>
      </c>
      <c r="J676">
        <v>27555.314141999999</v>
      </c>
      <c r="K676">
        <v>0.40303499999999998</v>
      </c>
      <c r="M676" t="str">
        <f t="shared" si="21"/>
        <v>2013Wood /timber</v>
      </c>
    </row>
    <row r="677" spans="1:13" x14ac:dyDescent="0.25">
      <c r="A677" t="s">
        <v>61</v>
      </c>
      <c r="B677" t="str">
        <f t="shared" si="20"/>
        <v>2013</v>
      </c>
      <c r="C677" t="s">
        <v>32</v>
      </c>
      <c r="D677" t="s">
        <v>33</v>
      </c>
      <c r="E677" t="s">
        <v>13</v>
      </c>
      <c r="F677">
        <v>485366</v>
      </c>
      <c r="G677">
        <v>0</v>
      </c>
      <c r="H677">
        <v>0</v>
      </c>
      <c r="I677">
        <v>0</v>
      </c>
      <c r="J677">
        <v>71377.458522000001</v>
      </c>
      <c r="K677">
        <v>0.87179399999999996</v>
      </c>
      <c r="M677" t="str">
        <f t="shared" si="21"/>
        <v>2013Cardboard</v>
      </c>
    </row>
    <row r="678" spans="1:13" x14ac:dyDescent="0.25">
      <c r="A678" t="s">
        <v>61</v>
      </c>
      <c r="B678" t="str">
        <f t="shared" si="20"/>
        <v>2013</v>
      </c>
      <c r="C678" t="s">
        <v>32</v>
      </c>
      <c r="D678" t="s">
        <v>33</v>
      </c>
      <c r="E678" t="s">
        <v>14</v>
      </c>
      <c r="F678">
        <v>0</v>
      </c>
      <c r="G678">
        <v>0</v>
      </c>
      <c r="H678">
        <v>0</v>
      </c>
      <c r="I678">
        <v>0</v>
      </c>
      <c r="J678">
        <v>3880.3459290000001</v>
      </c>
      <c r="K678">
        <v>0</v>
      </c>
      <c r="M678" t="str">
        <f t="shared" si="21"/>
        <v>2013Cardboard</v>
      </c>
    </row>
    <row r="679" spans="1:13" x14ac:dyDescent="0.25">
      <c r="A679" t="s">
        <v>61</v>
      </c>
      <c r="B679" t="str">
        <f t="shared" si="20"/>
        <v>2013</v>
      </c>
      <c r="C679" t="s">
        <v>32</v>
      </c>
      <c r="D679" t="s">
        <v>33</v>
      </c>
      <c r="E679" t="s">
        <v>15</v>
      </c>
      <c r="F679">
        <v>149927.14000000001</v>
      </c>
      <c r="G679">
        <v>0</v>
      </c>
      <c r="H679">
        <v>0</v>
      </c>
      <c r="I679">
        <v>0</v>
      </c>
      <c r="J679">
        <v>36192.443294999997</v>
      </c>
      <c r="K679">
        <v>0.80554099999999995</v>
      </c>
      <c r="M679" t="str">
        <f t="shared" si="21"/>
        <v>2013Cardboard</v>
      </c>
    </row>
    <row r="680" spans="1:13" x14ac:dyDescent="0.25">
      <c r="A680" t="s">
        <v>61</v>
      </c>
      <c r="B680" t="str">
        <f t="shared" si="20"/>
        <v>2013</v>
      </c>
      <c r="C680" t="s">
        <v>32</v>
      </c>
      <c r="D680" t="s">
        <v>46</v>
      </c>
      <c r="E680" t="s">
        <v>13</v>
      </c>
      <c r="F680">
        <v>0</v>
      </c>
      <c r="G680">
        <v>0</v>
      </c>
      <c r="H680">
        <v>0</v>
      </c>
      <c r="I680">
        <v>0</v>
      </c>
      <c r="J680">
        <v>25782.948120000001</v>
      </c>
      <c r="K680">
        <v>0</v>
      </c>
      <c r="M680" t="str">
        <f t="shared" si="21"/>
        <v>2013Liquidpaperboard</v>
      </c>
    </row>
    <row r="681" spans="1:13" x14ac:dyDescent="0.25">
      <c r="A681" t="s">
        <v>61</v>
      </c>
      <c r="B681" t="str">
        <f t="shared" si="20"/>
        <v>2013</v>
      </c>
      <c r="C681" t="s">
        <v>32</v>
      </c>
      <c r="D681" t="s">
        <v>46</v>
      </c>
      <c r="E681" t="s">
        <v>14</v>
      </c>
      <c r="F681">
        <v>0</v>
      </c>
      <c r="G681">
        <v>0</v>
      </c>
      <c r="H681">
        <v>0</v>
      </c>
      <c r="I681">
        <v>0</v>
      </c>
      <c r="J681">
        <v>481.77409</v>
      </c>
      <c r="K681">
        <v>0</v>
      </c>
      <c r="M681" t="str">
        <f t="shared" si="21"/>
        <v>2013Liquidpaperboard</v>
      </c>
    </row>
    <row r="682" spans="1:13" x14ac:dyDescent="0.25">
      <c r="A682" t="s">
        <v>61</v>
      </c>
      <c r="B682" t="str">
        <f t="shared" si="20"/>
        <v>2013</v>
      </c>
      <c r="C682" t="s">
        <v>32</v>
      </c>
      <c r="D682" t="s">
        <v>46</v>
      </c>
      <c r="E682" t="s">
        <v>15</v>
      </c>
      <c r="F682">
        <v>0</v>
      </c>
      <c r="G682">
        <v>0</v>
      </c>
      <c r="H682">
        <v>0</v>
      </c>
      <c r="I682">
        <v>0</v>
      </c>
      <c r="J682">
        <v>27479.939734</v>
      </c>
      <c r="K682">
        <v>0</v>
      </c>
      <c r="M682" t="str">
        <f t="shared" si="21"/>
        <v>2013Liquidpaperboard</v>
      </c>
    </row>
    <row r="683" spans="1:13" x14ac:dyDescent="0.25">
      <c r="A683" t="s">
        <v>61</v>
      </c>
      <c r="B683" t="str">
        <f t="shared" si="20"/>
        <v>2013</v>
      </c>
      <c r="C683" t="s">
        <v>32</v>
      </c>
      <c r="D683" t="s">
        <v>34</v>
      </c>
      <c r="E683" t="s">
        <v>13</v>
      </c>
      <c r="F683">
        <v>0</v>
      </c>
      <c r="G683">
        <v>0</v>
      </c>
      <c r="H683">
        <v>0</v>
      </c>
      <c r="I683">
        <v>0</v>
      </c>
      <c r="J683">
        <v>0</v>
      </c>
      <c r="M683" t="str">
        <f t="shared" si="21"/>
        <v>2013Newsprint and magazines</v>
      </c>
    </row>
    <row r="684" spans="1:13" x14ac:dyDescent="0.25">
      <c r="A684" t="s">
        <v>61</v>
      </c>
      <c r="B684" t="str">
        <f t="shared" si="20"/>
        <v>2013</v>
      </c>
      <c r="C684" t="s">
        <v>32</v>
      </c>
      <c r="D684" t="s">
        <v>34</v>
      </c>
      <c r="E684" t="s">
        <v>14</v>
      </c>
      <c r="F684">
        <v>0</v>
      </c>
      <c r="G684">
        <v>0</v>
      </c>
      <c r="H684">
        <v>0</v>
      </c>
      <c r="I684">
        <v>0</v>
      </c>
      <c r="J684">
        <v>0</v>
      </c>
      <c r="M684" t="str">
        <f t="shared" si="21"/>
        <v>2013Newsprint and magazines</v>
      </c>
    </row>
    <row r="685" spans="1:13" x14ac:dyDescent="0.25">
      <c r="A685" t="s">
        <v>61</v>
      </c>
      <c r="B685" t="str">
        <f t="shared" si="20"/>
        <v>2013</v>
      </c>
      <c r="C685" t="s">
        <v>32</v>
      </c>
      <c r="D685" t="s">
        <v>34</v>
      </c>
      <c r="E685" t="s">
        <v>15</v>
      </c>
      <c r="F685">
        <v>31040</v>
      </c>
      <c r="G685">
        <v>0</v>
      </c>
      <c r="H685">
        <v>0</v>
      </c>
      <c r="I685">
        <v>0</v>
      </c>
      <c r="J685">
        <v>0</v>
      </c>
      <c r="K685">
        <v>1</v>
      </c>
      <c r="M685" t="str">
        <f t="shared" si="21"/>
        <v>2013Newsprint and magazines</v>
      </c>
    </row>
    <row r="686" spans="1:13" x14ac:dyDescent="0.25">
      <c r="A686" t="s">
        <v>61</v>
      </c>
      <c r="B686" t="str">
        <f t="shared" si="20"/>
        <v>2013</v>
      </c>
      <c r="C686" t="s">
        <v>32</v>
      </c>
      <c r="D686" t="s">
        <v>35</v>
      </c>
      <c r="E686" t="s">
        <v>13</v>
      </c>
      <c r="F686">
        <v>33641</v>
      </c>
      <c r="G686">
        <v>0</v>
      </c>
      <c r="H686">
        <v>0</v>
      </c>
      <c r="I686">
        <v>0</v>
      </c>
      <c r="J686">
        <v>76970.177297000002</v>
      </c>
      <c r="K686">
        <v>0.30413699999999999</v>
      </c>
      <c r="M686" t="str">
        <f t="shared" si="21"/>
        <v>2013Other paper</v>
      </c>
    </row>
    <row r="687" spans="1:13" x14ac:dyDescent="0.25">
      <c r="A687" t="s">
        <v>61</v>
      </c>
      <c r="B687" t="str">
        <f t="shared" si="20"/>
        <v>2013</v>
      </c>
      <c r="C687" t="s">
        <v>32</v>
      </c>
      <c r="D687" t="s">
        <v>35</v>
      </c>
      <c r="E687" t="s">
        <v>14</v>
      </c>
      <c r="F687">
        <v>0</v>
      </c>
      <c r="G687">
        <v>0</v>
      </c>
      <c r="H687">
        <v>0</v>
      </c>
      <c r="I687">
        <v>0</v>
      </c>
      <c r="J687">
        <v>1469.5195819999999</v>
      </c>
      <c r="K687">
        <v>0</v>
      </c>
      <c r="M687" t="str">
        <f t="shared" si="21"/>
        <v>2013Other paper</v>
      </c>
    </row>
    <row r="688" spans="1:13" x14ac:dyDescent="0.25">
      <c r="A688" t="s">
        <v>61</v>
      </c>
      <c r="B688" t="str">
        <f t="shared" si="20"/>
        <v>2013</v>
      </c>
      <c r="C688" t="s">
        <v>32</v>
      </c>
      <c r="D688" t="s">
        <v>35</v>
      </c>
      <c r="E688" t="s">
        <v>15</v>
      </c>
      <c r="F688">
        <v>51076</v>
      </c>
      <c r="G688">
        <v>0</v>
      </c>
      <c r="H688">
        <v>0</v>
      </c>
      <c r="I688">
        <v>0</v>
      </c>
      <c r="J688">
        <v>123655.306991</v>
      </c>
      <c r="K688">
        <v>0.29231099999999999</v>
      </c>
      <c r="M688" t="str">
        <f t="shared" si="21"/>
        <v>2013Other paper</v>
      </c>
    </row>
    <row r="689" spans="1:13" x14ac:dyDescent="0.25">
      <c r="A689" t="s">
        <v>61</v>
      </c>
      <c r="B689" t="str">
        <f t="shared" si="20"/>
        <v>2013</v>
      </c>
      <c r="C689" t="s">
        <v>32</v>
      </c>
      <c r="D689" t="s">
        <v>36</v>
      </c>
      <c r="E689" t="s">
        <v>13</v>
      </c>
      <c r="F689">
        <v>32415</v>
      </c>
      <c r="G689">
        <v>0</v>
      </c>
      <c r="H689">
        <v>0</v>
      </c>
      <c r="I689">
        <v>0</v>
      </c>
      <c r="J689">
        <v>74001.645262000005</v>
      </c>
      <c r="K689">
        <v>0.30460399999999999</v>
      </c>
      <c r="M689" t="str">
        <f t="shared" si="21"/>
        <v>2013Printing and writing paper</v>
      </c>
    </row>
    <row r="690" spans="1:13" x14ac:dyDescent="0.25">
      <c r="A690" t="s">
        <v>61</v>
      </c>
      <c r="B690" t="str">
        <f t="shared" si="20"/>
        <v>2013</v>
      </c>
      <c r="C690" t="s">
        <v>32</v>
      </c>
      <c r="D690" t="s">
        <v>36</v>
      </c>
      <c r="E690" t="s">
        <v>14</v>
      </c>
      <c r="F690">
        <v>0</v>
      </c>
      <c r="G690">
        <v>0</v>
      </c>
      <c r="H690">
        <v>0</v>
      </c>
      <c r="I690">
        <v>0</v>
      </c>
      <c r="J690">
        <v>1501.5464400000001</v>
      </c>
      <c r="K690">
        <v>0</v>
      </c>
      <c r="M690" t="str">
        <f t="shared" si="21"/>
        <v>2013Printing and writing paper</v>
      </c>
    </row>
    <row r="691" spans="1:13" x14ac:dyDescent="0.25">
      <c r="A691" t="s">
        <v>61</v>
      </c>
      <c r="B691" t="str">
        <f t="shared" si="20"/>
        <v>2013</v>
      </c>
      <c r="C691" t="s">
        <v>32</v>
      </c>
      <c r="D691" t="s">
        <v>36</v>
      </c>
      <c r="E691" t="s">
        <v>15</v>
      </c>
      <c r="F691">
        <v>178</v>
      </c>
      <c r="G691">
        <v>0</v>
      </c>
      <c r="H691">
        <v>0</v>
      </c>
      <c r="I691">
        <v>0</v>
      </c>
      <c r="J691">
        <v>82549.984954</v>
      </c>
      <c r="K691">
        <v>2.1510000000000001E-3</v>
      </c>
      <c r="M691" t="str">
        <f t="shared" si="21"/>
        <v>2013Printing and writing paper</v>
      </c>
    </row>
    <row r="692" spans="1:13" x14ac:dyDescent="0.25">
      <c r="A692" t="s">
        <v>61</v>
      </c>
      <c r="B692" t="str">
        <f t="shared" si="20"/>
        <v>2013</v>
      </c>
      <c r="C692" t="s">
        <v>49</v>
      </c>
      <c r="D692" t="s">
        <v>50</v>
      </c>
      <c r="E692" t="s">
        <v>13</v>
      </c>
      <c r="F692">
        <v>9858.8088938676992</v>
      </c>
      <c r="G692">
        <v>0</v>
      </c>
      <c r="H692">
        <v>303.88494293238199</v>
      </c>
      <c r="I692">
        <v>0</v>
      </c>
      <c r="J692">
        <v>49065.286201000003</v>
      </c>
      <c r="K692">
        <v>0.17158599999999999</v>
      </c>
      <c r="M692" t="str">
        <f t="shared" si="21"/>
        <v>2013HDPE (2)</v>
      </c>
    </row>
    <row r="693" spans="1:13" x14ac:dyDescent="0.25">
      <c r="A693" t="s">
        <v>61</v>
      </c>
      <c r="B693" t="str">
        <f t="shared" si="20"/>
        <v>2013</v>
      </c>
      <c r="C693" t="s">
        <v>49</v>
      </c>
      <c r="D693" t="s">
        <v>50</v>
      </c>
      <c r="E693" t="s">
        <v>14</v>
      </c>
      <c r="F693">
        <v>1530.8606004993701</v>
      </c>
      <c r="G693">
        <v>0</v>
      </c>
      <c r="H693">
        <v>47.1867840454386</v>
      </c>
      <c r="I693">
        <v>0</v>
      </c>
      <c r="J693">
        <v>3927.4027780000001</v>
      </c>
      <c r="K693">
        <v>0.28663300000000003</v>
      </c>
      <c r="M693" t="str">
        <f t="shared" si="21"/>
        <v>2013HDPE (2)</v>
      </c>
    </row>
    <row r="694" spans="1:13" x14ac:dyDescent="0.25">
      <c r="A694" t="s">
        <v>61</v>
      </c>
      <c r="B694" t="str">
        <f t="shared" si="20"/>
        <v>2013</v>
      </c>
      <c r="C694" t="s">
        <v>49</v>
      </c>
      <c r="D694" t="s">
        <v>50</v>
      </c>
      <c r="E694" t="s">
        <v>15</v>
      </c>
      <c r="F694">
        <v>32310.473895082501</v>
      </c>
      <c r="G694">
        <v>0</v>
      </c>
      <c r="H694">
        <v>995.92827302217904</v>
      </c>
      <c r="I694">
        <v>0</v>
      </c>
      <c r="J694">
        <v>70344.883761999998</v>
      </c>
      <c r="K694">
        <v>0.32133099999999998</v>
      </c>
      <c r="M694" t="str">
        <f t="shared" si="21"/>
        <v>2013HDPE (2)</v>
      </c>
    </row>
    <row r="695" spans="1:13" x14ac:dyDescent="0.25">
      <c r="A695" t="s">
        <v>61</v>
      </c>
      <c r="B695" t="str">
        <f t="shared" si="20"/>
        <v>2013</v>
      </c>
      <c r="C695" t="s">
        <v>49</v>
      </c>
      <c r="D695" t="s">
        <v>51</v>
      </c>
      <c r="E695" t="s">
        <v>13</v>
      </c>
      <c r="F695">
        <v>17782.060651207201</v>
      </c>
      <c r="G695">
        <v>0</v>
      </c>
      <c r="H695">
        <v>221.00886935475299</v>
      </c>
      <c r="I695">
        <v>0</v>
      </c>
      <c r="J695">
        <v>36747.641128000003</v>
      </c>
      <c r="K695">
        <v>0.328818</v>
      </c>
      <c r="M695" t="str">
        <f t="shared" si="21"/>
        <v>2013LDPE (4)</v>
      </c>
    </row>
    <row r="696" spans="1:13" x14ac:dyDescent="0.25">
      <c r="A696" t="s">
        <v>61</v>
      </c>
      <c r="B696" t="str">
        <f t="shared" si="20"/>
        <v>2013</v>
      </c>
      <c r="C696" t="s">
        <v>49</v>
      </c>
      <c r="D696" t="s">
        <v>51</v>
      </c>
      <c r="E696" t="s">
        <v>14</v>
      </c>
      <c r="F696">
        <v>78.462858458884298</v>
      </c>
      <c r="G696">
        <v>0</v>
      </c>
      <c r="H696">
        <v>0.97519561846522096</v>
      </c>
      <c r="I696">
        <v>0</v>
      </c>
      <c r="J696">
        <v>2941.443921</v>
      </c>
      <c r="K696">
        <v>2.6296E-2</v>
      </c>
      <c r="M696" t="str">
        <f t="shared" si="21"/>
        <v>2013LDPE (4)</v>
      </c>
    </row>
    <row r="697" spans="1:13" x14ac:dyDescent="0.25">
      <c r="A697" t="s">
        <v>61</v>
      </c>
      <c r="B697" t="str">
        <f t="shared" si="20"/>
        <v>2013</v>
      </c>
      <c r="C697" t="s">
        <v>49</v>
      </c>
      <c r="D697" t="s">
        <v>51</v>
      </c>
      <c r="E697" t="s">
        <v>15</v>
      </c>
      <c r="F697">
        <v>19552.717990333898</v>
      </c>
      <c r="G697">
        <v>0</v>
      </c>
      <c r="H697">
        <v>243.01593502678099</v>
      </c>
      <c r="I697">
        <v>0</v>
      </c>
      <c r="J697">
        <v>33552.925618000001</v>
      </c>
      <c r="K697">
        <v>0.37106299999999998</v>
      </c>
      <c r="M697" t="str">
        <f t="shared" si="21"/>
        <v>2013LDPE (4)</v>
      </c>
    </row>
    <row r="698" spans="1:13" x14ac:dyDescent="0.25">
      <c r="A698" t="s">
        <v>61</v>
      </c>
      <c r="B698" t="str">
        <f t="shared" si="20"/>
        <v>2013</v>
      </c>
      <c r="C698" t="s">
        <v>49</v>
      </c>
      <c r="D698" t="s">
        <v>52</v>
      </c>
      <c r="E698" t="s">
        <v>13</v>
      </c>
      <c r="F698">
        <v>6516.5033426383497</v>
      </c>
      <c r="G698">
        <v>0</v>
      </c>
      <c r="H698">
        <v>0</v>
      </c>
      <c r="I698">
        <v>0</v>
      </c>
      <c r="J698">
        <v>27569.762011999999</v>
      </c>
      <c r="K698">
        <v>0.19117600000000001</v>
      </c>
      <c r="M698" t="str">
        <f t="shared" si="21"/>
        <v>2013Other plastics (7)</v>
      </c>
    </row>
    <row r="699" spans="1:13" x14ac:dyDescent="0.25">
      <c r="A699" t="s">
        <v>61</v>
      </c>
      <c r="B699" t="str">
        <f t="shared" si="20"/>
        <v>2013</v>
      </c>
      <c r="C699" t="s">
        <v>49</v>
      </c>
      <c r="D699" t="s">
        <v>52</v>
      </c>
      <c r="E699" t="s">
        <v>14</v>
      </c>
      <c r="F699">
        <v>19.225795714667601</v>
      </c>
      <c r="G699">
        <v>0</v>
      </c>
      <c r="H699">
        <v>0</v>
      </c>
      <c r="I699">
        <v>0</v>
      </c>
      <c r="J699">
        <v>2105.8316009999999</v>
      </c>
      <c r="K699">
        <v>9.0469999999999995E-3</v>
      </c>
      <c r="M699" t="str">
        <f t="shared" si="21"/>
        <v>2013Other plastics (7)</v>
      </c>
    </row>
    <row r="700" spans="1:13" x14ac:dyDescent="0.25">
      <c r="A700" t="s">
        <v>61</v>
      </c>
      <c r="B700" t="str">
        <f t="shared" si="20"/>
        <v>2013</v>
      </c>
      <c r="C700" t="s">
        <v>49</v>
      </c>
      <c r="D700" t="s">
        <v>52</v>
      </c>
      <c r="E700" t="s">
        <v>15</v>
      </c>
      <c r="F700">
        <v>2384.3208616469901</v>
      </c>
      <c r="G700">
        <v>0</v>
      </c>
      <c r="H700">
        <v>0</v>
      </c>
      <c r="I700">
        <v>0</v>
      </c>
      <c r="J700">
        <v>82957.689664000005</v>
      </c>
      <c r="K700">
        <v>2.7938000000000001E-2</v>
      </c>
      <c r="M700" t="str">
        <f t="shared" si="21"/>
        <v>2013Other plastics (7)</v>
      </c>
    </row>
    <row r="701" spans="1:13" x14ac:dyDescent="0.25">
      <c r="A701" t="s">
        <v>61</v>
      </c>
      <c r="B701" t="str">
        <f t="shared" si="20"/>
        <v>2013</v>
      </c>
      <c r="C701" t="s">
        <v>49</v>
      </c>
      <c r="D701" t="s">
        <v>53</v>
      </c>
      <c r="E701" t="s">
        <v>13</v>
      </c>
      <c r="F701">
        <v>2178.2366444556001</v>
      </c>
      <c r="G701">
        <v>0</v>
      </c>
      <c r="H701">
        <v>0</v>
      </c>
      <c r="I701">
        <v>0</v>
      </c>
      <c r="J701">
        <v>20324.114366999998</v>
      </c>
      <c r="K701">
        <v>9.6799999999999997E-2</v>
      </c>
      <c r="M701" t="str">
        <f t="shared" si="21"/>
        <v>2013PET (1)</v>
      </c>
    </row>
    <row r="702" spans="1:13" x14ac:dyDescent="0.25">
      <c r="A702" t="s">
        <v>61</v>
      </c>
      <c r="B702" t="str">
        <f t="shared" si="20"/>
        <v>2013</v>
      </c>
      <c r="C702" t="s">
        <v>49</v>
      </c>
      <c r="D702" t="s">
        <v>53</v>
      </c>
      <c r="E702" t="s">
        <v>14</v>
      </c>
      <c r="F702">
        <v>65.1503195682279</v>
      </c>
      <c r="G702">
        <v>0</v>
      </c>
      <c r="H702">
        <v>0</v>
      </c>
      <c r="I702">
        <v>0</v>
      </c>
      <c r="J702">
        <v>1626.8321129999999</v>
      </c>
      <c r="K702">
        <v>3.8504999999999998E-2</v>
      </c>
      <c r="M702" t="str">
        <f t="shared" si="21"/>
        <v>2013PET (1)</v>
      </c>
    </row>
    <row r="703" spans="1:13" x14ac:dyDescent="0.25">
      <c r="A703" t="s">
        <v>61</v>
      </c>
      <c r="B703" t="str">
        <f t="shared" si="20"/>
        <v>2013</v>
      </c>
      <c r="C703" t="s">
        <v>49</v>
      </c>
      <c r="D703" t="s">
        <v>53</v>
      </c>
      <c r="E703" t="s">
        <v>15</v>
      </c>
      <c r="F703">
        <v>25903.061835976201</v>
      </c>
      <c r="G703">
        <v>0</v>
      </c>
      <c r="H703">
        <v>0</v>
      </c>
      <c r="I703">
        <v>0</v>
      </c>
      <c r="J703">
        <v>46940.724042000002</v>
      </c>
      <c r="K703">
        <v>0.355597</v>
      </c>
      <c r="M703" t="str">
        <f t="shared" si="21"/>
        <v>2013PET (1)</v>
      </c>
    </row>
    <row r="704" spans="1:13" x14ac:dyDescent="0.25">
      <c r="A704" t="s">
        <v>61</v>
      </c>
      <c r="B704" t="str">
        <f t="shared" si="20"/>
        <v>2013</v>
      </c>
      <c r="C704" t="s">
        <v>49</v>
      </c>
      <c r="D704" t="s">
        <v>54</v>
      </c>
      <c r="E704" t="s">
        <v>13</v>
      </c>
      <c r="F704">
        <v>10843.9707638201</v>
      </c>
      <c r="G704">
        <v>0</v>
      </c>
      <c r="H704">
        <v>187.290327621637</v>
      </c>
      <c r="I704">
        <v>0</v>
      </c>
      <c r="J704">
        <v>39416.464226999997</v>
      </c>
      <c r="K704">
        <v>0.218667</v>
      </c>
      <c r="M704" t="str">
        <f t="shared" si="21"/>
        <v>2013PP (5)</v>
      </c>
    </row>
    <row r="705" spans="1:13" x14ac:dyDescent="0.25">
      <c r="A705" t="s">
        <v>61</v>
      </c>
      <c r="B705" t="str">
        <f t="shared" si="20"/>
        <v>2013</v>
      </c>
      <c r="C705" t="s">
        <v>49</v>
      </c>
      <c r="D705" t="s">
        <v>54</v>
      </c>
      <c r="E705" t="s">
        <v>14</v>
      </c>
      <c r="F705">
        <v>37.921087231950999</v>
      </c>
      <c r="G705">
        <v>0</v>
      </c>
      <c r="H705">
        <v>0.65494946511077001</v>
      </c>
      <c r="I705">
        <v>0</v>
      </c>
      <c r="J705">
        <v>3155.0683410000001</v>
      </c>
      <c r="K705">
        <v>1.2078999999999999E-2</v>
      </c>
      <c r="M705" t="str">
        <f t="shared" si="21"/>
        <v>2013PP (5)</v>
      </c>
    </row>
    <row r="706" spans="1:13" x14ac:dyDescent="0.25">
      <c r="A706" t="s">
        <v>61</v>
      </c>
      <c r="B706" t="str">
        <f t="shared" si="20"/>
        <v>2013</v>
      </c>
      <c r="C706" t="s">
        <v>49</v>
      </c>
      <c r="D706" t="s">
        <v>54</v>
      </c>
      <c r="E706" t="s">
        <v>15</v>
      </c>
      <c r="F706">
        <v>12914.702668948001</v>
      </c>
      <c r="G706">
        <v>0</v>
      </c>
      <c r="H706">
        <v>223.05472291325199</v>
      </c>
      <c r="I706">
        <v>0</v>
      </c>
      <c r="J706">
        <v>35989.730273000001</v>
      </c>
      <c r="K706">
        <v>0.26742100000000002</v>
      </c>
      <c r="M706" t="str">
        <f t="shared" si="21"/>
        <v>2013PP (5)</v>
      </c>
    </row>
    <row r="707" spans="1:13" x14ac:dyDescent="0.25">
      <c r="A707" t="s">
        <v>61</v>
      </c>
      <c r="B707" t="str">
        <f t="shared" ref="B707:B770" si="22">RIGHT(A707,4)</f>
        <v>2013</v>
      </c>
      <c r="C707" t="s">
        <v>49</v>
      </c>
      <c r="D707" t="s">
        <v>55</v>
      </c>
      <c r="E707" t="s">
        <v>13</v>
      </c>
      <c r="F707">
        <v>2382.6041651176802</v>
      </c>
      <c r="G707">
        <v>0</v>
      </c>
      <c r="H707">
        <v>169.51598160254801</v>
      </c>
      <c r="I707">
        <v>0</v>
      </c>
      <c r="J707">
        <v>10264.704226</v>
      </c>
      <c r="K707">
        <v>0.19912199999999999</v>
      </c>
      <c r="M707" t="str">
        <f t="shared" ref="M707:M770" si="23">_xlfn.TEXTJOIN("",FALSE,B707,D707)</f>
        <v>2013PS (6)</v>
      </c>
    </row>
    <row r="708" spans="1:13" x14ac:dyDescent="0.25">
      <c r="A708" t="s">
        <v>61</v>
      </c>
      <c r="B708" t="str">
        <f t="shared" si="22"/>
        <v>2013</v>
      </c>
      <c r="C708" t="s">
        <v>49</v>
      </c>
      <c r="D708" t="s">
        <v>55</v>
      </c>
      <c r="E708" t="s">
        <v>14</v>
      </c>
      <c r="F708">
        <v>758.43724599781399</v>
      </c>
      <c r="G708">
        <v>0</v>
      </c>
      <c r="H708">
        <v>53.276158713253601</v>
      </c>
      <c r="I708">
        <v>0</v>
      </c>
      <c r="J708">
        <v>821.63238100000001</v>
      </c>
      <c r="K708">
        <v>0.49696299999999999</v>
      </c>
      <c r="M708" t="str">
        <f t="shared" si="23"/>
        <v>2013PS (6)</v>
      </c>
    </row>
    <row r="709" spans="1:13" x14ac:dyDescent="0.25">
      <c r="A709" t="s">
        <v>61</v>
      </c>
      <c r="B709" t="str">
        <f t="shared" si="22"/>
        <v>2013</v>
      </c>
      <c r="C709" t="s">
        <v>49</v>
      </c>
      <c r="D709" t="s">
        <v>55</v>
      </c>
      <c r="E709" t="s">
        <v>15</v>
      </c>
      <c r="F709">
        <v>3002.1434688845002</v>
      </c>
      <c r="G709">
        <v>0</v>
      </c>
      <c r="H709">
        <v>134.20785968419801</v>
      </c>
      <c r="I709">
        <v>0</v>
      </c>
      <c r="J709">
        <v>9372.3255919999992</v>
      </c>
      <c r="K709">
        <v>0.25073400000000001</v>
      </c>
      <c r="M709" t="str">
        <f t="shared" si="23"/>
        <v>2013PS (6)</v>
      </c>
    </row>
    <row r="710" spans="1:13" x14ac:dyDescent="0.25">
      <c r="A710" t="s">
        <v>61</v>
      </c>
      <c r="B710" t="str">
        <f t="shared" si="22"/>
        <v>2013</v>
      </c>
      <c r="C710" t="s">
        <v>49</v>
      </c>
      <c r="D710" t="s">
        <v>56</v>
      </c>
      <c r="E710" t="s">
        <v>13</v>
      </c>
      <c r="F710">
        <v>2277.8246150873101</v>
      </c>
      <c r="G710">
        <v>0</v>
      </c>
      <c r="H710">
        <v>0</v>
      </c>
      <c r="I710">
        <v>0</v>
      </c>
      <c r="J710">
        <v>25867.054649000002</v>
      </c>
      <c r="K710">
        <v>8.0932000000000004E-2</v>
      </c>
      <c r="M710" t="str">
        <f t="shared" si="23"/>
        <v>2013PVC (3)</v>
      </c>
    </row>
    <row r="711" spans="1:13" x14ac:dyDescent="0.25">
      <c r="A711" t="s">
        <v>61</v>
      </c>
      <c r="B711" t="str">
        <f t="shared" si="22"/>
        <v>2013</v>
      </c>
      <c r="C711" t="s">
        <v>49</v>
      </c>
      <c r="D711" t="s">
        <v>56</v>
      </c>
      <c r="E711" t="s">
        <v>14</v>
      </c>
      <c r="F711">
        <v>252.352201533775</v>
      </c>
      <c r="G711">
        <v>0</v>
      </c>
      <c r="H711">
        <v>0</v>
      </c>
      <c r="I711">
        <v>0</v>
      </c>
      <c r="J711">
        <v>2070.5135989999999</v>
      </c>
      <c r="K711">
        <v>0.108638</v>
      </c>
      <c r="M711" t="str">
        <f t="shared" si="23"/>
        <v>2013PVC (3)</v>
      </c>
    </row>
    <row r="712" spans="1:13" x14ac:dyDescent="0.25">
      <c r="A712" t="s">
        <v>61</v>
      </c>
      <c r="B712" t="str">
        <f t="shared" si="22"/>
        <v>2013</v>
      </c>
      <c r="C712" t="s">
        <v>49</v>
      </c>
      <c r="D712" t="s">
        <v>56</v>
      </c>
      <c r="E712" t="s">
        <v>15</v>
      </c>
      <c r="F712">
        <v>1350.3600939293599</v>
      </c>
      <c r="G712">
        <v>0</v>
      </c>
      <c r="H712">
        <v>0</v>
      </c>
      <c r="I712">
        <v>0</v>
      </c>
      <c r="J712">
        <v>23618.260491000001</v>
      </c>
      <c r="K712">
        <v>5.4081999999999998E-2</v>
      </c>
      <c r="M712" t="str">
        <f t="shared" si="23"/>
        <v>2013PVC (3)</v>
      </c>
    </row>
    <row r="713" spans="1:13" x14ac:dyDescent="0.25">
      <c r="A713" t="s">
        <v>61</v>
      </c>
      <c r="B713" t="str">
        <f t="shared" si="22"/>
        <v>2013</v>
      </c>
      <c r="C713" t="s">
        <v>37</v>
      </c>
      <c r="D713" t="s">
        <v>38</v>
      </c>
      <c r="E713" t="s">
        <v>13</v>
      </c>
      <c r="F713">
        <v>0</v>
      </c>
      <c r="G713">
        <v>0</v>
      </c>
      <c r="H713">
        <v>0</v>
      </c>
      <c r="I713">
        <v>0</v>
      </c>
      <c r="J713">
        <v>34446.338008999999</v>
      </c>
      <c r="K713">
        <v>0</v>
      </c>
      <c r="M713" t="str">
        <f t="shared" si="23"/>
        <v>2013Clothing</v>
      </c>
    </row>
    <row r="714" spans="1:13" x14ac:dyDescent="0.25">
      <c r="A714" t="s">
        <v>61</v>
      </c>
      <c r="B714" t="str">
        <f t="shared" si="22"/>
        <v>2013</v>
      </c>
      <c r="C714" t="s">
        <v>37</v>
      </c>
      <c r="D714" t="s">
        <v>38</v>
      </c>
      <c r="E714" t="s">
        <v>14</v>
      </c>
      <c r="F714">
        <v>0</v>
      </c>
      <c r="G714">
        <v>0</v>
      </c>
      <c r="H714">
        <v>0</v>
      </c>
      <c r="I714">
        <v>0</v>
      </c>
      <c r="J714">
        <v>3326.4335999999998</v>
      </c>
      <c r="K714">
        <v>0</v>
      </c>
      <c r="M714" t="str">
        <f t="shared" si="23"/>
        <v>2013Clothing</v>
      </c>
    </row>
    <row r="715" spans="1:13" x14ac:dyDescent="0.25">
      <c r="A715" t="s">
        <v>61</v>
      </c>
      <c r="B715" t="str">
        <f t="shared" si="22"/>
        <v>2013</v>
      </c>
      <c r="C715" t="s">
        <v>37</v>
      </c>
      <c r="D715" t="s">
        <v>38</v>
      </c>
      <c r="E715" t="s">
        <v>15</v>
      </c>
      <c r="F715">
        <v>0</v>
      </c>
      <c r="G715">
        <v>0</v>
      </c>
      <c r="H715">
        <v>0</v>
      </c>
      <c r="I715">
        <v>0</v>
      </c>
      <c r="J715">
        <v>61297.444471000003</v>
      </c>
      <c r="K715">
        <v>0</v>
      </c>
      <c r="M715" t="str">
        <f t="shared" si="23"/>
        <v>2013Clothing</v>
      </c>
    </row>
    <row r="716" spans="1:13" x14ac:dyDescent="0.25">
      <c r="A716" t="s">
        <v>61</v>
      </c>
      <c r="B716" t="str">
        <f t="shared" si="22"/>
        <v>2013</v>
      </c>
      <c r="C716" t="s">
        <v>37</v>
      </c>
      <c r="D716" t="s">
        <v>39</v>
      </c>
      <c r="E716" t="s">
        <v>13</v>
      </c>
      <c r="F716">
        <v>320</v>
      </c>
      <c r="G716">
        <v>0</v>
      </c>
      <c r="H716">
        <v>0</v>
      </c>
      <c r="I716">
        <v>0</v>
      </c>
      <c r="J716">
        <v>52908.886897999997</v>
      </c>
      <c r="K716">
        <v>6.0109999999999999E-3</v>
      </c>
      <c r="M716" t="str">
        <f t="shared" si="23"/>
        <v>2013Other textiles</v>
      </c>
    </row>
    <row r="717" spans="1:13" x14ac:dyDescent="0.25">
      <c r="A717" t="s">
        <v>61</v>
      </c>
      <c r="B717" t="str">
        <f t="shared" si="22"/>
        <v>2013</v>
      </c>
      <c r="C717" t="s">
        <v>37</v>
      </c>
      <c r="D717" t="s">
        <v>39</v>
      </c>
      <c r="E717" t="s">
        <v>14</v>
      </c>
      <c r="F717">
        <v>0</v>
      </c>
      <c r="G717">
        <v>0</v>
      </c>
      <c r="H717">
        <v>0</v>
      </c>
      <c r="I717">
        <v>0</v>
      </c>
      <c r="J717">
        <v>5929.2673430000004</v>
      </c>
      <c r="K717">
        <v>0</v>
      </c>
      <c r="M717" t="str">
        <f t="shared" si="23"/>
        <v>2013Other textiles</v>
      </c>
    </row>
    <row r="718" spans="1:13" x14ac:dyDescent="0.25">
      <c r="A718" t="s">
        <v>61</v>
      </c>
      <c r="B718" t="str">
        <f t="shared" si="22"/>
        <v>2013</v>
      </c>
      <c r="C718" t="s">
        <v>37</v>
      </c>
      <c r="D718" t="s">
        <v>39</v>
      </c>
      <c r="E718" t="s">
        <v>15</v>
      </c>
      <c r="F718">
        <v>502.8</v>
      </c>
      <c r="G718">
        <v>0</v>
      </c>
      <c r="H718">
        <v>0</v>
      </c>
      <c r="I718">
        <v>0</v>
      </c>
      <c r="J718">
        <v>20071.992152999999</v>
      </c>
      <c r="K718">
        <v>2.4437E-2</v>
      </c>
      <c r="M718" t="str">
        <f t="shared" si="23"/>
        <v>2013Other textiles</v>
      </c>
    </row>
    <row r="719" spans="1:13" x14ac:dyDescent="0.25">
      <c r="A719" t="s">
        <v>61</v>
      </c>
      <c r="B719" t="str">
        <f t="shared" si="22"/>
        <v>2013</v>
      </c>
      <c r="C719" t="s">
        <v>40</v>
      </c>
      <c r="D719" t="s">
        <v>41</v>
      </c>
      <c r="E719" t="s">
        <v>13</v>
      </c>
      <c r="F719">
        <v>8046</v>
      </c>
      <c r="G719">
        <v>0</v>
      </c>
      <c r="H719">
        <v>0</v>
      </c>
      <c r="I719">
        <v>0</v>
      </c>
      <c r="J719">
        <v>7407.7601059999997</v>
      </c>
      <c r="K719">
        <v>0.52064900000000003</v>
      </c>
      <c r="M719" t="str">
        <f t="shared" si="23"/>
        <v>2013Other rubber</v>
      </c>
    </row>
    <row r="720" spans="1:13" x14ac:dyDescent="0.25">
      <c r="A720" t="s">
        <v>61</v>
      </c>
      <c r="B720" t="str">
        <f t="shared" si="22"/>
        <v>2013</v>
      </c>
      <c r="C720" t="s">
        <v>40</v>
      </c>
      <c r="D720" t="s">
        <v>41</v>
      </c>
      <c r="E720" t="s">
        <v>14</v>
      </c>
      <c r="F720">
        <v>0</v>
      </c>
      <c r="G720">
        <v>0</v>
      </c>
      <c r="H720">
        <v>0</v>
      </c>
      <c r="I720">
        <v>0</v>
      </c>
      <c r="J720">
        <v>161.05046899999999</v>
      </c>
      <c r="K720">
        <v>0</v>
      </c>
      <c r="M720" t="str">
        <f t="shared" si="23"/>
        <v>2013Other rubber</v>
      </c>
    </row>
    <row r="721" spans="1:13" x14ac:dyDescent="0.25">
      <c r="A721" t="s">
        <v>61</v>
      </c>
      <c r="B721" t="str">
        <f t="shared" si="22"/>
        <v>2013</v>
      </c>
      <c r="C721" t="s">
        <v>40</v>
      </c>
      <c r="D721" t="s">
        <v>41</v>
      </c>
      <c r="E721" t="s">
        <v>15</v>
      </c>
      <c r="F721">
        <v>0</v>
      </c>
      <c r="G721">
        <v>0</v>
      </c>
      <c r="H721">
        <v>0</v>
      </c>
      <c r="I721">
        <v>0</v>
      </c>
      <c r="J721">
        <v>2408.191386</v>
      </c>
      <c r="K721">
        <v>0</v>
      </c>
      <c r="M721" t="str">
        <f t="shared" si="23"/>
        <v>2013Other rubber</v>
      </c>
    </row>
    <row r="722" spans="1:13" x14ac:dyDescent="0.25">
      <c r="A722" t="s">
        <v>61</v>
      </c>
      <c r="B722" t="str">
        <f t="shared" si="22"/>
        <v>2013</v>
      </c>
      <c r="C722" t="s">
        <v>40</v>
      </c>
      <c r="D722" t="s">
        <v>42</v>
      </c>
      <c r="E722" t="s">
        <v>13</v>
      </c>
      <c r="F722">
        <v>32510</v>
      </c>
      <c r="G722">
        <v>0</v>
      </c>
      <c r="H722">
        <v>0</v>
      </c>
      <c r="I722">
        <v>0</v>
      </c>
      <c r="J722">
        <v>806.34772999999996</v>
      </c>
      <c r="K722">
        <v>0.97579700000000003</v>
      </c>
      <c r="M722" t="str">
        <f t="shared" si="23"/>
        <v>2013Passenger tyres</v>
      </c>
    </row>
    <row r="723" spans="1:13" x14ac:dyDescent="0.25">
      <c r="A723" t="s">
        <v>61</v>
      </c>
      <c r="B723" t="str">
        <f t="shared" si="22"/>
        <v>2013</v>
      </c>
      <c r="C723" t="s">
        <v>40</v>
      </c>
      <c r="D723" t="s">
        <v>42</v>
      </c>
      <c r="E723" t="s">
        <v>14</v>
      </c>
      <c r="F723">
        <v>0</v>
      </c>
      <c r="G723">
        <v>0</v>
      </c>
      <c r="H723">
        <v>0</v>
      </c>
      <c r="I723">
        <v>0</v>
      </c>
      <c r="J723">
        <v>115.50661599999999</v>
      </c>
      <c r="K723">
        <v>0</v>
      </c>
      <c r="M723" t="str">
        <f t="shared" si="23"/>
        <v>2013Passenger tyres</v>
      </c>
    </row>
    <row r="724" spans="1:13" x14ac:dyDescent="0.25">
      <c r="A724" t="s">
        <v>61</v>
      </c>
      <c r="B724" t="str">
        <f t="shared" si="22"/>
        <v>2013</v>
      </c>
      <c r="C724" t="s">
        <v>40</v>
      </c>
      <c r="D724" t="s">
        <v>42</v>
      </c>
      <c r="E724" t="s">
        <v>15</v>
      </c>
      <c r="F724">
        <v>610</v>
      </c>
      <c r="G724">
        <v>0</v>
      </c>
      <c r="H724">
        <v>0</v>
      </c>
      <c r="I724">
        <v>0</v>
      </c>
      <c r="J724">
        <v>0</v>
      </c>
      <c r="K724">
        <v>1</v>
      </c>
      <c r="M724" t="str">
        <f t="shared" si="23"/>
        <v>2013Passenger tyres</v>
      </c>
    </row>
    <row r="725" spans="1:13" x14ac:dyDescent="0.25">
      <c r="A725" t="s">
        <v>62</v>
      </c>
      <c r="B725" t="str">
        <f t="shared" si="22"/>
        <v>2014</v>
      </c>
      <c r="C725" t="s">
        <v>11</v>
      </c>
      <c r="D725" t="s">
        <v>12</v>
      </c>
      <c r="E725" t="s">
        <v>13</v>
      </c>
      <c r="F725">
        <v>5426</v>
      </c>
      <c r="G725">
        <v>0</v>
      </c>
      <c r="H725">
        <v>0</v>
      </c>
      <c r="I725">
        <v>0</v>
      </c>
      <c r="J725">
        <v>2744.068757</v>
      </c>
      <c r="K725">
        <v>0.66413100000000003</v>
      </c>
      <c r="M725" t="str">
        <f t="shared" si="23"/>
        <v>2014Asphalt</v>
      </c>
    </row>
    <row r="726" spans="1:13" x14ac:dyDescent="0.25">
      <c r="A726" t="s">
        <v>62</v>
      </c>
      <c r="B726" t="str">
        <f t="shared" si="22"/>
        <v>2014</v>
      </c>
      <c r="C726" t="s">
        <v>11</v>
      </c>
      <c r="D726" t="s">
        <v>12</v>
      </c>
      <c r="E726" t="s">
        <v>14</v>
      </c>
      <c r="F726">
        <v>222884</v>
      </c>
      <c r="G726">
        <v>0</v>
      </c>
      <c r="H726">
        <v>0</v>
      </c>
      <c r="I726">
        <v>0</v>
      </c>
      <c r="J726">
        <v>881.78865800000005</v>
      </c>
      <c r="K726">
        <v>0.99605900000000003</v>
      </c>
      <c r="M726" t="str">
        <f t="shared" si="23"/>
        <v>2014Asphalt</v>
      </c>
    </row>
    <row r="727" spans="1:13" x14ac:dyDescent="0.25">
      <c r="A727" t="s">
        <v>62</v>
      </c>
      <c r="B727" t="str">
        <f t="shared" si="22"/>
        <v>2014</v>
      </c>
      <c r="C727" t="s">
        <v>11</v>
      </c>
      <c r="D727" t="s">
        <v>12</v>
      </c>
      <c r="E727" t="s">
        <v>15</v>
      </c>
      <c r="F727">
        <v>4896</v>
      </c>
      <c r="G727">
        <v>0</v>
      </c>
      <c r="H727">
        <v>0</v>
      </c>
      <c r="I727">
        <v>0</v>
      </c>
      <c r="J727">
        <v>757.36566400000004</v>
      </c>
      <c r="K727">
        <v>0.86603200000000002</v>
      </c>
      <c r="M727" t="str">
        <f t="shared" si="23"/>
        <v>2014Asphalt</v>
      </c>
    </row>
    <row r="728" spans="1:13" x14ac:dyDescent="0.25">
      <c r="A728" t="s">
        <v>62</v>
      </c>
      <c r="B728" t="str">
        <f t="shared" si="22"/>
        <v>2014</v>
      </c>
      <c r="C728" t="s">
        <v>11</v>
      </c>
      <c r="D728" t="s">
        <v>16</v>
      </c>
      <c r="E728" t="s">
        <v>13</v>
      </c>
      <c r="F728">
        <v>5863</v>
      </c>
      <c r="G728">
        <v>0</v>
      </c>
      <c r="H728">
        <v>0</v>
      </c>
      <c r="I728">
        <v>0</v>
      </c>
      <c r="J728">
        <v>23499.773452000001</v>
      </c>
      <c r="K728">
        <v>0.19967399999999999</v>
      </c>
      <c r="M728" t="str">
        <f t="shared" si="23"/>
        <v>2014Bricks</v>
      </c>
    </row>
    <row r="729" spans="1:13" x14ac:dyDescent="0.25">
      <c r="A729" t="s">
        <v>62</v>
      </c>
      <c r="B729" t="str">
        <f t="shared" si="22"/>
        <v>2014</v>
      </c>
      <c r="C729" t="s">
        <v>11</v>
      </c>
      <c r="D729" t="s">
        <v>16</v>
      </c>
      <c r="E729" t="s">
        <v>14</v>
      </c>
      <c r="F729">
        <v>358949</v>
      </c>
      <c r="G729">
        <v>0</v>
      </c>
      <c r="H729">
        <v>0</v>
      </c>
      <c r="I729">
        <v>0</v>
      </c>
      <c r="J729">
        <v>24928.966971999998</v>
      </c>
      <c r="K729">
        <v>0.93506</v>
      </c>
      <c r="M729" t="str">
        <f t="shared" si="23"/>
        <v>2014Bricks</v>
      </c>
    </row>
    <row r="730" spans="1:13" x14ac:dyDescent="0.25">
      <c r="A730" t="s">
        <v>62</v>
      </c>
      <c r="B730" t="str">
        <f t="shared" si="22"/>
        <v>2014</v>
      </c>
      <c r="C730" t="s">
        <v>11</v>
      </c>
      <c r="D730" t="s">
        <v>16</v>
      </c>
      <c r="E730" t="s">
        <v>15</v>
      </c>
      <c r="F730">
        <v>2161</v>
      </c>
      <c r="G730">
        <v>0</v>
      </c>
      <c r="H730">
        <v>0</v>
      </c>
      <c r="I730">
        <v>0</v>
      </c>
      <c r="J730">
        <v>49746.508651999997</v>
      </c>
      <c r="K730">
        <v>4.1631000000000001E-2</v>
      </c>
      <c r="M730" t="str">
        <f t="shared" si="23"/>
        <v>2014Bricks</v>
      </c>
    </row>
    <row r="731" spans="1:13" x14ac:dyDescent="0.25">
      <c r="A731" t="s">
        <v>62</v>
      </c>
      <c r="B731" t="str">
        <f t="shared" si="22"/>
        <v>2014</v>
      </c>
      <c r="C731" t="s">
        <v>11</v>
      </c>
      <c r="D731" t="s">
        <v>17</v>
      </c>
      <c r="E731" t="s">
        <v>13</v>
      </c>
      <c r="F731">
        <v>9131</v>
      </c>
      <c r="G731">
        <v>0</v>
      </c>
      <c r="H731">
        <v>0</v>
      </c>
      <c r="I731">
        <v>0</v>
      </c>
      <c r="J731">
        <v>27766.745332999999</v>
      </c>
      <c r="K731">
        <v>0.24746699999999999</v>
      </c>
      <c r="M731" t="str">
        <f t="shared" si="23"/>
        <v>2014Concrete</v>
      </c>
    </row>
    <row r="732" spans="1:13" x14ac:dyDescent="0.25">
      <c r="A732" t="s">
        <v>62</v>
      </c>
      <c r="B732" t="str">
        <f t="shared" si="22"/>
        <v>2014</v>
      </c>
      <c r="C732" t="s">
        <v>11</v>
      </c>
      <c r="D732" t="s">
        <v>17</v>
      </c>
      <c r="E732" t="s">
        <v>14</v>
      </c>
      <c r="F732">
        <v>1938259</v>
      </c>
      <c r="G732">
        <v>0</v>
      </c>
      <c r="H732">
        <v>0</v>
      </c>
      <c r="I732">
        <v>0</v>
      </c>
      <c r="J732">
        <v>22676.645687</v>
      </c>
      <c r="K732">
        <v>0.98843499999999995</v>
      </c>
      <c r="M732" t="str">
        <f t="shared" si="23"/>
        <v>2014Concrete</v>
      </c>
    </row>
    <row r="733" spans="1:13" x14ac:dyDescent="0.25">
      <c r="A733" t="s">
        <v>62</v>
      </c>
      <c r="B733" t="str">
        <f t="shared" si="22"/>
        <v>2014</v>
      </c>
      <c r="C733" t="s">
        <v>11</v>
      </c>
      <c r="D733" t="s">
        <v>17</v>
      </c>
      <c r="E733" t="s">
        <v>15</v>
      </c>
      <c r="F733">
        <v>16844</v>
      </c>
      <c r="G733">
        <v>0</v>
      </c>
      <c r="H733">
        <v>0</v>
      </c>
      <c r="I733">
        <v>0</v>
      </c>
      <c r="J733">
        <v>403.88965300000001</v>
      </c>
      <c r="K733">
        <v>0.97658299999999998</v>
      </c>
      <c r="M733" t="str">
        <f t="shared" si="23"/>
        <v>2014Concrete</v>
      </c>
    </row>
    <row r="734" spans="1:13" x14ac:dyDescent="0.25">
      <c r="A734" t="s">
        <v>62</v>
      </c>
      <c r="B734" t="str">
        <f t="shared" si="22"/>
        <v>2014</v>
      </c>
      <c r="C734" t="s">
        <v>11</v>
      </c>
      <c r="D734" t="s">
        <v>18</v>
      </c>
      <c r="E734" t="s">
        <v>13</v>
      </c>
      <c r="F734">
        <v>33144</v>
      </c>
      <c r="G734">
        <v>0</v>
      </c>
      <c r="H734">
        <v>0</v>
      </c>
      <c r="I734">
        <v>0</v>
      </c>
      <c r="J734">
        <v>19383.007406000001</v>
      </c>
      <c r="K734">
        <v>0.63098900000000002</v>
      </c>
      <c r="M734" t="str">
        <f t="shared" si="23"/>
        <v>2014Plaster</v>
      </c>
    </row>
    <row r="735" spans="1:13" x14ac:dyDescent="0.25">
      <c r="A735" t="s">
        <v>62</v>
      </c>
      <c r="B735" t="str">
        <f t="shared" si="22"/>
        <v>2014</v>
      </c>
      <c r="C735" t="s">
        <v>11</v>
      </c>
      <c r="D735" t="s">
        <v>18</v>
      </c>
      <c r="E735" t="s">
        <v>14</v>
      </c>
      <c r="F735">
        <v>64</v>
      </c>
      <c r="G735">
        <v>0</v>
      </c>
      <c r="H735">
        <v>0</v>
      </c>
      <c r="I735">
        <v>0</v>
      </c>
      <c r="J735">
        <v>13478.886881</v>
      </c>
      <c r="K735">
        <v>4.725E-3</v>
      </c>
      <c r="M735" t="str">
        <f t="shared" si="23"/>
        <v>2014Plaster</v>
      </c>
    </row>
    <row r="736" spans="1:13" x14ac:dyDescent="0.25">
      <c r="A736" t="s">
        <v>62</v>
      </c>
      <c r="B736" t="str">
        <f t="shared" si="22"/>
        <v>2014</v>
      </c>
      <c r="C736" t="s">
        <v>11</v>
      </c>
      <c r="D736" t="s">
        <v>18</v>
      </c>
      <c r="E736" t="s">
        <v>15</v>
      </c>
      <c r="F736">
        <v>0</v>
      </c>
      <c r="G736">
        <v>0</v>
      </c>
      <c r="H736">
        <v>0</v>
      </c>
      <c r="I736">
        <v>0</v>
      </c>
      <c r="J736">
        <v>4485.9912519999998</v>
      </c>
      <c r="K736">
        <v>0</v>
      </c>
      <c r="M736" t="str">
        <f t="shared" si="23"/>
        <v>2014Plaster</v>
      </c>
    </row>
    <row r="737" spans="1:13" x14ac:dyDescent="0.25">
      <c r="A737" t="s">
        <v>62</v>
      </c>
      <c r="B737" t="str">
        <f t="shared" si="22"/>
        <v>2014</v>
      </c>
      <c r="C737" t="s">
        <v>11</v>
      </c>
      <c r="D737" t="s">
        <v>45</v>
      </c>
      <c r="E737" t="s">
        <v>13</v>
      </c>
      <c r="F737">
        <v>2649</v>
      </c>
      <c r="G737">
        <v>0</v>
      </c>
      <c r="H737">
        <v>0</v>
      </c>
      <c r="I737">
        <v>0</v>
      </c>
      <c r="J737">
        <v>12261.059912000001</v>
      </c>
      <c r="K737">
        <v>0.17766499999999999</v>
      </c>
      <c r="M737" t="str">
        <f t="shared" si="23"/>
        <v>2014Rubble</v>
      </c>
    </row>
    <row r="738" spans="1:13" x14ac:dyDescent="0.25">
      <c r="A738" t="s">
        <v>62</v>
      </c>
      <c r="B738" t="str">
        <f t="shared" si="22"/>
        <v>2014</v>
      </c>
      <c r="C738" t="s">
        <v>11</v>
      </c>
      <c r="D738" t="s">
        <v>45</v>
      </c>
      <c r="E738" t="s">
        <v>14</v>
      </c>
      <c r="F738">
        <v>261802</v>
      </c>
      <c r="G738">
        <v>0</v>
      </c>
      <c r="H738">
        <v>0</v>
      </c>
      <c r="I738">
        <v>0</v>
      </c>
      <c r="J738">
        <v>8580.3864840000006</v>
      </c>
      <c r="K738">
        <v>0.96826500000000004</v>
      </c>
      <c r="M738" t="str">
        <f t="shared" si="23"/>
        <v>2014Rubble</v>
      </c>
    </row>
    <row r="739" spans="1:13" x14ac:dyDescent="0.25">
      <c r="A739" t="s">
        <v>62</v>
      </c>
      <c r="B739" t="str">
        <f t="shared" si="22"/>
        <v>2014</v>
      </c>
      <c r="C739" t="s">
        <v>11</v>
      </c>
      <c r="D739" t="s">
        <v>45</v>
      </c>
      <c r="E739" t="s">
        <v>15</v>
      </c>
      <c r="F739">
        <v>475</v>
      </c>
      <c r="G739">
        <v>0</v>
      </c>
      <c r="H739">
        <v>0</v>
      </c>
      <c r="I739">
        <v>0</v>
      </c>
      <c r="J739">
        <v>3030.2455799999998</v>
      </c>
      <c r="K739">
        <v>0.13551099999999999</v>
      </c>
      <c r="M739" t="str">
        <f t="shared" si="23"/>
        <v>2014Rubble</v>
      </c>
    </row>
    <row r="740" spans="1:13" x14ac:dyDescent="0.25">
      <c r="A740" t="s">
        <v>62</v>
      </c>
      <c r="B740" t="str">
        <f t="shared" si="22"/>
        <v>2014</v>
      </c>
      <c r="C740" t="s">
        <v>11</v>
      </c>
      <c r="D740" t="s">
        <v>19</v>
      </c>
      <c r="E740" t="s">
        <v>13</v>
      </c>
      <c r="F740">
        <v>50230</v>
      </c>
      <c r="G740">
        <v>0</v>
      </c>
      <c r="H740">
        <v>0</v>
      </c>
      <c r="I740">
        <v>0</v>
      </c>
      <c r="J740">
        <v>93256.691871999996</v>
      </c>
      <c r="K740">
        <v>0.35006700000000002</v>
      </c>
      <c r="M740" t="str">
        <f t="shared" si="23"/>
        <v>2014Soil and natural materials</v>
      </c>
    </row>
    <row r="741" spans="1:13" x14ac:dyDescent="0.25">
      <c r="A741" t="s">
        <v>62</v>
      </c>
      <c r="B741" t="str">
        <f t="shared" si="22"/>
        <v>2014</v>
      </c>
      <c r="C741" t="s">
        <v>11</v>
      </c>
      <c r="D741" t="s">
        <v>19</v>
      </c>
      <c r="E741" t="s">
        <v>14</v>
      </c>
      <c r="F741">
        <v>660312</v>
      </c>
      <c r="G741">
        <v>0</v>
      </c>
      <c r="H741">
        <v>0</v>
      </c>
      <c r="I741">
        <v>0</v>
      </c>
      <c r="J741">
        <v>639284.99182800006</v>
      </c>
      <c r="K741">
        <v>0.50808900000000001</v>
      </c>
      <c r="M741" t="str">
        <f t="shared" si="23"/>
        <v>2014Soil and natural materials</v>
      </c>
    </row>
    <row r="742" spans="1:13" x14ac:dyDescent="0.25">
      <c r="A742" t="s">
        <v>62</v>
      </c>
      <c r="B742" t="str">
        <f t="shared" si="22"/>
        <v>2014</v>
      </c>
      <c r="C742" t="s">
        <v>11</v>
      </c>
      <c r="D742" t="s">
        <v>19</v>
      </c>
      <c r="E742" t="s">
        <v>15</v>
      </c>
      <c r="F742">
        <v>546</v>
      </c>
      <c r="G742">
        <v>0</v>
      </c>
      <c r="H742">
        <v>0</v>
      </c>
      <c r="I742">
        <v>0</v>
      </c>
      <c r="J742">
        <v>15790.496692999999</v>
      </c>
      <c r="K742">
        <v>3.3422E-2</v>
      </c>
      <c r="M742" t="str">
        <f t="shared" si="23"/>
        <v>2014Soil and natural materials</v>
      </c>
    </row>
    <row r="743" spans="1:13" x14ac:dyDescent="0.25">
      <c r="A743" t="s">
        <v>62</v>
      </c>
      <c r="B743" t="str">
        <f t="shared" si="22"/>
        <v>2014</v>
      </c>
      <c r="C743" t="s">
        <v>20</v>
      </c>
      <c r="D743" t="s">
        <v>21</v>
      </c>
      <c r="E743" t="s">
        <v>13</v>
      </c>
      <c r="F743">
        <v>37815</v>
      </c>
      <c r="G743">
        <v>0</v>
      </c>
      <c r="H743">
        <v>0</v>
      </c>
      <c r="I743">
        <v>21.492090999999999</v>
      </c>
      <c r="J743">
        <v>24469.031746000001</v>
      </c>
      <c r="K743">
        <v>0.60727299999999995</v>
      </c>
      <c r="M743" t="str">
        <f t="shared" si="23"/>
        <v>2014Container glass</v>
      </c>
    </row>
    <row r="744" spans="1:13" x14ac:dyDescent="0.25">
      <c r="A744" t="s">
        <v>62</v>
      </c>
      <c r="B744" t="str">
        <f t="shared" si="22"/>
        <v>2014</v>
      </c>
      <c r="C744" t="s">
        <v>20</v>
      </c>
      <c r="D744" t="s">
        <v>21</v>
      </c>
      <c r="E744" t="s">
        <v>14</v>
      </c>
      <c r="F744">
        <v>2611</v>
      </c>
      <c r="G744">
        <v>0</v>
      </c>
      <c r="H744">
        <v>0</v>
      </c>
      <c r="I744">
        <v>0.81521200000000005</v>
      </c>
      <c r="J744">
        <v>592.960285</v>
      </c>
      <c r="K744">
        <v>0.81497600000000003</v>
      </c>
      <c r="M744" t="str">
        <f t="shared" si="23"/>
        <v>2014Container glass</v>
      </c>
    </row>
    <row r="745" spans="1:13" x14ac:dyDescent="0.25">
      <c r="A745" t="s">
        <v>62</v>
      </c>
      <c r="B745" t="str">
        <f t="shared" si="22"/>
        <v>2014</v>
      </c>
      <c r="C745" t="s">
        <v>20</v>
      </c>
      <c r="D745" t="s">
        <v>21</v>
      </c>
      <c r="E745" t="s">
        <v>15</v>
      </c>
      <c r="F745">
        <v>108743</v>
      </c>
      <c r="G745">
        <v>0</v>
      </c>
      <c r="H745">
        <v>0</v>
      </c>
      <c r="I745">
        <v>574.315697</v>
      </c>
      <c r="J745">
        <v>39702.905490999998</v>
      </c>
      <c r="K745">
        <v>0.73357300000000003</v>
      </c>
      <c r="M745" t="str">
        <f t="shared" si="23"/>
        <v>2014Container glass</v>
      </c>
    </row>
    <row r="746" spans="1:13" x14ac:dyDescent="0.25">
      <c r="A746" t="s">
        <v>62</v>
      </c>
      <c r="B746" t="str">
        <f t="shared" si="22"/>
        <v>2014</v>
      </c>
      <c r="C746" t="s">
        <v>20</v>
      </c>
      <c r="D746" t="s">
        <v>22</v>
      </c>
      <c r="E746" t="s">
        <v>13</v>
      </c>
      <c r="F746">
        <v>0</v>
      </c>
      <c r="G746">
        <v>0</v>
      </c>
      <c r="H746">
        <v>0</v>
      </c>
      <c r="I746">
        <v>0</v>
      </c>
      <c r="J746">
        <v>12009.33733</v>
      </c>
      <c r="K746">
        <v>0</v>
      </c>
      <c r="M746" t="str">
        <f t="shared" si="23"/>
        <v>2014Other glass</v>
      </c>
    </row>
    <row r="747" spans="1:13" x14ac:dyDescent="0.25">
      <c r="A747" t="s">
        <v>62</v>
      </c>
      <c r="B747" t="str">
        <f t="shared" si="22"/>
        <v>2014</v>
      </c>
      <c r="C747" t="s">
        <v>20</v>
      </c>
      <c r="D747" t="s">
        <v>22</v>
      </c>
      <c r="E747" t="s">
        <v>14</v>
      </c>
      <c r="F747">
        <v>14588</v>
      </c>
      <c r="G747">
        <v>0</v>
      </c>
      <c r="H747">
        <v>0</v>
      </c>
      <c r="I747">
        <v>0</v>
      </c>
      <c r="J747">
        <v>2892.952902</v>
      </c>
      <c r="K747">
        <v>0.83450800000000003</v>
      </c>
      <c r="M747" t="str">
        <f t="shared" si="23"/>
        <v>2014Other glass</v>
      </c>
    </row>
    <row r="748" spans="1:13" x14ac:dyDescent="0.25">
      <c r="A748" t="s">
        <v>62</v>
      </c>
      <c r="B748" t="str">
        <f t="shared" si="22"/>
        <v>2014</v>
      </c>
      <c r="C748" t="s">
        <v>20</v>
      </c>
      <c r="D748" t="s">
        <v>22</v>
      </c>
      <c r="E748" t="s">
        <v>15</v>
      </c>
      <c r="F748">
        <v>0</v>
      </c>
      <c r="G748">
        <v>0</v>
      </c>
      <c r="H748">
        <v>0</v>
      </c>
      <c r="I748">
        <v>0</v>
      </c>
      <c r="J748">
        <v>39315.194361000002</v>
      </c>
      <c r="K748">
        <v>0</v>
      </c>
      <c r="M748" t="str">
        <f t="shared" si="23"/>
        <v>2014Other glass</v>
      </c>
    </row>
    <row r="749" spans="1:13" x14ac:dyDescent="0.25">
      <c r="A749" t="s">
        <v>62</v>
      </c>
      <c r="B749" t="str">
        <f t="shared" si="22"/>
        <v>2014</v>
      </c>
      <c r="C749" t="s">
        <v>23</v>
      </c>
      <c r="D749" t="s">
        <v>24</v>
      </c>
      <c r="E749" t="s">
        <v>13</v>
      </c>
      <c r="F749">
        <v>28735</v>
      </c>
      <c r="G749">
        <v>0</v>
      </c>
      <c r="H749">
        <v>0</v>
      </c>
      <c r="I749">
        <v>47.119902000000003</v>
      </c>
      <c r="J749">
        <v>15189.528872999999</v>
      </c>
      <c r="K749">
        <v>0.65456000000000003</v>
      </c>
      <c r="M749" t="str">
        <f t="shared" si="23"/>
        <v>2014Aluminium</v>
      </c>
    </row>
    <row r="750" spans="1:13" x14ac:dyDescent="0.25">
      <c r="A750" t="s">
        <v>62</v>
      </c>
      <c r="B750" t="str">
        <f t="shared" si="22"/>
        <v>2014</v>
      </c>
      <c r="C750" t="s">
        <v>23</v>
      </c>
      <c r="D750" t="s">
        <v>24</v>
      </c>
      <c r="E750" t="s">
        <v>14</v>
      </c>
      <c r="F750">
        <v>0</v>
      </c>
      <c r="G750">
        <v>0</v>
      </c>
      <c r="H750">
        <v>0</v>
      </c>
      <c r="I750">
        <v>5.8698790000000001</v>
      </c>
      <c r="J750">
        <v>3417.4633869999998</v>
      </c>
      <c r="K750">
        <v>1.714E-3</v>
      </c>
      <c r="M750" t="str">
        <f t="shared" si="23"/>
        <v>2014Aluminium</v>
      </c>
    </row>
    <row r="751" spans="1:13" x14ac:dyDescent="0.25">
      <c r="A751" t="s">
        <v>62</v>
      </c>
      <c r="B751" t="str">
        <f t="shared" si="22"/>
        <v>2014</v>
      </c>
      <c r="C751" t="s">
        <v>23</v>
      </c>
      <c r="D751" t="s">
        <v>24</v>
      </c>
      <c r="E751" t="s">
        <v>15</v>
      </c>
      <c r="F751">
        <v>0</v>
      </c>
      <c r="G751">
        <v>0</v>
      </c>
      <c r="H751">
        <v>0</v>
      </c>
      <c r="I751">
        <v>19.677219000000001</v>
      </c>
      <c r="J751">
        <v>21433.106804999999</v>
      </c>
      <c r="K751">
        <v>9.1699999999999995E-4</v>
      </c>
      <c r="M751" t="str">
        <f t="shared" si="23"/>
        <v>2014Aluminium</v>
      </c>
    </row>
    <row r="752" spans="1:13" x14ac:dyDescent="0.25">
      <c r="A752" t="s">
        <v>62</v>
      </c>
      <c r="B752" t="str">
        <f t="shared" si="22"/>
        <v>2014</v>
      </c>
      <c r="C752" t="s">
        <v>23</v>
      </c>
      <c r="D752" t="s">
        <v>25</v>
      </c>
      <c r="E752" t="s">
        <v>13</v>
      </c>
      <c r="F752">
        <v>637891</v>
      </c>
      <c r="G752">
        <v>0</v>
      </c>
      <c r="H752">
        <v>0</v>
      </c>
      <c r="I752">
        <v>234233.795446</v>
      </c>
      <c r="J752">
        <v>49369.332081</v>
      </c>
      <c r="K752">
        <v>0.94642400000000004</v>
      </c>
      <c r="M752" t="str">
        <f t="shared" si="23"/>
        <v>2014Ferrous</v>
      </c>
    </row>
    <row r="753" spans="1:13" x14ac:dyDescent="0.25">
      <c r="A753" t="s">
        <v>62</v>
      </c>
      <c r="B753" t="str">
        <f t="shared" si="22"/>
        <v>2014</v>
      </c>
      <c r="C753" t="s">
        <v>23</v>
      </c>
      <c r="D753" t="s">
        <v>25</v>
      </c>
      <c r="E753" t="s">
        <v>14</v>
      </c>
      <c r="F753">
        <v>56362</v>
      </c>
      <c r="G753">
        <v>0</v>
      </c>
      <c r="H753">
        <v>0</v>
      </c>
      <c r="I753">
        <v>48408.596430999998</v>
      </c>
      <c r="J753">
        <v>14634.041488000001</v>
      </c>
      <c r="K753">
        <v>0.87744100000000003</v>
      </c>
      <c r="M753" t="str">
        <f t="shared" si="23"/>
        <v>2014Ferrous</v>
      </c>
    </row>
    <row r="754" spans="1:13" x14ac:dyDescent="0.25">
      <c r="A754" t="s">
        <v>62</v>
      </c>
      <c r="B754" t="str">
        <f t="shared" si="22"/>
        <v>2014</v>
      </c>
      <c r="C754" t="s">
        <v>23</v>
      </c>
      <c r="D754" t="s">
        <v>25</v>
      </c>
      <c r="E754" t="s">
        <v>15</v>
      </c>
      <c r="F754">
        <v>224738.44</v>
      </c>
      <c r="G754">
        <v>0</v>
      </c>
      <c r="H754">
        <v>0</v>
      </c>
      <c r="I754">
        <v>150154.87412399999</v>
      </c>
      <c r="J754">
        <v>36003.292289999998</v>
      </c>
      <c r="K754">
        <v>0.91237800000000002</v>
      </c>
      <c r="M754" t="str">
        <f t="shared" si="23"/>
        <v>2014Ferrous</v>
      </c>
    </row>
    <row r="755" spans="1:13" x14ac:dyDescent="0.25">
      <c r="A755" t="s">
        <v>62</v>
      </c>
      <c r="B755" t="str">
        <f t="shared" si="22"/>
        <v>2014</v>
      </c>
      <c r="C755" t="s">
        <v>23</v>
      </c>
      <c r="D755" t="s">
        <v>26</v>
      </c>
      <c r="E755" t="s">
        <v>13</v>
      </c>
      <c r="F755">
        <v>48393</v>
      </c>
      <c r="G755">
        <v>0</v>
      </c>
      <c r="H755">
        <v>0</v>
      </c>
      <c r="I755">
        <v>8408.9146679999994</v>
      </c>
      <c r="J755">
        <v>0</v>
      </c>
      <c r="K755">
        <v>1</v>
      </c>
      <c r="M755" t="str">
        <f t="shared" si="23"/>
        <v>2014Other metals</v>
      </c>
    </row>
    <row r="756" spans="1:13" x14ac:dyDescent="0.25">
      <c r="A756" t="s">
        <v>62</v>
      </c>
      <c r="B756" t="str">
        <f t="shared" si="22"/>
        <v>2014</v>
      </c>
      <c r="C756" t="s">
        <v>23</v>
      </c>
      <c r="D756" t="s">
        <v>26</v>
      </c>
      <c r="E756" t="s">
        <v>14</v>
      </c>
      <c r="F756">
        <v>5344</v>
      </c>
      <c r="G756">
        <v>0</v>
      </c>
      <c r="H756">
        <v>0</v>
      </c>
      <c r="I756">
        <v>629.68721700000003</v>
      </c>
      <c r="J756">
        <v>0</v>
      </c>
      <c r="K756">
        <v>1</v>
      </c>
      <c r="M756" t="str">
        <f t="shared" si="23"/>
        <v>2014Other metals</v>
      </c>
    </row>
    <row r="757" spans="1:13" x14ac:dyDescent="0.25">
      <c r="A757" t="s">
        <v>62</v>
      </c>
      <c r="B757" t="str">
        <f t="shared" si="22"/>
        <v>2014</v>
      </c>
      <c r="C757" t="s">
        <v>23</v>
      </c>
      <c r="D757" t="s">
        <v>26</v>
      </c>
      <c r="E757" t="s">
        <v>15</v>
      </c>
      <c r="F757">
        <v>12580</v>
      </c>
      <c r="G757">
        <v>0</v>
      </c>
      <c r="H757">
        <v>0</v>
      </c>
      <c r="I757">
        <v>1298.4981150000001</v>
      </c>
      <c r="J757">
        <v>0</v>
      </c>
      <c r="K757">
        <v>1</v>
      </c>
      <c r="M757" t="str">
        <f t="shared" si="23"/>
        <v>2014Other metals</v>
      </c>
    </row>
    <row r="758" spans="1:13" x14ac:dyDescent="0.25">
      <c r="A758" t="s">
        <v>62</v>
      </c>
      <c r="B758" t="str">
        <f t="shared" si="22"/>
        <v>2014</v>
      </c>
      <c r="C758" t="s">
        <v>27</v>
      </c>
      <c r="D758" t="s">
        <v>28</v>
      </c>
      <c r="E758" t="s">
        <v>13</v>
      </c>
      <c r="F758">
        <v>66890</v>
      </c>
      <c r="G758">
        <v>0</v>
      </c>
      <c r="H758">
        <v>0</v>
      </c>
      <c r="I758">
        <v>5739.663219</v>
      </c>
      <c r="J758">
        <v>215586.401143</v>
      </c>
      <c r="K758">
        <v>0.25199700000000003</v>
      </c>
      <c r="M758" t="str">
        <f t="shared" si="23"/>
        <v>2014Food organics</v>
      </c>
    </row>
    <row r="759" spans="1:13" x14ac:dyDescent="0.25">
      <c r="A759" t="s">
        <v>62</v>
      </c>
      <c r="B759" t="str">
        <f t="shared" si="22"/>
        <v>2014</v>
      </c>
      <c r="C759" t="s">
        <v>27</v>
      </c>
      <c r="D759" t="s">
        <v>28</v>
      </c>
      <c r="E759" t="s">
        <v>14</v>
      </c>
      <c r="F759">
        <v>0</v>
      </c>
      <c r="G759">
        <v>0</v>
      </c>
      <c r="H759">
        <v>0</v>
      </c>
      <c r="I759">
        <v>89.589419000000007</v>
      </c>
      <c r="J759">
        <v>2639.4428819999998</v>
      </c>
      <c r="K759">
        <v>3.2828000000000003E-2</v>
      </c>
      <c r="M759" t="str">
        <f t="shared" si="23"/>
        <v>2014Food organics</v>
      </c>
    </row>
    <row r="760" spans="1:13" x14ac:dyDescent="0.25">
      <c r="A760" t="s">
        <v>62</v>
      </c>
      <c r="B760" t="str">
        <f t="shared" si="22"/>
        <v>2014</v>
      </c>
      <c r="C760" t="s">
        <v>27</v>
      </c>
      <c r="D760" t="s">
        <v>28</v>
      </c>
      <c r="E760" t="s">
        <v>15</v>
      </c>
      <c r="F760">
        <v>0</v>
      </c>
      <c r="G760">
        <v>0</v>
      </c>
      <c r="H760">
        <v>0</v>
      </c>
      <c r="I760">
        <v>5640.1003620000001</v>
      </c>
      <c r="J760">
        <v>651331.393132</v>
      </c>
      <c r="K760">
        <v>8.5850000000000006E-3</v>
      </c>
      <c r="M760" t="str">
        <f t="shared" si="23"/>
        <v>2014Food organics</v>
      </c>
    </row>
    <row r="761" spans="1:13" x14ac:dyDescent="0.25">
      <c r="A761" t="s">
        <v>62</v>
      </c>
      <c r="B761" t="str">
        <f t="shared" si="22"/>
        <v>2014</v>
      </c>
      <c r="C761" t="s">
        <v>27</v>
      </c>
      <c r="D761" t="s">
        <v>29</v>
      </c>
      <c r="E761" t="s">
        <v>13</v>
      </c>
      <c r="F761">
        <v>21949</v>
      </c>
      <c r="G761">
        <v>0</v>
      </c>
      <c r="H761">
        <v>0</v>
      </c>
      <c r="I761">
        <v>0</v>
      </c>
      <c r="J761">
        <v>54338.592674</v>
      </c>
      <c r="K761">
        <v>0.287713</v>
      </c>
      <c r="M761" t="str">
        <f t="shared" si="23"/>
        <v>2014Garden organics</v>
      </c>
    </row>
    <row r="762" spans="1:13" x14ac:dyDescent="0.25">
      <c r="A762" t="s">
        <v>62</v>
      </c>
      <c r="B762" t="str">
        <f t="shared" si="22"/>
        <v>2014</v>
      </c>
      <c r="C762" t="s">
        <v>27</v>
      </c>
      <c r="D762" t="s">
        <v>29</v>
      </c>
      <c r="E762" t="s">
        <v>14</v>
      </c>
      <c r="F762">
        <v>7253</v>
      </c>
      <c r="G762">
        <v>0</v>
      </c>
      <c r="H762">
        <v>0</v>
      </c>
      <c r="I762">
        <v>0</v>
      </c>
      <c r="J762">
        <v>19026.500877999999</v>
      </c>
      <c r="K762">
        <v>0.27599400000000002</v>
      </c>
      <c r="M762" t="str">
        <f t="shared" si="23"/>
        <v>2014Garden organics</v>
      </c>
    </row>
    <row r="763" spans="1:13" x14ac:dyDescent="0.25">
      <c r="A763" t="s">
        <v>62</v>
      </c>
      <c r="B763" t="str">
        <f t="shared" si="22"/>
        <v>2014</v>
      </c>
      <c r="C763" t="s">
        <v>27</v>
      </c>
      <c r="D763" t="s">
        <v>29</v>
      </c>
      <c r="E763" t="s">
        <v>15</v>
      </c>
      <c r="F763">
        <v>329680</v>
      </c>
      <c r="G763">
        <v>0</v>
      </c>
      <c r="H763">
        <v>0</v>
      </c>
      <c r="I763">
        <v>0</v>
      </c>
      <c r="J763">
        <v>103208.06705699999</v>
      </c>
      <c r="K763">
        <v>0.76158199999999998</v>
      </c>
      <c r="M763" t="str">
        <f t="shared" si="23"/>
        <v>2014Garden organics</v>
      </c>
    </row>
    <row r="764" spans="1:13" x14ac:dyDescent="0.25">
      <c r="A764" t="s">
        <v>62</v>
      </c>
      <c r="B764" t="str">
        <f t="shared" si="22"/>
        <v>2014</v>
      </c>
      <c r="C764" t="s">
        <v>27</v>
      </c>
      <c r="D764" t="s">
        <v>30</v>
      </c>
      <c r="E764" t="s">
        <v>13</v>
      </c>
      <c r="F764">
        <v>99407</v>
      </c>
      <c r="G764">
        <v>0</v>
      </c>
      <c r="H764">
        <v>0</v>
      </c>
      <c r="I764">
        <v>47.068905000000001</v>
      </c>
      <c r="J764">
        <v>26823.298395000002</v>
      </c>
      <c r="K764">
        <v>0.78758399999999995</v>
      </c>
      <c r="M764" t="str">
        <f t="shared" si="23"/>
        <v>2014Other organics</v>
      </c>
    </row>
    <row r="765" spans="1:13" x14ac:dyDescent="0.25">
      <c r="A765" t="s">
        <v>62</v>
      </c>
      <c r="B765" t="str">
        <f t="shared" si="22"/>
        <v>2014</v>
      </c>
      <c r="C765" t="s">
        <v>27</v>
      </c>
      <c r="D765" t="s">
        <v>30</v>
      </c>
      <c r="E765" t="s">
        <v>14</v>
      </c>
      <c r="F765">
        <v>238</v>
      </c>
      <c r="G765">
        <v>0</v>
      </c>
      <c r="H765">
        <v>0</v>
      </c>
      <c r="I765">
        <v>0</v>
      </c>
      <c r="J765">
        <v>462.08706599999999</v>
      </c>
      <c r="K765">
        <v>0.33995700000000001</v>
      </c>
      <c r="M765" t="str">
        <f t="shared" si="23"/>
        <v>2014Other organics</v>
      </c>
    </row>
    <row r="766" spans="1:13" x14ac:dyDescent="0.25">
      <c r="A766" t="s">
        <v>62</v>
      </c>
      <c r="B766" t="str">
        <f t="shared" si="22"/>
        <v>2014</v>
      </c>
      <c r="C766" t="s">
        <v>27</v>
      </c>
      <c r="D766" t="s">
        <v>30</v>
      </c>
      <c r="E766" t="s">
        <v>15</v>
      </c>
      <c r="F766">
        <v>41114</v>
      </c>
      <c r="G766">
        <v>0</v>
      </c>
      <c r="H766">
        <v>0</v>
      </c>
      <c r="I766">
        <v>26.106095</v>
      </c>
      <c r="J766">
        <v>102944.695479</v>
      </c>
      <c r="K766">
        <v>0.28552699999999998</v>
      </c>
      <c r="M766" t="str">
        <f t="shared" si="23"/>
        <v>2014Other organics</v>
      </c>
    </row>
    <row r="767" spans="1:13" x14ac:dyDescent="0.25">
      <c r="A767" t="s">
        <v>62</v>
      </c>
      <c r="B767" t="str">
        <f t="shared" si="22"/>
        <v>2014</v>
      </c>
      <c r="C767" t="s">
        <v>27</v>
      </c>
      <c r="D767" t="s">
        <v>31</v>
      </c>
      <c r="E767" t="s">
        <v>13</v>
      </c>
      <c r="F767">
        <v>80529</v>
      </c>
      <c r="G767">
        <v>0</v>
      </c>
      <c r="H767">
        <v>0</v>
      </c>
      <c r="I767">
        <v>4.4828409999999996</v>
      </c>
      <c r="J767">
        <v>209543.961178</v>
      </c>
      <c r="K767">
        <v>0.27762700000000001</v>
      </c>
      <c r="M767" t="str">
        <f t="shared" si="23"/>
        <v>2014Wood /timber</v>
      </c>
    </row>
    <row r="768" spans="1:13" x14ac:dyDescent="0.25">
      <c r="A768" t="s">
        <v>62</v>
      </c>
      <c r="B768" t="str">
        <f t="shared" si="22"/>
        <v>2014</v>
      </c>
      <c r="C768" t="s">
        <v>27</v>
      </c>
      <c r="D768" t="s">
        <v>31</v>
      </c>
      <c r="E768" t="s">
        <v>14</v>
      </c>
      <c r="F768">
        <v>19696</v>
      </c>
      <c r="G768">
        <v>0</v>
      </c>
      <c r="H768">
        <v>0</v>
      </c>
      <c r="I768">
        <v>6.5186279999999996</v>
      </c>
      <c r="J768">
        <v>103761.235556</v>
      </c>
      <c r="K768">
        <v>0.159581</v>
      </c>
      <c r="M768" t="str">
        <f t="shared" si="23"/>
        <v>2014Wood /timber</v>
      </c>
    </row>
    <row r="769" spans="1:13" x14ac:dyDescent="0.25">
      <c r="A769" t="s">
        <v>62</v>
      </c>
      <c r="B769" t="str">
        <f t="shared" si="22"/>
        <v>2014</v>
      </c>
      <c r="C769" t="s">
        <v>27</v>
      </c>
      <c r="D769" t="s">
        <v>31</v>
      </c>
      <c r="E769" t="s">
        <v>15</v>
      </c>
      <c r="F769">
        <v>17728.7</v>
      </c>
      <c r="G769">
        <v>0</v>
      </c>
      <c r="H769">
        <v>0</v>
      </c>
      <c r="I769">
        <v>0.99853099999999995</v>
      </c>
      <c r="J769">
        <v>28805.804602</v>
      </c>
      <c r="K769">
        <v>0.380992</v>
      </c>
      <c r="M769" t="str">
        <f t="shared" si="23"/>
        <v>2014Wood /timber</v>
      </c>
    </row>
    <row r="770" spans="1:13" x14ac:dyDescent="0.25">
      <c r="A770" t="s">
        <v>62</v>
      </c>
      <c r="B770" t="str">
        <f t="shared" si="22"/>
        <v>2014</v>
      </c>
      <c r="C770" t="s">
        <v>32</v>
      </c>
      <c r="D770" t="s">
        <v>33</v>
      </c>
      <c r="E770" t="s">
        <v>13</v>
      </c>
      <c r="F770">
        <v>551833</v>
      </c>
      <c r="G770">
        <v>0</v>
      </c>
      <c r="H770">
        <v>0</v>
      </c>
      <c r="I770">
        <v>197037.2421</v>
      </c>
      <c r="J770">
        <v>69890.704574000003</v>
      </c>
      <c r="K770">
        <v>0.91463799999999995</v>
      </c>
      <c r="M770" t="str">
        <f t="shared" si="23"/>
        <v>2014Cardboard</v>
      </c>
    </row>
    <row r="771" spans="1:13" x14ac:dyDescent="0.25">
      <c r="A771" t="s">
        <v>62</v>
      </c>
      <c r="B771" t="str">
        <f t="shared" ref="B771:B834" si="24">RIGHT(A771,4)</f>
        <v>2014</v>
      </c>
      <c r="C771" t="s">
        <v>32</v>
      </c>
      <c r="D771" t="s">
        <v>33</v>
      </c>
      <c r="E771" t="s">
        <v>14</v>
      </c>
      <c r="F771">
        <v>0</v>
      </c>
      <c r="G771">
        <v>0</v>
      </c>
      <c r="H771">
        <v>0</v>
      </c>
      <c r="I771">
        <v>10946.51345</v>
      </c>
      <c r="J771">
        <v>3799.5204170000002</v>
      </c>
      <c r="K771">
        <v>0.742336</v>
      </c>
      <c r="M771" t="str">
        <f t="shared" ref="M771:M834" si="25">_xlfn.TEXTJOIN("",FALSE,B771,D771)</f>
        <v>2014Cardboard</v>
      </c>
    </row>
    <row r="772" spans="1:13" x14ac:dyDescent="0.25">
      <c r="A772" t="s">
        <v>62</v>
      </c>
      <c r="B772" t="str">
        <f t="shared" si="24"/>
        <v>2014</v>
      </c>
      <c r="C772" t="s">
        <v>32</v>
      </c>
      <c r="D772" t="s">
        <v>33</v>
      </c>
      <c r="E772" t="s">
        <v>15</v>
      </c>
      <c r="F772">
        <v>69218.14</v>
      </c>
      <c r="G772">
        <v>0</v>
      </c>
      <c r="H772">
        <v>0</v>
      </c>
      <c r="I772">
        <v>10946.51345</v>
      </c>
      <c r="J772">
        <v>37834.896175000002</v>
      </c>
      <c r="K772">
        <v>0.67936399999999997</v>
      </c>
      <c r="M772" t="str">
        <f t="shared" si="25"/>
        <v>2014Cardboard</v>
      </c>
    </row>
    <row r="773" spans="1:13" x14ac:dyDescent="0.25">
      <c r="A773" t="s">
        <v>62</v>
      </c>
      <c r="B773" t="str">
        <f t="shared" si="24"/>
        <v>2014</v>
      </c>
      <c r="C773" t="s">
        <v>32</v>
      </c>
      <c r="D773" t="s">
        <v>46</v>
      </c>
      <c r="E773" t="s">
        <v>13</v>
      </c>
      <c r="F773">
        <v>0</v>
      </c>
      <c r="G773">
        <v>0</v>
      </c>
      <c r="H773">
        <v>0</v>
      </c>
      <c r="I773">
        <v>0</v>
      </c>
      <c r="J773">
        <v>25245.903222000001</v>
      </c>
      <c r="K773">
        <v>0</v>
      </c>
      <c r="M773" t="str">
        <f t="shared" si="25"/>
        <v>2014Liquidpaperboard</v>
      </c>
    </row>
    <row r="774" spans="1:13" x14ac:dyDescent="0.25">
      <c r="A774" t="s">
        <v>62</v>
      </c>
      <c r="B774" t="str">
        <f t="shared" si="24"/>
        <v>2014</v>
      </c>
      <c r="C774" t="s">
        <v>32</v>
      </c>
      <c r="D774" t="s">
        <v>46</v>
      </c>
      <c r="E774" t="s">
        <v>14</v>
      </c>
      <c r="F774">
        <v>0</v>
      </c>
      <c r="G774">
        <v>0</v>
      </c>
      <c r="H774">
        <v>0</v>
      </c>
      <c r="I774">
        <v>0</v>
      </c>
      <c r="J774">
        <v>471.73899599999999</v>
      </c>
      <c r="K774">
        <v>0</v>
      </c>
      <c r="M774" t="str">
        <f t="shared" si="25"/>
        <v>2014Liquidpaperboard</v>
      </c>
    </row>
    <row r="775" spans="1:13" x14ac:dyDescent="0.25">
      <c r="A775" t="s">
        <v>62</v>
      </c>
      <c r="B775" t="str">
        <f t="shared" si="24"/>
        <v>2014</v>
      </c>
      <c r="C775" t="s">
        <v>32</v>
      </c>
      <c r="D775" t="s">
        <v>46</v>
      </c>
      <c r="E775" t="s">
        <v>15</v>
      </c>
      <c r="F775">
        <v>0</v>
      </c>
      <c r="G775">
        <v>0</v>
      </c>
      <c r="H775">
        <v>0</v>
      </c>
      <c r="I775">
        <v>0</v>
      </c>
      <c r="J775">
        <v>28727.009622000001</v>
      </c>
      <c r="K775">
        <v>0</v>
      </c>
      <c r="M775" t="str">
        <f t="shared" si="25"/>
        <v>2014Liquidpaperboard</v>
      </c>
    </row>
    <row r="776" spans="1:13" x14ac:dyDescent="0.25">
      <c r="A776" t="s">
        <v>62</v>
      </c>
      <c r="B776" t="str">
        <f t="shared" si="24"/>
        <v>2014</v>
      </c>
      <c r="C776" t="s">
        <v>32</v>
      </c>
      <c r="D776" t="s">
        <v>34</v>
      </c>
      <c r="E776" t="s">
        <v>13</v>
      </c>
      <c r="F776">
        <v>8990</v>
      </c>
      <c r="G776">
        <v>0</v>
      </c>
      <c r="H776">
        <v>0</v>
      </c>
      <c r="I776">
        <v>103377.0451</v>
      </c>
      <c r="J776">
        <v>0</v>
      </c>
      <c r="K776">
        <v>1</v>
      </c>
      <c r="M776" t="str">
        <f t="shared" si="25"/>
        <v>2014Newsprint and magazines</v>
      </c>
    </row>
    <row r="777" spans="1:13" x14ac:dyDescent="0.25">
      <c r="A777" t="s">
        <v>62</v>
      </c>
      <c r="B777" t="str">
        <f t="shared" si="24"/>
        <v>2014</v>
      </c>
      <c r="C777" t="s">
        <v>32</v>
      </c>
      <c r="D777" t="s">
        <v>34</v>
      </c>
      <c r="E777" t="s">
        <v>14</v>
      </c>
      <c r="F777">
        <v>0</v>
      </c>
      <c r="G777">
        <v>0</v>
      </c>
      <c r="H777">
        <v>0</v>
      </c>
      <c r="I777">
        <v>7384.0746499999996</v>
      </c>
      <c r="J777">
        <v>0</v>
      </c>
      <c r="K777">
        <v>1</v>
      </c>
      <c r="M777" t="str">
        <f t="shared" si="25"/>
        <v>2014Newsprint and magazines</v>
      </c>
    </row>
    <row r="778" spans="1:13" x14ac:dyDescent="0.25">
      <c r="A778" t="s">
        <v>62</v>
      </c>
      <c r="B778" t="str">
        <f t="shared" si="24"/>
        <v>2014</v>
      </c>
      <c r="C778" t="s">
        <v>32</v>
      </c>
      <c r="D778" t="s">
        <v>34</v>
      </c>
      <c r="E778" t="s">
        <v>15</v>
      </c>
      <c r="F778">
        <v>14753</v>
      </c>
      <c r="G778">
        <v>0</v>
      </c>
      <c r="H778">
        <v>0</v>
      </c>
      <c r="I778">
        <v>36920.373249999997</v>
      </c>
      <c r="J778">
        <v>0</v>
      </c>
      <c r="K778">
        <v>1</v>
      </c>
      <c r="M778" t="str">
        <f t="shared" si="25"/>
        <v>2014Newsprint and magazines</v>
      </c>
    </row>
    <row r="779" spans="1:13" x14ac:dyDescent="0.25">
      <c r="A779" t="s">
        <v>62</v>
      </c>
      <c r="B779" t="str">
        <f t="shared" si="24"/>
        <v>2014</v>
      </c>
      <c r="C779" t="s">
        <v>32</v>
      </c>
      <c r="D779" t="s">
        <v>35</v>
      </c>
      <c r="E779" t="s">
        <v>13</v>
      </c>
      <c r="F779">
        <v>120600</v>
      </c>
      <c r="G779">
        <v>0</v>
      </c>
      <c r="H779">
        <v>0</v>
      </c>
      <c r="I779">
        <v>141817.43445599999</v>
      </c>
      <c r="J779">
        <v>75366.930034000005</v>
      </c>
      <c r="K779">
        <v>0.77687799999999996</v>
      </c>
      <c r="M779" t="str">
        <f t="shared" si="25"/>
        <v>2014Other paper</v>
      </c>
    </row>
    <row r="780" spans="1:13" x14ac:dyDescent="0.25">
      <c r="A780" t="s">
        <v>62</v>
      </c>
      <c r="B780" t="str">
        <f t="shared" si="24"/>
        <v>2014</v>
      </c>
      <c r="C780" t="s">
        <v>32</v>
      </c>
      <c r="D780" t="s">
        <v>35</v>
      </c>
      <c r="E780" t="s">
        <v>14</v>
      </c>
      <c r="F780">
        <v>0</v>
      </c>
      <c r="G780">
        <v>0</v>
      </c>
      <c r="H780">
        <v>0</v>
      </c>
      <c r="I780">
        <v>27.987279000000001</v>
      </c>
      <c r="J780">
        <v>1438.9102820000001</v>
      </c>
      <c r="K780">
        <v>1.9078999999999999E-2</v>
      </c>
      <c r="M780" t="str">
        <f t="shared" si="25"/>
        <v>2014Other paper</v>
      </c>
    </row>
    <row r="781" spans="1:13" x14ac:dyDescent="0.25">
      <c r="A781" t="s">
        <v>62</v>
      </c>
      <c r="B781" t="str">
        <f t="shared" si="24"/>
        <v>2014</v>
      </c>
      <c r="C781" t="s">
        <v>32</v>
      </c>
      <c r="D781" t="s">
        <v>35</v>
      </c>
      <c r="E781" t="s">
        <v>15</v>
      </c>
      <c r="F781">
        <v>2526</v>
      </c>
      <c r="G781">
        <v>0</v>
      </c>
      <c r="H781">
        <v>0</v>
      </c>
      <c r="I781">
        <v>74198.327265</v>
      </c>
      <c r="J781">
        <v>129266.92081900001</v>
      </c>
      <c r="K781">
        <v>0.37246400000000002</v>
      </c>
      <c r="M781" t="str">
        <f t="shared" si="25"/>
        <v>2014Other paper</v>
      </c>
    </row>
    <row r="782" spans="1:13" x14ac:dyDescent="0.25">
      <c r="A782" t="s">
        <v>62</v>
      </c>
      <c r="B782" t="str">
        <f t="shared" si="24"/>
        <v>2014</v>
      </c>
      <c r="C782" t="s">
        <v>32</v>
      </c>
      <c r="D782" t="s">
        <v>36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72460.230920000002</v>
      </c>
      <c r="K782">
        <v>0</v>
      </c>
      <c r="M782" t="str">
        <f t="shared" si="25"/>
        <v>2014Printing and writing paper</v>
      </c>
    </row>
    <row r="783" spans="1:13" x14ac:dyDescent="0.25">
      <c r="A783" t="s">
        <v>62</v>
      </c>
      <c r="B783" t="str">
        <f t="shared" si="24"/>
        <v>2014</v>
      </c>
      <c r="C783" t="s">
        <v>32</v>
      </c>
      <c r="D783" t="s">
        <v>36</v>
      </c>
      <c r="E783" t="s">
        <v>14</v>
      </c>
      <c r="F783">
        <v>0</v>
      </c>
      <c r="G783">
        <v>0</v>
      </c>
      <c r="H783">
        <v>0</v>
      </c>
      <c r="I783">
        <v>0</v>
      </c>
      <c r="J783">
        <v>1470.270037</v>
      </c>
      <c r="K783">
        <v>0</v>
      </c>
      <c r="M783" t="str">
        <f t="shared" si="25"/>
        <v>2014Printing and writing paper</v>
      </c>
    </row>
    <row r="784" spans="1:13" x14ac:dyDescent="0.25">
      <c r="A784" t="s">
        <v>62</v>
      </c>
      <c r="B784" t="str">
        <f t="shared" si="24"/>
        <v>2014</v>
      </c>
      <c r="C784" t="s">
        <v>32</v>
      </c>
      <c r="D784" t="s">
        <v>36</v>
      </c>
      <c r="E784" t="s">
        <v>15</v>
      </c>
      <c r="F784">
        <v>0</v>
      </c>
      <c r="G784">
        <v>0</v>
      </c>
      <c r="H784">
        <v>0</v>
      </c>
      <c r="I784">
        <v>0</v>
      </c>
      <c r="J784">
        <v>86296.194059999994</v>
      </c>
      <c r="K784">
        <v>0</v>
      </c>
      <c r="M784" t="str">
        <f t="shared" si="25"/>
        <v>2014Printing and writing paper</v>
      </c>
    </row>
    <row r="785" spans="1:13" x14ac:dyDescent="0.25">
      <c r="A785" t="s">
        <v>62</v>
      </c>
      <c r="B785" t="str">
        <f t="shared" si="24"/>
        <v>2014</v>
      </c>
      <c r="C785" t="s">
        <v>49</v>
      </c>
      <c r="D785" t="s">
        <v>50</v>
      </c>
      <c r="E785" t="s">
        <v>13</v>
      </c>
      <c r="F785">
        <v>4359.877606</v>
      </c>
      <c r="G785">
        <v>0</v>
      </c>
      <c r="H785">
        <v>275.51401248206997</v>
      </c>
      <c r="I785">
        <v>5876.4598040000001</v>
      </c>
      <c r="J785">
        <v>48043.282763000003</v>
      </c>
      <c r="K785">
        <v>0.17952000000000001</v>
      </c>
      <c r="M785" t="str">
        <f t="shared" si="25"/>
        <v>2014HDPE (2)</v>
      </c>
    </row>
    <row r="786" spans="1:13" x14ac:dyDescent="0.25">
      <c r="A786" t="s">
        <v>62</v>
      </c>
      <c r="B786" t="str">
        <f t="shared" si="24"/>
        <v>2014</v>
      </c>
      <c r="C786" t="s">
        <v>49</v>
      </c>
      <c r="D786" t="s">
        <v>50</v>
      </c>
      <c r="E786" t="s">
        <v>14</v>
      </c>
      <c r="F786">
        <v>615.48378200000002</v>
      </c>
      <c r="G786">
        <v>0</v>
      </c>
      <c r="H786">
        <v>42.781389834693002</v>
      </c>
      <c r="I786">
        <v>973.99886300000003</v>
      </c>
      <c r="J786">
        <v>3845.5970969999998</v>
      </c>
      <c r="K786">
        <v>0.29797400000000002</v>
      </c>
      <c r="M786" t="str">
        <f t="shared" si="25"/>
        <v>2014HDPE (2)</v>
      </c>
    </row>
    <row r="787" spans="1:13" x14ac:dyDescent="0.25">
      <c r="A787" t="s">
        <v>62</v>
      </c>
      <c r="B787" t="str">
        <f t="shared" si="24"/>
        <v>2014</v>
      </c>
      <c r="C787" t="s">
        <v>49</v>
      </c>
      <c r="D787" t="s">
        <v>50</v>
      </c>
      <c r="E787" t="s">
        <v>15</v>
      </c>
      <c r="F787">
        <v>7931.585658</v>
      </c>
      <c r="G787">
        <v>0</v>
      </c>
      <c r="H787">
        <v>902.94764853069501</v>
      </c>
      <c r="I787">
        <v>25616.170084000001</v>
      </c>
      <c r="J787">
        <v>73537.211951999998</v>
      </c>
      <c r="K787">
        <v>0.319023</v>
      </c>
      <c r="M787" t="str">
        <f t="shared" si="25"/>
        <v>2014HDPE (2)</v>
      </c>
    </row>
    <row r="788" spans="1:13" x14ac:dyDescent="0.25">
      <c r="A788" t="s">
        <v>62</v>
      </c>
      <c r="B788" t="str">
        <f t="shared" si="24"/>
        <v>2014</v>
      </c>
      <c r="C788" t="s">
        <v>49</v>
      </c>
      <c r="D788" t="s">
        <v>51</v>
      </c>
      <c r="E788" t="s">
        <v>13</v>
      </c>
      <c r="F788">
        <v>8164.0268880000003</v>
      </c>
      <c r="G788">
        <v>0</v>
      </c>
      <c r="H788">
        <v>194.961336663163</v>
      </c>
      <c r="I788">
        <v>6691.0759500000004</v>
      </c>
      <c r="J788">
        <v>35982.207590999999</v>
      </c>
      <c r="K788">
        <v>0.29491200000000001</v>
      </c>
      <c r="M788" t="str">
        <f t="shared" si="25"/>
        <v>2014LDPE (4)</v>
      </c>
    </row>
    <row r="789" spans="1:13" x14ac:dyDescent="0.25">
      <c r="A789" t="s">
        <v>62</v>
      </c>
      <c r="B789" t="str">
        <f t="shared" si="24"/>
        <v>2014</v>
      </c>
      <c r="C789" t="s">
        <v>49</v>
      </c>
      <c r="D789" t="s">
        <v>51</v>
      </c>
      <c r="E789" t="s">
        <v>14</v>
      </c>
      <c r="F789">
        <v>65.547736999999998</v>
      </c>
      <c r="G789">
        <v>0</v>
      </c>
      <c r="H789">
        <v>0.86026158967791799</v>
      </c>
      <c r="I789">
        <v>0</v>
      </c>
      <c r="J789">
        <v>2880.1752320000001</v>
      </c>
      <c r="K789">
        <v>2.2537000000000001E-2</v>
      </c>
      <c r="M789" t="str">
        <f t="shared" si="25"/>
        <v>2014LDPE (4)</v>
      </c>
    </row>
    <row r="790" spans="1:13" x14ac:dyDescent="0.25">
      <c r="A790" t="s">
        <v>62</v>
      </c>
      <c r="B790" t="str">
        <f t="shared" si="24"/>
        <v>2014</v>
      </c>
      <c r="C790" t="s">
        <v>49</v>
      </c>
      <c r="D790" t="s">
        <v>51</v>
      </c>
      <c r="E790" t="s">
        <v>15</v>
      </c>
      <c r="F790">
        <v>14103.948280000001</v>
      </c>
      <c r="G790">
        <v>0</v>
      </c>
      <c r="H790">
        <v>214.374706597044</v>
      </c>
      <c r="I790">
        <v>2230.3586500000001</v>
      </c>
      <c r="J790">
        <v>35075.594283999999</v>
      </c>
      <c r="K790">
        <v>0.32056000000000001</v>
      </c>
      <c r="M790" t="str">
        <f t="shared" si="25"/>
        <v>2014LDPE (4)</v>
      </c>
    </row>
    <row r="791" spans="1:13" x14ac:dyDescent="0.25">
      <c r="A791" t="s">
        <v>62</v>
      </c>
      <c r="B791" t="str">
        <f t="shared" si="24"/>
        <v>2014</v>
      </c>
      <c r="C791" t="s">
        <v>49</v>
      </c>
      <c r="D791" t="s">
        <v>52</v>
      </c>
      <c r="E791" t="s">
        <v>13</v>
      </c>
      <c r="F791">
        <v>4787.701196</v>
      </c>
      <c r="G791">
        <v>0</v>
      </c>
      <c r="H791">
        <v>0</v>
      </c>
      <c r="I791">
        <v>1988.17985</v>
      </c>
      <c r="J791">
        <v>26995.498746000001</v>
      </c>
      <c r="K791">
        <v>0.20063900000000001</v>
      </c>
      <c r="M791" t="str">
        <f t="shared" si="25"/>
        <v>2014Other plastics (7)</v>
      </c>
    </row>
    <row r="792" spans="1:13" x14ac:dyDescent="0.25">
      <c r="A792" t="s">
        <v>62</v>
      </c>
      <c r="B792" t="str">
        <f t="shared" si="24"/>
        <v>2014</v>
      </c>
      <c r="C792" t="s">
        <v>49</v>
      </c>
      <c r="D792" t="s">
        <v>52</v>
      </c>
      <c r="E792" t="s">
        <v>14</v>
      </c>
      <c r="F792">
        <v>17.640771000000001</v>
      </c>
      <c r="G792">
        <v>0</v>
      </c>
      <c r="H792">
        <v>0</v>
      </c>
      <c r="I792">
        <v>0</v>
      </c>
      <c r="J792">
        <v>2061.968265</v>
      </c>
      <c r="K792">
        <v>8.482E-3</v>
      </c>
      <c r="M792" t="str">
        <f t="shared" si="25"/>
        <v>2014Other plastics (7)</v>
      </c>
    </row>
    <row r="793" spans="1:13" x14ac:dyDescent="0.25">
      <c r="A793" t="s">
        <v>62</v>
      </c>
      <c r="B793" t="str">
        <f t="shared" si="24"/>
        <v>2014</v>
      </c>
      <c r="C793" t="s">
        <v>49</v>
      </c>
      <c r="D793" t="s">
        <v>52</v>
      </c>
      <c r="E793" t="s">
        <v>15</v>
      </c>
      <c r="F793">
        <v>2143.3225830000001</v>
      </c>
      <c r="G793">
        <v>0</v>
      </c>
      <c r="H793">
        <v>0</v>
      </c>
      <c r="I793">
        <v>44.428600000000003</v>
      </c>
      <c r="J793">
        <v>86722.400859999994</v>
      </c>
      <c r="K793">
        <v>2.4605999999999999E-2</v>
      </c>
      <c r="M793" t="str">
        <f t="shared" si="25"/>
        <v>2014Other plastics (7)</v>
      </c>
    </row>
    <row r="794" spans="1:13" x14ac:dyDescent="0.25">
      <c r="A794" t="s">
        <v>62</v>
      </c>
      <c r="B794" t="str">
        <f t="shared" si="24"/>
        <v>2014</v>
      </c>
      <c r="C794" t="s">
        <v>49</v>
      </c>
      <c r="D794" t="s">
        <v>53</v>
      </c>
      <c r="E794" t="s">
        <v>13</v>
      </c>
      <c r="F794">
        <v>414.295661</v>
      </c>
      <c r="G794">
        <v>0</v>
      </c>
      <c r="H794">
        <v>2.2528184057362899</v>
      </c>
      <c r="I794">
        <v>1844.9991950000001</v>
      </c>
      <c r="J794">
        <v>19900.774031000001</v>
      </c>
      <c r="K794">
        <v>0.102044</v>
      </c>
      <c r="M794" t="str">
        <f t="shared" si="25"/>
        <v>2014PET (1)</v>
      </c>
    </row>
    <row r="795" spans="1:13" x14ac:dyDescent="0.25">
      <c r="A795" t="s">
        <v>62</v>
      </c>
      <c r="B795" t="str">
        <f t="shared" si="24"/>
        <v>2014</v>
      </c>
      <c r="C795" t="s">
        <v>49</v>
      </c>
      <c r="D795" t="s">
        <v>53</v>
      </c>
      <c r="E795" t="s">
        <v>14</v>
      </c>
      <c r="F795">
        <v>67.574742999999998</v>
      </c>
      <c r="G795">
        <v>0</v>
      </c>
      <c r="H795">
        <v>6.7381034763368E-2</v>
      </c>
      <c r="I795">
        <v>0</v>
      </c>
      <c r="J795">
        <v>1592.9460779999999</v>
      </c>
      <c r="K795">
        <v>4.0732999999999998E-2</v>
      </c>
      <c r="M795" t="str">
        <f t="shared" si="25"/>
        <v>2014PET (1)</v>
      </c>
    </row>
    <row r="796" spans="1:13" x14ac:dyDescent="0.25">
      <c r="A796" t="s">
        <v>62</v>
      </c>
      <c r="B796" t="str">
        <f t="shared" si="24"/>
        <v>2014</v>
      </c>
      <c r="C796" t="s">
        <v>49</v>
      </c>
      <c r="D796" t="s">
        <v>53</v>
      </c>
      <c r="E796" t="s">
        <v>15</v>
      </c>
      <c r="F796">
        <v>0</v>
      </c>
      <c r="G796">
        <v>0</v>
      </c>
      <c r="H796">
        <v>26.789970051025801</v>
      </c>
      <c r="I796">
        <v>29888.986955</v>
      </c>
      <c r="J796">
        <v>46048.945198000001</v>
      </c>
      <c r="K796">
        <v>0.39381100000000002</v>
      </c>
      <c r="M796" t="str">
        <f t="shared" si="25"/>
        <v>2014PET (1)</v>
      </c>
    </row>
    <row r="797" spans="1:13" x14ac:dyDescent="0.25">
      <c r="A797" t="s">
        <v>62</v>
      </c>
      <c r="B797" t="str">
        <f t="shared" si="24"/>
        <v>2014</v>
      </c>
      <c r="C797" t="s">
        <v>49</v>
      </c>
      <c r="D797" t="s">
        <v>54</v>
      </c>
      <c r="E797" t="s">
        <v>13</v>
      </c>
      <c r="F797">
        <v>6020.8830470000003</v>
      </c>
      <c r="G797">
        <v>0</v>
      </c>
      <c r="H797">
        <v>201.794858783075</v>
      </c>
      <c r="I797">
        <v>6711.9732720000002</v>
      </c>
      <c r="J797">
        <v>38595.440544999998</v>
      </c>
      <c r="K797">
        <v>0.25101099999999998</v>
      </c>
      <c r="M797" t="str">
        <f t="shared" si="25"/>
        <v>2014PP (5)</v>
      </c>
    </row>
    <row r="798" spans="1:13" x14ac:dyDescent="0.25">
      <c r="A798" t="s">
        <v>62</v>
      </c>
      <c r="B798" t="str">
        <f t="shared" si="24"/>
        <v>2014</v>
      </c>
      <c r="C798" t="s">
        <v>49</v>
      </c>
      <c r="D798" t="s">
        <v>54</v>
      </c>
      <c r="E798" t="s">
        <v>14</v>
      </c>
      <c r="F798">
        <v>44.526471999999998</v>
      </c>
      <c r="G798">
        <v>0</v>
      </c>
      <c r="H798">
        <v>0.70567143803110799</v>
      </c>
      <c r="I798">
        <v>0</v>
      </c>
      <c r="J798">
        <v>3089.3499689999999</v>
      </c>
      <c r="K798">
        <v>1.443E-2</v>
      </c>
      <c r="M798" t="str">
        <f t="shared" si="25"/>
        <v>2014PP (5)</v>
      </c>
    </row>
    <row r="799" spans="1:13" x14ac:dyDescent="0.25">
      <c r="A799" t="s">
        <v>62</v>
      </c>
      <c r="B799" t="str">
        <f t="shared" si="24"/>
        <v>2014</v>
      </c>
      <c r="C799" t="s">
        <v>49</v>
      </c>
      <c r="D799" t="s">
        <v>54</v>
      </c>
      <c r="E799" t="s">
        <v>15</v>
      </c>
      <c r="F799">
        <v>11881.786227000001</v>
      </c>
      <c r="G799">
        <v>0</v>
      </c>
      <c r="H799">
        <v>240.32899553739401</v>
      </c>
      <c r="I799">
        <v>3282.4978780000001</v>
      </c>
      <c r="J799">
        <v>37622.983813999999</v>
      </c>
      <c r="K799">
        <v>0.29050100000000001</v>
      </c>
      <c r="M799" t="str">
        <f t="shared" si="25"/>
        <v>2014PP (5)</v>
      </c>
    </row>
    <row r="800" spans="1:13" x14ac:dyDescent="0.25">
      <c r="A800" t="s">
        <v>62</v>
      </c>
      <c r="B800" t="str">
        <f t="shared" si="24"/>
        <v>2014</v>
      </c>
      <c r="C800" t="s">
        <v>49</v>
      </c>
      <c r="D800" t="s">
        <v>55</v>
      </c>
      <c r="E800" t="s">
        <v>13</v>
      </c>
      <c r="F800">
        <v>641.54224999999997</v>
      </c>
      <c r="G800">
        <v>0</v>
      </c>
      <c r="H800">
        <v>187.12034338006501</v>
      </c>
      <c r="I800">
        <v>733.76147600000002</v>
      </c>
      <c r="J800">
        <v>10050.895974999999</v>
      </c>
      <c r="K800">
        <v>0.13453699999999999</v>
      </c>
      <c r="M800" t="str">
        <f t="shared" si="25"/>
        <v>2014PS (6)</v>
      </c>
    </row>
    <row r="801" spans="1:13" x14ac:dyDescent="0.25">
      <c r="A801" t="s">
        <v>62</v>
      </c>
      <c r="B801" t="str">
        <f t="shared" si="24"/>
        <v>2014</v>
      </c>
      <c r="C801" t="s">
        <v>49</v>
      </c>
      <c r="D801" t="s">
        <v>55</v>
      </c>
      <c r="E801" t="s">
        <v>14</v>
      </c>
      <c r="F801">
        <v>164.39118999999999</v>
      </c>
      <c r="G801">
        <v>0</v>
      </c>
      <c r="H801">
        <v>58.7997384402276</v>
      </c>
      <c r="I801">
        <v>279.52818100000002</v>
      </c>
      <c r="J801">
        <v>804.51822100000004</v>
      </c>
      <c r="K801">
        <v>0.38456600000000002</v>
      </c>
      <c r="M801" t="str">
        <f t="shared" si="25"/>
        <v>2014PS (6)</v>
      </c>
    </row>
    <row r="802" spans="1:13" x14ac:dyDescent="0.25">
      <c r="A802" t="s">
        <v>62</v>
      </c>
      <c r="B802" t="str">
        <f t="shared" si="24"/>
        <v>2014</v>
      </c>
      <c r="C802" t="s">
        <v>49</v>
      </c>
      <c r="D802" t="s">
        <v>55</v>
      </c>
      <c r="E802" t="s">
        <v>15</v>
      </c>
      <c r="F802">
        <v>1220.6400799999999</v>
      </c>
      <c r="G802">
        <v>0</v>
      </c>
      <c r="H802">
        <v>147.07991817970699</v>
      </c>
      <c r="I802">
        <v>1222.9357930000001</v>
      </c>
      <c r="J802">
        <v>9797.6520349999992</v>
      </c>
      <c r="K802">
        <v>0.209121</v>
      </c>
      <c r="M802" t="str">
        <f t="shared" si="25"/>
        <v>2014PS (6)</v>
      </c>
    </row>
    <row r="803" spans="1:13" x14ac:dyDescent="0.25">
      <c r="A803" t="s">
        <v>62</v>
      </c>
      <c r="B803" t="str">
        <f t="shared" si="24"/>
        <v>2014</v>
      </c>
      <c r="C803" t="s">
        <v>49</v>
      </c>
      <c r="D803" t="s">
        <v>56</v>
      </c>
      <c r="E803" t="s">
        <v>13</v>
      </c>
      <c r="F803">
        <v>785.76704500000005</v>
      </c>
      <c r="G803">
        <v>0</v>
      </c>
      <c r="H803">
        <v>0</v>
      </c>
      <c r="I803">
        <v>1294.9748999999999</v>
      </c>
      <c r="J803">
        <v>25328.257859000001</v>
      </c>
      <c r="K803">
        <v>7.5913999999999995E-2</v>
      </c>
      <c r="M803" t="str">
        <f t="shared" si="25"/>
        <v>2014PVC (3)</v>
      </c>
    </row>
    <row r="804" spans="1:13" x14ac:dyDescent="0.25">
      <c r="A804" t="s">
        <v>62</v>
      </c>
      <c r="B804" t="str">
        <f t="shared" si="24"/>
        <v>2014</v>
      </c>
      <c r="C804" t="s">
        <v>49</v>
      </c>
      <c r="D804" t="s">
        <v>56</v>
      </c>
      <c r="E804" t="s">
        <v>14</v>
      </c>
      <c r="F804">
        <v>86.632003999999995</v>
      </c>
      <c r="G804">
        <v>0</v>
      </c>
      <c r="H804">
        <v>0</v>
      </c>
      <c r="I804">
        <v>143.8861</v>
      </c>
      <c r="J804">
        <v>2027.3859179999999</v>
      </c>
      <c r="K804">
        <v>0.102093</v>
      </c>
      <c r="M804" t="str">
        <f t="shared" si="25"/>
        <v>2014PVC (3)</v>
      </c>
    </row>
    <row r="805" spans="1:13" x14ac:dyDescent="0.25">
      <c r="A805" t="s">
        <v>62</v>
      </c>
      <c r="B805" t="str">
        <f t="shared" si="24"/>
        <v>2014</v>
      </c>
      <c r="C805" t="s">
        <v>49</v>
      </c>
      <c r="D805" t="s">
        <v>56</v>
      </c>
      <c r="E805" t="s">
        <v>15</v>
      </c>
      <c r="F805">
        <v>586.03635599999996</v>
      </c>
      <c r="G805">
        <v>0</v>
      </c>
      <c r="H805">
        <v>0</v>
      </c>
      <c r="I805">
        <v>647.48744999999997</v>
      </c>
      <c r="J805">
        <v>24690.083127999998</v>
      </c>
      <c r="K805">
        <v>4.7583E-2</v>
      </c>
      <c r="M805" t="str">
        <f t="shared" si="25"/>
        <v>2014PVC (3)</v>
      </c>
    </row>
    <row r="806" spans="1:13" x14ac:dyDescent="0.25">
      <c r="A806" t="s">
        <v>62</v>
      </c>
      <c r="B806" t="str">
        <f t="shared" si="24"/>
        <v>2014</v>
      </c>
      <c r="C806" t="s">
        <v>37</v>
      </c>
      <c r="D806" t="s">
        <v>38</v>
      </c>
      <c r="E806" t="s">
        <v>13</v>
      </c>
      <c r="F806">
        <v>0</v>
      </c>
      <c r="G806">
        <v>0</v>
      </c>
      <c r="H806">
        <v>0</v>
      </c>
      <c r="I806">
        <v>0</v>
      </c>
      <c r="J806">
        <v>33728.839374000003</v>
      </c>
      <c r="K806">
        <v>0</v>
      </c>
      <c r="M806" t="str">
        <f t="shared" si="25"/>
        <v>2014Clothing</v>
      </c>
    </row>
    <row r="807" spans="1:13" x14ac:dyDescent="0.25">
      <c r="A807" t="s">
        <v>62</v>
      </c>
      <c r="B807" t="str">
        <f t="shared" si="24"/>
        <v>2014</v>
      </c>
      <c r="C807" t="s">
        <v>37</v>
      </c>
      <c r="D807" t="s">
        <v>38</v>
      </c>
      <c r="E807" t="s">
        <v>14</v>
      </c>
      <c r="F807">
        <v>0</v>
      </c>
      <c r="G807">
        <v>0</v>
      </c>
      <c r="H807">
        <v>0</v>
      </c>
      <c r="I807">
        <v>0</v>
      </c>
      <c r="J807">
        <v>3257.1457829999999</v>
      </c>
      <c r="K807">
        <v>0</v>
      </c>
      <c r="M807" t="str">
        <f t="shared" si="25"/>
        <v>2014Clothing</v>
      </c>
    </row>
    <row r="808" spans="1:13" x14ac:dyDescent="0.25">
      <c r="A808" t="s">
        <v>62</v>
      </c>
      <c r="B808" t="str">
        <f t="shared" si="24"/>
        <v>2014</v>
      </c>
      <c r="C808" t="s">
        <v>37</v>
      </c>
      <c r="D808" t="s">
        <v>38</v>
      </c>
      <c r="E808" t="s">
        <v>15</v>
      </c>
      <c r="F808">
        <v>0</v>
      </c>
      <c r="G808">
        <v>0</v>
      </c>
      <c r="H808">
        <v>0</v>
      </c>
      <c r="I808">
        <v>0</v>
      </c>
      <c r="J808">
        <v>64079.189916000003</v>
      </c>
      <c r="K808">
        <v>0</v>
      </c>
      <c r="M808" t="str">
        <f t="shared" si="25"/>
        <v>2014Clothing</v>
      </c>
    </row>
    <row r="809" spans="1:13" x14ac:dyDescent="0.25">
      <c r="A809" t="s">
        <v>62</v>
      </c>
      <c r="B809" t="str">
        <f t="shared" si="24"/>
        <v>2014</v>
      </c>
      <c r="C809" t="s">
        <v>37</v>
      </c>
      <c r="D809" t="s">
        <v>39</v>
      </c>
      <c r="E809" t="s">
        <v>13</v>
      </c>
      <c r="F809">
        <v>0</v>
      </c>
      <c r="G809">
        <v>0</v>
      </c>
      <c r="H809">
        <v>0</v>
      </c>
      <c r="I809">
        <v>791.042011</v>
      </c>
      <c r="J809">
        <v>51806.823332</v>
      </c>
      <c r="K809">
        <v>1.5039E-2</v>
      </c>
      <c r="M809" t="str">
        <f t="shared" si="25"/>
        <v>2014Other textiles</v>
      </c>
    </row>
    <row r="810" spans="1:13" x14ac:dyDescent="0.25">
      <c r="A810" t="s">
        <v>62</v>
      </c>
      <c r="B810" t="str">
        <f t="shared" si="24"/>
        <v>2014</v>
      </c>
      <c r="C810" t="s">
        <v>37</v>
      </c>
      <c r="D810" t="s">
        <v>39</v>
      </c>
      <c r="E810" t="s">
        <v>14</v>
      </c>
      <c r="F810">
        <v>0</v>
      </c>
      <c r="G810">
        <v>0</v>
      </c>
      <c r="H810">
        <v>0</v>
      </c>
      <c r="I810">
        <v>0</v>
      </c>
      <c r="J810">
        <v>5805.7639040000004</v>
      </c>
      <c r="K810">
        <v>0</v>
      </c>
      <c r="M810" t="str">
        <f t="shared" si="25"/>
        <v>2014Other textiles</v>
      </c>
    </row>
    <row r="811" spans="1:13" x14ac:dyDescent="0.25">
      <c r="A811" t="s">
        <v>62</v>
      </c>
      <c r="B811" t="str">
        <f t="shared" si="24"/>
        <v>2014</v>
      </c>
      <c r="C811" t="s">
        <v>37</v>
      </c>
      <c r="D811" t="s">
        <v>39</v>
      </c>
      <c r="E811" t="s">
        <v>15</v>
      </c>
      <c r="F811">
        <v>1742.8</v>
      </c>
      <c r="G811">
        <v>0</v>
      </c>
      <c r="H811">
        <v>0</v>
      </c>
      <c r="I811">
        <v>11.568989</v>
      </c>
      <c r="J811">
        <v>20982.881233</v>
      </c>
      <c r="K811">
        <v>7.7158000000000004E-2</v>
      </c>
      <c r="M811" t="str">
        <f t="shared" si="25"/>
        <v>2014Other textiles</v>
      </c>
    </row>
    <row r="812" spans="1:13" x14ac:dyDescent="0.25">
      <c r="A812" t="s">
        <v>62</v>
      </c>
      <c r="B812" t="str">
        <f t="shared" si="24"/>
        <v>2014</v>
      </c>
      <c r="C812" t="s">
        <v>40</v>
      </c>
      <c r="D812" t="s">
        <v>47</v>
      </c>
      <c r="E812" t="s">
        <v>13</v>
      </c>
      <c r="F812">
        <v>0</v>
      </c>
      <c r="G812">
        <v>0</v>
      </c>
      <c r="H812">
        <v>0</v>
      </c>
      <c r="I812">
        <v>4545.8549999999996</v>
      </c>
      <c r="J812">
        <v>0</v>
      </c>
      <c r="K812">
        <v>1</v>
      </c>
      <c r="M812" t="str">
        <f t="shared" si="25"/>
        <v>2014Offroad tyres</v>
      </c>
    </row>
    <row r="813" spans="1:13" x14ac:dyDescent="0.25">
      <c r="A813" t="s">
        <v>62</v>
      </c>
      <c r="B813" t="str">
        <f t="shared" si="24"/>
        <v>2014</v>
      </c>
      <c r="C813" t="s">
        <v>40</v>
      </c>
      <c r="D813" t="s">
        <v>47</v>
      </c>
      <c r="E813" t="s">
        <v>14</v>
      </c>
      <c r="F813">
        <v>0</v>
      </c>
      <c r="G813">
        <v>0</v>
      </c>
      <c r="H813">
        <v>0</v>
      </c>
      <c r="I813">
        <v>0</v>
      </c>
      <c r="J813">
        <v>0</v>
      </c>
      <c r="M813" t="str">
        <f t="shared" si="25"/>
        <v>2014Offroad tyres</v>
      </c>
    </row>
    <row r="814" spans="1:13" x14ac:dyDescent="0.25">
      <c r="A814" t="s">
        <v>62</v>
      </c>
      <c r="B814" t="str">
        <f t="shared" si="24"/>
        <v>2014</v>
      </c>
      <c r="C814" t="s">
        <v>40</v>
      </c>
      <c r="D814" t="s">
        <v>47</v>
      </c>
      <c r="E814" t="s">
        <v>15</v>
      </c>
      <c r="F814">
        <v>0</v>
      </c>
      <c r="G814">
        <v>0</v>
      </c>
      <c r="H814">
        <v>0</v>
      </c>
      <c r="I814">
        <v>0</v>
      </c>
      <c r="J814">
        <v>0</v>
      </c>
      <c r="M814" t="str">
        <f t="shared" si="25"/>
        <v>2014Offroad tyres</v>
      </c>
    </row>
    <row r="815" spans="1:13" x14ac:dyDescent="0.25">
      <c r="A815" t="s">
        <v>62</v>
      </c>
      <c r="B815" t="str">
        <f t="shared" si="24"/>
        <v>2014</v>
      </c>
      <c r="C815" t="s">
        <v>40</v>
      </c>
      <c r="D815" t="s">
        <v>41</v>
      </c>
      <c r="E815" t="s">
        <v>13</v>
      </c>
      <c r="F815">
        <v>7718</v>
      </c>
      <c r="G815">
        <v>0</v>
      </c>
      <c r="H815">
        <v>0</v>
      </c>
      <c r="I815">
        <v>24414.202679999999</v>
      </c>
      <c r="J815">
        <v>7253.4604600000002</v>
      </c>
      <c r="K815">
        <v>0.81583499999999998</v>
      </c>
      <c r="M815" t="str">
        <f t="shared" si="25"/>
        <v>2014Other rubber</v>
      </c>
    </row>
    <row r="816" spans="1:13" x14ac:dyDescent="0.25">
      <c r="A816" t="s">
        <v>62</v>
      </c>
      <c r="B816" t="str">
        <f t="shared" si="24"/>
        <v>2014</v>
      </c>
      <c r="C816" t="s">
        <v>40</v>
      </c>
      <c r="D816" t="s">
        <v>41</v>
      </c>
      <c r="E816" t="s">
        <v>14</v>
      </c>
      <c r="F816">
        <v>0</v>
      </c>
      <c r="G816">
        <v>0</v>
      </c>
      <c r="H816">
        <v>0</v>
      </c>
      <c r="I816">
        <v>0</v>
      </c>
      <c r="J816">
        <v>157.695875</v>
      </c>
      <c r="K816">
        <v>0</v>
      </c>
      <c r="M816" t="str">
        <f t="shared" si="25"/>
        <v>2014Other rubber</v>
      </c>
    </row>
    <row r="817" spans="1:13" x14ac:dyDescent="0.25">
      <c r="A817" t="s">
        <v>62</v>
      </c>
      <c r="B817" t="str">
        <f t="shared" si="24"/>
        <v>2014</v>
      </c>
      <c r="C817" t="s">
        <v>40</v>
      </c>
      <c r="D817" t="s">
        <v>41</v>
      </c>
      <c r="E817" t="s">
        <v>15</v>
      </c>
      <c r="F817">
        <v>0</v>
      </c>
      <c r="G817">
        <v>0</v>
      </c>
      <c r="H817">
        <v>0</v>
      </c>
      <c r="I817">
        <v>2953.63832</v>
      </c>
      <c r="J817">
        <v>2517.4777589999999</v>
      </c>
      <c r="K817">
        <v>0.53986000000000001</v>
      </c>
      <c r="M817" t="str">
        <f t="shared" si="25"/>
        <v>2014Other rubber</v>
      </c>
    </row>
    <row r="818" spans="1:13" x14ac:dyDescent="0.25">
      <c r="A818" t="s">
        <v>62</v>
      </c>
      <c r="B818" t="str">
        <f t="shared" si="24"/>
        <v>2014</v>
      </c>
      <c r="C818" t="s">
        <v>40</v>
      </c>
      <c r="D818" t="s">
        <v>42</v>
      </c>
      <c r="E818" t="s">
        <v>13</v>
      </c>
      <c r="F818">
        <v>19698</v>
      </c>
      <c r="G818">
        <v>0</v>
      </c>
      <c r="H818">
        <v>0</v>
      </c>
      <c r="I818">
        <v>14896.130062</v>
      </c>
      <c r="J818">
        <v>789.55194200000005</v>
      </c>
      <c r="K818">
        <v>0.97768500000000003</v>
      </c>
      <c r="M818" t="str">
        <f t="shared" si="25"/>
        <v>2014Passenger tyres</v>
      </c>
    </row>
    <row r="819" spans="1:13" x14ac:dyDescent="0.25">
      <c r="A819" t="s">
        <v>62</v>
      </c>
      <c r="B819" t="str">
        <f t="shared" si="24"/>
        <v>2014</v>
      </c>
      <c r="C819" t="s">
        <v>40</v>
      </c>
      <c r="D819" t="s">
        <v>42</v>
      </c>
      <c r="E819" t="s">
        <v>14</v>
      </c>
      <c r="F819">
        <v>0</v>
      </c>
      <c r="G819">
        <v>0</v>
      </c>
      <c r="H819">
        <v>0</v>
      </c>
      <c r="I819">
        <v>0</v>
      </c>
      <c r="J819">
        <v>113.100675</v>
      </c>
      <c r="K819">
        <v>0</v>
      </c>
      <c r="M819" t="str">
        <f t="shared" si="25"/>
        <v>2014Passenger tyres</v>
      </c>
    </row>
    <row r="820" spans="1:13" x14ac:dyDescent="0.25">
      <c r="A820" t="s">
        <v>62</v>
      </c>
      <c r="B820" t="str">
        <f t="shared" si="24"/>
        <v>2014</v>
      </c>
      <c r="C820" t="s">
        <v>40</v>
      </c>
      <c r="D820" t="s">
        <v>42</v>
      </c>
      <c r="E820" t="s">
        <v>15</v>
      </c>
      <c r="F820">
        <v>289</v>
      </c>
      <c r="G820">
        <v>0</v>
      </c>
      <c r="H820">
        <v>0</v>
      </c>
      <c r="I820">
        <v>3093.4619379999999</v>
      </c>
      <c r="J820">
        <v>0</v>
      </c>
      <c r="K820">
        <v>1</v>
      </c>
      <c r="M820" t="str">
        <f t="shared" si="25"/>
        <v>2014Passenger tyres</v>
      </c>
    </row>
    <row r="821" spans="1:13" x14ac:dyDescent="0.25">
      <c r="A821" t="s">
        <v>62</v>
      </c>
      <c r="B821" t="str">
        <f t="shared" si="24"/>
        <v>2014</v>
      </c>
      <c r="C821" t="s">
        <v>40</v>
      </c>
      <c r="D821" t="s">
        <v>43</v>
      </c>
      <c r="E821" t="s">
        <v>13</v>
      </c>
      <c r="F821">
        <v>0</v>
      </c>
      <c r="G821">
        <v>0</v>
      </c>
      <c r="H821">
        <v>0</v>
      </c>
      <c r="I821">
        <v>345.53199999999998</v>
      </c>
      <c r="J821">
        <v>0</v>
      </c>
      <c r="K821">
        <v>1</v>
      </c>
      <c r="M821" t="str">
        <f t="shared" si="25"/>
        <v>2014Truck tyres</v>
      </c>
    </row>
    <row r="822" spans="1:13" x14ac:dyDescent="0.25">
      <c r="A822" t="s">
        <v>62</v>
      </c>
      <c r="B822" t="str">
        <f t="shared" si="24"/>
        <v>2014</v>
      </c>
      <c r="C822" t="s">
        <v>40</v>
      </c>
      <c r="D822" t="s">
        <v>43</v>
      </c>
      <c r="E822" t="s">
        <v>14</v>
      </c>
      <c r="F822">
        <v>0</v>
      </c>
      <c r="G822">
        <v>0</v>
      </c>
      <c r="H822">
        <v>0</v>
      </c>
      <c r="I822">
        <v>0</v>
      </c>
      <c r="J822">
        <v>0</v>
      </c>
      <c r="M822" t="str">
        <f t="shared" si="25"/>
        <v>2014Truck tyres</v>
      </c>
    </row>
    <row r="823" spans="1:13" x14ac:dyDescent="0.25">
      <c r="A823" t="s">
        <v>62</v>
      </c>
      <c r="B823" t="str">
        <f t="shared" si="24"/>
        <v>2014</v>
      </c>
      <c r="C823" t="s">
        <v>40</v>
      </c>
      <c r="D823" t="s">
        <v>43</v>
      </c>
      <c r="E823" t="s">
        <v>15</v>
      </c>
      <c r="F823">
        <v>0</v>
      </c>
      <c r="G823">
        <v>0</v>
      </c>
      <c r="H823">
        <v>0</v>
      </c>
      <c r="I823">
        <v>0</v>
      </c>
      <c r="J823">
        <v>0</v>
      </c>
      <c r="M823" t="str">
        <f t="shared" si="25"/>
        <v>2014Truck tyres</v>
      </c>
    </row>
    <row r="824" spans="1:13" x14ac:dyDescent="0.25">
      <c r="A824" t="s">
        <v>63</v>
      </c>
      <c r="B824" t="str">
        <f t="shared" si="24"/>
        <v>2015</v>
      </c>
      <c r="C824" t="s">
        <v>11</v>
      </c>
      <c r="D824" t="s">
        <v>12</v>
      </c>
      <c r="E824" t="s">
        <v>13</v>
      </c>
      <c r="F824">
        <v>0</v>
      </c>
      <c r="G824">
        <v>0</v>
      </c>
      <c r="H824">
        <v>0</v>
      </c>
      <c r="I824">
        <v>0</v>
      </c>
      <c r="J824">
        <v>2808.354167</v>
      </c>
      <c r="K824">
        <v>0</v>
      </c>
      <c r="M824" t="str">
        <f t="shared" si="25"/>
        <v>2015Asphalt</v>
      </c>
    </row>
    <row r="825" spans="1:13" x14ac:dyDescent="0.25">
      <c r="A825" t="s">
        <v>63</v>
      </c>
      <c r="B825" t="str">
        <f t="shared" si="24"/>
        <v>2015</v>
      </c>
      <c r="C825" t="s">
        <v>11</v>
      </c>
      <c r="D825" t="s">
        <v>12</v>
      </c>
      <c r="E825" t="s">
        <v>14</v>
      </c>
      <c r="F825">
        <v>160128</v>
      </c>
      <c r="G825">
        <v>0</v>
      </c>
      <c r="H825">
        <v>0</v>
      </c>
      <c r="I825">
        <v>0</v>
      </c>
      <c r="J825">
        <v>902.44635700000003</v>
      </c>
      <c r="K825">
        <v>0.99439500000000003</v>
      </c>
      <c r="M825" t="str">
        <f t="shared" si="25"/>
        <v>2015Asphalt</v>
      </c>
    </row>
    <row r="826" spans="1:13" x14ac:dyDescent="0.25">
      <c r="A826" t="s">
        <v>63</v>
      </c>
      <c r="B826" t="str">
        <f t="shared" si="24"/>
        <v>2015</v>
      </c>
      <c r="C826" t="s">
        <v>11</v>
      </c>
      <c r="D826" t="s">
        <v>12</v>
      </c>
      <c r="E826" t="s">
        <v>15</v>
      </c>
      <c r="F826">
        <v>0</v>
      </c>
      <c r="G826">
        <v>0</v>
      </c>
      <c r="H826">
        <v>0</v>
      </c>
      <c r="I826">
        <v>0</v>
      </c>
      <c r="J826">
        <v>754.60883799999999</v>
      </c>
      <c r="K826">
        <v>0</v>
      </c>
      <c r="M826" t="str">
        <f t="shared" si="25"/>
        <v>2015Asphalt</v>
      </c>
    </row>
    <row r="827" spans="1:13" x14ac:dyDescent="0.25">
      <c r="A827" t="s">
        <v>63</v>
      </c>
      <c r="B827" t="str">
        <f t="shared" si="24"/>
        <v>2015</v>
      </c>
      <c r="C827" t="s">
        <v>11</v>
      </c>
      <c r="D827" t="s">
        <v>16</v>
      </c>
      <c r="E827" t="s">
        <v>13</v>
      </c>
      <c r="F827">
        <v>514</v>
      </c>
      <c r="G827">
        <v>0</v>
      </c>
      <c r="H827">
        <v>0</v>
      </c>
      <c r="I827">
        <v>0</v>
      </c>
      <c r="J827">
        <v>24050.303596000002</v>
      </c>
      <c r="K827">
        <v>2.0924000000000002E-2</v>
      </c>
      <c r="M827" t="str">
        <f t="shared" si="25"/>
        <v>2015Bricks</v>
      </c>
    </row>
    <row r="828" spans="1:13" x14ac:dyDescent="0.25">
      <c r="A828" t="s">
        <v>63</v>
      </c>
      <c r="B828" t="str">
        <f t="shared" si="24"/>
        <v>2015</v>
      </c>
      <c r="C828" t="s">
        <v>11</v>
      </c>
      <c r="D828" t="s">
        <v>16</v>
      </c>
      <c r="E828" t="s">
        <v>14</v>
      </c>
      <c r="F828">
        <v>330211</v>
      </c>
      <c r="G828">
        <v>0</v>
      </c>
      <c r="H828">
        <v>0</v>
      </c>
      <c r="I828">
        <v>0</v>
      </c>
      <c r="J828">
        <v>25512.978890999999</v>
      </c>
      <c r="K828">
        <v>0.92827800000000005</v>
      </c>
      <c r="M828" t="str">
        <f t="shared" si="25"/>
        <v>2015Bricks</v>
      </c>
    </row>
    <row r="829" spans="1:13" x14ac:dyDescent="0.25">
      <c r="A829" t="s">
        <v>63</v>
      </c>
      <c r="B829" t="str">
        <f t="shared" si="24"/>
        <v>2015</v>
      </c>
      <c r="C829" t="s">
        <v>11</v>
      </c>
      <c r="D829" t="s">
        <v>16</v>
      </c>
      <c r="E829" t="s">
        <v>15</v>
      </c>
      <c r="F829">
        <v>15</v>
      </c>
      <c r="G829">
        <v>0</v>
      </c>
      <c r="H829">
        <v>0</v>
      </c>
      <c r="I829">
        <v>0</v>
      </c>
      <c r="J829">
        <v>49565.430334999997</v>
      </c>
      <c r="K829">
        <v>3.0200000000000002E-4</v>
      </c>
      <c r="M829" t="str">
        <f t="shared" si="25"/>
        <v>2015Bricks</v>
      </c>
    </row>
    <row r="830" spans="1:13" x14ac:dyDescent="0.25">
      <c r="A830" t="s">
        <v>63</v>
      </c>
      <c r="B830" t="str">
        <f t="shared" si="24"/>
        <v>2015</v>
      </c>
      <c r="C830" t="s">
        <v>11</v>
      </c>
      <c r="D830" t="s">
        <v>17</v>
      </c>
      <c r="E830" t="s">
        <v>13</v>
      </c>
      <c r="F830">
        <v>7212</v>
      </c>
      <c r="G830">
        <v>0</v>
      </c>
      <c r="H830">
        <v>0</v>
      </c>
      <c r="I830">
        <v>0</v>
      </c>
      <c r="J830">
        <v>28417.238001000002</v>
      </c>
      <c r="K830">
        <v>0.20241799999999999</v>
      </c>
      <c r="M830" t="str">
        <f t="shared" si="25"/>
        <v>2015Concrete</v>
      </c>
    </row>
    <row r="831" spans="1:13" x14ac:dyDescent="0.25">
      <c r="A831" t="s">
        <v>63</v>
      </c>
      <c r="B831" t="str">
        <f t="shared" si="24"/>
        <v>2015</v>
      </c>
      <c r="C831" t="s">
        <v>11</v>
      </c>
      <c r="D831" t="s">
        <v>17</v>
      </c>
      <c r="E831" t="s">
        <v>14</v>
      </c>
      <c r="F831">
        <v>1729672</v>
      </c>
      <c r="G831">
        <v>0</v>
      </c>
      <c r="H831">
        <v>0</v>
      </c>
      <c r="I831">
        <v>0</v>
      </c>
      <c r="J831">
        <v>23207.892383999999</v>
      </c>
      <c r="K831">
        <v>0.98675999999999997</v>
      </c>
      <c r="M831" t="str">
        <f t="shared" si="25"/>
        <v>2015Concrete</v>
      </c>
    </row>
    <row r="832" spans="1:13" x14ac:dyDescent="0.25">
      <c r="A832" t="s">
        <v>63</v>
      </c>
      <c r="B832" t="str">
        <f t="shared" si="24"/>
        <v>2015</v>
      </c>
      <c r="C832" t="s">
        <v>11</v>
      </c>
      <c r="D832" t="s">
        <v>17</v>
      </c>
      <c r="E832" t="s">
        <v>15</v>
      </c>
      <c r="F832">
        <v>1440</v>
      </c>
      <c r="G832">
        <v>0</v>
      </c>
      <c r="H832">
        <v>0</v>
      </c>
      <c r="I832">
        <v>0</v>
      </c>
      <c r="J832">
        <v>402.419487</v>
      </c>
      <c r="K832">
        <v>0.78158000000000005</v>
      </c>
      <c r="M832" t="str">
        <f t="shared" si="25"/>
        <v>2015Concrete</v>
      </c>
    </row>
    <row r="833" spans="1:13" x14ac:dyDescent="0.25">
      <c r="A833" t="s">
        <v>63</v>
      </c>
      <c r="B833" t="str">
        <f t="shared" si="24"/>
        <v>2015</v>
      </c>
      <c r="C833" t="s">
        <v>11</v>
      </c>
      <c r="D833" t="s">
        <v>18</v>
      </c>
      <c r="E833" t="s">
        <v>13</v>
      </c>
      <c r="F833">
        <v>37971</v>
      </c>
      <c r="G833">
        <v>0</v>
      </c>
      <c r="H833">
        <v>0</v>
      </c>
      <c r="I833">
        <v>0</v>
      </c>
      <c r="J833">
        <v>19837.093905000002</v>
      </c>
      <c r="K833">
        <v>0.65684500000000001</v>
      </c>
      <c r="M833" t="str">
        <f t="shared" si="25"/>
        <v>2015Plaster</v>
      </c>
    </row>
    <row r="834" spans="1:13" x14ac:dyDescent="0.25">
      <c r="A834" t="s">
        <v>63</v>
      </c>
      <c r="B834" t="str">
        <f t="shared" si="24"/>
        <v>2015</v>
      </c>
      <c r="C834" t="s">
        <v>11</v>
      </c>
      <c r="D834" t="s">
        <v>18</v>
      </c>
      <c r="E834" t="s">
        <v>14</v>
      </c>
      <c r="F834">
        <v>90</v>
      </c>
      <c r="G834">
        <v>0</v>
      </c>
      <c r="H834">
        <v>0</v>
      </c>
      <c r="I834">
        <v>0</v>
      </c>
      <c r="J834">
        <v>13794.657309</v>
      </c>
      <c r="K834">
        <v>6.4809999999999998E-3</v>
      </c>
      <c r="M834" t="str">
        <f t="shared" si="25"/>
        <v>2015Plaster</v>
      </c>
    </row>
    <row r="835" spans="1:13" x14ac:dyDescent="0.25">
      <c r="A835" t="s">
        <v>63</v>
      </c>
      <c r="B835" t="str">
        <f t="shared" ref="B835:B898" si="26">RIGHT(A835,4)</f>
        <v>2015</v>
      </c>
      <c r="C835" t="s">
        <v>11</v>
      </c>
      <c r="D835" t="s">
        <v>18</v>
      </c>
      <c r="E835" t="s">
        <v>15</v>
      </c>
      <c r="F835">
        <v>1</v>
      </c>
      <c r="G835">
        <v>0</v>
      </c>
      <c r="H835">
        <v>0</v>
      </c>
      <c r="I835">
        <v>0</v>
      </c>
      <c r="J835">
        <v>4469.6621510000004</v>
      </c>
      <c r="K835">
        <v>2.23E-4</v>
      </c>
      <c r="M835" t="str">
        <f t="shared" ref="M835:M898" si="27">_xlfn.TEXTJOIN("",FALSE,B835,D835)</f>
        <v>2015Plaster</v>
      </c>
    </row>
    <row r="836" spans="1:13" x14ac:dyDescent="0.25">
      <c r="A836" t="s">
        <v>63</v>
      </c>
      <c r="B836" t="str">
        <f t="shared" si="26"/>
        <v>2015</v>
      </c>
      <c r="C836" t="s">
        <v>11</v>
      </c>
      <c r="D836" t="s">
        <v>45</v>
      </c>
      <c r="E836" t="s">
        <v>13</v>
      </c>
      <c r="F836">
        <v>19115</v>
      </c>
      <c r="G836">
        <v>0</v>
      </c>
      <c r="H836">
        <v>0</v>
      </c>
      <c r="I836">
        <v>0</v>
      </c>
      <c r="J836">
        <v>12548.300259</v>
      </c>
      <c r="K836">
        <v>0.60369499999999998</v>
      </c>
      <c r="M836" t="str">
        <f t="shared" si="27"/>
        <v>2015Rubble</v>
      </c>
    </row>
    <row r="837" spans="1:13" x14ac:dyDescent="0.25">
      <c r="A837" t="s">
        <v>63</v>
      </c>
      <c r="B837" t="str">
        <f t="shared" si="26"/>
        <v>2015</v>
      </c>
      <c r="C837" t="s">
        <v>11</v>
      </c>
      <c r="D837" t="s">
        <v>45</v>
      </c>
      <c r="E837" t="s">
        <v>14</v>
      </c>
      <c r="F837">
        <v>846006</v>
      </c>
      <c r="G837">
        <v>0</v>
      </c>
      <c r="H837">
        <v>0</v>
      </c>
      <c r="I837">
        <v>0</v>
      </c>
      <c r="J837">
        <v>8781.3995450000002</v>
      </c>
      <c r="K837">
        <v>0.98972599999999999</v>
      </c>
      <c r="M837" t="str">
        <f t="shared" si="27"/>
        <v>2015Rubble</v>
      </c>
    </row>
    <row r="838" spans="1:13" x14ac:dyDescent="0.25">
      <c r="A838" t="s">
        <v>63</v>
      </c>
      <c r="B838" t="str">
        <f t="shared" si="26"/>
        <v>2015</v>
      </c>
      <c r="C838" t="s">
        <v>11</v>
      </c>
      <c r="D838" t="s">
        <v>45</v>
      </c>
      <c r="E838" t="s">
        <v>15</v>
      </c>
      <c r="F838">
        <v>36</v>
      </c>
      <c r="G838">
        <v>0</v>
      </c>
      <c r="H838">
        <v>0</v>
      </c>
      <c r="I838">
        <v>0</v>
      </c>
      <c r="J838">
        <v>3019.215424</v>
      </c>
      <c r="K838">
        <v>1.1783E-2</v>
      </c>
      <c r="M838" t="str">
        <f t="shared" si="27"/>
        <v>2015Rubble</v>
      </c>
    </row>
    <row r="839" spans="1:13" x14ac:dyDescent="0.25">
      <c r="A839" t="s">
        <v>63</v>
      </c>
      <c r="B839" t="str">
        <f t="shared" si="26"/>
        <v>2015</v>
      </c>
      <c r="C839" t="s">
        <v>11</v>
      </c>
      <c r="D839" t="s">
        <v>19</v>
      </c>
      <c r="E839" t="s">
        <v>13</v>
      </c>
      <c r="F839">
        <v>13112</v>
      </c>
      <c r="G839">
        <v>0</v>
      </c>
      <c r="H839">
        <v>0</v>
      </c>
      <c r="I839">
        <v>0</v>
      </c>
      <c r="J839">
        <v>95441.420169999998</v>
      </c>
      <c r="K839">
        <v>0.12078800000000001</v>
      </c>
      <c r="M839" t="str">
        <f t="shared" si="27"/>
        <v>2015Soil and natural materials</v>
      </c>
    </row>
    <row r="840" spans="1:13" x14ac:dyDescent="0.25">
      <c r="A840" t="s">
        <v>63</v>
      </c>
      <c r="B840" t="str">
        <f t="shared" si="26"/>
        <v>2015</v>
      </c>
      <c r="C840" t="s">
        <v>11</v>
      </c>
      <c r="D840" t="s">
        <v>19</v>
      </c>
      <c r="E840" t="s">
        <v>14</v>
      </c>
      <c r="F840">
        <v>714125</v>
      </c>
      <c r="G840">
        <v>0</v>
      </c>
      <c r="H840">
        <v>0</v>
      </c>
      <c r="I840">
        <v>0</v>
      </c>
      <c r="J840">
        <v>654261.54722399998</v>
      </c>
      <c r="K840">
        <v>0.52187300000000003</v>
      </c>
      <c r="M840" t="str">
        <f t="shared" si="27"/>
        <v>2015Soil and natural materials</v>
      </c>
    </row>
    <row r="841" spans="1:13" x14ac:dyDescent="0.25">
      <c r="A841" t="s">
        <v>63</v>
      </c>
      <c r="B841" t="str">
        <f t="shared" si="26"/>
        <v>2015</v>
      </c>
      <c r="C841" t="s">
        <v>11</v>
      </c>
      <c r="D841" t="s">
        <v>19</v>
      </c>
      <c r="E841" t="s">
        <v>15</v>
      </c>
      <c r="F841">
        <v>0</v>
      </c>
      <c r="G841">
        <v>0</v>
      </c>
      <c r="H841">
        <v>0</v>
      </c>
      <c r="I841">
        <v>0</v>
      </c>
      <c r="J841">
        <v>15733.018959999999</v>
      </c>
      <c r="K841">
        <v>0</v>
      </c>
      <c r="M841" t="str">
        <f t="shared" si="27"/>
        <v>2015Soil and natural materials</v>
      </c>
    </row>
    <row r="842" spans="1:13" x14ac:dyDescent="0.25">
      <c r="A842" t="s">
        <v>63</v>
      </c>
      <c r="B842" t="str">
        <f t="shared" si="26"/>
        <v>2015</v>
      </c>
      <c r="C842" t="s">
        <v>20</v>
      </c>
      <c r="D842" t="s">
        <v>21</v>
      </c>
      <c r="E842" t="s">
        <v>13</v>
      </c>
      <c r="F842">
        <v>30137</v>
      </c>
      <c r="G842">
        <v>0</v>
      </c>
      <c r="H842">
        <v>0</v>
      </c>
      <c r="I842">
        <v>27.937560999999999</v>
      </c>
      <c r="J842">
        <v>25042.268744000001</v>
      </c>
      <c r="K842">
        <v>0.54639400000000005</v>
      </c>
      <c r="M842" t="str">
        <f t="shared" si="27"/>
        <v>2015Container glass</v>
      </c>
    </row>
    <row r="843" spans="1:13" x14ac:dyDescent="0.25">
      <c r="A843" t="s">
        <v>63</v>
      </c>
      <c r="B843" t="str">
        <f t="shared" si="26"/>
        <v>2015</v>
      </c>
      <c r="C843" t="s">
        <v>20</v>
      </c>
      <c r="D843" t="s">
        <v>21</v>
      </c>
      <c r="E843" t="s">
        <v>14</v>
      </c>
      <c r="F843">
        <v>185</v>
      </c>
      <c r="G843">
        <v>0</v>
      </c>
      <c r="H843">
        <v>0</v>
      </c>
      <c r="I843">
        <v>1.059693</v>
      </c>
      <c r="J843">
        <v>606.85158999999999</v>
      </c>
      <c r="K843">
        <v>0.234653</v>
      </c>
      <c r="M843" t="str">
        <f t="shared" si="27"/>
        <v>2015Container glass</v>
      </c>
    </row>
    <row r="844" spans="1:13" x14ac:dyDescent="0.25">
      <c r="A844" t="s">
        <v>63</v>
      </c>
      <c r="B844" t="str">
        <f t="shared" si="26"/>
        <v>2015</v>
      </c>
      <c r="C844" t="s">
        <v>20</v>
      </c>
      <c r="D844" t="s">
        <v>21</v>
      </c>
      <c r="E844" t="s">
        <v>15</v>
      </c>
      <c r="F844">
        <v>165753</v>
      </c>
      <c r="G844">
        <v>0</v>
      </c>
      <c r="H844">
        <v>0</v>
      </c>
      <c r="I844">
        <v>746.55274599999996</v>
      </c>
      <c r="J844">
        <v>39558.386097000002</v>
      </c>
      <c r="K844">
        <v>0.80802200000000002</v>
      </c>
      <c r="M844" t="str">
        <f t="shared" si="27"/>
        <v>2015Container glass</v>
      </c>
    </row>
    <row r="845" spans="1:13" x14ac:dyDescent="0.25">
      <c r="A845" t="s">
        <v>63</v>
      </c>
      <c r="B845" t="str">
        <f t="shared" si="26"/>
        <v>2015</v>
      </c>
      <c r="C845" t="s">
        <v>20</v>
      </c>
      <c r="D845" t="s">
        <v>22</v>
      </c>
      <c r="E845" t="s">
        <v>13</v>
      </c>
      <c r="F845">
        <v>175</v>
      </c>
      <c r="G845">
        <v>0</v>
      </c>
      <c r="H845">
        <v>0</v>
      </c>
      <c r="I845">
        <v>0</v>
      </c>
      <c r="J845">
        <v>12290.680562</v>
      </c>
      <c r="K845">
        <v>1.4038E-2</v>
      </c>
      <c r="M845" t="str">
        <f t="shared" si="27"/>
        <v>2015Other glass</v>
      </c>
    </row>
    <row r="846" spans="1:13" x14ac:dyDescent="0.25">
      <c r="A846" t="s">
        <v>63</v>
      </c>
      <c r="B846" t="str">
        <f t="shared" si="26"/>
        <v>2015</v>
      </c>
      <c r="C846" t="s">
        <v>20</v>
      </c>
      <c r="D846" t="s">
        <v>22</v>
      </c>
      <c r="E846" t="s">
        <v>14</v>
      </c>
      <c r="F846">
        <v>0</v>
      </c>
      <c r="G846">
        <v>0</v>
      </c>
      <c r="H846">
        <v>0</v>
      </c>
      <c r="I846">
        <v>0</v>
      </c>
      <c r="J846">
        <v>2960.7262270000001</v>
      </c>
      <c r="K846">
        <v>0</v>
      </c>
      <c r="M846" t="str">
        <f t="shared" si="27"/>
        <v>2015Other glass</v>
      </c>
    </row>
    <row r="847" spans="1:13" x14ac:dyDescent="0.25">
      <c r="A847" t="s">
        <v>63</v>
      </c>
      <c r="B847" t="str">
        <f t="shared" si="26"/>
        <v>2015</v>
      </c>
      <c r="C847" t="s">
        <v>20</v>
      </c>
      <c r="D847" t="s">
        <v>22</v>
      </c>
      <c r="E847" t="s">
        <v>15</v>
      </c>
      <c r="F847">
        <v>0</v>
      </c>
      <c r="G847">
        <v>0</v>
      </c>
      <c r="H847">
        <v>0</v>
      </c>
      <c r="I847">
        <v>0</v>
      </c>
      <c r="J847">
        <v>39172.086243999998</v>
      </c>
      <c r="K847">
        <v>0</v>
      </c>
      <c r="M847" t="str">
        <f t="shared" si="27"/>
        <v>2015Other glass</v>
      </c>
    </row>
    <row r="848" spans="1:13" x14ac:dyDescent="0.25">
      <c r="A848" t="s">
        <v>63</v>
      </c>
      <c r="B848" t="str">
        <f t="shared" si="26"/>
        <v>2015</v>
      </c>
      <c r="C848" t="s">
        <v>23</v>
      </c>
      <c r="D848" t="s">
        <v>24</v>
      </c>
      <c r="E848" t="s">
        <v>13</v>
      </c>
      <c r="F848">
        <v>28730</v>
      </c>
      <c r="G848">
        <v>0</v>
      </c>
      <c r="H848">
        <v>0</v>
      </c>
      <c r="I848">
        <v>486.57668200000001</v>
      </c>
      <c r="J848">
        <v>15545.374581</v>
      </c>
      <c r="K848">
        <v>0.65271000000000001</v>
      </c>
      <c r="M848" t="str">
        <f t="shared" si="27"/>
        <v>2015Aluminium</v>
      </c>
    </row>
    <row r="849" spans="1:13" x14ac:dyDescent="0.25">
      <c r="A849" t="s">
        <v>63</v>
      </c>
      <c r="B849" t="str">
        <f t="shared" si="26"/>
        <v>2015</v>
      </c>
      <c r="C849" t="s">
        <v>23</v>
      </c>
      <c r="D849" t="s">
        <v>24</v>
      </c>
      <c r="E849" t="s">
        <v>14</v>
      </c>
      <c r="F849">
        <v>1</v>
      </c>
      <c r="G849">
        <v>0</v>
      </c>
      <c r="H849">
        <v>0</v>
      </c>
      <c r="I849">
        <v>60.614432000000001</v>
      </c>
      <c r="J849">
        <v>3497.5244400000001</v>
      </c>
      <c r="K849">
        <v>1.7311E-2</v>
      </c>
      <c r="M849" t="str">
        <f t="shared" si="27"/>
        <v>2015Aluminium</v>
      </c>
    </row>
    <row r="850" spans="1:13" x14ac:dyDescent="0.25">
      <c r="A850" t="s">
        <v>63</v>
      </c>
      <c r="B850" t="str">
        <f t="shared" si="26"/>
        <v>2015</v>
      </c>
      <c r="C850" t="s">
        <v>23</v>
      </c>
      <c r="D850" t="s">
        <v>24</v>
      </c>
      <c r="E850" t="s">
        <v>15</v>
      </c>
      <c r="F850">
        <v>0</v>
      </c>
      <c r="G850">
        <v>0</v>
      </c>
      <c r="H850">
        <v>0</v>
      </c>
      <c r="I850">
        <v>203.19388599999999</v>
      </c>
      <c r="J850">
        <v>21355.089854000002</v>
      </c>
      <c r="K850">
        <v>9.4249999999999994E-3</v>
      </c>
      <c r="M850" t="str">
        <f t="shared" si="27"/>
        <v>2015Aluminium</v>
      </c>
    </row>
    <row r="851" spans="1:13" x14ac:dyDescent="0.25">
      <c r="A851" t="s">
        <v>63</v>
      </c>
      <c r="B851" t="str">
        <f t="shared" si="26"/>
        <v>2015</v>
      </c>
      <c r="C851" t="s">
        <v>23</v>
      </c>
      <c r="D851" t="s">
        <v>25</v>
      </c>
      <c r="E851" t="s">
        <v>13</v>
      </c>
      <c r="F851">
        <v>423199</v>
      </c>
      <c r="G851">
        <v>0</v>
      </c>
      <c r="H851">
        <v>0</v>
      </c>
      <c r="I851">
        <v>205881.51990799999</v>
      </c>
      <c r="J851">
        <v>50525.909423999998</v>
      </c>
      <c r="K851">
        <v>0.92565399999999998</v>
      </c>
      <c r="M851" t="str">
        <f t="shared" si="27"/>
        <v>2015Ferrous</v>
      </c>
    </row>
    <row r="852" spans="1:13" x14ac:dyDescent="0.25">
      <c r="A852" t="s">
        <v>63</v>
      </c>
      <c r="B852" t="str">
        <f t="shared" si="26"/>
        <v>2015</v>
      </c>
      <c r="C852" t="s">
        <v>23</v>
      </c>
      <c r="D852" t="s">
        <v>25</v>
      </c>
      <c r="E852" t="s">
        <v>14</v>
      </c>
      <c r="F852">
        <v>128194.98</v>
      </c>
      <c r="G852">
        <v>0</v>
      </c>
      <c r="H852">
        <v>0</v>
      </c>
      <c r="I852">
        <v>42549.092418</v>
      </c>
      <c r="J852">
        <v>14976.873771</v>
      </c>
      <c r="K852">
        <v>0.91935800000000001</v>
      </c>
      <c r="M852" t="str">
        <f t="shared" si="27"/>
        <v>2015Ferrous</v>
      </c>
    </row>
    <row r="853" spans="1:13" x14ac:dyDescent="0.25">
      <c r="A853" t="s">
        <v>63</v>
      </c>
      <c r="B853" t="str">
        <f t="shared" si="26"/>
        <v>2015</v>
      </c>
      <c r="C853" t="s">
        <v>23</v>
      </c>
      <c r="D853" t="s">
        <v>25</v>
      </c>
      <c r="E853" t="s">
        <v>15</v>
      </c>
      <c r="F853">
        <v>101802</v>
      </c>
      <c r="G853">
        <v>0</v>
      </c>
      <c r="H853">
        <v>0</v>
      </c>
      <c r="I853">
        <v>131979.732674</v>
      </c>
      <c r="J853">
        <v>35872.239563000003</v>
      </c>
      <c r="K853">
        <v>0.86696899999999999</v>
      </c>
      <c r="M853" t="str">
        <f t="shared" si="27"/>
        <v>2015Ferrous</v>
      </c>
    </row>
    <row r="854" spans="1:13" x14ac:dyDescent="0.25">
      <c r="A854" t="s">
        <v>63</v>
      </c>
      <c r="B854" t="str">
        <f t="shared" si="26"/>
        <v>2015</v>
      </c>
      <c r="C854" t="s">
        <v>23</v>
      </c>
      <c r="D854" t="s">
        <v>26</v>
      </c>
      <c r="E854" t="s">
        <v>13</v>
      </c>
      <c r="F854">
        <v>51690</v>
      </c>
      <c r="G854">
        <v>0</v>
      </c>
      <c r="H854">
        <v>0</v>
      </c>
      <c r="I854">
        <v>11357.633098</v>
      </c>
      <c r="J854">
        <v>0</v>
      </c>
      <c r="K854">
        <v>1</v>
      </c>
      <c r="M854" t="str">
        <f t="shared" si="27"/>
        <v>2015Other metals</v>
      </c>
    </row>
    <row r="855" spans="1:13" x14ac:dyDescent="0.25">
      <c r="A855" t="s">
        <v>63</v>
      </c>
      <c r="B855" t="str">
        <f t="shared" si="26"/>
        <v>2015</v>
      </c>
      <c r="C855" t="s">
        <v>23</v>
      </c>
      <c r="D855" t="s">
        <v>26</v>
      </c>
      <c r="E855" t="s">
        <v>14</v>
      </c>
      <c r="F855">
        <v>65012</v>
      </c>
      <c r="G855">
        <v>0</v>
      </c>
      <c r="H855">
        <v>0</v>
      </c>
      <c r="I855">
        <v>850.49696100000006</v>
      </c>
      <c r="J855">
        <v>0</v>
      </c>
      <c r="K855">
        <v>1</v>
      </c>
      <c r="M855" t="str">
        <f t="shared" si="27"/>
        <v>2015Other metals</v>
      </c>
    </row>
    <row r="856" spans="1:13" x14ac:dyDescent="0.25">
      <c r="A856" t="s">
        <v>63</v>
      </c>
      <c r="B856" t="str">
        <f t="shared" si="26"/>
        <v>2015</v>
      </c>
      <c r="C856" t="s">
        <v>23</v>
      </c>
      <c r="D856" t="s">
        <v>26</v>
      </c>
      <c r="E856" t="s">
        <v>15</v>
      </c>
      <c r="F856">
        <v>130001</v>
      </c>
      <c r="G856">
        <v>0</v>
      </c>
      <c r="H856">
        <v>0</v>
      </c>
      <c r="I856">
        <v>1753.836941</v>
      </c>
      <c r="J856">
        <v>0</v>
      </c>
      <c r="K856">
        <v>1</v>
      </c>
      <c r="M856" t="str">
        <f t="shared" si="27"/>
        <v>2015Other metals</v>
      </c>
    </row>
    <row r="857" spans="1:13" x14ac:dyDescent="0.25">
      <c r="A857" t="s">
        <v>63</v>
      </c>
      <c r="B857" t="str">
        <f t="shared" si="26"/>
        <v>2015</v>
      </c>
      <c r="C857" t="s">
        <v>27</v>
      </c>
      <c r="D857" t="s">
        <v>28</v>
      </c>
      <c r="E857" t="s">
        <v>13</v>
      </c>
      <c r="F857">
        <v>55662</v>
      </c>
      <c r="G857">
        <v>0</v>
      </c>
      <c r="H857">
        <v>0</v>
      </c>
      <c r="I857">
        <v>6303.2478709999996</v>
      </c>
      <c r="J857">
        <v>220636.95249500001</v>
      </c>
      <c r="K857">
        <v>0.21926599999999999</v>
      </c>
      <c r="M857" t="str">
        <f t="shared" si="27"/>
        <v>2015Food organics</v>
      </c>
    </row>
    <row r="858" spans="1:13" x14ac:dyDescent="0.25">
      <c r="A858" t="s">
        <v>63</v>
      </c>
      <c r="B858" t="str">
        <f t="shared" si="26"/>
        <v>2015</v>
      </c>
      <c r="C858" t="s">
        <v>27</v>
      </c>
      <c r="D858" t="s">
        <v>28</v>
      </c>
      <c r="E858" t="s">
        <v>14</v>
      </c>
      <c r="F858">
        <v>0</v>
      </c>
      <c r="G858">
        <v>0</v>
      </c>
      <c r="H858">
        <v>0</v>
      </c>
      <c r="I858">
        <v>98.386314999999996</v>
      </c>
      <c r="J858">
        <v>2701.2772169999998</v>
      </c>
      <c r="K858">
        <v>3.5142E-2</v>
      </c>
      <c r="M858" t="str">
        <f t="shared" si="27"/>
        <v>2015Food organics</v>
      </c>
    </row>
    <row r="859" spans="1:13" x14ac:dyDescent="0.25">
      <c r="A859" t="s">
        <v>63</v>
      </c>
      <c r="B859" t="str">
        <f t="shared" si="26"/>
        <v>2015</v>
      </c>
      <c r="C859" t="s">
        <v>27</v>
      </c>
      <c r="D859" t="s">
        <v>28</v>
      </c>
      <c r="E859" t="s">
        <v>15</v>
      </c>
      <c r="F859">
        <v>12756</v>
      </c>
      <c r="G859">
        <v>0</v>
      </c>
      <c r="H859">
        <v>0</v>
      </c>
      <c r="I859">
        <v>6193.9088140000003</v>
      </c>
      <c r="J859">
        <v>648960.53343099996</v>
      </c>
      <c r="K859">
        <v>2.8371E-2</v>
      </c>
      <c r="M859" t="str">
        <f t="shared" si="27"/>
        <v>2015Food organics</v>
      </c>
    </row>
    <row r="860" spans="1:13" x14ac:dyDescent="0.25">
      <c r="A860" t="s">
        <v>63</v>
      </c>
      <c r="B860" t="str">
        <f t="shared" si="26"/>
        <v>2015</v>
      </c>
      <c r="C860" t="s">
        <v>27</v>
      </c>
      <c r="D860" t="s">
        <v>29</v>
      </c>
      <c r="E860" t="s">
        <v>13</v>
      </c>
      <c r="F860">
        <v>24199</v>
      </c>
      <c r="G860">
        <v>0</v>
      </c>
      <c r="H860">
        <v>0</v>
      </c>
      <c r="I860">
        <v>0</v>
      </c>
      <c r="J860">
        <v>55611.585084999999</v>
      </c>
      <c r="K860">
        <v>0.303205</v>
      </c>
      <c r="M860" t="str">
        <f t="shared" si="27"/>
        <v>2015Garden organics</v>
      </c>
    </row>
    <row r="861" spans="1:13" x14ac:dyDescent="0.25">
      <c r="A861" t="s">
        <v>63</v>
      </c>
      <c r="B861" t="str">
        <f t="shared" si="26"/>
        <v>2015</v>
      </c>
      <c r="C861" t="s">
        <v>27</v>
      </c>
      <c r="D861" t="s">
        <v>29</v>
      </c>
      <c r="E861" t="s">
        <v>14</v>
      </c>
      <c r="F861">
        <v>13612</v>
      </c>
      <c r="G861">
        <v>0</v>
      </c>
      <c r="H861">
        <v>0</v>
      </c>
      <c r="I861">
        <v>0</v>
      </c>
      <c r="J861">
        <v>19472.235484000001</v>
      </c>
      <c r="K861">
        <v>0.41143400000000002</v>
      </c>
      <c r="M861" t="str">
        <f t="shared" si="27"/>
        <v>2015Garden organics</v>
      </c>
    </row>
    <row r="862" spans="1:13" x14ac:dyDescent="0.25">
      <c r="A862" t="s">
        <v>63</v>
      </c>
      <c r="B862" t="str">
        <f t="shared" si="26"/>
        <v>2015</v>
      </c>
      <c r="C862" t="s">
        <v>27</v>
      </c>
      <c r="D862" t="s">
        <v>29</v>
      </c>
      <c r="E862" t="s">
        <v>15</v>
      </c>
      <c r="F862">
        <v>373405</v>
      </c>
      <c r="G862">
        <v>0</v>
      </c>
      <c r="H862">
        <v>0</v>
      </c>
      <c r="I862">
        <v>0</v>
      </c>
      <c r="J862">
        <v>102832.387566</v>
      </c>
      <c r="K862">
        <v>0.78407300000000002</v>
      </c>
      <c r="M862" t="str">
        <f t="shared" si="27"/>
        <v>2015Garden organics</v>
      </c>
    </row>
    <row r="863" spans="1:13" x14ac:dyDescent="0.25">
      <c r="A863" t="s">
        <v>63</v>
      </c>
      <c r="B863" t="str">
        <f t="shared" si="26"/>
        <v>2015</v>
      </c>
      <c r="C863" t="s">
        <v>27</v>
      </c>
      <c r="D863" t="s">
        <v>30</v>
      </c>
      <c r="E863" t="s">
        <v>13</v>
      </c>
      <c r="F863">
        <v>75438</v>
      </c>
      <c r="G863">
        <v>0</v>
      </c>
      <c r="H863">
        <v>0</v>
      </c>
      <c r="I863">
        <v>44.086213000000001</v>
      </c>
      <c r="J863">
        <v>27451.688892999999</v>
      </c>
      <c r="K863">
        <v>0.73330700000000004</v>
      </c>
      <c r="M863" t="str">
        <f t="shared" si="27"/>
        <v>2015Other organics</v>
      </c>
    </row>
    <row r="864" spans="1:13" x14ac:dyDescent="0.25">
      <c r="A864" t="s">
        <v>63</v>
      </c>
      <c r="B864" t="str">
        <f t="shared" si="26"/>
        <v>2015</v>
      </c>
      <c r="C864" t="s">
        <v>27</v>
      </c>
      <c r="D864" t="s">
        <v>30</v>
      </c>
      <c r="E864" t="s">
        <v>14</v>
      </c>
      <c r="F864">
        <v>0</v>
      </c>
      <c r="G864">
        <v>0</v>
      </c>
      <c r="H864">
        <v>0</v>
      </c>
      <c r="I864">
        <v>0</v>
      </c>
      <c r="J864">
        <v>472.912398</v>
      </c>
      <c r="K864">
        <v>0</v>
      </c>
      <c r="M864" t="str">
        <f t="shared" si="27"/>
        <v>2015Other organics</v>
      </c>
    </row>
    <row r="865" spans="1:13" x14ac:dyDescent="0.25">
      <c r="A865" t="s">
        <v>63</v>
      </c>
      <c r="B865" t="str">
        <f t="shared" si="26"/>
        <v>2015</v>
      </c>
      <c r="C865" t="s">
        <v>27</v>
      </c>
      <c r="D865" t="s">
        <v>30</v>
      </c>
      <c r="E865" t="s">
        <v>15</v>
      </c>
      <c r="F865">
        <v>18452</v>
      </c>
      <c r="G865">
        <v>0</v>
      </c>
      <c r="H865">
        <v>0</v>
      </c>
      <c r="I865">
        <v>24.451786999999999</v>
      </c>
      <c r="J865">
        <v>102569.974665</v>
      </c>
      <c r="K865">
        <v>0.152639</v>
      </c>
      <c r="M865" t="str">
        <f t="shared" si="27"/>
        <v>2015Other organics</v>
      </c>
    </row>
    <row r="866" spans="1:13" x14ac:dyDescent="0.25">
      <c r="A866" t="s">
        <v>63</v>
      </c>
      <c r="B866" t="str">
        <f t="shared" si="26"/>
        <v>2015</v>
      </c>
      <c r="C866" t="s">
        <v>27</v>
      </c>
      <c r="D866" t="s">
        <v>31</v>
      </c>
      <c r="E866" t="s">
        <v>13</v>
      </c>
      <c r="F866">
        <v>138998.5</v>
      </c>
      <c r="G866">
        <v>0</v>
      </c>
      <c r="H866">
        <v>0</v>
      </c>
      <c r="I866">
        <v>0</v>
      </c>
      <c r="J866">
        <v>214452.95604399999</v>
      </c>
      <c r="K866">
        <v>0.39326</v>
      </c>
      <c r="M866" t="str">
        <f t="shared" si="27"/>
        <v>2015Wood /timber</v>
      </c>
    </row>
    <row r="867" spans="1:13" x14ac:dyDescent="0.25">
      <c r="A867" t="s">
        <v>63</v>
      </c>
      <c r="B867" t="str">
        <f t="shared" si="26"/>
        <v>2015</v>
      </c>
      <c r="C867" t="s">
        <v>27</v>
      </c>
      <c r="D867" t="s">
        <v>31</v>
      </c>
      <c r="E867" t="s">
        <v>14</v>
      </c>
      <c r="F867">
        <v>36760.65</v>
      </c>
      <c r="G867">
        <v>0</v>
      </c>
      <c r="H867">
        <v>0</v>
      </c>
      <c r="I867">
        <v>0</v>
      </c>
      <c r="J867">
        <v>106192.054225</v>
      </c>
      <c r="K867">
        <v>0.25715199999999999</v>
      </c>
      <c r="M867" t="str">
        <f t="shared" si="27"/>
        <v>2015Wood /timber</v>
      </c>
    </row>
    <row r="868" spans="1:13" x14ac:dyDescent="0.25">
      <c r="A868" t="s">
        <v>63</v>
      </c>
      <c r="B868" t="str">
        <f t="shared" si="26"/>
        <v>2015</v>
      </c>
      <c r="C868" t="s">
        <v>27</v>
      </c>
      <c r="D868" t="s">
        <v>31</v>
      </c>
      <c r="E868" t="s">
        <v>15</v>
      </c>
      <c r="F868">
        <v>18069.5</v>
      </c>
      <c r="G868">
        <v>0</v>
      </c>
      <c r="H868">
        <v>0</v>
      </c>
      <c r="I868">
        <v>0</v>
      </c>
      <c r="J868">
        <v>28700.950882000001</v>
      </c>
      <c r="K868">
        <v>0.38634400000000002</v>
      </c>
      <c r="M868" t="str">
        <f t="shared" si="27"/>
        <v>2015Wood /timber</v>
      </c>
    </row>
    <row r="869" spans="1:13" x14ac:dyDescent="0.25">
      <c r="A869" t="s">
        <v>63</v>
      </c>
      <c r="B869" t="str">
        <f t="shared" si="26"/>
        <v>2015</v>
      </c>
      <c r="C869" t="s">
        <v>32</v>
      </c>
      <c r="D869" t="s">
        <v>33</v>
      </c>
      <c r="E869" t="s">
        <v>13</v>
      </c>
      <c r="F869">
        <v>208757.5</v>
      </c>
      <c r="G869">
        <v>0</v>
      </c>
      <c r="H869">
        <v>0</v>
      </c>
      <c r="I869">
        <v>175574.196</v>
      </c>
      <c r="J869">
        <v>71528.036940999998</v>
      </c>
      <c r="K869">
        <v>0.84309199999999995</v>
      </c>
      <c r="M869" t="str">
        <f t="shared" si="27"/>
        <v>2015Cardboard</v>
      </c>
    </row>
    <row r="870" spans="1:13" x14ac:dyDescent="0.25">
      <c r="A870" t="s">
        <v>63</v>
      </c>
      <c r="B870" t="str">
        <f t="shared" si="26"/>
        <v>2015</v>
      </c>
      <c r="C870" t="s">
        <v>32</v>
      </c>
      <c r="D870" t="s">
        <v>33</v>
      </c>
      <c r="E870" t="s">
        <v>14</v>
      </c>
      <c r="F870">
        <v>295.13</v>
      </c>
      <c r="G870">
        <v>0</v>
      </c>
      <c r="H870">
        <v>0</v>
      </c>
      <c r="I870">
        <v>9754.1219999999994</v>
      </c>
      <c r="J870">
        <v>3888.5319359999999</v>
      </c>
      <c r="K870">
        <v>0.72100699999999995</v>
      </c>
      <c r="M870" t="str">
        <f t="shared" si="27"/>
        <v>2015Cardboard</v>
      </c>
    </row>
    <row r="871" spans="1:13" x14ac:dyDescent="0.25">
      <c r="A871" t="s">
        <v>63</v>
      </c>
      <c r="B871" t="str">
        <f t="shared" si="26"/>
        <v>2015</v>
      </c>
      <c r="C871" t="s">
        <v>32</v>
      </c>
      <c r="D871" t="s">
        <v>33</v>
      </c>
      <c r="E871" t="s">
        <v>15</v>
      </c>
      <c r="F871">
        <v>1245.5</v>
      </c>
      <c r="G871">
        <v>0</v>
      </c>
      <c r="H871">
        <v>0</v>
      </c>
      <c r="I871">
        <v>9754.1219999999994</v>
      </c>
      <c r="J871">
        <v>37697.176373000002</v>
      </c>
      <c r="K871">
        <v>0.225879</v>
      </c>
      <c r="M871" t="str">
        <f t="shared" si="27"/>
        <v>2015Cardboard</v>
      </c>
    </row>
    <row r="872" spans="1:13" x14ac:dyDescent="0.25">
      <c r="A872" t="s">
        <v>63</v>
      </c>
      <c r="B872" t="str">
        <f t="shared" si="26"/>
        <v>2015</v>
      </c>
      <c r="C872" t="s">
        <v>32</v>
      </c>
      <c r="D872" t="s">
        <v>46</v>
      </c>
      <c r="E872" t="s">
        <v>13</v>
      </c>
      <c r="F872">
        <v>0</v>
      </c>
      <c r="G872">
        <v>0</v>
      </c>
      <c r="H872">
        <v>0</v>
      </c>
      <c r="I872">
        <v>0</v>
      </c>
      <c r="J872">
        <v>25837.34002</v>
      </c>
      <c r="K872">
        <v>0</v>
      </c>
      <c r="M872" t="str">
        <f t="shared" si="27"/>
        <v>2015Liquidpaperboard</v>
      </c>
    </row>
    <row r="873" spans="1:13" x14ac:dyDescent="0.25">
      <c r="A873" t="s">
        <v>63</v>
      </c>
      <c r="B873" t="str">
        <f t="shared" si="26"/>
        <v>2015</v>
      </c>
      <c r="C873" t="s">
        <v>32</v>
      </c>
      <c r="D873" t="s">
        <v>46</v>
      </c>
      <c r="E873" t="s">
        <v>14</v>
      </c>
      <c r="F873">
        <v>0</v>
      </c>
      <c r="G873">
        <v>0</v>
      </c>
      <c r="H873">
        <v>0</v>
      </c>
      <c r="I873">
        <v>0</v>
      </c>
      <c r="J873">
        <v>482.79044499999998</v>
      </c>
      <c r="K873">
        <v>0</v>
      </c>
      <c r="M873" t="str">
        <f t="shared" si="27"/>
        <v>2015Liquidpaperboard</v>
      </c>
    </row>
    <row r="874" spans="1:13" x14ac:dyDescent="0.25">
      <c r="A874" t="s">
        <v>63</v>
      </c>
      <c r="B874" t="str">
        <f t="shared" si="26"/>
        <v>2015</v>
      </c>
      <c r="C874" t="s">
        <v>32</v>
      </c>
      <c r="D874" t="s">
        <v>46</v>
      </c>
      <c r="E874" t="s">
        <v>15</v>
      </c>
      <c r="F874">
        <v>0</v>
      </c>
      <c r="G874">
        <v>0</v>
      </c>
      <c r="H874">
        <v>0</v>
      </c>
      <c r="I874">
        <v>0</v>
      </c>
      <c r="J874">
        <v>28622.442714000001</v>
      </c>
      <c r="K874">
        <v>0</v>
      </c>
      <c r="M874" t="str">
        <f t="shared" si="27"/>
        <v>2015Liquidpaperboard</v>
      </c>
    </row>
    <row r="875" spans="1:13" x14ac:dyDescent="0.25">
      <c r="A875" t="s">
        <v>63</v>
      </c>
      <c r="B875" t="str">
        <f t="shared" si="26"/>
        <v>2015</v>
      </c>
      <c r="C875" t="s">
        <v>32</v>
      </c>
      <c r="D875" t="s">
        <v>34</v>
      </c>
      <c r="E875" t="s">
        <v>13</v>
      </c>
      <c r="F875">
        <v>7939</v>
      </c>
      <c r="G875">
        <v>0</v>
      </c>
      <c r="H875">
        <v>0</v>
      </c>
      <c r="I875">
        <v>100821.728</v>
      </c>
      <c r="J875">
        <v>0</v>
      </c>
      <c r="K875">
        <v>1</v>
      </c>
      <c r="M875" t="str">
        <f t="shared" si="27"/>
        <v>2015Newsprint and magazines</v>
      </c>
    </row>
    <row r="876" spans="1:13" x14ac:dyDescent="0.25">
      <c r="A876" t="s">
        <v>63</v>
      </c>
      <c r="B876" t="str">
        <f t="shared" si="26"/>
        <v>2015</v>
      </c>
      <c r="C876" t="s">
        <v>32</v>
      </c>
      <c r="D876" t="s">
        <v>34</v>
      </c>
      <c r="E876" t="s">
        <v>14</v>
      </c>
      <c r="F876">
        <v>0</v>
      </c>
      <c r="G876">
        <v>0</v>
      </c>
      <c r="H876">
        <v>0</v>
      </c>
      <c r="I876">
        <v>7201.5519999999997</v>
      </c>
      <c r="J876">
        <v>0</v>
      </c>
      <c r="K876">
        <v>1</v>
      </c>
      <c r="M876" t="str">
        <f t="shared" si="27"/>
        <v>2015Newsprint and magazines</v>
      </c>
    </row>
    <row r="877" spans="1:13" x14ac:dyDescent="0.25">
      <c r="A877" t="s">
        <v>63</v>
      </c>
      <c r="B877" t="str">
        <f t="shared" si="26"/>
        <v>2015</v>
      </c>
      <c r="C877" t="s">
        <v>32</v>
      </c>
      <c r="D877" t="s">
        <v>34</v>
      </c>
      <c r="E877" t="s">
        <v>15</v>
      </c>
      <c r="F877">
        <v>0</v>
      </c>
      <c r="G877">
        <v>0</v>
      </c>
      <c r="H877">
        <v>0</v>
      </c>
      <c r="I877">
        <v>36007.760000000002</v>
      </c>
      <c r="J877">
        <v>0</v>
      </c>
      <c r="K877">
        <v>1</v>
      </c>
      <c r="M877" t="str">
        <f t="shared" si="27"/>
        <v>2015Newsprint and magazines</v>
      </c>
    </row>
    <row r="878" spans="1:13" x14ac:dyDescent="0.25">
      <c r="A878" t="s">
        <v>63</v>
      </c>
      <c r="B878" t="str">
        <f t="shared" si="26"/>
        <v>2015</v>
      </c>
      <c r="C878" t="s">
        <v>32</v>
      </c>
      <c r="D878" t="s">
        <v>35</v>
      </c>
      <c r="E878" t="s">
        <v>13</v>
      </c>
      <c r="F878">
        <v>421765</v>
      </c>
      <c r="G878">
        <v>0</v>
      </c>
      <c r="H878">
        <v>0</v>
      </c>
      <c r="I878">
        <v>175785.545858</v>
      </c>
      <c r="J878">
        <v>77132.554157000006</v>
      </c>
      <c r="K878">
        <v>0.88567499999999999</v>
      </c>
      <c r="M878" t="str">
        <f t="shared" si="27"/>
        <v>2015Other paper</v>
      </c>
    </row>
    <row r="879" spans="1:13" x14ac:dyDescent="0.25">
      <c r="A879" t="s">
        <v>63</v>
      </c>
      <c r="B879" t="str">
        <f t="shared" si="26"/>
        <v>2015</v>
      </c>
      <c r="C879" t="s">
        <v>32</v>
      </c>
      <c r="D879" t="s">
        <v>35</v>
      </c>
      <c r="E879" t="s">
        <v>14</v>
      </c>
      <c r="F879">
        <v>0</v>
      </c>
      <c r="G879">
        <v>0</v>
      </c>
      <c r="H879">
        <v>0</v>
      </c>
      <c r="I879">
        <v>34.690792000000002</v>
      </c>
      <c r="J879">
        <v>1472.6196910000001</v>
      </c>
      <c r="K879">
        <v>2.3015000000000001E-2</v>
      </c>
      <c r="M879" t="str">
        <f t="shared" si="27"/>
        <v>2015Other paper</v>
      </c>
    </row>
    <row r="880" spans="1:13" x14ac:dyDescent="0.25">
      <c r="A880" t="s">
        <v>63</v>
      </c>
      <c r="B880" t="str">
        <f t="shared" si="26"/>
        <v>2015</v>
      </c>
      <c r="C880" t="s">
        <v>32</v>
      </c>
      <c r="D880" t="s">
        <v>35</v>
      </c>
      <c r="E880" t="s">
        <v>15</v>
      </c>
      <c r="F880">
        <v>91014</v>
      </c>
      <c r="G880">
        <v>0</v>
      </c>
      <c r="H880">
        <v>0</v>
      </c>
      <c r="I880">
        <v>91970.31035</v>
      </c>
      <c r="J880">
        <v>128796.386562</v>
      </c>
      <c r="K880">
        <v>0.58689999999999998</v>
      </c>
      <c r="M880" t="str">
        <f t="shared" si="27"/>
        <v>2015Other paper</v>
      </c>
    </row>
    <row r="881" spans="1:13" x14ac:dyDescent="0.25">
      <c r="A881" t="s">
        <v>63</v>
      </c>
      <c r="B881" t="str">
        <f t="shared" si="26"/>
        <v>2015</v>
      </c>
      <c r="C881" t="s">
        <v>32</v>
      </c>
      <c r="D881" t="s">
        <v>36</v>
      </c>
      <c r="E881" t="s">
        <v>13</v>
      </c>
      <c r="F881">
        <v>146440</v>
      </c>
      <c r="G881">
        <v>0</v>
      </c>
      <c r="H881">
        <v>0</v>
      </c>
      <c r="I881">
        <v>0</v>
      </c>
      <c r="J881">
        <v>74157.759684000004</v>
      </c>
      <c r="K881">
        <v>0.66383199999999998</v>
      </c>
      <c r="M881" t="str">
        <f t="shared" si="27"/>
        <v>2015Printing and writing paper</v>
      </c>
    </row>
    <row r="882" spans="1:13" x14ac:dyDescent="0.25">
      <c r="A882" t="s">
        <v>63</v>
      </c>
      <c r="B882" t="str">
        <f t="shared" si="26"/>
        <v>2015</v>
      </c>
      <c r="C882" t="s">
        <v>32</v>
      </c>
      <c r="D882" t="s">
        <v>36</v>
      </c>
      <c r="E882" t="s">
        <v>14</v>
      </c>
      <c r="F882">
        <v>0</v>
      </c>
      <c r="G882">
        <v>0</v>
      </c>
      <c r="H882">
        <v>0</v>
      </c>
      <c r="I882">
        <v>0</v>
      </c>
      <c r="J882">
        <v>1504.714113</v>
      </c>
      <c r="K882">
        <v>0</v>
      </c>
      <c r="M882" t="str">
        <f t="shared" si="27"/>
        <v>2015Printing and writing paper</v>
      </c>
    </row>
    <row r="883" spans="1:13" x14ac:dyDescent="0.25">
      <c r="A883" t="s">
        <v>63</v>
      </c>
      <c r="B883" t="str">
        <f t="shared" si="26"/>
        <v>2015</v>
      </c>
      <c r="C883" t="s">
        <v>32</v>
      </c>
      <c r="D883" t="s">
        <v>36</v>
      </c>
      <c r="E883" t="s">
        <v>15</v>
      </c>
      <c r="F883">
        <v>0</v>
      </c>
      <c r="G883">
        <v>0</v>
      </c>
      <c r="H883">
        <v>0</v>
      </c>
      <c r="I883">
        <v>0</v>
      </c>
      <c r="J883">
        <v>85982.074133999995</v>
      </c>
      <c r="K883">
        <v>0</v>
      </c>
      <c r="M883" t="str">
        <f t="shared" si="27"/>
        <v>2015Printing and writing paper</v>
      </c>
    </row>
    <row r="884" spans="1:13" x14ac:dyDescent="0.25">
      <c r="A884" t="s">
        <v>63</v>
      </c>
      <c r="B884" t="str">
        <f t="shared" si="26"/>
        <v>2015</v>
      </c>
      <c r="C884" t="s">
        <v>49</v>
      </c>
      <c r="D884" t="s">
        <v>50</v>
      </c>
      <c r="E884" t="s">
        <v>13</v>
      </c>
      <c r="F884">
        <v>4099.9810180000004</v>
      </c>
      <c r="G884">
        <v>0</v>
      </c>
      <c r="H884">
        <v>385.55261133737298</v>
      </c>
      <c r="I884">
        <v>7494.9323009999998</v>
      </c>
      <c r="J884">
        <v>49168.794693999997</v>
      </c>
      <c r="K884">
        <v>0.19592100000000001</v>
      </c>
      <c r="M884" t="str">
        <f t="shared" si="27"/>
        <v>2015HDPE (2)</v>
      </c>
    </row>
    <row r="885" spans="1:13" x14ac:dyDescent="0.25">
      <c r="A885" t="s">
        <v>63</v>
      </c>
      <c r="B885" t="str">
        <f t="shared" si="26"/>
        <v>2015</v>
      </c>
      <c r="C885" t="s">
        <v>49</v>
      </c>
      <c r="D885" t="s">
        <v>50</v>
      </c>
      <c r="E885" t="s">
        <v>14</v>
      </c>
      <c r="F885">
        <v>558.186238</v>
      </c>
      <c r="G885">
        <v>0</v>
      </c>
      <c r="H885">
        <v>59.868013313774703</v>
      </c>
      <c r="I885">
        <v>1242.2539730000001</v>
      </c>
      <c r="J885">
        <v>3935.688056</v>
      </c>
      <c r="K885">
        <v>0.32096400000000003</v>
      </c>
      <c r="M885" t="str">
        <f t="shared" si="27"/>
        <v>2015HDPE (2)</v>
      </c>
    </row>
    <row r="886" spans="1:13" x14ac:dyDescent="0.25">
      <c r="A886" t="s">
        <v>63</v>
      </c>
      <c r="B886" t="str">
        <f t="shared" si="26"/>
        <v>2015</v>
      </c>
      <c r="C886" t="s">
        <v>49</v>
      </c>
      <c r="D886" t="s">
        <v>50</v>
      </c>
      <c r="E886" t="s">
        <v>15</v>
      </c>
      <c r="F886">
        <v>5328.9645819999996</v>
      </c>
      <c r="G886">
        <v>0</v>
      </c>
      <c r="H886">
        <v>1263.5793753488499</v>
      </c>
      <c r="I886">
        <v>32671.279477</v>
      </c>
      <c r="J886">
        <v>73269.534983999998</v>
      </c>
      <c r="K886">
        <v>0.348908</v>
      </c>
      <c r="M886" t="str">
        <f t="shared" si="27"/>
        <v>2015HDPE (2)</v>
      </c>
    </row>
    <row r="887" spans="1:13" x14ac:dyDescent="0.25">
      <c r="A887" t="s">
        <v>63</v>
      </c>
      <c r="B887" t="str">
        <f t="shared" si="26"/>
        <v>2015</v>
      </c>
      <c r="C887" t="s">
        <v>49</v>
      </c>
      <c r="D887" t="s">
        <v>51</v>
      </c>
      <c r="E887" t="s">
        <v>13</v>
      </c>
      <c r="F887">
        <v>4879.6971510000003</v>
      </c>
      <c r="G887">
        <v>0</v>
      </c>
      <c r="H887">
        <v>201.046777929163</v>
      </c>
      <c r="I887">
        <v>8397.9174750000002</v>
      </c>
      <c r="J887">
        <v>36825.164227000001</v>
      </c>
      <c r="K887">
        <v>0.26794499999999999</v>
      </c>
      <c r="M887" t="str">
        <f t="shared" si="27"/>
        <v>2015LDPE (4)</v>
      </c>
    </row>
    <row r="888" spans="1:13" x14ac:dyDescent="0.25">
      <c r="A888" t="s">
        <v>63</v>
      </c>
      <c r="B888" t="str">
        <f t="shared" si="26"/>
        <v>2015</v>
      </c>
      <c r="C888" t="s">
        <v>49</v>
      </c>
      <c r="D888" t="s">
        <v>51</v>
      </c>
      <c r="E888" t="s">
        <v>14</v>
      </c>
      <c r="F888">
        <v>58.587113000000002</v>
      </c>
      <c r="G888">
        <v>0</v>
      </c>
      <c r="H888">
        <v>0.88711343357158801</v>
      </c>
      <c r="I888">
        <v>0</v>
      </c>
      <c r="J888">
        <v>2947.649214</v>
      </c>
      <c r="K888">
        <v>1.9776999999999999E-2</v>
      </c>
      <c r="M888" t="str">
        <f t="shared" si="27"/>
        <v>2015LDPE (4)</v>
      </c>
    </row>
    <row r="889" spans="1:13" x14ac:dyDescent="0.25">
      <c r="A889" t="s">
        <v>63</v>
      </c>
      <c r="B889" t="str">
        <f t="shared" si="26"/>
        <v>2015</v>
      </c>
      <c r="C889" t="s">
        <v>49</v>
      </c>
      <c r="D889" t="s">
        <v>51</v>
      </c>
      <c r="E889" t="s">
        <v>15</v>
      </c>
      <c r="F889">
        <v>11800.433736000001</v>
      </c>
      <c r="G889">
        <v>0</v>
      </c>
      <c r="H889">
        <v>221.06610863726601</v>
      </c>
      <c r="I889">
        <v>2799.3058249999999</v>
      </c>
      <c r="J889">
        <v>34947.918398000002</v>
      </c>
      <c r="K889">
        <v>0.29779299999999997</v>
      </c>
      <c r="M889" t="str">
        <f t="shared" si="27"/>
        <v>2015LDPE (4)</v>
      </c>
    </row>
    <row r="890" spans="1:13" x14ac:dyDescent="0.25">
      <c r="A890" t="s">
        <v>63</v>
      </c>
      <c r="B890" t="str">
        <f t="shared" si="26"/>
        <v>2015</v>
      </c>
      <c r="C890" t="s">
        <v>49</v>
      </c>
      <c r="D890" t="s">
        <v>52</v>
      </c>
      <c r="E890" t="s">
        <v>13</v>
      </c>
      <c r="F890">
        <v>924.77488200000005</v>
      </c>
      <c r="G890">
        <v>0</v>
      </c>
      <c r="H890">
        <v>0</v>
      </c>
      <c r="I890">
        <v>2624.4349099999999</v>
      </c>
      <c r="J890">
        <v>27627.923389</v>
      </c>
      <c r="K890">
        <v>0.11384</v>
      </c>
      <c r="M890" t="str">
        <f t="shared" si="27"/>
        <v>2015Other plastics (7)</v>
      </c>
    </row>
    <row r="891" spans="1:13" x14ac:dyDescent="0.25">
      <c r="A891" t="s">
        <v>63</v>
      </c>
      <c r="B891" t="str">
        <f t="shared" si="26"/>
        <v>2015</v>
      </c>
      <c r="C891" t="s">
        <v>49</v>
      </c>
      <c r="D891" t="s">
        <v>52</v>
      </c>
      <c r="E891" t="s">
        <v>14</v>
      </c>
      <c r="F891">
        <v>4.9096630000000001</v>
      </c>
      <c r="G891">
        <v>0</v>
      </c>
      <c r="H891">
        <v>0</v>
      </c>
      <c r="I891">
        <v>0</v>
      </c>
      <c r="J891">
        <v>2110.2740789999998</v>
      </c>
      <c r="K891">
        <v>2.3210000000000001E-3</v>
      </c>
      <c r="M891" t="str">
        <f t="shared" si="27"/>
        <v>2015Other plastics (7)</v>
      </c>
    </row>
    <row r="892" spans="1:13" x14ac:dyDescent="0.25">
      <c r="A892" t="s">
        <v>63</v>
      </c>
      <c r="B892" t="str">
        <f t="shared" si="26"/>
        <v>2015</v>
      </c>
      <c r="C892" t="s">
        <v>49</v>
      </c>
      <c r="D892" t="s">
        <v>52</v>
      </c>
      <c r="E892" t="s">
        <v>15</v>
      </c>
      <c r="F892">
        <v>550.23395500000004</v>
      </c>
      <c r="G892">
        <v>0</v>
      </c>
      <c r="H892">
        <v>0</v>
      </c>
      <c r="I892">
        <v>58.646590000000003</v>
      </c>
      <c r="J892">
        <v>86406.729531999998</v>
      </c>
      <c r="K892">
        <v>6.9969999999999997E-3</v>
      </c>
      <c r="M892" t="str">
        <f t="shared" si="27"/>
        <v>2015Other plastics (7)</v>
      </c>
    </row>
    <row r="893" spans="1:13" x14ac:dyDescent="0.25">
      <c r="A893" t="s">
        <v>63</v>
      </c>
      <c r="B893" t="str">
        <f t="shared" si="26"/>
        <v>2015</v>
      </c>
      <c r="C893" t="s">
        <v>49</v>
      </c>
      <c r="D893" t="s">
        <v>53</v>
      </c>
      <c r="E893" t="s">
        <v>13</v>
      </c>
      <c r="F893">
        <v>888.30023600000004</v>
      </c>
      <c r="G893">
        <v>0</v>
      </c>
      <c r="H893">
        <v>415.19410425603201</v>
      </c>
      <c r="I893">
        <v>2267.0504070000002</v>
      </c>
      <c r="J893">
        <v>20366.990270999999</v>
      </c>
      <c r="K893">
        <v>0.14915999999999999</v>
      </c>
      <c r="M893" t="str">
        <f t="shared" si="27"/>
        <v>2015PET (1)</v>
      </c>
    </row>
    <row r="894" spans="1:13" x14ac:dyDescent="0.25">
      <c r="A894" t="s">
        <v>63</v>
      </c>
      <c r="B894" t="str">
        <f t="shared" si="26"/>
        <v>2015</v>
      </c>
      <c r="C894" t="s">
        <v>49</v>
      </c>
      <c r="D894" t="s">
        <v>53</v>
      </c>
      <c r="E894" t="s">
        <v>14</v>
      </c>
      <c r="F894">
        <v>94.375467999999998</v>
      </c>
      <c r="G894">
        <v>0</v>
      </c>
      <c r="H894">
        <v>12.418314898877799</v>
      </c>
      <c r="I894">
        <v>0</v>
      </c>
      <c r="J894">
        <v>1630.2640899999999</v>
      </c>
      <c r="K894">
        <v>6.1478999999999999E-2</v>
      </c>
      <c r="M894" t="str">
        <f t="shared" si="27"/>
        <v>2015PET (1)</v>
      </c>
    </row>
    <row r="895" spans="1:13" x14ac:dyDescent="0.25">
      <c r="A895" t="s">
        <v>63</v>
      </c>
      <c r="B895" t="str">
        <f t="shared" si="26"/>
        <v>2015</v>
      </c>
      <c r="C895" t="s">
        <v>49</v>
      </c>
      <c r="D895" t="s">
        <v>53</v>
      </c>
      <c r="E895" t="s">
        <v>15</v>
      </c>
      <c r="F895">
        <v>796.44791599999996</v>
      </c>
      <c r="G895">
        <v>0</v>
      </c>
      <c r="H895">
        <v>4937.3875808450903</v>
      </c>
      <c r="I895">
        <v>36726.216592999997</v>
      </c>
      <c r="J895">
        <v>48892.326471</v>
      </c>
      <c r="K895">
        <v>0.46479399999999998</v>
      </c>
      <c r="M895" t="str">
        <f t="shared" si="27"/>
        <v>2015PET (1)</v>
      </c>
    </row>
    <row r="896" spans="1:13" x14ac:dyDescent="0.25">
      <c r="A896" t="s">
        <v>63</v>
      </c>
      <c r="B896" t="str">
        <f t="shared" si="26"/>
        <v>2015</v>
      </c>
      <c r="C896" t="s">
        <v>49</v>
      </c>
      <c r="D896" t="s">
        <v>54</v>
      </c>
      <c r="E896" t="s">
        <v>13</v>
      </c>
      <c r="F896">
        <v>5169.3187390000003</v>
      </c>
      <c r="G896">
        <v>0</v>
      </c>
      <c r="H896">
        <v>355.89719190389002</v>
      </c>
      <c r="I896">
        <v>8276.4335570000003</v>
      </c>
      <c r="J896">
        <v>39499.617495999999</v>
      </c>
      <c r="K896">
        <v>0.258936</v>
      </c>
      <c r="M896" t="str">
        <f t="shared" si="27"/>
        <v>2015PP (5)</v>
      </c>
    </row>
    <row r="897" spans="1:13" x14ac:dyDescent="0.25">
      <c r="A897" t="s">
        <v>63</v>
      </c>
      <c r="B897" t="str">
        <f t="shared" si="26"/>
        <v>2015</v>
      </c>
      <c r="C897" t="s">
        <v>49</v>
      </c>
      <c r="D897" t="s">
        <v>54</v>
      </c>
      <c r="E897" t="s">
        <v>14</v>
      </c>
      <c r="F897">
        <v>47.019449999999999</v>
      </c>
      <c r="G897">
        <v>0</v>
      </c>
      <c r="H897">
        <v>1.2445633388114601</v>
      </c>
      <c r="I897">
        <v>0</v>
      </c>
      <c r="J897">
        <v>3161.724295</v>
      </c>
      <c r="K897">
        <v>1.5035E-2</v>
      </c>
      <c r="M897" t="str">
        <f t="shared" si="27"/>
        <v>2015PP (5)</v>
      </c>
    </row>
    <row r="898" spans="1:13" x14ac:dyDescent="0.25">
      <c r="A898" t="s">
        <v>63</v>
      </c>
      <c r="B898" t="str">
        <f t="shared" si="26"/>
        <v>2015</v>
      </c>
      <c r="C898" t="s">
        <v>49</v>
      </c>
      <c r="D898" t="s">
        <v>54</v>
      </c>
      <c r="E898" t="s">
        <v>15</v>
      </c>
      <c r="F898">
        <v>11965.713651</v>
      </c>
      <c r="G898">
        <v>0</v>
      </c>
      <c r="H898">
        <v>423.85824475729902</v>
      </c>
      <c r="I898">
        <v>4047.5988929999999</v>
      </c>
      <c r="J898">
        <v>37486.035376</v>
      </c>
      <c r="K898">
        <v>0.30482500000000001</v>
      </c>
      <c r="M898" t="str">
        <f t="shared" si="27"/>
        <v>2015PP (5)</v>
      </c>
    </row>
    <row r="899" spans="1:13" x14ac:dyDescent="0.25">
      <c r="A899" t="s">
        <v>63</v>
      </c>
      <c r="B899" t="str">
        <f t="shared" ref="B899:B962" si="28">RIGHT(A899,4)</f>
        <v>2015</v>
      </c>
      <c r="C899" t="s">
        <v>49</v>
      </c>
      <c r="D899" t="s">
        <v>55</v>
      </c>
      <c r="E899" t="s">
        <v>13</v>
      </c>
      <c r="F899">
        <v>102.37460900000001</v>
      </c>
      <c r="G899">
        <v>0</v>
      </c>
      <c r="H899">
        <v>128.380257646947</v>
      </c>
      <c r="I899">
        <v>717.15687500000001</v>
      </c>
      <c r="J899">
        <v>10286.358722000001</v>
      </c>
      <c r="K899">
        <v>8.4376000000000007E-2</v>
      </c>
      <c r="M899" t="str">
        <f t="shared" ref="M899:M962" si="29">_xlfn.TEXTJOIN("",FALSE,B899,D899)</f>
        <v>2015PS (6)</v>
      </c>
    </row>
    <row r="900" spans="1:13" x14ac:dyDescent="0.25">
      <c r="A900" t="s">
        <v>63</v>
      </c>
      <c r="B900" t="str">
        <f t="shared" si="28"/>
        <v>2015</v>
      </c>
      <c r="C900" t="s">
        <v>49</v>
      </c>
      <c r="D900" t="s">
        <v>55</v>
      </c>
      <c r="E900" t="s">
        <v>14</v>
      </c>
      <c r="F900">
        <v>53.819124000000002</v>
      </c>
      <c r="G900">
        <v>0</v>
      </c>
      <c r="H900">
        <v>42.3455104398411</v>
      </c>
      <c r="I900">
        <v>215.147063</v>
      </c>
      <c r="J900">
        <v>823.36570300000005</v>
      </c>
      <c r="K900">
        <v>0.27436100000000002</v>
      </c>
      <c r="M900" t="str">
        <f t="shared" si="29"/>
        <v>2015PS (6)</v>
      </c>
    </row>
    <row r="901" spans="1:13" x14ac:dyDescent="0.25">
      <c r="A901" t="s">
        <v>63</v>
      </c>
      <c r="B901" t="str">
        <f t="shared" si="28"/>
        <v>2015</v>
      </c>
      <c r="C901" t="s">
        <v>49</v>
      </c>
      <c r="D901" t="s">
        <v>55</v>
      </c>
      <c r="E901" t="s">
        <v>15</v>
      </c>
      <c r="F901">
        <v>34.441256000000003</v>
      </c>
      <c r="G901">
        <v>0</v>
      </c>
      <c r="H901">
        <v>333.274231913211</v>
      </c>
      <c r="I901">
        <v>1936.3235629999999</v>
      </c>
      <c r="J901">
        <v>9761.9883800000007</v>
      </c>
      <c r="K901">
        <v>0.19095200000000001</v>
      </c>
      <c r="M901" t="str">
        <f t="shared" si="29"/>
        <v>2015PS (6)</v>
      </c>
    </row>
    <row r="902" spans="1:13" x14ac:dyDescent="0.25">
      <c r="A902" t="s">
        <v>63</v>
      </c>
      <c r="B902" t="str">
        <f t="shared" si="28"/>
        <v>2015</v>
      </c>
      <c r="C902" t="s">
        <v>49</v>
      </c>
      <c r="D902" t="s">
        <v>56</v>
      </c>
      <c r="E902" t="s">
        <v>13</v>
      </c>
      <c r="F902">
        <v>466.99282399999998</v>
      </c>
      <c r="G902">
        <v>0</v>
      </c>
      <c r="H902">
        <v>17.609609192694499</v>
      </c>
      <c r="I902">
        <v>1705.7827239999999</v>
      </c>
      <c r="J902">
        <v>25921.623981000001</v>
      </c>
      <c r="K902">
        <v>7.7915999999999999E-2</v>
      </c>
      <c r="M902" t="str">
        <f t="shared" si="29"/>
        <v>2015PVC (3)</v>
      </c>
    </row>
    <row r="903" spans="1:13" x14ac:dyDescent="0.25">
      <c r="A903" t="s">
        <v>63</v>
      </c>
      <c r="B903" t="str">
        <f t="shared" si="28"/>
        <v>2015</v>
      </c>
      <c r="C903" t="s">
        <v>49</v>
      </c>
      <c r="D903" t="s">
        <v>56</v>
      </c>
      <c r="E903" t="s">
        <v>14</v>
      </c>
      <c r="F903">
        <v>51.182769999999998</v>
      </c>
      <c r="G903">
        <v>0</v>
      </c>
      <c r="H903">
        <v>1.9509068514282999</v>
      </c>
      <c r="I903">
        <v>189.53141400000001</v>
      </c>
      <c r="J903">
        <v>2074.88157</v>
      </c>
      <c r="K903">
        <v>0.10470699999999999</v>
      </c>
      <c r="M903" t="str">
        <f t="shared" si="29"/>
        <v>2015PVC (3)</v>
      </c>
    </row>
    <row r="904" spans="1:13" x14ac:dyDescent="0.25">
      <c r="A904" t="s">
        <v>63</v>
      </c>
      <c r="B904" t="str">
        <f t="shared" si="28"/>
        <v>2015</v>
      </c>
      <c r="C904" t="s">
        <v>49</v>
      </c>
      <c r="D904" t="s">
        <v>56</v>
      </c>
      <c r="E904" t="s">
        <v>15</v>
      </c>
      <c r="F904">
        <v>435.19261699999998</v>
      </c>
      <c r="G904">
        <v>0</v>
      </c>
      <c r="H904">
        <v>10.439483955877201</v>
      </c>
      <c r="I904">
        <v>852.89136199999996</v>
      </c>
      <c r="J904">
        <v>24600.210715000001</v>
      </c>
      <c r="K904">
        <v>5.0138000000000002E-2</v>
      </c>
      <c r="M904" t="str">
        <f t="shared" si="29"/>
        <v>2015PVC (3)</v>
      </c>
    </row>
    <row r="905" spans="1:13" x14ac:dyDescent="0.25">
      <c r="A905" t="s">
        <v>63</v>
      </c>
      <c r="B905" t="str">
        <f t="shared" si="28"/>
        <v>2015</v>
      </c>
      <c r="C905" t="s">
        <v>37</v>
      </c>
      <c r="D905" t="s">
        <v>38</v>
      </c>
      <c r="E905" t="s">
        <v>13</v>
      </c>
      <c r="F905">
        <v>0</v>
      </c>
      <c r="G905">
        <v>0</v>
      </c>
      <c r="H905">
        <v>0</v>
      </c>
      <c r="I905">
        <v>0</v>
      </c>
      <c r="J905">
        <v>34519.006260000002</v>
      </c>
      <c r="K905">
        <v>0</v>
      </c>
      <c r="M905" t="str">
        <f t="shared" si="29"/>
        <v>2015Clothing</v>
      </c>
    </row>
    <row r="906" spans="1:13" x14ac:dyDescent="0.25">
      <c r="A906" t="s">
        <v>63</v>
      </c>
      <c r="B906" t="str">
        <f t="shared" si="28"/>
        <v>2015</v>
      </c>
      <c r="C906" t="s">
        <v>37</v>
      </c>
      <c r="D906" t="s">
        <v>38</v>
      </c>
      <c r="E906" t="s">
        <v>14</v>
      </c>
      <c r="F906">
        <v>0</v>
      </c>
      <c r="G906">
        <v>0</v>
      </c>
      <c r="H906">
        <v>0</v>
      </c>
      <c r="I906">
        <v>0</v>
      </c>
      <c r="J906">
        <v>3333.4510690000002</v>
      </c>
      <c r="K906">
        <v>0</v>
      </c>
      <c r="M906" t="str">
        <f t="shared" si="29"/>
        <v>2015Clothing</v>
      </c>
    </row>
    <row r="907" spans="1:13" x14ac:dyDescent="0.25">
      <c r="A907" t="s">
        <v>63</v>
      </c>
      <c r="B907" t="str">
        <f t="shared" si="28"/>
        <v>2015</v>
      </c>
      <c r="C907" t="s">
        <v>37</v>
      </c>
      <c r="D907" t="s">
        <v>38</v>
      </c>
      <c r="E907" t="s">
        <v>15</v>
      </c>
      <c r="F907">
        <v>0</v>
      </c>
      <c r="G907">
        <v>0</v>
      </c>
      <c r="H907">
        <v>0</v>
      </c>
      <c r="I907">
        <v>0</v>
      </c>
      <c r="J907">
        <v>63845.940343000002</v>
      </c>
      <c r="K907">
        <v>0</v>
      </c>
      <c r="M907" t="str">
        <f t="shared" si="29"/>
        <v>2015Clothing</v>
      </c>
    </row>
    <row r="908" spans="1:13" x14ac:dyDescent="0.25">
      <c r="A908" t="s">
        <v>63</v>
      </c>
      <c r="B908" t="str">
        <f t="shared" si="28"/>
        <v>2015</v>
      </c>
      <c r="C908" t="s">
        <v>37</v>
      </c>
      <c r="D908" t="s">
        <v>39</v>
      </c>
      <c r="E908" t="s">
        <v>13</v>
      </c>
      <c r="F908">
        <v>90</v>
      </c>
      <c r="G908">
        <v>0</v>
      </c>
      <c r="H908">
        <v>0</v>
      </c>
      <c r="I908">
        <v>580.351361</v>
      </c>
      <c r="J908">
        <v>53020.503879999997</v>
      </c>
      <c r="K908">
        <v>1.2485E-2</v>
      </c>
      <c r="M908" t="str">
        <f t="shared" si="29"/>
        <v>2015Other textiles</v>
      </c>
    </row>
    <row r="909" spans="1:13" x14ac:dyDescent="0.25">
      <c r="A909" t="s">
        <v>63</v>
      </c>
      <c r="B909" t="str">
        <f t="shared" si="28"/>
        <v>2015</v>
      </c>
      <c r="C909" t="s">
        <v>37</v>
      </c>
      <c r="D909" t="s">
        <v>39</v>
      </c>
      <c r="E909" t="s">
        <v>14</v>
      </c>
      <c r="F909">
        <v>2.6</v>
      </c>
      <c r="G909">
        <v>0</v>
      </c>
      <c r="H909">
        <v>0</v>
      </c>
      <c r="I909">
        <v>0</v>
      </c>
      <c r="J909">
        <v>5941.7757700000002</v>
      </c>
      <c r="K909">
        <v>4.37E-4</v>
      </c>
      <c r="M909" t="str">
        <f t="shared" si="29"/>
        <v>2015Other textiles</v>
      </c>
    </row>
    <row r="910" spans="1:13" x14ac:dyDescent="0.25">
      <c r="A910" t="s">
        <v>63</v>
      </c>
      <c r="B910" t="str">
        <f t="shared" si="28"/>
        <v>2015</v>
      </c>
      <c r="C910" t="s">
        <v>37</v>
      </c>
      <c r="D910" t="s">
        <v>39</v>
      </c>
      <c r="E910" t="s">
        <v>15</v>
      </c>
      <c r="F910">
        <v>210</v>
      </c>
      <c r="G910">
        <v>0</v>
      </c>
      <c r="H910">
        <v>0</v>
      </c>
      <c r="I910">
        <v>8.4876389999999997</v>
      </c>
      <c r="J910">
        <v>20906.503111999999</v>
      </c>
      <c r="K910">
        <v>1.0342E-2</v>
      </c>
      <c r="M910" t="str">
        <f t="shared" si="29"/>
        <v>2015Other textiles</v>
      </c>
    </row>
    <row r="911" spans="1:13" x14ac:dyDescent="0.25">
      <c r="A911" t="s">
        <v>63</v>
      </c>
      <c r="B911" t="str">
        <f t="shared" si="28"/>
        <v>2015</v>
      </c>
      <c r="C911" t="s">
        <v>40</v>
      </c>
      <c r="D911" t="s">
        <v>47</v>
      </c>
      <c r="E911" t="s">
        <v>13</v>
      </c>
      <c r="F911">
        <v>1721</v>
      </c>
      <c r="G911">
        <v>0</v>
      </c>
      <c r="H911">
        <v>0</v>
      </c>
      <c r="I911">
        <v>4719.8289999999997</v>
      </c>
      <c r="J911">
        <v>0</v>
      </c>
      <c r="K911">
        <v>1</v>
      </c>
      <c r="M911" t="str">
        <f t="shared" si="29"/>
        <v>2015Offroad tyres</v>
      </c>
    </row>
    <row r="912" spans="1:13" x14ac:dyDescent="0.25">
      <c r="A912" t="s">
        <v>63</v>
      </c>
      <c r="B912" t="str">
        <f t="shared" si="28"/>
        <v>2015</v>
      </c>
      <c r="C912" t="s">
        <v>40</v>
      </c>
      <c r="D912" t="s">
        <v>47</v>
      </c>
      <c r="E912" t="s">
        <v>14</v>
      </c>
      <c r="F912">
        <v>0</v>
      </c>
      <c r="G912">
        <v>0</v>
      </c>
      <c r="H912">
        <v>0</v>
      </c>
      <c r="I912">
        <v>0</v>
      </c>
      <c r="J912">
        <v>0</v>
      </c>
      <c r="M912" t="str">
        <f t="shared" si="29"/>
        <v>2015Offroad tyres</v>
      </c>
    </row>
    <row r="913" spans="1:13" x14ac:dyDescent="0.25">
      <c r="A913" t="s">
        <v>63</v>
      </c>
      <c r="B913" t="str">
        <f t="shared" si="28"/>
        <v>2015</v>
      </c>
      <c r="C913" t="s">
        <v>40</v>
      </c>
      <c r="D913" t="s">
        <v>47</v>
      </c>
      <c r="E913" t="s">
        <v>15</v>
      </c>
      <c r="F913">
        <v>17</v>
      </c>
      <c r="G913">
        <v>0</v>
      </c>
      <c r="H913">
        <v>0</v>
      </c>
      <c r="I913">
        <v>0</v>
      </c>
      <c r="J913">
        <v>0</v>
      </c>
      <c r="K913">
        <v>1</v>
      </c>
      <c r="M913" t="str">
        <f t="shared" si="29"/>
        <v>2015Offroad tyres</v>
      </c>
    </row>
    <row r="914" spans="1:13" x14ac:dyDescent="0.25">
      <c r="A914" t="s">
        <v>63</v>
      </c>
      <c r="B914" t="str">
        <f t="shared" si="28"/>
        <v>2015</v>
      </c>
      <c r="C914" t="s">
        <v>40</v>
      </c>
      <c r="D914" t="s">
        <v>41</v>
      </c>
      <c r="E914" t="s">
        <v>13</v>
      </c>
      <c r="F914">
        <v>0</v>
      </c>
      <c r="G914">
        <v>0</v>
      </c>
      <c r="H914">
        <v>0</v>
      </c>
      <c r="I914">
        <v>7260.432476</v>
      </c>
      <c r="J914">
        <v>7423.3875719999996</v>
      </c>
      <c r="K914">
        <v>0.49445099999999997</v>
      </c>
      <c r="M914" t="str">
        <f t="shared" si="29"/>
        <v>2015Other rubber</v>
      </c>
    </row>
    <row r="915" spans="1:13" x14ac:dyDescent="0.25">
      <c r="A915" t="s">
        <v>63</v>
      </c>
      <c r="B915" t="str">
        <f t="shared" si="28"/>
        <v>2015</v>
      </c>
      <c r="C915" t="s">
        <v>40</v>
      </c>
      <c r="D915" t="s">
        <v>41</v>
      </c>
      <c r="E915" t="s">
        <v>14</v>
      </c>
      <c r="F915">
        <v>0</v>
      </c>
      <c r="G915">
        <v>0</v>
      </c>
      <c r="H915">
        <v>0</v>
      </c>
      <c r="I915">
        <v>0</v>
      </c>
      <c r="J915">
        <v>161.39022199999999</v>
      </c>
      <c r="K915">
        <v>0</v>
      </c>
      <c r="M915" t="str">
        <f t="shared" si="29"/>
        <v>2015Other rubber</v>
      </c>
    </row>
    <row r="916" spans="1:13" x14ac:dyDescent="0.25">
      <c r="A916" t="s">
        <v>63</v>
      </c>
      <c r="B916" t="str">
        <f t="shared" si="28"/>
        <v>2015</v>
      </c>
      <c r="C916" t="s">
        <v>40</v>
      </c>
      <c r="D916" t="s">
        <v>41</v>
      </c>
      <c r="E916" t="s">
        <v>15</v>
      </c>
      <c r="F916">
        <v>0</v>
      </c>
      <c r="G916">
        <v>0</v>
      </c>
      <c r="H916">
        <v>0</v>
      </c>
      <c r="I916">
        <v>878.36952399999996</v>
      </c>
      <c r="J916">
        <v>2508.314089</v>
      </c>
      <c r="K916">
        <v>0.25935900000000001</v>
      </c>
      <c r="M916" t="str">
        <f t="shared" si="29"/>
        <v>2015Other rubber</v>
      </c>
    </row>
    <row r="917" spans="1:13" x14ac:dyDescent="0.25">
      <c r="A917" t="s">
        <v>63</v>
      </c>
      <c r="B917" t="str">
        <f t="shared" si="28"/>
        <v>2015</v>
      </c>
      <c r="C917" t="s">
        <v>40</v>
      </c>
      <c r="D917" t="s">
        <v>42</v>
      </c>
      <c r="E917" t="s">
        <v>13</v>
      </c>
      <c r="F917">
        <v>13666</v>
      </c>
      <c r="G917">
        <v>0</v>
      </c>
      <c r="H917">
        <v>0</v>
      </c>
      <c r="I917">
        <v>16464.233790999999</v>
      </c>
      <c r="J917">
        <v>808.04880700000001</v>
      </c>
      <c r="K917">
        <v>0.973881</v>
      </c>
      <c r="M917" t="str">
        <f t="shared" si="29"/>
        <v>2015Passenger tyres</v>
      </c>
    </row>
    <row r="918" spans="1:13" x14ac:dyDescent="0.25">
      <c r="A918" t="s">
        <v>63</v>
      </c>
      <c r="B918" t="str">
        <f t="shared" si="28"/>
        <v>2015</v>
      </c>
      <c r="C918" t="s">
        <v>40</v>
      </c>
      <c r="D918" t="s">
        <v>42</v>
      </c>
      <c r="E918" t="s">
        <v>14</v>
      </c>
      <c r="F918">
        <v>0</v>
      </c>
      <c r="G918">
        <v>0</v>
      </c>
      <c r="H918">
        <v>0</v>
      </c>
      <c r="I918">
        <v>0</v>
      </c>
      <c r="J918">
        <v>115.75029000000001</v>
      </c>
      <c r="K918">
        <v>0</v>
      </c>
      <c r="M918" t="str">
        <f t="shared" si="29"/>
        <v>2015Passenger tyres</v>
      </c>
    </row>
    <row r="919" spans="1:13" x14ac:dyDescent="0.25">
      <c r="A919" t="s">
        <v>63</v>
      </c>
      <c r="B919" t="str">
        <f t="shared" si="28"/>
        <v>2015</v>
      </c>
      <c r="C919" t="s">
        <v>40</v>
      </c>
      <c r="D919" t="s">
        <v>42</v>
      </c>
      <c r="E919" t="s">
        <v>15</v>
      </c>
      <c r="F919">
        <v>138</v>
      </c>
      <c r="G919">
        <v>0</v>
      </c>
      <c r="H919">
        <v>0</v>
      </c>
      <c r="I919">
        <v>3419.108209</v>
      </c>
      <c r="J919">
        <v>0</v>
      </c>
      <c r="K919">
        <v>1</v>
      </c>
      <c r="M919" t="str">
        <f t="shared" si="29"/>
        <v>2015Passenger tyres</v>
      </c>
    </row>
    <row r="920" spans="1:13" x14ac:dyDescent="0.25">
      <c r="A920" t="s">
        <v>63</v>
      </c>
      <c r="B920" t="str">
        <f t="shared" si="28"/>
        <v>2015</v>
      </c>
      <c r="C920" t="s">
        <v>40</v>
      </c>
      <c r="D920" t="s">
        <v>43</v>
      </c>
      <c r="E920" t="s">
        <v>13</v>
      </c>
      <c r="F920">
        <v>13096</v>
      </c>
      <c r="G920">
        <v>0</v>
      </c>
      <c r="H920">
        <v>0</v>
      </c>
      <c r="I920">
        <v>193.70699999999999</v>
      </c>
      <c r="J920">
        <v>0</v>
      </c>
      <c r="K920">
        <v>1</v>
      </c>
      <c r="M920" t="str">
        <f t="shared" si="29"/>
        <v>2015Truck tyres</v>
      </c>
    </row>
    <row r="921" spans="1:13" x14ac:dyDescent="0.25">
      <c r="A921" t="s">
        <v>63</v>
      </c>
      <c r="B921" t="str">
        <f t="shared" si="28"/>
        <v>2015</v>
      </c>
      <c r="C921" t="s">
        <v>40</v>
      </c>
      <c r="D921" t="s">
        <v>43</v>
      </c>
      <c r="E921" t="s">
        <v>14</v>
      </c>
      <c r="F921">
        <v>0</v>
      </c>
      <c r="G921">
        <v>0</v>
      </c>
      <c r="H921">
        <v>0</v>
      </c>
      <c r="I921">
        <v>0</v>
      </c>
      <c r="J921">
        <v>0</v>
      </c>
      <c r="M921" t="str">
        <f t="shared" si="29"/>
        <v>2015Truck tyres</v>
      </c>
    </row>
    <row r="922" spans="1:13" x14ac:dyDescent="0.25">
      <c r="A922" t="s">
        <v>63</v>
      </c>
      <c r="B922" t="str">
        <f t="shared" si="28"/>
        <v>2015</v>
      </c>
      <c r="C922" t="s">
        <v>40</v>
      </c>
      <c r="D922" t="s">
        <v>43</v>
      </c>
      <c r="E922" t="s">
        <v>15</v>
      </c>
      <c r="F922">
        <v>56</v>
      </c>
      <c r="G922">
        <v>0</v>
      </c>
      <c r="H922">
        <v>0</v>
      </c>
      <c r="I922">
        <v>0</v>
      </c>
      <c r="J922">
        <v>0</v>
      </c>
      <c r="K922">
        <v>1</v>
      </c>
      <c r="M922" t="str">
        <f t="shared" si="29"/>
        <v>2015Truck tyres</v>
      </c>
    </row>
    <row r="923" spans="1:13" x14ac:dyDescent="0.25">
      <c r="A923" t="s">
        <v>64</v>
      </c>
      <c r="B923" t="str">
        <f t="shared" si="28"/>
        <v>2016</v>
      </c>
      <c r="C923" t="s">
        <v>11</v>
      </c>
      <c r="D923" t="s">
        <v>12</v>
      </c>
      <c r="E923" t="s">
        <v>13</v>
      </c>
      <c r="F923">
        <v>0</v>
      </c>
      <c r="G923">
        <v>0</v>
      </c>
      <c r="H923">
        <v>0</v>
      </c>
      <c r="I923">
        <v>0</v>
      </c>
      <c r="J923">
        <v>2965.6278849999999</v>
      </c>
      <c r="K923">
        <v>0</v>
      </c>
      <c r="M923" t="str">
        <f t="shared" si="29"/>
        <v>2016Asphalt</v>
      </c>
    </row>
    <row r="924" spans="1:13" x14ac:dyDescent="0.25">
      <c r="A924" t="s">
        <v>64</v>
      </c>
      <c r="B924" t="str">
        <f t="shared" si="28"/>
        <v>2016</v>
      </c>
      <c r="C924" t="s">
        <v>11</v>
      </c>
      <c r="D924" t="s">
        <v>12</v>
      </c>
      <c r="E924" t="s">
        <v>14</v>
      </c>
      <c r="F924">
        <v>618151</v>
      </c>
      <c r="G924">
        <v>0</v>
      </c>
      <c r="H924">
        <v>0</v>
      </c>
      <c r="I924">
        <v>0</v>
      </c>
      <c r="J924">
        <v>952.98524399999997</v>
      </c>
      <c r="K924">
        <v>0.99846000000000001</v>
      </c>
      <c r="M924" t="str">
        <f t="shared" si="29"/>
        <v>2016Asphalt</v>
      </c>
    </row>
    <row r="925" spans="1:13" x14ac:dyDescent="0.25">
      <c r="A925" t="s">
        <v>64</v>
      </c>
      <c r="B925" t="str">
        <f t="shared" si="28"/>
        <v>2016</v>
      </c>
      <c r="C925" t="s">
        <v>11</v>
      </c>
      <c r="D925" t="s">
        <v>12</v>
      </c>
      <c r="E925" t="s">
        <v>15</v>
      </c>
      <c r="F925">
        <v>8436</v>
      </c>
      <c r="G925">
        <v>0</v>
      </c>
      <c r="H925">
        <v>0</v>
      </c>
      <c r="I925">
        <v>0</v>
      </c>
      <c r="J925">
        <v>739.85778200000004</v>
      </c>
      <c r="K925">
        <v>0.91936899999999999</v>
      </c>
      <c r="M925" t="str">
        <f t="shared" si="29"/>
        <v>2016Asphalt</v>
      </c>
    </row>
    <row r="926" spans="1:13" x14ac:dyDescent="0.25">
      <c r="A926" t="s">
        <v>64</v>
      </c>
      <c r="B926" t="str">
        <f t="shared" si="28"/>
        <v>2016</v>
      </c>
      <c r="C926" t="s">
        <v>11</v>
      </c>
      <c r="D926" t="s">
        <v>16</v>
      </c>
      <c r="E926" t="s">
        <v>13</v>
      </c>
      <c r="F926">
        <v>0</v>
      </c>
      <c r="G926">
        <v>0</v>
      </c>
      <c r="H926">
        <v>0</v>
      </c>
      <c r="I926">
        <v>0</v>
      </c>
      <c r="J926">
        <v>25397.170991999999</v>
      </c>
      <c r="K926">
        <v>0</v>
      </c>
      <c r="M926" t="str">
        <f t="shared" si="29"/>
        <v>2016Bricks</v>
      </c>
    </row>
    <row r="927" spans="1:13" x14ac:dyDescent="0.25">
      <c r="A927" t="s">
        <v>64</v>
      </c>
      <c r="B927" t="str">
        <f t="shared" si="28"/>
        <v>2016</v>
      </c>
      <c r="C927" t="s">
        <v>11</v>
      </c>
      <c r="D927" t="s">
        <v>16</v>
      </c>
      <c r="E927" t="s">
        <v>14</v>
      </c>
      <c r="F927">
        <v>424778</v>
      </c>
      <c r="G927">
        <v>0</v>
      </c>
      <c r="H927">
        <v>0</v>
      </c>
      <c r="I927">
        <v>0</v>
      </c>
      <c r="J927">
        <v>26941.759168</v>
      </c>
      <c r="K927">
        <v>0.940357</v>
      </c>
      <c r="M927" t="str">
        <f t="shared" si="29"/>
        <v>2016Bricks</v>
      </c>
    </row>
    <row r="928" spans="1:13" x14ac:dyDescent="0.25">
      <c r="A928" t="s">
        <v>64</v>
      </c>
      <c r="B928" t="str">
        <f t="shared" si="28"/>
        <v>2016</v>
      </c>
      <c r="C928" t="s">
        <v>11</v>
      </c>
      <c r="D928" t="s">
        <v>16</v>
      </c>
      <c r="E928" t="s">
        <v>15</v>
      </c>
      <c r="F928">
        <v>2000</v>
      </c>
      <c r="G928">
        <v>0</v>
      </c>
      <c r="H928">
        <v>0</v>
      </c>
      <c r="I928">
        <v>0</v>
      </c>
      <c r="J928">
        <v>48596.527805999998</v>
      </c>
      <c r="K928">
        <v>3.9528000000000001E-2</v>
      </c>
      <c r="M928" t="str">
        <f t="shared" si="29"/>
        <v>2016Bricks</v>
      </c>
    </row>
    <row r="929" spans="1:13" x14ac:dyDescent="0.25">
      <c r="A929" t="s">
        <v>64</v>
      </c>
      <c r="B929" t="str">
        <f t="shared" si="28"/>
        <v>2016</v>
      </c>
      <c r="C929" t="s">
        <v>11</v>
      </c>
      <c r="D929" t="s">
        <v>17</v>
      </c>
      <c r="E929" t="s">
        <v>13</v>
      </c>
      <c r="F929">
        <v>0</v>
      </c>
      <c r="G929">
        <v>0</v>
      </c>
      <c r="H929">
        <v>0</v>
      </c>
      <c r="I929">
        <v>0</v>
      </c>
      <c r="J929">
        <v>30008.662874000001</v>
      </c>
      <c r="K929">
        <v>0</v>
      </c>
      <c r="M929" t="str">
        <f t="shared" si="29"/>
        <v>2016Concrete</v>
      </c>
    </row>
    <row r="930" spans="1:13" x14ac:dyDescent="0.25">
      <c r="A930" t="s">
        <v>64</v>
      </c>
      <c r="B930" t="str">
        <f t="shared" si="28"/>
        <v>2016</v>
      </c>
      <c r="C930" t="s">
        <v>11</v>
      </c>
      <c r="D930" t="s">
        <v>17</v>
      </c>
      <c r="E930" t="s">
        <v>14</v>
      </c>
      <c r="F930">
        <v>2340192</v>
      </c>
      <c r="G930">
        <v>0</v>
      </c>
      <c r="H930">
        <v>0</v>
      </c>
      <c r="I930">
        <v>0</v>
      </c>
      <c r="J930">
        <v>24507.582987000002</v>
      </c>
      <c r="K930">
        <v>0.98963599999999996</v>
      </c>
      <c r="M930" t="str">
        <f t="shared" si="29"/>
        <v>2016Concrete</v>
      </c>
    </row>
    <row r="931" spans="1:13" x14ac:dyDescent="0.25">
      <c r="A931" t="s">
        <v>64</v>
      </c>
      <c r="B931" t="str">
        <f t="shared" si="28"/>
        <v>2016</v>
      </c>
      <c r="C931" t="s">
        <v>11</v>
      </c>
      <c r="D931" t="s">
        <v>17</v>
      </c>
      <c r="E931" t="s">
        <v>15</v>
      </c>
      <c r="F931">
        <v>33668</v>
      </c>
      <c r="G931">
        <v>0</v>
      </c>
      <c r="H931">
        <v>0</v>
      </c>
      <c r="I931">
        <v>0</v>
      </c>
      <c r="J931">
        <v>394.55301100000003</v>
      </c>
      <c r="K931">
        <v>0.98841599999999996</v>
      </c>
      <c r="M931" t="str">
        <f t="shared" si="29"/>
        <v>2016Concrete</v>
      </c>
    </row>
    <row r="932" spans="1:13" x14ac:dyDescent="0.25">
      <c r="A932" t="s">
        <v>64</v>
      </c>
      <c r="B932" t="str">
        <f t="shared" si="28"/>
        <v>2016</v>
      </c>
      <c r="C932" t="s">
        <v>11</v>
      </c>
      <c r="D932" t="s">
        <v>18</v>
      </c>
      <c r="E932" t="s">
        <v>13</v>
      </c>
      <c r="F932">
        <v>82</v>
      </c>
      <c r="G932">
        <v>0</v>
      </c>
      <c r="H932">
        <v>0</v>
      </c>
      <c r="I932">
        <v>0</v>
      </c>
      <c r="J932">
        <v>20948.012730999999</v>
      </c>
      <c r="K932">
        <v>3.8990000000000001E-3</v>
      </c>
      <c r="M932" t="str">
        <f t="shared" si="29"/>
        <v>2016Plaster</v>
      </c>
    </row>
    <row r="933" spans="1:13" x14ac:dyDescent="0.25">
      <c r="A933" t="s">
        <v>64</v>
      </c>
      <c r="B933" t="str">
        <f t="shared" si="28"/>
        <v>2016</v>
      </c>
      <c r="C933" t="s">
        <v>11</v>
      </c>
      <c r="D933" t="s">
        <v>18</v>
      </c>
      <c r="E933" t="s">
        <v>14</v>
      </c>
      <c r="F933">
        <v>36163</v>
      </c>
      <c r="G933">
        <v>0</v>
      </c>
      <c r="H933">
        <v>0</v>
      </c>
      <c r="I933">
        <v>0</v>
      </c>
      <c r="J933">
        <v>14567.187024000001</v>
      </c>
      <c r="K933">
        <v>0.71284899999999995</v>
      </c>
      <c r="M933" t="str">
        <f t="shared" si="29"/>
        <v>2016Plaster</v>
      </c>
    </row>
    <row r="934" spans="1:13" x14ac:dyDescent="0.25">
      <c r="A934" t="s">
        <v>64</v>
      </c>
      <c r="B934" t="str">
        <f t="shared" si="28"/>
        <v>2016</v>
      </c>
      <c r="C934" t="s">
        <v>11</v>
      </c>
      <c r="D934" t="s">
        <v>18</v>
      </c>
      <c r="E934" t="s">
        <v>15</v>
      </c>
      <c r="F934">
        <v>623</v>
      </c>
      <c r="G934">
        <v>0</v>
      </c>
      <c r="H934">
        <v>0</v>
      </c>
      <c r="I934">
        <v>0</v>
      </c>
      <c r="J934">
        <v>4382.2894210000004</v>
      </c>
      <c r="K934">
        <v>0.124468</v>
      </c>
      <c r="M934" t="str">
        <f t="shared" si="29"/>
        <v>2016Plaster</v>
      </c>
    </row>
    <row r="935" spans="1:13" x14ac:dyDescent="0.25">
      <c r="A935" t="s">
        <v>64</v>
      </c>
      <c r="B935" t="str">
        <f t="shared" si="28"/>
        <v>2016</v>
      </c>
      <c r="C935" t="s">
        <v>11</v>
      </c>
      <c r="D935" t="s">
        <v>45</v>
      </c>
      <c r="E935" t="s">
        <v>13</v>
      </c>
      <c r="F935">
        <v>2552</v>
      </c>
      <c r="G935">
        <v>0</v>
      </c>
      <c r="H935">
        <v>0</v>
      </c>
      <c r="I935">
        <v>0</v>
      </c>
      <c r="J935">
        <v>13251.031367</v>
      </c>
      <c r="K935">
        <v>0.16148799999999999</v>
      </c>
      <c r="M935" t="str">
        <f t="shared" si="29"/>
        <v>2016Rubble</v>
      </c>
    </row>
    <row r="936" spans="1:13" x14ac:dyDescent="0.25">
      <c r="A936" t="s">
        <v>64</v>
      </c>
      <c r="B936" t="str">
        <f t="shared" si="28"/>
        <v>2016</v>
      </c>
      <c r="C936" t="s">
        <v>11</v>
      </c>
      <c r="D936" t="s">
        <v>45</v>
      </c>
      <c r="E936" t="s">
        <v>14</v>
      </c>
      <c r="F936">
        <v>579988</v>
      </c>
      <c r="G936">
        <v>0</v>
      </c>
      <c r="H936">
        <v>0</v>
      </c>
      <c r="I936">
        <v>0</v>
      </c>
      <c r="J936">
        <v>9273.1763210000008</v>
      </c>
      <c r="K936">
        <v>0.984263</v>
      </c>
      <c r="M936" t="str">
        <f t="shared" si="29"/>
        <v>2016Rubble</v>
      </c>
    </row>
    <row r="937" spans="1:13" x14ac:dyDescent="0.25">
      <c r="A937" t="s">
        <v>64</v>
      </c>
      <c r="B937" t="str">
        <f t="shared" si="28"/>
        <v>2016</v>
      </c>
      <c r="C937" t="s">
        <v>11</v>
      </c>
      <c r="D937" t="s">
        <v>45</v>
      </c>
      <c r="E937" t="s">
        <v>15</v>
      </c>
      <c r="F937">
        <v>0</v>
      </c>
      <c r="G937">
        <v>0</v>
      </c>
      <c r="H937">
        <v>0</v>
      </c>
      <c r="I937">
        <v>0</v>
      </c>
      <c r="J937">
        <v>2960.1959529999999</v>
      </c>
      <c r="K937">
        <v>0</v>
      </c>
      <c r="M937" t="str">
        <f t="shared" si="29"/>
        <v>2016Rubble</v>
      </c>
    </row>
    <row r="938" spans="1:13" x14ac:dyDescent="0.25">
      <c r="A938" t="s">
        <v>64</v>
      </c>
      <c r="B938" t="str">
        <f t="shared" si="28"/>
        <v>2016</v>
      </c>
      <c r="C938" t="s">
        <v>11</v>
      </c>
      <c r="D938" t="s">
        <v>19</v>
      </c>
      <c r="E938" t="s">
        <v>13</v>
      </c>
      <c r="F938">
        <v>10937</v>
      </c>
      <c r="G938">
        <v>0</v>
      </c>
      <c r="H938">
        <v>0</v>
      </c>
      <c r="I938">
        <v>0</v>
      </c>
      <c r="J938">
        <v>100786.339687</v>
      </c>
      <c r="K938">
        <v>9.7892999999999994E-2</v>
      </c>
      <c r="M938" t="str">
        <f t="shared" si="29"/>
        <v>2016Soil and natural materials</v>
      </c>
    </row>
    <row r="939" spans="1:13" x14ac:dyDescent="0.25">
      <c r="A939" t="s">
        <v>64</v>
      </c>
      <c r="B939" t="str">
        <f t="shared" si="28"/>
        <v>2016</v>
      </c>
      <c r="C939" t="s">
        <v>11</v>
      </c>
      <c r="D939" t="s">
        <v>19</v>
      </c>
      <c r="E939" t="s">
        <v>14</v>
      </c>
      <c r="F939">
        <v>88460</v>
      </c>
      <c r="G939">
        <v>0</v>
      </c>
      <c r="H939">
        <v>0</v>
      </c>
      <c r="I939">
        <v>0</v>
      </c>
      <c r="J939">
        <v>690901.56480599998</v>
      </c>
      <c r="K939">
        <v>0.11350300000000001</v>
      </c>
      <c r="M939" t="str">
        <f t="shared" si="29"/>
        <v>2016Soil and natural materials</v>
      </c>
    </row>
    <row r="940" spans="1:13" x14ac:dyDescent="0.25">
      <c r="A940" t="s">
        <v>64</v>
      </c>
      <c r="B940" t="str">
        <f t="shared" si="28"/>
        <v>2016</v>
      </c>
      <c r="C940" t="s">
        <v>11</v>
      </c>
      <c r="D940" t="s">
        <v>19</v>
      </c>
      <c r="E940" t="s">
        <v>15</v>
      </c>
      <c r="F940">
        <v>800</v>
      </c>
      <c r="G940">
        <v>0</v>
      </c>
      <c r="H940">
        <v>0</v>
      </c>
      <c r="I940">
        <v>0</v>
      </c>
      <c r="J940">
        <v>15425.4707</v>
      </c>
      <c r="K940">
        <v>4.9305000000000002E-2</v>
      </c>
      <c r="M940" t="str">
        <f t="shared" si="29"/>
        <v>2016Soil and natural materials</v>
      </c>
    </row>
    <row r="941" spans="1:13" x14ac:dyDescent="0.25">
      <c r="A941" t="s">
        <v>64</v>
      </c>
      <c r="B941" t="str">
        <f t="shared" si="28"/>
        <v>2016</v>
      </c>
      <c r="C941" t="s">
        <v>20</v>
      </c>
      <c r="D941" t="s">
        <v>21</v>
      </c>
      <c r="E941" t="s">
        <v>13</v>
      </c>
      <c r="F941">
        <v>20140</v>
      </c>
      <c r="G941">
        <v>0</v>
      </c>
      <c r="H941">
        <v>0</v>
      </c>
      <c r="I941">
        <v>114.02375600000001</v>
      </c>
      <c r="J941">
        <v>26444.688267000001</v>
      </c>
      <c r="K941">
        <v>0.43371599999999999</v>
      </c>
      <c r="M941" t="str">
        <f t="shared" si="29"/>
        <v>2016Container glass</v>
      </c>
    </row>
    <row r="942" spans="1:13" x14ac:dyDescent="0.25">
      <c r="A942" t="s">
        <v>64</v>
      </c>
      <c r="B942" t="str">
        <f t="shared" si="28"/>
        <v>2016</v>
      </c>
      <c r="C942" t="s">
        <v>20</v>
      </c>
      <c r="D942" t="s">
        <v>21</v>
      </c>
      <c r="E942" t="s">
        <v>14</v>
      </c>
      <c r="F942">
        <v>519</v>
      </c>
      <c r="G942">
        <v>0</v>
      </c>
      <c r="H942">
        <v>0</v>
      </c>
      <c r="I942">
        <v>4.3250089999999997</v>
      </c>
      <c r="J942">
        <v>640.83654999999999</v>
      </c>
      <c r="K942">
        <v>0.44952900000000001</v>
      </c>
      <c r="M942" t="str">
        <f t="shared" si="29"/>
        <v>2016Container glass</v>
      </c>
    </row>
    <row r="943" spans="1:13" x14ac:dyDescent="0.25">
      <c r="A943" t="s">
        <v>64</v>
      </c>
      <c r="B943" t="str">
        <f t="shared" si="28"/>
        <v>2016</v>
      </c>
      <c r="C943" t="s">
        <v>20</v>
      </c>
      <c r="D943" t="s">
        <v>21</v>
      </c>
      <c r="E943" t="s">
        <v>15</v>
      </c>
      <c r="F943">
        <v>161095</v>
      </c>
      <c r="G943">
        <v>0</v>
      </c>
      <c r="H943">
        <v>0</v>
      </c>
      <c r="I943">
        <v>3046.9642349999999</v>
      </c>
      <c r="J943">
        <v>38785.100763000002</v>
      </c>
      <c r="K943">
        <v>0.80887100000000001</v>
      </c>
      <c r="M943" t="str">
        <f t="shared" si="29"/>
        <v>2016Container glass</v>
      </c>
    </row>
    <row r="944" spans="1:13" x14ac:dyDescent="0.25">
      <c r="A944" t="s">
        <v>64</v>
      </c>
      <c r="B944" t="str">
        <f t="shared" si="28"/>
        <v>2016</v>
      </c>
      <c r="C944" t="s">
        <v>20</v>
      </c>
      <c r="D944" t="s">
        <v>22</v>
      </c>
      <c r="E944" t="s">
        <v>13</v>
      </c>
      <c r="F944">
        <v>0</v>
      </c>
      <c r="G944">
        <v>0</v>
      </c>
      <c r="H944">
        <v>0</v>
      </c>
      <c r="I944">
        <v>0</v>
      </c>
      <c r="J944">
        <v>12978.984428</v>
      </c>
      <c r="K944">
        <v>0</v>
      </c>
      <c r="M944" t="str">
        <f t="shared" si="29"/>
        <v>2016Other glass</v>
      </c>
    </row>
    <row r="945" spans="1:13" x14ac:dyDescent="0.25">
      <c r="A945" t="s">
        <v>64</v>
      </c>
      <c r="B945" t="str">
        <f t="shared" si="28"/>
        <v>2016</v>
      </c>
      <c r="C945" t="s">
        <v>20</v>
      </c>
      <c r="D945" t="s">
        <v>22</v>
      </c>
      <c r="E945" t="s">
        <v>14</v>
      </c>
      <c r="F945">
        <v>0</v>
      </c>
      <c r="G945">
        <v>0</v>
      </c>
      <c r="H945">
        <v>0</v>
      </c>
      <c r="I945">
        <v>0</v>
      </c>
      <c r="J945">
        <v>3126.5330990000002</v>
      </c>
      <c r="K945">
        <v>0</v>
      </c>
      <c r="M945" t="str">
        <f t="shared" si="29"/>
        <v>2016Other glass</v>
      </c>
    </row>
    <row r="946" spans="1:13" x14ac:dyDescent="0.25">
      <c r="A946" t="s">
        <v>64</v>
      </c>
      <c r="B946" t="str">
        <f t="shared" si="28"/>
        <v>2016</v>
      </c>
      <c r="C946" t="s">
        <v>20</v>
      </c>
      <c r="D946" t="s">
        <v>22</v>
      </c>
      <c r="E946" t="s">
        <v>15</v>
      </c>
      <c r="F946">
        <v>0</v>
      </c>
      <c r="G946">
        <v>0</v>
      </c>
      <c r="H946">
        <v>0</v>
      </c>
      <c r="I946">
        <v>0</v>
      </c>
      <c r="J946">
        <v>38406.352279999999</v>
      </c>
      <c r="K946">
        <v>0</v>
      </c>
      <c r="M946" t="str">
        <f t="shared" si="29"/>
        <v>2016Other glass</v>
      </c>
    </row>
    <row r="947" spans="1:13" x14ac:dyDescent="0.25">
      <c r="A947" t="s">
        <v>64</v>
      </c>
      <c r="B947" t="str">
        <f t="shared" si="28"/>
        <v>2016</v>
      </c>
      <c r="C947" t="s">
        <v>23</v>
      </c>
      <c r="D947" t="s">
        <v>24</v>
      </c>
      <c r="E947" t="s">
        <v>13</v>
      </c>
      <c r="F947">
        <v>35080</v>
      </c>
      <c r="G947">
        <v>0</v>
      </c>
      <c r="H947">
        <v>0</v>
      </c>
      <c r="I947">
        <v>15.562465</v>
      </c>
      <c r="J947">
        <v>16415.948132000001</v>
      </c>
      <c r="K947">
        <v>0.68131399999999998</v>
      </c>
      <c r="M947" t="str">
        <f t="shared" si="29"/>
        <v>2016Aluminium</v>
      </c>
    </row>
    <row r="948" spans="1:13" x14ac:dyDescent="0.25">
      <c r="A948" t="s">
        <v>64</v>
      </c>
      <c r="B948" t="str">
        <f t="shared" si="28"/>
        <v>2016</v>
      </c>
      <c r="C948" t="s">
        <v>23</v>
      </c>
      <c r="D948" t="s">
        <v>24</v>
      </c>
      <c r="E948" t="s">
        <v>14</v>
      </c>
      <c r="F948">
        <v>0</v>
      </c>
      <c r="G948">
        <v>0</v>
      </c>
      <c r="H948">
        <v>0</v>
      </c>
      <c r="I948">
        <v>1.9386669999999999</v>
      </c>
      <c r="J948">
        <v>3693.3931360000001</v>
      </c>
      <c r="K948">
        <v>5.2400000000000005E-4</v>
      </c>
      <c r="M948" t="str">
        <f t="shared" si="29"/>
        <v>2016Aluminium</v>
      </c>
    </row>
    <row r="949" spans="1:13" x14ac:dyDescent="0.25">
      <c r="A949" t="s">
        <v>64</v>
      </c>
      <c r="B949" t="str">
        <f t="shared" si="28"/>
        <v>2016</v>
      </c>
      <c r="C949" t="s">
        <v>23</v>
      </c>
      <c r="D949" t="s">
        <v>24</v>
      </c>
      <c r="E949" t="s">
        <v>15</v>
      </c>
      <c r="F949">
        <v>1667</v>
      </c>
      <c r="G949">
        <v>0</v>
      </c>
      <c r="H949">
        <v>0</v>
      </c>
      <c r="I949">
        <v>6.4988679999999999</v>
      </c>
      <c r="J949">
        <v>20937.641636</v>
      </c>
      <c r="K949">
        <v>7.4011999999999994E-2</v>
      </c>
      <c r="M949" t="str">
        <f t="shared" si="29"/>
        <v>2016Aluminium</v>
      </c>
    </row>
    <row r="950" spans="1:13" x14ac:dyDescent="0.25">
      <c r="A950" t="s">
        <v>64</v>
      </c>
      <c r="B950" t="str">
        <f t="shared" si="28"/>
        <v>2016</v>
      </c>
      <c r="C950" t="s">
        <v>23</v>
      </c>
      <c r="D950" t="s">
        <v>25</v>
      </c>
      <c r="E950" t="s">
        <v>13</v>
      </c>
      <c r="F950">
        <v>174649.38</v>
      </c>
      <c r="G950">
        <v>0</v>
      </c>
      <c r="H950">
        <v>0</v>
      </c>
      <c r="I950">
        <v>132580.682489</v>
      </c>
      <c r="J950">
        <v>53355.466224999996</v>
      </c>
      <c r="K950">
        <v>0.85203099999999998</v>
      </c>
      <c r="M950" t="str">
        <f t="shared" si="29"/>
        <v>2016Ferrous</v>
      </c>
    </row>
    <row r="951" spans="1:13" x14ac:dyDescent="0.25">
      <c r="A951" t="s">
        <v>64</v>
      </c>
      <c r="B951" t="str">
        <f t="shared" si="28"/>
        <v>2016</v>
      </c>
      <c r="C951" t="s">
        <v>23</v>
      </c>
      <c r="D951" t="s">
        <v>25</v>
      </c>
      <c r="E951" t="s">
        <v>14</v>
      </c>
      <c r="F951">
        <v>88786</v>
      </c>
      <c r="G951">
        <v>0</v>
      </c>
      <c r="H951">
        <v>0</v>
      </c>
      <c r="I951">
        <v>27400.165466999999</v>
      </c>
      <c r="J951">
        <v>15815.610084</v>
      </c>
      <c r="K951">
        <v>0.88018600000000002</v>
      </c>
      <c r="M951" t="str">
        <f t="shared" si="29"/>
        <v>2016Ferrous</v>
      </c>
    </row>
    <row r="952" spans="1:13" x14ac:dyDescent="0.25">
      <c r="A952" t="s">
        <v>64</v>
      </c>
      <c r="B952" t="str">
        <f t="shared" si="28"/>
        <v>2016</v>
      </c>
      <c r="C952" t="s">
        <v>23</v>
      </c>
      <c r="D952" t="s">
        <v>25</v>
      </c>
      <c r="E952" t="s">
        <v>15</v>
      </c>
      <c r="F952">
        <v>126015.7</v>
      </c>
      <c r="G952">
        <v>0</v>
      </c>
      <c r="H952">
        <v>0</v>
      </c>
      <c r="I952">
        <v>84990.450043999997</v>
      </c>
      <c r="J952">
        <v>35171.010836000001</v>
      </c>
      <c r="K952">
        <v>0.85713099999999998</v>
      </c>
      <c r="M952" t="str">
        <f t="shared" si="29"/>
        <v>2016Ferrous</v>
      </c>
    </row>
    <row r="953" spans="1:13" x14ac:dyDescent="0.25">
      <c r="A953" t="s">
        <v>64</v>
      </c>
      <c r="B953" t="str">
        <f t="shared" si="28"/>
        <v>2016</v>
      </c>
      <c r="C953" t="s">
        <v>23</v>
      </c>
      <c r="D953" t="s">
        <v>26</v>
      </c>
      <c r="E953" t="s">
        <v>13</v>
      </c>
      <c r="F953">
        <v>438310</v>
      </c>
      <c r="G953">
        <v>0</v>
      </c>
      <c r="H953">
        <v>0</v>
      </c>
      <c r="I953">
        <v>9075.5349549999992</v>
      </c>
      <c r="J953">
        <v>0</v>
      </c>
      <c r="K953">
        <v>1</v>
      </c>
      <c r="M953" t="str">
        <f t="shared" si="29"/>
        <v>2016Other metals</v>
      </c>
    </row>
    <row r="954" spans="1:13" x14ac:dyDescent="0.25">
      <c r="A954" t="s">
        <v>64</v>
      </c>
      <c r="B954" t="str">
        <f t="shared" si="28"/>
        <v>2016</v>
      </c>
      <c r="C954" t="s">
        <v>23</v>
      </c>
      <c r="D954" t="s">
        <v>26</v>
      </c>
      <c r="E954" t="s">
        <v>14</v>
      </c>
      <c r="F954">
        <v>65333</v>
      </c>
      <c r="G954">
        <v>0</v>
      </c>
      <c r="H954">
        <v>0</v>
      </c>
      <c r="I954">
        <v>679.60593900000003</v>
      </c>
      <c r="J954">
        <v>0</v>
      </c>
      <c r="K954">
        <v>1</v>
      </c>
      <c r="M954" t="str">
        <f t="shared" si="29"/>
        <v>2016Other metals</v>
      </c>
    </row>
    <row r="955" spans="1:13" x14ac:dyDescent="0.25">
      <c r="A955" t="s">
        <v>64</v>
      </c>
      <c r="B955" t="str">
        <f t="shared" si="28"/>
        <v>2016</v>
      </c>
      <c r="C955" t="s">
        <v>23</v>
      </c>
      <c r="D955" t="s">
        <v>26</v>
      </c>
      <c r="E955" t="s">
        <v>15</v>
      </c>
      <c r="F955">
        <v>136602</v>
      </c>
      <c r="G955">
        <v>0</v>
      </c>
      <c r="H955">
        <v>0</v>
      </c>
      <c r="I955">
        <v>1401.4371060000001</v>
      </c>
      <c r="J955">
        <v>0</v>
      </c>
      <c r="K955">
        <v>1</v>
      </c>
      <c r="M955" t="str">
        <f t="shared" si="29"/>
        <v>2016Other metals</v>
      </c>
    </row>
    <row r="956" spans="1:13" x14ac:dyDescent="0.25">
      <c r="A956" t="s">
        <v>64</v>
      </c>
      <c r="B956" t="str">
        <f t="shared" si="28"/>
        <v>2016</v>
      </c>
      <c r="C956" t="s">
        <v>27</v>
      </c>
      <c r="D956" t="s">
        <v>28</v>
      </c>
      <c r="E956" t="s">
        <v>13</v>
      </c>
      <c r="F956">
        <v>61120.24</v>
      </c>
      <c r="G956">
        <v>0</v>
      </c>
      <c r="H956">
        <v>0</v>
      </c>
      <c r="I956">
        <v>6746.6145749999996</v>
      </c>
      <c r="J956">
        <v>232993.084156</v>
      </c>
      <c r="K956">
        <v>0.225576</v>
      </c>
      <c r="M956" t="str">
        <f t="shared" si="29"/>
        <v>2016Food organics</v>
      </c>
    </row>
    <row r="957" spans="1:13" x14ac:dyDescent="0.25">
      <c r="A957" t="s">
        <v>64</v>
      </c>
      <c r="B957" t="str">
        <f t="shared" si="28"/>
        <v>2016</v>
      </c>
      <c r="C957" t="s">
        <v>27</v>
      </c>
      <c r="D957" t="s">
        <v>28</v>
      </c>
      <c r="E957" t="s">
        <v>14</v>
      </c>
      <c r="F957">
        <v>0</v>
      </c>
      <c r="G957">
        <v>0</v>
      </c>
      <c r="H957">
        <v>0</v>
      </c>
      <c r="I957">
        <v>105.30674999999999</v>
      </c>
      <c r="J957">
        <v>2852.5544020000002</v>
      </c>
      <c r="K957">
        <v>3.5602000000000002E-2</v>
      </c>
      <c r="M957" t="str">
        <f t="shared" si="29"/>
        <v>2016Food organics</v>
      </c>
    </row>
    <row r="958" spans="1:13" x14ac:dyDescent="0.25">
      <c r="A958" t="s">
        <v>64</v>
      </c>
      <c r="B958" t="str">
        <f t="shared" si="28"/>
        <v>2016</v>
      </c>
      <c r="C958" t="s">
        <v>27</v>
      </c>
      <c r="D958" t="s">
        <v>28</v>
      </c>
      <c r="E958" t="s">
        <v>15</v>
      </c>
      <c r="F958">
        <v>4852.2299999999996</v>
      </c>
      <c r="G958">
        <v>0</v>
      </c>
      <c r="H958">
        <v>0</v>
      </c>
      <c r="I958">
        <v>6629.5846739999997</v>
      </c>
      <c r="J958">
        <v>636274.68569900002</v>
      </c>
      <c r="K958">
        <v>1.7725000000000001E-2</v>
      </c>
      <c r="M958" t="str">
        <f t="shared" si="29"/>
        <v>2016Food organics</v>
      </c>
    </row>
    <row r="959" spans="1:13" x14ac:dyDescent="0.25">
      <c r="A959" t="s">
        <v>64</v>
      </c>
      <c r="B959" t="str">
        <f t="shared" si="28"/>
        <v>2016</v>
      </c>
      <c r="C959" t="s">
        <v>27</v>
      </c>
      <c r="D959" t="s">
        <v>29</v>
      </c>
      <c r="E959" t="s">
        <v>13</v>
      </c>
      <c r="F959">
        <v>185594.76</v>
      </c>
      <c r="G959">
        <v>0</v>
      </c>
      <c r="H959">
        <v>0</v>
      </c>
      <c r="I959">
        <v>0</v>
      </c>
      <c r="J959">
        <v>58725.950379000002</v>
      </c>
      <c r="K959">
        <v>0.75963499999999995</v>
      </c>
      <c r="M959" t="str">
        <f t="shared" si="29"/>
        <v>2016Garden organics</v>
      </c>
    </row>
    <row r="960" spans="1:13" x14ac:dyDescent="0.25">
      <c r="A960" t="s">
        <v>64</v>
      </c>
      <c r="B960" t="str">
        <f t="shared" si="28"/>
        <v>2016</v>
      </c>
      <c r="C960" t="s">
        <v>27</v>
      </c>
      <c r="D960" t="s">
        <v>29</v>
      </c>
      <c r="E960" t="s">
        <v>14</v>
      </c>
      <c r="F960">
        <v>0</v>
      </c>
      <c r="G960">
        <v>0</v>
      </c>
      <c r="H960">
        <v>0</v>
      </c>
      <c r="I960">
        <v>0</v>
      </c>
      <c r="J960">
        <v>20562.721473000001</v>
      </c>
      <c r="K960">
        <v>0</v>
      </c>
      <c r="M960" t="str">
        <f t="shared" si="29"/>
        <v>2016Garden organics</v>
      </c>
    </row>
    <row r="961" spans="1:13" x14ac:dyDescent="0.25">
      <c r="A961" t="s">
        <v>64</v>
      </c>
      <c r="B961" t="str">
        <f t="shared" si="28"/>
        <v>2016</v>
      </c>
      <c r="C961" t="s">
        <v>27</v>
      </c>
      <c r="D961" t="s">
        <v>29</v>
      </c>
      <c r="E961" t="s">
        <v>15</v>
      </c>
      <c r="F961">
        <v>266803.77</v>
      </c>
      <c r="G961">
        <v>0</v>
      </c>
      <c r="H961">
        <v>0</v>
      </c>
      <c r="I961">
        <v>0</v>
      </c>
      <c r="J961">
        <v>100822.22524699999</v>
      </c>
      <c r="K961">
        <v>0.72574700000000003</v>
      </c>
      <c r="M961" t="str">
        <f t="shared" si="29"/>
        <v>2016Garden organics</v>
      </c>
    </row>
    <row r="962" spans="1:13" x14ac:dyDescent="0.25">
      <c r="A962" t="s">
        <v>64</v>
      </c>
      <c r="B962" t="str">
        <f t="shared" si="28"/>
        <v>2016</v>
      </c>
      <c r="C962" t="s">
        <v>27</v>
      </c>
      <c r="D962" t="s">
        <v>30</v>
      </c>
      <c r="E962" t="s">
        <v>13</v>
      </c>
      <c r="F962">
        <v>82941</v>
      </c>
      <c r="G962">
        <v>0</v>
      </c>
      <c r="H962">
        <v>0</v>
      </c>
      <c r="I962">
        <v>11.054679999999999</v>
      </c>
      <c r="J962">
        <v>28989.040992999999</v>
      </c>
      <c r="K962">
        <v>0.74103300000000005</v>
      </c>
      <c r="M962" t="str">
        <f t="shared" si="29"/>
        <v>2016Other organics</v>
      </c>
    </row>
    <row r="963" spans="1:13" x14ac:dyDescent="0.25">
      <c r="A963" t="s">
        <v>64</v>
      </c>
      <c r="B963" t="str">
        <f t="shared" ref="B963:B1026" si="30">RIGHT(A963,4)</f>
        <v>2016</v>
      </c>
      <c r="C963" t="s">
        <v>27</v>
      </c>
      <c r="D963" t="s">
        <v>30</v>
      </c>
      <c r="E963" t="s">
        <v>14</v>
      </c>
      <c r="F963">
        <v>0</v>
      </c>
      <c r="G963">
        <v>0</v>
      </c>
      <c r="H963">
        <v>0</v>
      </c>
      <c r="I963">
        <v>0</v>
      </c>
      <c r="J963">
        <v>499.39648299999999</v>
      </c>
      <c r="K963">
        <v>0</v>
      </c>
      <c r="M963" t="str">
        <f t="shared" ref="M963:M1026" si="31">_xlfn.TEXTJOIN("",FALSE,B963,D963)</f>
        <v>2016Other organics</v>
      </c>
    </row>
    <row r="964" spans="1:13" x14ac:dyDescent="0.25">
      <c r="A964" t="s">
        <v>64</v>
      </c>
      <c r="B964" t="str">
        <f t="shared" si="30"/>
        <v>2016</v>
      </c>
      <c r="C964" t="s">
        <v>27</v>
      </c>
      <c r="D964" t="s">
        <v>30</v>
      </c>
      <c r="E964" t="s">
        <v>15</v>
      </c>
      <c r="F964">
        <v>12979</v>
      </c>
      <c r="G964">
        <v>0</v>
      </c>
      <c r="H964">
        <v>0</v>
      </c>
      <c r="I964">
        <v>6.1313199999999997</v>
      </c>
      <c r="J964">
        <v>100564.941981</v>
      </c>
      <c r="K964">
        <v>0.114355</v>
      </c>
      <c r="M964" t="str">
        <f t="shared" si="31"/>
        <v>2016Other organics</v>
      </c>
    </row>
    <row r="965" spans="1:13" x14ac:dyDescent="0.25">
      <c r="A965" t="s">
        <v>64</v>
      </c>
      <c r="B965" t="str">
        <f t="shared" si="30"/>
        <v>2016</v>
      </c>
      <c r="C965" t="s">
        <v>27</v>
      </c>
      <c r="D965" t="s">
        <v>31</v>
      </c>
      <c r="E965" t="s">
        <v>13</v>
      </c>
      <c r="F965">
        <v>109853.65</v>
      </c>
      <c r="G965">
        <v>0</v>
      </c>
      <c r="H965">
        <v>0</v>
      </c>
      <c r="I965">
        <v>33.994875999999998</v>
      </c>
      <c r="J965">
        <v>226462.77094399999</v>
      </c>
      <c r="K965">
        <v>0.32670500000000002</v>
      </c>
      <c r="M965" t="str">
        <f t="shared" si="31"/>
        <v>2016Wood /timber</v>
      </c>
    </row>
    <row r="966" spans="1:13" x14ac:dyDescent="0.25">
      <c r="A966" t="s">
        <v>64</v>
      </c>
      <c r="B966" t="str">
        <f t="shared" si="30"/>
        <v>2016</v>
      </c>
      <c r="C966" t="s">
        <v>27</v>
      </c>
      <c r="D966" t="s">
        <v>31</v>
      </c>
      <c r="E966" t="s">
        <v>14</v>
      </c>
      <c r="F966">
        <v>70578</v>
      </c>
      <c r="G966">
        <v>0</v>
      </c>
      <c r="H966">
        <v>0</v>
      </c>
      <c r="I966">
        <v>49.432929000000001</v>
      </c>
      <c r="J966">
        <v>112139.031773</v>
      </c>
      <c r="K966">
        <v>0.38643499999999997</v>
      </c>
      <c r="M966" t="str">
        <f t="shared" si="31"/>
        <v>2016Wood /timber</v>
      </c>
    </row>
    <row r="967" spans="1:13" x14ac:dyDescent="0.25">
      <c r="A967" t="s">
        <v>64</v>
      </c>
      <c r="B967" t="str">
        <f t="shared" si="30"/>
        <v>2016</v>
      </c>
      <c r="C967" t="s">
        <v>27</v>
      </c>
      <c r="D967" t="s">
        <v>31</v>
      </c>
      <c r="E967" t="s">
        <v>15</v>
      </c>
      <c r="F967">
        <v>23278.75</v>
      </c>
      <c r="G967">
        <v>0</v>
      </c>
      <c r="H967">
        <v>0</v>
      </c>
      <c r="I967">
        <v>7.5721949999999998</v>
      </c>
      <c r="J967">
        <v>28139.906142</v>
      </c>
      <c r="K967">
        <v>0.45280999999999999</v>
      </c>
      <c r="M967" t="str">
        <f t="shared" si="31"/>
        <v>2016Wood /timber</v>
      </c>
    </row>
    <row r="968" spans="1:13" x14ac:dyDescent="0.25">
      <c r="A968" t="s">
        <v>64</v>
      </c>
      <c r="B968" t="str">
        <f t="shared" si="30"/>
        <v>2016</v>
      </c>
      <c r="C968" t="s">
        <v>32</v>
      </c>
      <c r="D968" t="s">
        <v>33</v>
      </c>
      <c r="E968" t="s">
        <v>13</v>
      </c>
      <c r="F968">
        <v>514547.53</v>
      </c>
      <c r="G968">
        <v>0</v>
      </c>
      <c r="H968">
        <v>0</v>
      </c>
      <c r="I968">
        <v>202904.85329999999</v>
      </c>
      <c r="J968">
        <v>75533.756890000004</v>
      </c>
      <c r="K968">
        <v>0.90474699999999997</v>
      </c>
      <c r="M968" t="str">
        <f t="shared" si="31"/>
        <v>2016Cardboard</v>
      </c>
    </row>
    <row r="969" spans="1:13" x14ac:dyDescent="0.25">
      <c r="A969" t="s">
        <v>64</v>
      </c>
      <c r="B969" t="str">
        <f t="shared" si="30"/>
        <v>2016</v>
      </c>
      <c r="C969" t="s">
        <v>32</v>
      </c>
      <c r="D969" t="s">
        <v>33</v>
      </c>
      <c r="E969" t="s">
        <v>14</v>
      </c>
      <c r="F969">
        <v>257</v>
      </c>
      <c r="G969">
        <v>0</v>
      </c>
      <c r="H969">
        <v>0</v>
      </c>
      <c r="I969">
        <v>11272.49185</v>
      </c>
      <c r="J969">
        <v>4106.2978730000004</v>
      </c>
      <c r="K969">
        <v>0.73737799999999998</v>
      </c>
      <c r="M969" t="str">
        <f t="shared" si="31"/>
        <v>2016Cardboard</v>
      </c>
    </row>
    <row r="970" spans="1:13" x14ac:dyDescent="0.25">
      <c r="A970" t="s">
        <v>64</v>
      </c>
      <c r="B970" t="str">
        <f t="shared" si="30"/>
        <v>2016</v>
      </c>
      <c r="C970" t="s">
        <v>32</v>
      </c>
      <c r="D970" t="s">
        <v>33</v>
      </c>
      <c r="E970" t="s">
        <v>15</v>
      </c>
      <c r="F970">
        <v>1158.95</v>
      </c>
      <c r="G970">
        <v>0</v>
      </c>
      <c r="H970">
        <v>0</v>
      </c>
      <c r="I970">
        <v>11272.49185</v>
      </c>
      <c r="J970">
        <v>36960.273872999998</v>
      </c>
      <c r="K970">
        <v>0.25169000000000002</v>
      </c>
      <c r="M970" t="str">
        <f t="shared" si="31"/>
        <v>2016Cardboard</v>
      </c>
    </row>
    <row r="971" spans="1:13" x14ac:dyDescent="0.25">
      <c r="A971" t="s">
        <v>64</v>
      </c>
      <c r="B971" t="str">
        <f t="shared" si="30"/>
        <v>2016</v>
      </c>
      <c r="C971" t="s">
        <v>32</v>
      </c>
      <c r="D971" t="s">
        <v>46</v>
      </c>
      <c r="E971" t="s">
        <v>13</v>
      </c>
      <c r="F971">
        <v>0</v>
      </c>
      <c r="G971">
        <v>0</v>
      </c>
      <c r="H971">
        <v>0</v>
      </c>
      <c r="I971">
        <v>0</v>
      </c>
      <c r="J971">
        <v>27284.285199999998</v>
      </c>
      <c r="K971">
        <v>0</v>
      </c>
      <c r="M971" t="str">
        <f t="shared" si="31"/>
        <v>2016Liquidpaperboard</v>
      </c>
    </row>
    <row r="972" spans="1:13" x14ac:dyDescent="0.25">
      <c r="A972" t="s">
        <v>64</v>
      </c>
      <c r="B972" t="str">
        <f t="shared" si="30"/>
        <v>2016</v>
      </c>
      <c r="C972" t="s">
        <v>32</v>
      </c>
      <c r="D972" t="s">
        <v>46</v>
      </c>
      <c r="E972" t="s">
        <v>14</v>
      </c>
      <c r="F972">
        <v>0</v>
      </c>
      <c r="G972">
        <v>0</v>
      </c>
      <c r="H972">
        <v>0</v>
      </c>
      <c r="I972">
        <v>0</v>
      </c>
      <c r="J972">
        <v>509.827721</v>
      </c>
      <c r="K972">
        <v>0</v>
      </c>
      <c r="M972" t="str">
        <f t="shared" si="31"/>
        <v>2016Liquidpaperboard</v>
      </c>
    </row>
    <row r="973" spans="1:13" x14ac:dyDescent="0.25">
      <c r="A973" t="s">
        <v>64</v>
      </c>
      <c r="B973" t="str">
        <f t="shared" si="30"/>
        <v>2016</v>
      </c>
      <c r="C973" t="s">
        <v>32</v>
      </c>
      <c r="D973" t="s">
        <v>46</v>
      </c>
      <c r="E973" t="s">
        <v>15</v>
      </c>
      <c r="F973">
        <v>0</v>
      </c>
      <c r="G973">
        <v>0</v>
      </c>
      <c r="H973">
        <v>0</v>
      </c>
      <c r="I973">
        <v>0</v>
      </c>
      <c r="J973">
        <v>28062.932648999998</v>
      </c>
      <c r="K973">
        <v>0</v>
      </c>
      <c r="M973" t="str">
        <f t="shared" si="31"/>
        <v>2016Liquidpaperboard</v>
      </c>
    </row>
    <row r="974" spans="1:13" x14ac:dyDescent="0.25">
      <c r="A974" t="s">
        <v>64</v>
      </c>
      <c r="B974" t="str">
        <f t="shared" si="30"/>
        <v>2016</v>
      </c>
      <c r="C974" t="s">
        <v>32</v>
      </c>
      <c r="D974" t="s">
        <v>34</v>
      </c>
      <c r="E974" t="s">
        <v>13</v>
      </c>
      <c r="F974">
        <v>30186</v>
      </c>
      <c r="G974">
        <v>0</v>
      </c>
      <c r="H974">
        <v>0</v>
      </c>
      <c r="I974">
        <v>91863.134300000005</v>
      </c>
      <c r="J974">
        <v>0</v>
      </c>
      <c r="K974">
        <v>1</v>
      </c>
      <c r="M974" t="str">
        <f t="shared" si="31"/>
        <v>2016Newsprint and magazines</v>
      </c>
    </row>
    <row r="975" spans="1:13" x14ac:dyDescent="0.25">
      <c r="A975" t="s">
        <v>64</v>
      </c>
      <c r="B975" t="str">
        <f t="shared" si="30"/>
        <v>2016</v>
      </c>
      <c r="C975" t="s">
        <v>32</v>
      </c>
      <c r="D975" t="s">
        <v>34</v>
      </c>
      <c r="E975" t="s">
        <v>14</v>
      </c>
      <c r="F975">
        <v>0</v>
      </c>
      <c r="G975">
        <v>0</v>
      </c>
      <c r="H975">
        <v>0</v>
      </c>
      <c r="I975">
        <v>6561.6524499999996</v>
      </c>
      <c r="J975">
        <v>0</v>
      </c>
      <c r="K975">
        <v>1</v>
      </c>
      <c r="M975" t="str">
        <f t="shared" si="31"/>
        <v>2016Newsprint and magazines</v>
      </c>
    </row>
    <row r="976" spans="1:13" x14ac:dyDescent="0.25">
      <c r="A976" t="s">
        <v>64</v>
      </c>
      <c r="B976" t="str">
        <f t="shared" si="30"/>
        <v>2016</v>
      </c>
      <c r="C976" t="s">
        <v>32</v>
      </c>
      <c r="D976" t="s">
        <v>34</v>
      </c>
      <c r="E976" t="s">
        <v>15</v>
      </c>
      <c r="F976">
        <v>0</v>
      </c>
      <c r="G976">
        <v>0</v>
      </c>
      <c r="H976">
        <v>0</v>
      </c>
      <c r="I976">
        <v>32808.26225</v>
      </c>
      <c r="J976">
        <v>0</v>
      </c>
      <c r="K976">
        <v>1</v>
      </c>
      <c r="M976" t="str">
        <f t="shared" si="31"/>
        <v>2016Newsprint and magazines</v>
      </c>
    </row>
    <row r="977" spans="1:13" x14ac:dyDescent="0.25">
      <c r="A977" t="s">
        <v>64</v>
      </c>
      <c r="B977" t="str">
        <f t="shared" si="30"/>
        <v>2016</v>
      </c>
      <c r="C977" t="s">
        <v>32</v>
      </c>
      <c r="D977" t="s">
        <v>35</v>
      </c>
      <c r="E977" t="s">
        <v>13</v>
      </c>
      <c r="F977">
        <v>11074</v>
      </c>
      <c r="G977">
        <v>0</v>
      </c>
      <c r="H977">
        <v>0</v>
      </c>
      <c r="I977">
        <v>220504.05410099999</v>
      </c>
      <c r="J977">
        <v>81452.138812999998</v>
      </c>
      <c r="K977">
        <v>0.73979399999999995</v>
      </c>
      <c r="M977" t="str">
        <f t="shared" si="31"/>
        <v>2016Other paper</v>
      </c>
    </row>
    <row r="978" spans="1:13" x14ac:dyDescent="0.25">
      <c r="A978" t="s">
        <v>64</v>
      </c>
      <c r="B978" t="str">
        <f t="shared" si="30"/>
        <v>2016</v>
      </c>
      <c r="C978" t="s">
        <v>32</v>
      </c>
      <c r="D978" t="s">
        <v>35</v>
      </c>
      <c r="E978" t="s">
        <v>14</v>
      </c>
      <c r="F978">
        <v>0</v>
      </c>
      <c r="G978">
        <v>0</v>
      </c>
      <c r="H978">
        <v>0</v>
      </c>
      <c r="I978">
        <v>43.515866000000003</v>
      </c>
      <c r="J978">
        <v>1555.0894800000001</v>
      </c>
      <c r="K978">
        <v>2.7220999999999999E-2</v>
      </c>
      <c r="M978" t="str">
        <f t="shared" si="31"/>
        <v>2016Other paper</v>
      </c>
    </row>
    <row r="979" spans="1:13" x14ac:dyDescent="0.25">
      <c r="A979" t="s">
        <v>64</v>
      </c>
      <c r="B979" t="str">
        <f t="shared" si="30"/>
        <v>2016</v>
      </c>
      <c r="C979" t="s">
        <v>32</v>
      </c>
      <c r="D979" t="s">
        <v>35</v>
      </c>
      <c r="E979" t="s">
        <v>15</v>
      </c>
      <c r="F979">
        <v>127137</v>
      </c>
      <c r="G979">
        <v>0</v>
      </c>
      <c r="H979">
        <v>0</v>
      </c>
      <c r="I979">
        <v>115366.859033</v>
      </c>
      <c r="J979">
        <v>126278.681302</v>
      </c>
      <c r="K979">
        <v>0.65757900000000002</v>
      </c>
      <c r="M979" t="str">
        <f t="shared" si="31"/>
        <v>2016Other paper</v>
      </c>
    </row>
    <row r="980" spans="1:13" x14ac:dyDescent="0.25">
      <c r="A980" t="s">
        <v>64</v>
      </c>
      <c r="B980" t="str">
        <f t="shared" si="30"/>
        <v>2016</v>
      </c>
      <c r="C980" t="s">
        <v>32</v>
      </c>
      <c r="D980" t="s">
        <v>36</v>
      </c>
      <c r="E980" t="s">
        <v>13</v>
      </c>
      <c r="F980">
        <v>173023</v>
      </c>
      <c r="G980">
        <v>0</v>
      </c>
      <c r="H980">
        <v>0</v>
      </c>
      <c r="I980">
        <v>0</v>
      </c>
      <c r="J980">
        <v>78310.749616999994</v>
      </c>
      <c r="K980">
        <v>0.688419</v>
      </c>
      <c r="M980" t="str">
        <f t="shared" si="31"/>
        <v>2016Printing and writing paper</v>
      </c>
    </row>
    <row r="981" spans="1:13" x14ac:dyDescent="0.25">
      <c r="A981" t="s">
        <v>64</v>
      </c>
      <c r="B981" t="str">
        <f t="shared" si="30"/>
        <v>2016</v>
      </c>
      <c r="C981" t="s">
        <v>32</v>
      </c>
      <c r="D981" t="s">
        <v>36</v>
      </c>
      <c r="E981" t="s">
        <v>14</v>
      </c>
      <c r="F981">
        <v>0</v>
      </c>
      <c r="G981">
        <v>0</v>
      </c>
      <c r="H981">
        <v>0</v>
      </c>
      <c r="I981">
        <v>0</v>
      </c>
      <c r="J981">
        <v>1588.981256</v>
      </c>
      <c r="K981">
        <v>0</v>
      </c>
      <c r="M981" t="str">
        <f t="shared" si="31"/>
        <v>2016Printing and writing paper</v>
      </c>
    </row>
    <row r="982" spans="1:13" x14ac:dyDescent="0.25">
      <c r="A982" t="s">
        <v>64</v>
      </c>
      <c r="B982" t="str">
        <f t="shared" si="30"/>
        <v>2016</v>
      </c>
      <c r="C982" t="s">
        <v>32</v>
      </c>
      <c r="D982" t="s">
        <v>36</v>
      </c>
      <c r="E982" t="s">
        <v>15</v>
      </c>
      <c r="F982">
        <v>0</v>
      </c>
      <c r="G982">
        <v>0</v>
      </c>
      <c r="H982">
        <v>0</v>
      </c>
      <c r="I982">
        <v>0</v>
      </c>
      <c r="J982">
        <v>84301.300891000006</v>
      </c>
      <c r="K982">
        <v>0</v>
      </c>
      <c r="M982" t="str">
        <f t="shared" si="31"/>
        <v>2016Printing and writing paper</v>
      </c>
    </row>
    <row r="983" spans="1:13" x14ac:dyDescent="0.25">
      <c r="A983" t="s">
        <v>64</v>
      </c>
      <c r="B983" t="str">
        <f t="shared" si="30"/>
        <v>2016</v>
      </c>
      <c r="C983" t="s">
        <v>49</v>
      </c>
      <c r="D983" t="s">
        <v>50</v>
      </c>
      <c r="E983" t="s">
        <v>13</v>
      </c>
      <c r="F983">
        <v>2609.8744489999999</v>
      </c>
      <c r="G983">
        <v>0</v>
      </c>
      <c r="H983">
        <v>434.16969018067499</v>
      </c>
      <c r="I983">
        <v>7335.4973650000002</v>
      </c>
      <c r="J983">
        <v>51922.350224000002</v>
      </c>
      <c r="K983">
        <v>0.1666</v>
      </c>
      <c r="M983" t="str">
        <f t="shared" si="31"/>
        <v>2016HDPE (2)</v>
      </c>
    </row>
    <row r="984" spans="1:13" x14ac:dyDescent="0.25">
      <c r="A984" t="s">
        <v>64</v>
      </c>
      <c r="B984" t="str">
        <f t="shared" si="30"/>
        <v>2016</v>
      </c>
      <c r="C984" t="s">
        <v>49</v>
      </c>
      <c r="D984" t="s">
        <v>50</v>
      </c>
      <c r="E984" t="s">
        <v>14</v>
      </c>
      <c r="F984">
        <v>546.17356299999994</v>
      </c>
      <c r="G984">
        <v>0</v>
      </c>
      <c r="H984">
        <v>67.417198140643293</v>
      </c>
      <c r="I984">
        <v>1215.828293</v>
      </c>
      <c r="J984">
        <v>4156.0948340000004</v>
      </c>
      <c r="K984">
        <v>0.305641</v>
      </c>
      <c r="M984" t="str">
        <f t="shared" si="31"/>
        <v>2016HDPE (2)</v>
      </c>
    </row>
    <row r="985" spans="1:13" x14ac:dyDescent="0.25">
      <c r="A985" t="s">
        <v>64</v>
      </c>
      <c r="B985" t="str">
        <f t="shared" si="30"/>
        <v>2016</v>
      </c>
      <c r="C985" t="s">
        <v>49</v>
      </c>
      <c r="D985" t="s">
        <v>50</v>
      </c>
      <c r="E985" t="s">
        <v>15</v>
      </c>
      <c r="F985">
        <v>4132.44373</v>
      </c>
      <c r="G985">
        <v>0</v>
      </c>
      <c r="H985">
        <v>1422.91311167868</v>
      </c>
      <c r="I985">
        <v>31976.284092999998</v>
      </c>
      <c r="J985">
        <v>71837.265813999998</v>
      </c>
      <c r="K985">
        <v>0.343165</v>
      </c>
      <c r="M985" t="str">
        <f t="shared" si="31"/>
        <v>2016HDPE (2)</v>
      </c>
    </row>
    <row r="986" spans="1:13" x14ac:dyDescent="0.25">
      <c r="A986" t="s">
        <v>64</v>
      </c>
      <c r="B986" t="str">
        <f t="shared" si="30"/>
        <v>2016</v>
      </c>
      <c r="C986" t="s">
        <v>49</v>
      </c>
      <c r="D986" t="s">
        <v>51</v>
      </c>
      <c r="E986" t="s">
        <v>13</v>
      </c>
      <c r="F986">
        <v>7073.7326979999998</v>
      </c>
      <c r="G986">
        <v>0</v>
      </c>
      <c r="H986">
        <v>360.03057749726003</v>
      </c>
      <c r="I986">
        <v>8322.2212500000005</v>
      </c>
      <c r="J986">
        <v>38887.450586999999</v>
      </c>
      <c r="K986">
        <v>0.28834100000000001</v>
      </c>
      <c r="M986" t="str">
        <f t="shared" si="31"/>
        <v>2016LDPE (4)</v>
      </c>
    </row>
    <row r="987" spans="1:13" x14ac:dyDescent="0.25">
      <c r="A987" t="s">
        <v>64</v>
      </c>
      <c r="B987" t="str">
        <f t="shared" si="30"/>
        <v>2016</v>
      </c>
      <c r="C987" t="s">
        <v>49</v>
      </c>
      <c r="D987" t="s">
        <v>51</v>
      </c>
      <c r="E987" t="s">
        <v>14</v>
      </c>
      <c r="F987">
        <v>24.128367000000001</v>
      </c>
      <c r="G987">
        <v>0</v>
      </c>
      <c r="H987">
        <v>1.58862512040302</v>
      </c>
      <c r="I987">
        <v>0</v>
      </c>
      <c r="J987">
        <v>3112.7237460000001</v>
      </c>
      <c r="K987">
        <v>8.1939999999999999E-3</v>
      </c>
      <c r="M987" t="str">
        <f t="shared" si="31"/>
        <v>2016LDPE (4)</v>
      </c>
    </row>
    <row r="988" spans="1:13" x14ac:dyDescent="0.25">
      <c r="A988" t="s">
        <v>64</v>
      </c>
      <c r="B988" t="str">
        <f t="shared" si="30"/>
        <v>2016</v>
      </c>
      <c r="C988" t="s">
        <v>49</v>
      </c>
      <c r="D988" t="s">
        <v>51</v>
      </c>
      <c r="E988" t="s">
        <v>15</v>
      </c>
      <c r="F988">
        <v>13509.352967999999</v>
      </c>
      <c r="G988">
        <v>0</v>
      </c>
      <c r="H988">
        <v>395.88079738233699</v>
      </c>
      <c r="I988">
        <v>2774.07375</v>
      </c>
      <c r="J988">
        <v>34264.758254</v>
      </c>
      <c r="K988">
        <v>0.32740399999999997</v>
      </c>
      <c r="M988" t="str">
        <f t="shared" si="31"/>
        <v>2016LDPE (4)</v>
      </c>
    </row>
    <row r="989" spans="1:13" x14ac:dyDescent="0.25">
      <c r="A989" t="s">
        <v>64</v>
      </c>
      <c r="B989" t="str">
        <f t="shared" si="30"/>
        <v>2016</v>
      </c>
      <c r="C989" t="s">
        <v>49</v>
      </c>
      <c r="D989" t="s">
        <v>52</v>
      </c>
      <c r="E989" t="s">
        <v>13</v>
      </c>
      <c r="F989">
        <v>0</v>
      </c>
      <c r="G989">
        <v>0</v>
      </c>
      <c r="H989">
        <v>20</v>
      </c>
      <c r="I989">
        <v>2501.475555</v>
      </c>
      <c r="J989">
        <v>28901.831163999999</v>
      </c>
      <c r="K989">
        <v>8.0241999999999994E-2</v>
      </c>
      <c r="M989" t="str">
        <f t="shared" si="31"/>
        <v>2016Other plastics (7)</v>
      </c>
    </row>
    <row r="990" spans="1:13" x14ac:dyDescent="0.25">
      <c r="A990" t="s">
        <v>64</v>
      </c>
      <c r="B990" t="str">
        <f t="shared" si="30"/>
        <v>2016</v>
      </c>
      <c r="C990" t="s">
        <v>49</v>
      </c>
      <c r="D990" t="s">
        <v>52</v>
      </c>
      <c r="E990" t="s">
        <v>14</v>
      </c>
      <c r="F990">
        <v>0</v>
      </c>
      <c r="G990">
        <v>0</v>
      </c>
      <c r="H990">
        <v>0</v>
      </c>
      <c r="I990">
        <v>0</v>
      </c>
      <c r="J990">
        <v>2228.4538480000001</v>
      </c>
      <c r="K990">
        <v>0</v>
      </c>
      <c r="M990" t="str">
        <f t="shared" si="31"/>
        <v>2016Other plastics (7)</v>
      </c>
    </row>
    <row r="991" spans="1:13" x14ac:dyDescent="0.25">
      <c r="A991" t="s">
        <v>64</v>
      </c>
      <c r="B991" t="str">
        <f t="shared" si="30"/>
        <v>2016</v>
      </c>
      <c r="C991" t="s">
        <v>49</v>
      </c>
      <c r="D991" t="s">
        <v>52</v>
      </c>
      <c r="E991" t="s">
        <v>15</v>
      </c>
      <c r="F991">
        <v>209.067565</v>
      </c>
      <c r="G991">
        <v>0</v>
      </c>
      <c r="H991">
        <v>0</v>
      </c>
      <c r="I991">
        <v>55.898895000000003</v>
      </c>
      <c r="J991">
        <v>84717.655144999997</v>
      </c>
      <c r="K991">
        <v>3.117E-3</v>
      </c>
      <c r="M991" t="str">
        <f t="shared" si="31"/>
        <v>2016Other plastics (7)</v>
      </c>
    </row>
    <row r="992" spans="1:13" x14ac:dyDescent="0.25">
      <c r="A992" t="s">
        <v>64</v>
      </c>
      <c r="B992" t="str">
        <f t="shared" si="30"/>
        <v>2016</v>
      </c>
      <c r="C992" t="s">
        <v>49</v>
      </c>
      <c r="D992" t="s">
        <v>53</v>
      </c>
      <c r="E992" t="s">
        <v>13</v>
      </c>
      <c r="F992">
        <v>0</v>
      </c>
      <c r="G992">
        <v>0</v>
      </c>
      <c r="H992">
        <v>243.10412010135099</v>
      </c>
      <c r="I992">
        <v>2283.9982650000002</v>
      </c>
      <c r="J992">
        <v>20451.139963000001</v>
      </c>
      <c r="K992">
        <v>0.10997800000000001</v>
      </c>
      <c r="M992" t="str">
        <f t="shared" si="31"/>
        <v>2016PET (1)</v>
      </c>
    </row>
    <row r="993" spans="1:13" x14ac:dyDescent="0.25">
      <c r="A993" t="s">
        <v>64</v>
      </c>
      <c r="B993" t="str">
        <f t="shared" si="30"/>
        <v>2016</v>
      </c>
      <c r="C993" t="s">
        <v>49</v>
      </c>
      <c r="D993" t="s">
        <v>53</v>
      </c>
      <c r="E993" t="s">
        <v>14</v>
      </c>
      <c r="F993">
        <v>0</v>
      </c>
      <c r="G993">
        <v>0</v>
      </c>
      <c r="H993">
        <v>7.2711618148882504</v>
      </c>
      <c r="I993">
        <v>0</v>
      </c>
      <c r="J993">
        <v>1721.5622960000001</v>
      </c>
      <c r="K993">
        <v>4.2050000000000004E-3</v>
      </c>
      <c r="M993" t="str">
        <f t="shared" si="31"/>
        <v>2016PET (1)</v>
      </c>
    </row>
    <row r="994" spans="1:13" x14ac:dyDescent="0.25">
      <c r="A994" t="s">
        <v>64</v>
      </c>
      <c r="B994" t="str">
        <f t="shared" si="30"/>
        <v>2016</v>
      </c>
      <c r="C994" t="s">
        <v>49</v>
      </c>
      <c r="D994" t="s">
        <v>53</v>
      </c>
      <c r="E994" t="s">
        <v>15</v>
      </c>
      <c r="F994">
        <v>0</v>
      </c>
      <c r="G994">
        <v>0</v>
      </c>
      <c r="H994">
        <v>2890.9352303820501</v>
      </c>
      <c r="I994">
        <v>37000.771885000002</v>
      </c>
      <c r="J994">
        <v>44416.631275</v>
      </c>
      <c r="K994">
        <v>0.47316399999999997</v>
      </c>
      <c r="M994" t="str">
        <f t="shared" si="31"/>
        <v>2016PET (1)</v>
      </c>
    </row>
    <row r="995" spans="1:13" x14ac:dyDescent="0.25">
      <c r="A995" t="s">
        <v>64</v>
      </c>
      <c r="B995" t="str">
        <f t="shared" si="30"/>
        <v>2016</v>
      </c>
      <c r="C995" t="s">
        <v>49</v>
      </c>
      <c r="D995" t="s">
        <v>54</v>
      </c>
      <c r="E995" t="s">
        <v>13</v>
      </c>
      <c r="F995">
        <v>2245.7128349999998</v>
      </c>
      <c r="G995">
        <v>0</v>
      </c>
      <c r="H995">
        <v>435.18798753932703</v>
      </c>
      <c r="I995">
        <v>8315.4646560000001</v>
      </c>
      <c r="J995">
        <v>41711.678842000001</v>
      </c>
      <c r="K995">
        <v>0.20862700000000001</v>
      </c>
      <c r="M995" t="str">
        <f t="shared" si="31"/>
        <v>2016PP (5)</v>
      </c>
    </row>
    <row r="996" spans="1:13" x14ac:dyDescent="0.25">
      <c r="A996" t="s">
        <v>64</v>
      </c>
      <c r="B996" t="str">
        <f t="shared" si="30"/>
        <v>2016</v>
      </c>
      <c r="C996" t="s">
        <v>49</v>
      </c>
      <c r="D996" t="s">
        <v>54</v>
      </c>
      <c r="E996" t="s">
        <v>14</v>
      </c>
      <c r="F996">
        <v>0</v>
      </c>
      <c r="G996">
        <v>0</v>
      </c>
      <c r="H996">
        <v>1.5218412145517899</v>
      </c>
      <c r="I996">
        <v>0</v>
      </c>
      <c r="J996">
        <v>3338.7874820000002</v>
      </c>
      <c r="K996">
        <v>4.55E-4</v>
      </c>
      <c r="M996" t="str">
        <f t="shared" si="31"/>
        <v>2016PP (5)</v>
      </c>
    </row>
    <row r="997" spans="1:13" x14ac:dyDescent="0.25">
      <c r="A997" t="s">
        <v>64</v>
      </c>
      <c r="B997" t="str">
        <f t="shared" si="30"/>
        <v>2016</v>
      </c>
      <c r="C997" t="s">
        <v>49</v>
      </c>
      <c r="D997" t="s">
        <v>54</v>
      </c>
      <c r="E997" t="s">
        <v>15</v>
      </c>
      <c r="F997">
        <v>8067.693303</v>
      </c>
      <c r="G997">
        <v>0</v>
      </c>
      <c r="H997">
        <v>518.29017124612096</v>
      </c>
      <c r="I997">
        <v>4066.6870939999999</v>
      </c>
      <c r="J997">
        <v>36753.260249999999</v>
      </c>
      <c r="K997">
        <v>0.25609599999999999</v>
      </c>
      <c r="M997" t="str">
        <f t="shared" si="31"/>
        <v>2016PP (5)</v>
      </c>
    </row>
    <row r="998" spans="1:13" x14ac:dyDescent="0.25">
      <c r="A998" t="s">
        <v>64</v>
      </c>
      <c r="B998" t="str">
        <f t="shared" si="30"/>
        <v>2016</v>
      </c>
      <c r="C998" t="s">
        <v>49</v>
      </c>
      <c r="D998" t="s">
        <v>55</v>
      </c>
      <c r="E998" t="s">
        <v>13</v>
      </c>
      <c r="F998">
        <v>1643.4057459999999</v>
      </c>
      <c r="G998">
        <v>0</v>
      </c>
      <c r="H998">
        <v>118.591416838933</v>
      </c>
      <c r="I998">
        <v>920.69888200000003</v>
      </c>
      <c r="J998">
        <v>10862.416364000001</v>
      </c>
      <c r="K998">
        <v>0.19805600000000001</v>
      </c>
      <c r="M998" t="str">
        <f t="shared" si="31"/>
        <v>2016PS (6)</v>
      </c>
    </row>
    <row r="999" spans="1:13" x14ac:dyDescent="0.25">
      <c r="A999" t="s">
        <v>64</v>
      </c>
      <c r="B999" t="str">
        <f t="shared" si="30"/>
        <v>2016</v>
      </c>
      <c r="C999" t="s">
        <v>49</v>
      </c>
      <c r="D999" t="s">
        <v>55</v>
      </c>
      <c r="E999" t="s">
        <v>14</v>
      </c>
      <c r="F999">
        <v>525.84328800000003</v>
      </c>
      <c r="G999">
        <v>0</v>
      </c>
      <c r="H999">
        <v>38.094336027973</v>
      </c>
      <c r="I999">
        <v>350.74243100000001</v>
      </c>
      <c r="J999">
        <v>869.47590700000001</v>
      </c>
      <c r="K999">
        <v>0.51266800000000001</v>
      </c>
      <c r="M999" t="str">
        <f t="shared" si="31"/>
        <v>2016PS (6)</v>
      </c>
    </row>
    <row r="1000" spans="1:13" x14ac:dyDescent="0.25">
      <c r="A1000" t="s">
        <v>64</v>
      </c>
      <c r="B1000" t="str">
        <f t="shared" si="30"/>
        <v>2016</v>
      </c>
      <c r="C1000" t="s">
        <v>49</v>
      </c>
      <c r="D1000" t="s">
        <v>55</v>
      </c>
      <c r="E1000" t="s">
        <v>15</v>
      </c>
      <c r="F1000">
        <v>2230.0978620000001</v>
      </c>
      <c r="G1000">
        <v>0</v>
      </c>
      <c r="H1000">
        <v>189.314247133094</v>
      </c>
      <c r="I1000">
        <v>1534.498137</v>
      </c>
      <c r="J1000">
        <v>9571.1615239999992</v>
      </c>
      <c r="K1000">
        <v>0.29233900000000002</v>
      </c>
      <c r="M1000" t="str">
        <f t="shared" si="31"/>
        <v>2016PS (6)</v>
      </c>
    </row>
    <row r="1001" spans="1:13" x14ac:dyDescent="0.25">
      <c r="A1001" t="s">
        <v>64</v>
      </c>
      <c r="B1001" t="str">
        <f t="shared" si="30"/>
        <v>2016</v>
      </c>
      <c r="C1001" t="s">
        <v>49</v>
      </c>
      <c r="D1001" t="s">
        <v>56</v>
      </c>
      <c r="E1001" t="s">
        <v>13</v>
      </c>
      <c r="F1001">
        <v>261.21762200000001</v>
      </c>
      <c r="G1001">
        <v>0</v>
      </c>
      <c r="H1001">
        <v>0</v>
      </c>
      <c r="I1001">
        <v>1634.3748310000001</v>
      </c>
      <c r="J1001">
        <v>27373.289240999999</v>
      </c>
      <c r="K1001">
        <v>6.4764000000000002E-2</v>
      </c>
      <c r="M1001" t="str">
        <f t="shared" si="31"/>
        <v>2016PVC (3)</v>
      </c>
    </row>
    <row r="1002" spans="1:13" x14ac:dyDescent="0.25">
      <c r="A1002" t="s">
        <v>64</v>
      </c>
      <c r="B1002" t="str">
        <f t="shared" si="30"/>
        <v>2016</v>
      </c>
      <c r="C1002" t="s">
        <v>49</v>
      </c>
      <c r="D1002" t="s">
        <v>56</v>
      </c>
      <c r="E1002" t="s">
        <v>14</v>
      </c>
      <c r="F1002">
        <v>29.491963999999999</v>
      </c>
      <c r="G1002">
        <v>0</v>
      </c>
      <c r="H1002">
        <v>0</v>
      </c>
      <c r="I1002">
        <v>181.59720300000001</v>
      </c>
      <c r="J1002">
        <v>2191.0792839999999</v>
      </c>
      <c r="K1002">
        <v>8.7873999999999994E-2</v>
      </c>
      <c r="M1002" t="str">
        <f t="shared" si="31"/>
        <v>2016PVC (3)</v>
      </c>
    </row>
    <row r="1003" spans="1:13" x14ac:dyDescent="0.25">
      <c r="A1003" t="s">
        <v>64</v>
      </c>
      <c r="B1003" t="str">
        <f t="shared" si="30"/>
        <v>2016</v>
      </c>
      <c r="C1003" t="s">
        <v>49</v>
      </c>
      <c r="D1003" t="s">
        <v>56</v>
      </c>
      <c r="E1003" t="s">
        <v>15</v>
      </c>
      <c r="F1003">
        <v>227.72163</v>
      </c>
      <c r="G1003">
        <v>0</v>
      </c>
      <c r="H1003">
        <v>0</v>
      </c>
      <c r="I1003">
        <v>817.18741599999998</v>
      </c>
      <c r="J1003">
        <v>24119.32704</v>
      </c>
      <c r="K1003">
        <v>4.1522999999999997E-2</v>
      </c>
      <c r="M1003" t="str">
        <f t="shared" si="31"/>
        <v>2016PVC (3)</v>
      </c>
    </row>
    <row r="1004" spans="1:13" x14ac:dyDescent="0.25">
      <c r="A1004" t="s">
        <v>64</v>
      </c>
      <c r="B1004" t="str">
        <f t="shared" si="30"/>
        <v>2016</v>
      </c>
      <c r="C1004" t="s">
        <v>37</v>
      </c>
      <c r="D1004" t="s">
        <v>38</v>
      </c>
      <c r="E1004" t="s">
        <v>13</v>
      </c>
      <c r="F1004">
        <v>0</v>
      </c>
      <c r="G1004">
        <v>0</v>
      </c>
      <c r="H1004">
        <v>0</v>
      </c>
      <c r="I1004">
        <v>0</v>
      </c>
      <c r="J1004">
        <v>36452.142941999999</v>
      </c>
      <c r="K1004">
        <v>0</v>
      </c>
      <c r="M1004" t="str">
        <f t="shared" si="31"/>
        <v>2016Clothing</v>
      </c>
    </row>
    <row r="1005" spans="1:13" x14ac:dyDescent="0.25">
      <c r="A1005" t="s">
        <v>64</v>
      </c>
      <c r="B1005" t="str">
        <f t="shared" si="30"/>
        <v>2016</v>
      </c>
      <c r="C1005" t="s">
        <v>37</v>
      </c>
      <c r="D1005" t="s">
        <v>38</v>
      </c>
      <c r="E1005" t="s">
        <v>14</v>
      </c>
      <c r="F1005">
        <v>0</v>
      </c>
      <c r="G1005">
        <v>0</v>
      </c>
      <c r="H1005">
        <v>0</v>
      </c>
      <c r="I1005">
        <v>0</v>
      </c>
      <c r="J1005">
        <v>3520.1313140000002</v>
      </c>
      <c r="K1005">
        <v>0</v>
      </c>
      <c r="M1005" t="str">
        <f t="shared" si="31"/>
        <v>2016Clothing</v>
      </c>
    </row>
    <row r="1006" spans="1:13" x14ac:dyDescent="0.25">
      <c r="A1006" t="s">
        <v>64</v>
      </c>
      <c r="B1006" t="str">
        <f t="shared" si="30"/>
        <v>2016</v>
      </c>
      <c r="C1006" t="s">
        <v>37</v>
      </c>
      <c r="D1006" t="s">
        <v>38</v>
      </c>
      <c r="E1006" t="s">
        <v>15</v>
      </c>
      <c r="F1006">
        <v>0</v>
      </c>
      <c r="G1006">
        <v>0</v>
      </c>
      <c r="H1006">
        <v>0</v>
      </c>
      <c r="I1006">
        <v>0</v>
      </c>
      <c r="J1006">
        <v>62597.883126000001</v>
      </c>
      <c r="K1006">
        <v>0</v>
      </c>
      <c r="M1006" t="str">
        <f t="shared" si="31"/>
        <v>2016Clothing</v>
      </c>
    </row>
    <row r="1007" spans="1:13" x14ac:dyDescent="0.25">
      <c r="A1007" t="s">
        <v>64</v>
      </c>
      <c r="B1007" t="str">
        <f t="shared" si="30"/>
        <v>2016</v>
      </c>
      <c r="C1007" t="s">
        <v>37</v>
      </c>
      <c r="D1007" t="s">
        <v>39</v>
      </c>
      <c r="E1007" t="s">
        <v>13</v>
      </c>
      <c r="F1007">
        <v>50.6</v>
      </c>
      <c r="G1007">
        <v>0</v>
      </c>
      <c r="H1007">
        <v>0</v>
      </c>
      <c r="I1007">
        <v>164.036959</v>
      </c>
      <c r="J1007">
        <v>55989.763197</v>
      </c>
      <c r="K1007">
        <v>3.8180000000000002E-3</v>
      </c>
      <c r="M1007" t="str">
        <f t="shared" si="31"/>
        <v>2016Other textiles</v>
      </c>
    </row>
    <row r="1008" spans="1:13" x14ac:dyDescent="0.25">
      <c r="A1008" t="s">
        <v>64</v>
      </c>
      <c r="B1008" t="str">
        <f t="shared" si="30"/>
        <v>2016</v>
      </c>
      <c r="C1008" t="s">
        <v>37</v>
      </c>
      <c r="D1008" t="s">
        <v>39</v>
      </c>
      <c r="E1008" t="s">
        <v>14</v>
      </c>
      <c r="F1008">
        <v>0</v>
      </c>
      <c r="G1008">
        <v>0</v>
      </c>
      <c r="H1008">
        <v>0</v>
      </c>
      <c r="I1008">
        <v>0</v>
      </c>
      <c r="J1008">
        <v>6274.5276640000002</v>
      </c>
      <c r="K1008">
        <v>0</v>
      </c>
      <c r="M1008" t="str">
        <f t="shared" si="31"/>
        <v>2016Other textiles</v>
      </c>
    </row>
    <row r="1009" spans="1:13" x14ac:dyDescent="0.25">
      <c r="A1009" t="s">
        <v>64</v>
      </c>
      <c r="B1009" t="str">
        <f t="shared" si="30"/>
        <v>2016</v>
      </c>
      <c r="C1009" t="s">
        <v>37</v>
      </c>
      <c r="D1009" t="s">
        <v>39</v>
      </c>
      <c r="E1009" t="s">
        <v>15</v>
      </c>
      <c r="F1009">
        <v>319</v>
      </c>
      <c r="G1009">
        <v>0</v>
      </c>
      <c r="H1009">
        <v>0</v>
      </c>
      <c r="I1009">
        <v>2.399041</v>
      </c>
      <c r="J1009">
        <v>20497.823844999999</v>
      </c>
      <c r="K1009">
        <v>1.5436999999999999E-2</v>
      </c>
      <c r="M1009" t="str">
        <f t="shared" si="31"/>
        <v>2016Other textiles</v>
      </c>
    </row>
    <row r="1010" spans="1:13" x14ac:dyDescent="0.25">
      <c r="A1010" t="s">
        <v>64</v>
      </c>
      <c r="B1010" t="str">
        <f t="shared" si="30"/>
        <v>2016</v>
      </c>
      <c r="C1010" t="s">
        <v>40</v>
      </c>
      <c r="D1010" t="s">
        <v>47</v>
      </c>
      <c r="E1010" t="s">
        <v>13</v>
      </c>
      <c r="F1010">
        <v>1947</v>
      </c>
      <c r="G1010">
        <v>0</v>
      </c>
      <c r="H1010">
        <v>0</v>
      </c>
      <c r="I1010">
        <v>5690.5439999999999</v>
      </c>
      <c r="J1010">
        <v>0</v>
      </c>
      <c r="K1010">
        <v>1</v>
      </c>
      <c r="M1010" t="str">
        <f t="shared" si="31"/>
        <v>2016Offroad tyres</v>
      </c>
    </row>
    <row r="1011" spans="1:13" x14ac:dyDescent="0.25">
      <c r="A1011" t="s">
        <v>64</v>
      </c>
      <c r="B1011" t="str">
        <f t="shared" si="30"/>
        <v>2016</v>
      </c>
      <c r="C1011" t="s">
        <v>40</v>
      </c>
      <c r="D1011" t="s">
        <v>47</v>
      </c>
      <c r="E1011" t="s">
        <v>14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1</v>
      </c>
      <c r="M1011" t="str">
        <f t="shared" si="31"/>
        <v>2016Offroad tyres</v>
      </c>
    </row>
    <row r="1012" spans="1:13" x14ac:dyDescent="0.25">
      <c r="A1012" t="s">
        <v>64</v>
      </c>
      <c r="B1012" t="str">
        <f t="shared" si="30"/>
        <v>2016</v>
      </c>
      <c r="C1012" t="s">
        <v>40</v>
      </c>
      <c r="D1012" t="s">
        <v>47</v>
      </c>
      <c r="E1012" t="s">
        <v>15</v>
      </c>
      <c r="F1012">
        <v>56</v>
      </c>
      <c r="G1012">
        <v>0</v>
      </c>
      <c r="H1012">
        <v>0</v>
      </c>
      <c r="I1012">
        <v>0</v>
      </c>
      <c r="J1012">
        <v>0</v>
      </c>
      <c r="K1012">
        <v>1</v>
      </c>
      <c r="M1012" t="str">
        <f t="shared" si="31"/>
        <v>2016Offroad tyres</v>
      </c>
    </row>
    <row r="1013" spans="1:13" x14ac:dyDescent="0.25">
      <c r="A1013" t="s">
        <v>64</v>
      </c>
      <c r="B1013" t="str">
        <f t="shared" si="30"/>
        <v>2016</v>
      </c>
      <c r="C1013" t="s">
        <v>40</v>
      </c>
      <c r="D1013" t="s">
        <v>41</v>
      </c>
      <c r="E1013" t="s">
        <v>13</v>
      </c>
      <c r="F1013">
        <v>0</v>
      </c>
      <c r="G1013">
        <v>0</v>
      </c>
      <c r="H1013">
        <v>0</v>
      </c>
      <c r="I1013">
        <v>1590.8414720000001</v>
      </c>
      <c r="J1013">
        <v>7839.1128310000004</v>
      </c>
      <c r="K1013">
        <v>0.16869999999999999</v>
      </c>
      <c r="M1013" t="str">
        <f t="shared" si="31"/>
        <v>2016Other rubber</v>
      </c>
    </row>
    <row r="1014" spans="1:13" x14ac:dyDescent="0.25">
      <c r="A1014" t="s">
        <v>64</v>
      </c>
      <c r="B1014" t="str">
        <f t="shared" si="30"/>
        <v>2016</v>
      </c>
      <c r="C1014" t="s">
        <v>40</v>
      </c>
      <c r="D1014" t="s">
        <v>41</v>
      </c>
      <c r="E1014" t="s">
        <v>14</v>
      </c>
      <c r="F1014">
        <v>0</v>
      </c>
      <c r="G1014">
        <v>0</v>
      </c>
      <c r="H1014">
        <v>0</v>
      </c>
      <c r="I1014">
        <v>0</v>
      </c>
      <c r="J1014">
        <v>170.42841300000001</v>
      </c>
      <c r="K1014">
        <v>0</v>
      </c>
      <c r="M1014" t="str">
        <f t="shared" si="31"/>
        <v>2016Other rubber</v>
      </c>
    </row>
    <row r="1015" spans="1:13" x14ac:dyDescent="0.25">
      <c r="A1015" t="s">
        <v>64</v>
      </c>
      <c r="B1015" t="str">
        <f t="shared" si="30"/>
        <v>2016</v>
      </c>
      <c r="C1015" t="s">
        <v>40</v>
      </c>
      <c r="D1015" t="s">
        <v>41</v>
      </c>
      <c r="E1015" t="s">
        <v>15</v>
      </c>
      <c r="F1015">
        <v>0</v>
      </c>
      <c r="G1015">
        <v>0</v>
      </c>
      <c r="H1015">
        <v>0</v>
      </c>
      <c r="I1015">
        <v>192.46052800000001</v>
      </c>
      <c r="J1015">
        <v>2459.2816910000001</v>
      </c>
      <c r="K1015">
        <v>7.2578000000000004E-2</v>
      </c>
      <c r="M1015" t="str">
        <f t="shared" si="31"/>
        <v>2016Other rubber</v>
      </c>
    </row>
    <row r="1016" spans="1:13" x14ac:dyDescent="0.25">
      <c r="A1016" t="s">
        <v>64</v>
      </c>
      <c r="B1016" t="str">
        <f t="shared" si="30"/>
        <v>2016</v>
      </c>
      <c r="C1016" t="s">
        <v>40</v>
      </c>
      <c r="D1016" t="s">
        <v>42</v>
      </c>
      <c r="E1016" t="s">
        <v>13</v>
      </c>
      <c r="F1016">
        <v>17306</v>
      </c>
      <c r="G1016">
        <v>0</v>
      </c>
      <c r="H1016">
        <v>0</v>
      </c>
      <c r="I1016">
        <v>12209.801729999999</v>
      </c>
      <c r="J1016">
        <v>853.30123300000002</v>
      </c>
      <c r="K1016">
        <v>0.97190200000000004</v>
      </c>
      <c r="M1016" t="str">
        <f t="shared" si="31"/>
        <v>2016Passenger tyres</v>
      </c>
    </row>
    <row r="1017" spans="1:13" x14ac:dyDescent="0.25">
      <c r="A1017" t="s">
        <v>64</v>
      </c>
      <c r="B1017" t="str">
        <f t="shared" si="30"/>
        <v>2016</v>
      </c>
      <c r="C1017" t="s">
        <v>40</v>
      </c>
      <c r="D1017" t="s">
        <v>42</v>
      </c>
      <c r="E1017" t="s">
        <v>14</v>
      </c>
      <c r="F1017">
        <v>250</v>
      </c>
      <c r="G1017">
        <v>0</v>
      </c>
      <c r="H1017">
        <v>0</v>
      </c>
      <c r="I1017">
        <v>0</v>
      </c>
      <c r="J1017">
        <v>122.23254799999999</v>
      </c>
      <c r="K1017">
        <v>0.67162299999999997</v>
      </c>
      <c r="M1017" t="str">
        <f t="shared" si="31"/>
        <v>2016Passenger tyres</v>
      </c>
    </row>
    <row r="1018" spans="1:13" x14ac:dyDescent="0.25">
      <c r="A1018" t="s">
        <v>64</v>
      </c>
      <c r="B1018" t="str">
        <f t="shared" si="30"/>
        <v>2016</v>
      </c>
      <c r="C1018" t="s">
        <v>40</v>
      </c>
      <c r="D1018" t="s">
        <v>42</v>
      </c>
      <c r="E1018" t="s">
        <v>15</v>
      </c>
      <c r="F1018">
        <v>1324</v>
      </c>
      <c r="G1018">
        <v>0</v>
      </c>
      <c r="H1018">
        <v>0</v>
      </c>
      <c r="I1018">
        <v>2535.5952699999998</v>
      </c>
      <c r="J1018">
        <v>0</v>
      </c>
      <c r="K1018">
        <v>1</v>
      </c>
      <c r="M1018" t="str">
        <f t="shared" si="31"/>
        <v>2016Passenger tyres</v>
      </c>
    </row>
    <row r="1019" spans="1:13" x14ac:dyDescent="0.25">
      <c r="A1019" t="s">
        <v>64</v>
      </c>
      <c r="B1019" t="str">
        <f t="shared" si="30"/>
        <v>2016</v>
      </c>
      <c r="C1019" t="s">
        <v>40</v>
      </c>
      <c r="D1019" t="s">
        <v>43</v>
      </c>
      <c r="E1019" t="s">
        <v>13</v>
      </c>
      <c r="F1019">
        <v>20944</v>
      </c>
      <c r="G1019">
        <v>0</v>
      </c>
      <c r="H1019">
        <v>0</v>
      </c>
      <c r="I1019">
        <v>6.2750000000000004</v>
      </c>
      <c r="J1019">
        <v>0</v>
      </c>
      <c r="K1019">
        <v>1</v>
      </c>
      <c r="M1019" t="str">
        <f t="shared" si="31"/>
        <v>2016Truck tyres</v>
      </c>
    </row>
    <row r="1020" spans="1:13" x14ac:dyDescent="0.25">
      <c r="A1020" t="s">
        <v>64</v>
      </c>
      <c r="B1020" t="str">
        <f t="shared" si="30"/>
        <v>2016</v>
      </c>
      <c r="C1020" t="s">
        <v>40</v>
      </c>
      <c r="D1020" t="s">
        <v>43</v>
      </c>
      <c r="E1020" t="s">
        <v>14</v>
      </c>
      <c r="F1020">
        <v>140</v>
      </c>
      <c r="G1020">
        <v>0</v>
      </c>
      <c r="H1020">
        <v>0</v>
      </c>
      <c r="I1020">
        <v>0</v>
      </c>
      <c r="J1020">
        <v>0</v>
      </c>
      <c r="K1020">
        <v>1</v>
      </c>
      <c r="M1020" t="str">
        <f t="shared" si="31"/>
        <v>2016Truck tyres</v>
      </c>
    </row>
    <row r="1021" spans="1:13" x14ac:dyDescent="0.25">
      <c r="A1021" t="s">
        <v>64</v>
      </c>
      <c r="B1021" t="str">
        <f t="shared" si="30"/>
        <v>2016</v>
      </c>
      <c r="C1021" t="s">
        <v>40</v>
      </c>
      <c r="D1021" t="s">
        <v>43</v>
      </c>
      <c r="E1021" t="s">
        <v>15</v>
      </c>
      <c r="F1021">
        <v>250</v>
      </c>
      <c r="G1021">
        <v>0</v>
      </c>
      <c r="H1021">
        <v>0</v>
      </c>
      <c r="I1021">
        <v>0</v>
      </c>
      <c r="J1021">
        <v>0</v>
      </c>
      <c r="K1021">
        <v>1</v>
      </c>
      <c r="M1021" t="str">
        <f t="shared" si="31"/>
        <v>2016Truck tyres</v>
      </c>
    </row>
    <row r="1022" spans="1:13" x14ac:dyDescent="0.25">
      <c r="A1022" t="s">
        <v>65</v>
      </c>
      <c r="B1022" t="str">
        <f t="shared" si="30"/>
        <v>2017</v>
      </c>
      <c r="C1022" t="s">
        <v>11</v>
      </c>
      <c r="D1022" t="s">
        <v>12</v>
      </c>
      <c r="E1022" t="s">
        <v>13</v>
      </c>
      <c r="F1022">
        <v>0</v>
      </c>
      <c r="G1022">
        <v>0</v>
      </c>
      <c r="H1022">
        <v>0</v>
      </c>
      <c r="I1022">
        <v>0</v>
      </c>
      <c r="J1022">
        <v>2966.3159209999999</v>
      </c>
      <c r="K1022">
        <v>0</v>
      </c>
      <c r="M1022" t="str">
        <f t="shared" si="31"/>
        <v>2017Asphalt</v>
      </c>
    </row>
    <row r="1023" spans="1:13" x14ac:dyDescent="0.25">
      <c r="A1023" t="s">
        <v>65</v>
      </c>
      <c r="B1023" t="str">
        <f t="shared" si="30"/>
        <v>2017</v>
      </c>
      <c r="C1023" t="s">
        <v>11</v>
      </c>
      <c r="D1023" t="s">
        <v>12</v>
      </c>
      <c r="E1023" t="s">
        <v>14</v>
      </c>
      <c r="F1023">
        <v>755452</v>
      </c>
      <c r="G1023">
        <v>0</v>
      </c>
      <c r="H1023">
        <v>0</v>
      </c>
      <c r="I1023">
        <v>0</v>
      </c>
      <c r="J1023">
        <v>953.20633999999995</v>
      </c>
      <c r="K1023">
        <v>0.99873900000000004</v>
      </c>
      <c r="M1023" t="str">
        <f t="shared" si="31"/>
        <v>2017Asphalt</v>
      </c>
    </row>
    <row r="1024" spans="1:13" x14ac:dyDescent="0.25">
      <c r="A1024" t="s">
        <v>65</v>
      </c>
      <c r="B1024" t="str">
        <f t="shared" si="30"/>
        <v>2017</v>
      </c>
      <c r="C1024" t="s">
        <v>11</v>
      </c>
      <c r="D1024" t="s">
        <v>12</v>
      </c>
      <c r="E1024" t="s">
        <v>15</v>
      </c>
      <c r="F1024">
        <v>2000</v>
      </c>
      <c r="G1024">
        <v>0</v>
      </c>
      <c r="H1024">
        <v>0</v>
      </c>
      <c r="I1024">
        <v>0</v>
      </c>
      <c r="J1024">
        <v>765.34398499999998</v>
      </c>
      <c r="K1024">
        <v>0.72323700000000002</v>
      </c>
      <c r="M1024" t="str">
        <f t="shared" si="31"/>
        <v>2017Asphalt</v>
      </c>
    </row>
    <row r="1025" spans="1:13" x14ac:dyDescent="0.25">
      <c r="A1025" t="s">
        <v>65</v>
      </c>
      <c r="B1025" t="str">
        <f t="shared" si="30"/>
        <v>2017</v>
      </c>
      <c r="C1025" t="s">
        <v>11</v>
      </c>
      <c r="D1025" t="s">
        <v>16</v>
      </c>
      <c r="E1025" t="s">
        <v>13</v>
      </c>
      <c r="F1025">
        <v>0</v>
      </c>
      <c r="G1025">
        <v>0</v>
      </c>
      <c r="H1025">
        <v>0</v>
      </c>
      <c r="I1025">
        <v>0</v>
      </c>
      <c r="J1025">
        <v>25403.063227999999</v>
      </c>
      <c r="K1025">
        <v>0</v>
      </c>
      <c r="M1025" t="str">
        <f t="shared" si="31"/>
        <v>2017Bricks</v>
      </c>
    </row>
    <row r="1026" spans="1:13" x14ac:dyDescent="0.25">
      <c r="A1026" t="s">
        <v>65</v>
      </c>
      <c r="B1026" t="str">
        <f t="shared" si="30"/>
        <v>2017</v>
      </c>
      <c r="C1026" t="s">
        <v>11</v>
      </c>
      <c r="D1026" t="s">
        <v>16</v>
      </c>
      <c r="E1026" t="s">
        <v>14</v>
      </c>
      <c r="F1026">
        <v>584157</v>
      </c>
      <c r="G1026">
        <v>0</v>
      </c>
      <c r="H1026">
        <v>0</v>
      </c>
      <c r="I1026">
        <v>0</v>
      </c>
      <c r="J1026">
        <v>26948.009753999999</v>
      </c>
      <c r="K1026">
        <v>0.95590200000000003</v>
      </c>
      <c r="M1026" t="str">
        <f t="shared" si="31"/>
        <v>2017Bricks</v>
      </c>
    </row>
    <row r="1027" spans="1:13" x14ac:dyDescent="0.25">
      <c r="A1027" t="s">
        <v>65</v>
      </c>
      <c r="B1027" t="str">
        <f t="shared" ref="B1027:B1090" si="32">RIGHT(A1027,4)</f>
        <v>2017</v>
      </c>
      <c r="C1027" t="s">
        <v>11</v>
      </c>
      <c r="D1027" t="s">
        <v>16</v>
      </c>
      <c r="E1027" t="s">
        <v>15</v>
      </c>
      <c r="F1027">
        <v>2000</v>
      </c>
      <c r="G1027">
        <v>0</v>
      </c>
      <c r="H1027">
        <v>0</v>
      </c>
      <c r="I1027">
        <v>0</v>
      </c>
      <c r="J1027">
        <v>50270.553505000003</v>
      </c>
      <c r="K1027">
        <v>3.8261999999999997E-2</v>
      </c>
      <c r="M1027" t="str">
        <f t="shared" ref="M1027:M1090" si="33">_xlfn.TEXTJOIN("",FALSE,B1027,D1027)</f>
        <v>2017Bricks</v>
      </c>
    </row>
    <row r="1028" spans="1:13" x14ac:dyDescent="0.25">
      <c r="A1028" t="s">
        <v>65</v>
      </c>
      <c r="B1028" t="str">
        <f t="shared" si="32"/>
        <v>2017</v>
      </c>
      <c r="C1028" t="s">
        <v>11</v>
      </c>
      <c r="D1028" t="s">
        <v>17</v>
      </c>
      <c r="E1028" t="s">
        <v>13</v>
      </c>
      <c r="F1028">
        <v>5909</v>
      </c>
      <c r="G1028">
        <v>0</v>
      </c>
      <c r="H1028">
        <v>0</v>
      </c>
      <c r="I1028">
        <v>0</v>
      </c>
      <c r="J1028">
        <v>30015.624993000001</v>
      </c>
      <c r="K1028">
        <v>0.16448299999999999</v>
      </c>
      <c r="M1028" t="str">
        <f t="shared" si="33"/>
        <v>2017Concrete</v>
      </c>
    </row>
    <row r="1029" spans="1:13" x14ac:dyDescent="0.25">
      <c r="A1029" t="s">
        <v>65</v>
      </c>
      <c r="B1029" t="str">
        <f t="shared" si="32"/>
        <v>2017</v>
      </c>
      <c r="C1029" t="s">
        <v>11</v>
      </c>
      <c r="D1029" t="s">
        <v>17</v>
      </c>
      <c r="E1029" t="s">
        <v>14</v>
      </c>
      <c r="F1029">
        <v>2227056</v>
      </c>
      <c r="G1029">
        <v>0</v>
      </c>
      <c r="H1029">
        <v>0</v>
      </c>
      <c r="I1029">
        <v>0</v>
      </c>
      <c r="J1029">
        <v>24513.268835999999</v>
      </c>
      <c r="K1029">
        <v>0.98911199999999999</v>
      </c>
      <c r="M1029" t="str">
        <f t="shared" si="33"/>
        <v>2017Concrete</v>
      </c>
    </row>
    <row r="1030" spans="1:13" x14ac:dyDescent="0.25">
      <c r="A1030" t="s">
        <v>65</v>
      </c>
      <c r="B1030" t="str">
        <f t="shared" si="32"/>
        <v>2017</v>
      </c>
      <c r="C1030" t="s">
        <v>11</v>
      </c>
      <c r="D1030" t="s">
        <v>17</v>
      </c>
      <c r="E1030" t="s">
        <v>15</v>
      </c>
      <c r="F1030">
        <v>30000</v>
      </c>
      <c r="G1030">
        <v>0</v>
      </c>
      <c r="H1030">
        <v>0</v>
      </c>
      <c r="I1030">
        <v>0</v>
      </c>
      <c r="J1030">
        <v>408.14434999999997</v>
      </c>
      <c r="K1030">
        <v>0.98657700000000004</v>
      </c>
      <c r="M1030" t="str">
        <f t="shared" si="33"/>
        <v>2017Concrete</v>
      </c>
    </row>
    <row r="1031" spans="1:13" x14ac:dyDescent="0.25">
      <c r="A1031" t="s">
        <v>65</v>
      </c>
      <c r="B1031" t="str">
        <f t="shared" si="32"/>
        <v>2017</v>
      </c>
      <c r="C1031" t="s">
        <v>11</v>
      </c>
      <c r="D1031" t="s">
        <v>18</v>
      </c>
      <c r="E1031" t="s">
        <v>13</v>
      </c>
      <c r="F1031">
        <v>774</v>
      </c>
      <c r="G1031">
        <v>0</v>
      </c>
      <c r="H1031">
        <v>0</v>
      </c>
      <c r="I1031">
        <v>0</v>
      </c>
      <c r="J1031">
        <v>20952.872746000001</v>
      </c>
      <c r="K1031">
        <v>3.5624000000000003E-2</v>
      </c>
      <c r="M1031" t="str">
        <f t="shared" si="33"/>
        <v>2017Plaster</v>
      </c>
    </row>
    <row r="1032" spans="1:13" x14ac:dyDescent="0.25">
      <c r="A1032" t="s">
        <v>65</v>
      </c>
      <c r="B1032" t="str">
        <f t="shared" si="32"/>
        <v>2017</v>
      </c>
      <c r="C1032" t="s">
        <v>11</v>
      </c>
      <c r="D1032" t="s">
        <v>18</v>
      </c>
      <c r="E1032" t="s">
        <v>14</v>
      </c>
      <c r="F1032">
        <v>33750</v>
      </c>
      <c r="G1032">
        <v>0</v>
      </c>
      <c r="H1032">
        <v>0</v>
      </c>
      <c r="I1032">
        <v>0</v>
      </c>
      <c r="J1032">
        <v>14570.566664</v>
      </c>
      <c r="K1032">
        <v>0.69845999999999997</v>
      </c>
      <c r="M1032" t="str">
        <f t="shared" si="33"/>
        <v>2017Plaster</v>
      </c>
    </row>
    <row r="1033" spans="1:13" x14ac:dyDescent="0.25">
      <c r="A1033" t="s">
        <v>65</v>
      </c>
      <c r="B1033" t="str">
        <f t="shared" si="32"/>
        <v>2017</v>
      </c>
      <c r="C1033" t="s">
        <v>11</v>
      </c>
      <c r="D1033" t="s">
        <v>18</v>
      </c>
      <c r="E1033" t="s">
        <v>15</v>
      </c>
      <c r="F1033">
        <v>0</v>
      </c>
      <c r="G1033">
        <v>0</v>
      </c>
      <c r="H1033">
        <v>0</v>
      </c>
      <c r="I1033">
        <v>0</v>
      </c>
      <c r="J1033">
        <v>4533.2480480000004</v>
      </c>
      <c r="K1033">
        <v>0</v>
      </c>
      <c r="M1033" t="str">
        <f t="shared" si="33"/>
        <v>2017Plaster</v>
      </c>
    </row>
    <row r="1034" spans="1:13" x14ac:dyDescent="0.25">
      <c r="A1034" t="s">
        <v>65</v>
      </c>
      <c r="B1034" t="str">
        <f t="shared" si="32"/>
        <v>2017</v>
      </c>
      <c r="C1034" t="s">
        <v>11</v>
      </c>
      <c r="D1034" t="s">
        <v>45</v>
      </c>
      <c r="E1034" t="s">
        <v>13</v>
      </c>
      <c r="F1034">
        <v>7339</v>
      </c>
      <c r="G1034">
        <v>0</v>
      </c>
      <c r="H1034">
        <v>0</v>
      </c>
      <c r="I1034">
        <v>0</v>
      </c>
      <c r="J1034">
        <v>13254.105654000001</v>
      </c>
      <c r="K1034">
        <v>0.356381</v>
      </c>
      <c r="M1034" t="str">
        <f t="shared" si="33"/>
        <v>2017Rubble</v>
      </c>
    </row>
    <row r="1035" spans="1:13" x14ac:dyDescent="0.25">
      <c r="A1035" t="s">
        <v>65</v>
      </c>
      <c r="B1035" t="str">
        <f t="shared" si="32"/>
        <v>2017</v>
      </c>
      <c r="C1035" t="s">
        <v>11</v>
      </c>
      <c r="D1035" t="s">
        <v>45</v>
      </c>
      <c r="E1035" t="s">
        <v>14</v>
      </c>
      <c r="F1035">
        <v>339212</v>
      </c>
      <c r="G1035">
        <v>0</v>
      </c>
      <c r="H1035">
        <v>0</v>
      </c>
      <c r="I1035">
        <v>0</v>
      </c>
      <c r="J1035">
        <v>9275.3277309999994</v>
      </c>
      <c r="K1035">
        <v>0.97338400000000003</v>
      </c>
      <c r="M1035" t="str">
        <f t="shared" si="33"/>
        <v>2017Rubble</v>
      </c>
    </row>
    <row r="1036" spans="1:13" x14ac:dyDescent="0.25">
      <c r="A1036" t="s">
        <v>65</v>
      </c>
      <c r="B1036" t="str">
        <f t="shared" si="32"/>
        <v>2017</v>
      </c>
      <c r="C1036" t="s">
        <v>11</v>
      </c>
      <c r="D1036" t="s">
        <v>45</v>
      </c>
      <c r="E1036" t="s">
        <v>15</v>
      </c>
      <c r="F1036">
        <v>0</v>
      </c>
      <c r="G1036">
        <v>0</v>
      </c>
      <c r="H1036">
        <v>0</v>
      </c>
      <c r="I1036">
        <v>0</v>
      </c>
      <c r="J1036">
        <v>3062.167109</v>
      </c>
      <c r="K1036">
        <v>0</v>
      </c>
      <c r="M1036" t="str">
        <f t="shared" si="33"/>
        <v>2017Rubble</v>
      </c>
    </row>
    <row r="1037" spans="1:13" x14ac:dyDescent="0.25">
      <c r="A1037" t="s">
        <v>65</v>
      </c>
      <c r="B1037" t="str">
        <f t="shared" si="32"/>
        <v>2017</v>
      </c>
      <c r="C1037" t="s">
        <v>11</v>
      </c>
      <c r="D1037" t="s">
        <v>19</v>
      </c>
      <c r="E1037" t="s">
        <v>13</v>
      </c>
      <c r="F1037">
        <v>14588</v>
      </c>
      <c r="G1037">
        <v>0</v>
      </c>
      <c r="H1037">
        <v>0</v>
      </c>
      <c r="I1037">
        <v>0</v>
      </c>
      <c r="J1037">
        <v>100809.722484</v>
      </c>
      <c r="K1037">
        <v>0.126414</v>
      </c>
      <c r="M1037" t="str">
        <f t="shared" si="33"/>
        <v>2017Soil and natural materials</v>
      </c>
    </row>
    <row r="1038" spans="1:13" x14ac:dyDescent="0.25">
      <c r="A1038" t="s">
        <v>65</v>
      </c>
      <c r="B1038" t="str">
        <f t="shared" si="32"/>
        <v>2017</v>
      </c>
      <c r="C1038" t="s">
        <v>11</v>
      </c>
      <c r="D1038" t="s">
        <v>19</v>
      </c>
      <c r="E1038" t="s">
        <v>14</v>
      </c>
      <c r="F1038">
        <v>76889</v>
      </c>
      <c r="G1038">
        <v>0</v>
      </c>
      <c r="H1038">
        <v>0</v>
      </c>
      <c r="I1038">
        <v>0</v>
      </c>
      <c r="J1038">
        <v>691061.85647799994</v>
      </c>
      <c r="K1038">
        <v>0.100122</v>
      </c>
      <c r="M1038" t="str">
        <f t="shared" si="33"/>
        <v>2017Soil and natural materials</v>
      </c>
    </row>
    <row r="1039" spans="1:13" x14ac:dyDescent="0.25">
      <c r="A1039" t="s">
        <v>65</v>
      </c>
      <c r="B1039" t="str">
        <f t="shared" si="32"/>
        <v>2017</v>
      </c>
      <c r="C1039" t="s">
        <v>11</v>
      </c>
      <c r="D1039" t="s">
        <v>19</v>
      </c>
      <c r="E1039" t="s">
        <v>15</v>
      </c>
      <c r="F1039">
        <v>800</v>
      </c>
      <c r="G1039">
        <v>0</v>
      </c>
      <c r="H1039">
        <v>0</v>
      </c>
      <c r="I1039">
        <v>0</v>
      </c>
      <c r="J1039">
        <v>15956.838588000001</v>
      </c>
      <c r="K1039">
        <v>4.7740999999999999E-2</v>
      </c>
      <c r="M1039" t="str">
        <f t="shared" si="33"/>
        <v>2017Soil and natural materials</v>
      </c>
    </row>
    <row r="1040" spans="1:13" x14ac:dyDescent="0.25">
      <c r="A1040" t="s">
        <v>65</v>
      </c>
      <c r="B1040" t="str">
        <f t="shared" si="32"/>
        <v>2017</v>
      </c>
      <c r="C1040" t="s">
        <v>20</v>
      </c>
      <c r="D1040" t="s">
        <v>21</v>
      </c>
      <c r="E1040" t="s">
        <v>13</v>
      </c>
      <c r="F1040">
        <v>7659</v>
      </c>
      <c r="G1040">
        <v>0</v>
      </c>
      <c r="H1040">
        <v>0</v>
      </c>
      <c r="I1040">
        <v>101.500286</v>
      </c>
      <c r="J1040">
        <v>26450.823530999998</v>
      </c>
      <c r="K1040">
        <v>0.22684000000000001</v>
      </c>
      <c r="M1040" t="str">
        <f t="shared" si="33"/>
        <v>2017Container glass</v>
      </c>
    </row>
    <row r="1041" spans="1:13" x14ac:dyDescent="0.25">
      <c r="A1041" t="s">
        <v>65</v>
      </c>
      <c r="B1041" t="str">
        <f t="shared" si="32"/>
        <v>2017</v>
      </c>
      <c r="C1041" t="s">
        <v>20</v>
      </c>
      <c r="D1041" t="s">
        <v>21</v>
      </c>
      <c r="E1041" t="s">
        <v>14</v>
      </c>
      <c r="F1041">
        <v>0</v>
      </c>
      <c r="G1041">
        <v>0</v>
      </c>
      <c r="H1041">
        <v>0</v>
      </c>
      <c r="I1041">
        <v>3.8499840000000001</v>
      </c>
      <c r="J1041">
        <v>640.98522700000001</v>
      </c>
      <c r="K1041">
        <v>5.9699999999999996E-3</v>
      </c>
      <c r="M1041" t="str">
        <f t="shared" si="33"/>
        <v>2017Container glass</v>
      </c>
    </row>
    <row r="1042" spans="1:13" x14ac:dyDescent="0.25">
      <c r="A1042" t="s">
        <v>65</v>
      </c>
      <c r="B1042" t="str">
        <f t="shared" si="32"/>
        <v>2017</v>
      </c>
      <c r="C1042" t="s">
        <v>20</v>
      </c>
      <c r="D1042" t="s">
        <v>21</v>
      </c>
      <c r="E1042" t="s">
        <v>15</v>
      </c>
      <c r="F1042">
        <v>134895</v>
      </c>
      <c r="G1042">
        <v>0</v>
      </c>
      <c r="H1042">
        <v>0</v>
      </c>
      <c r="I1042">
        <v>2712.3097299999999</v>
      </c>
      <c r="J1042">
        <v>40121.147974</v>
      </c>
      <c r="K1042">
        <v>0.77425500000000003</v>
      </c>
      <c r="M1042" t="str">
        <f t="shared" si="33"/>
        <v>2017Container glass</v>
      </c>
    </row>
    <row r="1043" spans="1:13" x14ac:dyDescent="0.25">
      <c r="A1043" t="s">
        <v>65</v>
      </c>
      <c r="B1043" t="str">
        <f t="shared" si="32"/>
        <v>2017</v>
      </c>
      <c r="C1043" t="s">
        <v>20</v>
      </c>
      <c r="D1043" t="s">
        <v>22</v>
      </c>
      <c r="E1043" t="s">
        <v>13</v>
      </c>
      <c r="F1043">
        <v>0</v>
      </c>
      <c r="G1043">
        <v>0</v>
      </c>
      <c r="H1043">
        <v>0</v>
      </c>
      <c r="I1043">
        <v>0</v>
      </c>
      <c r="J1043">
        <v>12981.995599</v>
      </c>
      <c r="K1043">
        <v>0</v>
      </c>
      <c r="M1043" t="str">
        <f t="shared" si="33"/>
        <v>2017Other glass</v>
      </c>
    </row>
    <row r="1044" spans="1:13" x14ac:dyDescent="0.25">
      <c r="A1044" t="s">
        <v>65</v>
      </c>
      <c r="B1044" t="str">
        <f t="shared" si="32"/>
        <v>2017</v>
      </c>
      <c r="C1044" t="s">
        <v>20</v>
      </c>
      <c r="D1044" t="s">
        <v>22</v>
      </c>
      <c r="E1044" t="s">
        <v>14</v>
      </c>
      <c r="F1044">
        <v>0</v>
      </c>
      <c r="G1044">
        <v>0</v>
      </c>
      <c r="H1044">
        <v>0</v>
      </c>
      <c r="I1044">
        <v>0</v>
      </c>
      <c r="J1044">
        <v>3127.2584670000001</v>
      </c>
      <c r="K1044">
        <v>0</v>
      </c>
      <c r="M1044" t="str">
        <f t="shared" si="33"/>
        <v>2017Other glass</v>
      </c>
    </row>
    <row r="1045" spans="1:13" x14ac:dyDescent="0.25">
      <c r="A1045" t="s">
        <v>65</v>
      </c>
      <c r="B1045" t="str">
        <f t="shared" si="32"/>
        <v>2017</v>
      </c>
      <c r="C1045" t="s">
        <v>20</v>
      </c>
      <c r="D1045" t="s">
        <v>22</v>
      </c>
      <c r="E1045" t="s">
        <v>15</v>
      </c>
      <c r="F1045">
        <v>0</v>
      </c>
      <c r="G1045">
        <v>0</v>
      </c>
      <c r="H1045">
        <v>0</v>
      </c>
      <c r="I1045">
        <v>0</v>
      </c>
      <c r="J1045">
        <v>39729.352575999997</v>
      </c>
      <c r="K1045">
        <v>0</v>
      </c>
      <c r="M1045" t="str">
        <f t="shared" si="33"/>
        <v>2017Other glass</v>
      </c>
    </row>
    <row r="1046" spans="1:13" x14ac:dyDescent="0.25">
      <c r="A1046" t="s">
        <v>65</v>
      </c>
      <c r="B1046" t="str">
        <f t="shared" si="32"/>
        <v>2017</v>
      </c>
      <c r="C1046" t="s">
        <v>23</v>
      </c>
      <c r="D1046" t="s">
        <v>24</v>
      </c>
      <c r="E1046" t="s">
        <v>13</v>
      </c>
      <c r="F1046">
        <v>28825</v>
      </c>
      <c r="G1046">
        <v>0</v>
      </c>
      <c r="H1046">
        <v>0</v>
      </c>
      <c r="I1046">
        <v>0.80406100000000003</v>
      </c>
      <c r="J1046">
        <v>16419.756690999999</v>
      </c>
      <c r="K1046">
        <v>0.637096</v>
      </c>
      <c r="M1046" t="str">
        <f t="shared" si="33"/>
        <v>2017Aluminium</v>
      </c>
    </row>
    <row r="1047" spans="1:13" x14ac:dyDescent="0.25">
      <c r="A1047" t="s">
        <v>65</v>
      </c>
      <c r="B1047" t="str">
        <f t="shared" si="32"/>
        <v>2017</v>
      </c>
      <c r="C1047" t="s">
        <v>23</v>
      </c>
      <c r="D1047" t="s">
        <v>24</v>
      </c>
      <c r="E1047" t="s">
        <v>14</v>
      </c>
      <c r="F1047">
        <v>0</v>
      </c>
      <c r="G1047">
        <v>0</v>
      </c>
      <c r="H1047">
        <v>0</v>
      </c>
      <c r="I1047">
        <v>0.100164</v>
      </c>
      <c r="J1047">
        <v>3694.2500169999998</v>
      </c>
      <c r="K1047">
        <v>2.6999999999999999E-5</v>
      </c>
      <c r="M1047" t="str">
        <f t="shared" si="33"/>
        <v>2017Aluminium</v>
      </c>
    </row>
    <row r="1048" spans="1:13" x14ac:dyDescent="0.25">
      <c r="A1048" t="s">
        <v>65</v>
      </c>
      <c r="B1048" t="str">
        <f t="shared" si="32"/>
        <v>2017</v>
      </c>
      <c r="C1048" t="s">
        <v>23</v>
      </c>
      <c r="D1048" t="s">
        <v>24</v>
      </c>
      <c r="E1048" t="s">
        <v>15</v>
      </c>
      <c r="F1048">
        <v>1445</v>
      </c>
      <c r="G1048">
        <v>0</v>
      </c>
      <c r="H1048">
        <v>0</v>
      </c>
      <c r="I1048">
        <v>0.33577499999999999</v>
      </c>
      <c r="J1048">
        <v>21658.889672000001</v>
      </c>
      <c r="K1048">
        <v>6.2557000000000001E-2</v>
      </c>
      <c r="M1048" t="str">
        <f t="shared" si="33"/>
        <v>2017Aluminium</v>
      </c>
    </row>
    <row r="1049" spans="1:13" x14ac:dyDescent="0.25">
      <c r="A1049" t="s">
        <v>65</v>
      </c>
      <c r="B1049" t="str">
        <f t="shared" si="32"/>
        <v>2017</v>
      </c>
      <c r="C1049" t="s">
        <v>23</v>
      </c>
      <c r="D1049" t="s">
        <v>25</v>
      </c>
      <c r="E1049" t="s">
        <v>13</v>
      </c>
      <c r="F1049">
        <v>235387.54</v>
      </c>
      <c r="G1049">
        <v>0</v>
      </c>
      <c r="H1049">
        <v>0</v>
      </c>
      <c r="I1049">
        <v>168954.99826200001</v>
      </c>
      <c r="J1049">
        <v>53367.844885999999</v>
      </c>
      <c r="K1049">
        <v>0.88340200000000002</v>
      </c>
      <c r="M1049" t="str">
        <f t="shared" si="33"/>
        <v>2017Ferrous</v>
      </c>
    </row>
    <row r="1050" spans="1:13" x14ac:dyDescent="0.25">
      <c r="A1050" t="s">
        <v>65</v>
      </c>
      <c r="B1050" t="str">
        <f t="shared" si="32"/>
        <v>2017</v>
      </c>
      <c r="C1050" t="s">
        <v>23</v>
      </c>
      <c r="D1050" t="s">
        <v>25</v>
      </c>
      <c r="E1050" t="s">
        <v>14</v>
      </c>
      <c r="F1050">
        <v>92500</v>
      </c>
      <c r="G1050">
        <v>0</v>
      </c>
      <c r="H1050">
        <v>0</v>
      </c>
      <c r="I1050">
        <v>34917.567340000001</v>
      </c>
      <c r="J1050">
        <v>15819.279364</v>
      </c>
      <c r="K1050">
        <v>0.88955799999999996</v>
      </c>
      <c r="M1050" t="str">
        <f t="shared" si="33"/>
        <v>2017Ferrous</v>
      </c>
    </row>
    <row r="1051" spans="1:13" x14ac:dyDescent="0.25">
      <c r="A1051" t="s">
        <v>65</v>
      </c>
      <c r="B1051" t="str">
        <f t="shared" si="32"/>
        <v>2017</v>
      </c>
      <c r="C1051" t="s">
        <v>23</v>
      </c>
      <c r="D1051" t="s">
        <v>25</v>
      </c>
      <c r="E1051" t="s">
        <v>15</v>
      </c>
      <c r="F1051">
        <v>285189.98</v>
      </c>
      <c r="G1051">
        <v>0</v>
      </c>
      <c r="H1051">
        <v>0</v>
      </c>
      <c r="I1051">
        <v>108308.096397</v>
      </c>
      <c r="J1051">
        <v>36382.561921</v>
      </c>
      <c r="K1051">
        <v>0.91536499999999998</v>
      </c>
      <c r="M1051" t="str">
        <f t="shared" si="33"/>
        <v>2017Ferrous</v>
      </c>
    </row>
    <row r="1052" spans="1:13" x14ac:dyDescent="0.25">
      <c r="A1052" t="s">
        <v>65</v>
      </c>
      <c r="B1052" t="str">
        <f t="shared" si="32"/>
        <v>2017</v>
      </c>
      <c r="C1052" t="s">
        <v>23</v>
      </c>
      <c r="D1052" t="s">
        <v>26</v>
      </c>
      <c r="E1052" t="s">
        <v>13</v>
      </c>
      <c r="F1052">
        <v>615686</v>
      </c>
      <c r="G1052">
        <v>0</v>
      </c>
      <c r="H1052">
        <v>0</v>
      </c>
      <c r="I1052">
        <v>7540.414049</v>
      </c>
      <c r="J1052">
        <v>0</v>
      </c>
      <c r="K1052">
        <v>1</v>
      </c>
      <c r="M1052" t="str">
        <f t="shared" si="33"/>
        <v>2017Other metals</v>
      </c>
    </row>
    <row r="1053" spans="1:13" x14ac:dyDescent="0.25">
      <c r="A1053" t="s">
        <v>65</v>
      </c>
      <c r="B1053" t="str">
        <f t="shared" si="32"/>
        <v>2017</v>
      </c>
      <c r="C1053" t="s">
        <v>23</v>
      </c>
      <c r="D1053" t="s">
        <v>26</v>
      </c>
      <c r="E1053" t="s">
        <v>14</v>
      </c>
      <c r="F1053">
        <v>7312</v>
      </c>
      <c r="G1053">
        <v>0</v>
      </c>
      <c r="H1053">
        <v>0</v>
      </c>
      <c r="I1053">
        <v>564.65103099999999</v>
      </c>
      <c r="J1053">
        <v>0</v>
      </c>
      <c r="K1053">
        <v>1</v>
      </c>
      <c r="M1053" t="str">
        <f t="shared" si="33"/>
        <v>2017Other metals</v>
      </c>
    </row>
    <row r="1054" spans="1:13" x14ac:dyDescent="0.25">
      <c r="A1054" t="s">
        <v>65</v>
      </c>
      <c r="B1054" t="str">
        <f t="shared" si="32"/>
        <v>2017</v>
      </c>
      <c r="C1054" t="s">
        <v>23</v>
      </c>
      <c r="D1054" t="s">
        <v>26</v>
      </c>
      <c r="E1054" t="s">
        <v>15</v>
      </c>
      <c r="F1054">
        <v>8566</v>
      </c>
      <c r="G1054">
        <v>0</v>
      </c>
      <c r="H1054">
        <v>0</v>
      </c>
      <c r="I1054">
        <v>1164.38492</v>
      </c>
      <c r="J1054">
        <v>0</v>
      </c>
      <c r="K1054">
        <v>1</v>
      </c>
      <c r="M1054" t="str">
        <f t="shared" si="33"/>
        <v>2017Other metals</v>
      </c>
    </row>
    <row r="1055" spans="1:13" x14ac:dyDescent="0.25">
      <c r="A1055" t="s">
        <v>65</v>
      </c>
      <c r="B1055" t="str">
        <f t="shared" si="32"/>
        <v>2017</v>
      </c>
      <c r="C1055" t="s">
        <v>27</v>
      </c>
      <c r="D1055" t="s">
        <v>28</v>
      </c>
      <c r="E1055" t="s">
        <v>13</v>
      </c>
      <c r="F1055">
        <v>25381</v>
      </c>
      <c r="G1055">
        <v>0</v>
      </c>
      <c r="H1055">
        <v>0</v>
      </c>
      <c r="I1055">
        <v>6704.376878</v>
      </c>
      <c r="J1055">
        <v>233047.139398</v>
      </c>
      <c r="K1055">
        <v>0.121016</v>
      </c>
      <c r="M1055" t="str">
        <f t="shared" si="33"/>
        <v>2017Food organics</v>
      </c>
    </row>
    <row r="1056" spans="1:13" x14ac:dyDescent="0.25">
      <c r="A1056" t="s">
        <v>65</v>
      </c>
      <c r="B1056" t="str">
        <f t="shared" si="32"/>
        <v>2017</v>
      </c>
      <c r="C1056" t="s">
        <v>27</v>
      </c>
      <c r="D1056" t="s">
        <v>28</v>
      </c>
      <c r="E1056" t="s">
        <v>14</v>
      </c>
      <c r="F1056">
        <v>0</v>
      </c>
      <c r="G1056">
        <v>0</v>
      </c>
      <c r="H1056">
        <v>0</v>
      </c>
      <c r="I1056">
        <v>104.647469</v>
      </c>
      <c r="J1056">
        <v>2853.2162039999998</v>
      </c>
      <c r="K1056">
        <v>3.5379000000000001E-2</v>
      </c>
      <c r="M1056" t="str">
        <f t="shared" si="33"/>
        <v>2017Food organics</v>
      </c>
    </row>
    <row r="1057" spans="1:13" x14ac:dyDescent="0.25">
      <c r="A1057" t="s">
        <v>65</v>
      </c>
      <c r="B1057" t="str">
        <f t="shared" si="32"/>
        <v>2017</v>
      </c>
      <c r="C1057" t="s">
        <v>27</v>
      </c>
      <c r="D1057" t="s">
        <v>28</v>
      </c>
      <c r="E1057" t="s">
        <v>15</v>
      </c>
      <c r="F1057">
        <v>7555.04</v>
      </c>
      <c r="G1057">
        <v>0</v>
      </c>
      <c r="H1057">
        <v>0</v>
      </c>
      <c r="I1057">
        <v>6588.0796520000004</v>
      </c>
      <c r="J1057">
        <v>658192.71613299998</v>
      </c>
      <c r="K1057">
        <v>2.1035000000000002E-2</v>
      </c>
      <c r="M1057" t="str">
        <f t="shared" si="33"/>
        <v>2017Food organics</v>
      </c>
    </row>
    <row r="1058" spans="1:13" x14ac:dyDescent="0.25">
      <c r="A1058" t="s">
        <v>65</v>
      </c>
      <c r="B1058" t="str">
        <f t="shared" si="32"/>
        <v>2017</v>
      </c>
      <c r="C1058" t="s">
        <v>27</v>
      </c>
      <c r="D1058" t="s">
        <v>29</v>
      </c>
      <c r="E1058" t="s">
        <v>13</v>
      </c>
      <c r="F1058">
        <v>168789</v>
      </c>
      <c r="G1058">
        <v>0</v>
      </c>
      <c r="H1058">
        <v>0</v>
      </c>
      <c r="I1058">
        <v>0</v>
      </c>
      <c r="J1058">
        <v>58739.575012000001</v>
      </c>
      <c r="K1058">
        <v>0.74183600000000005</v>
      </c>
      <c r="M1058" t="str">
        <f t="shared" si="33"/>
        <v>2017Garden organics</v>
      </c>
    </row>
    <row r="1059" spans="1:13" x14ac:dyDescent="0.25">
      <c r="A1059" t="s">
        <v>65</v>
      </c>
      <c r="B1059" t="str">
        <f t="shared" si="32"/>
        <v>2017</v>
      </c>
      <c r="C1059" t="s">
        <v>27</v>
      </c>
      <c r="D1059" t="s">
        <v>29</v>
      </c>
      <c r="E1059" t="s">
        <v>14</v>
      </c>
      <c r="F1059">
        <v>0</v>
      </c>
      <c r="G1059">
        <v>0</v>
      </c>
      <c r="H1059">
        <v>0</v>
      </c>
      <c r="I1059">
        <v>0</v>
      </c>
      <c r="J1059">
        <v>20567.492098999999</v>
      </c>
      <c r="K1059">
        <v>0</v>
      </c>
      <c r="M1059" t="str">
        <f t="shared" si="33"/>
        <v>2017Garden organics</v>
      </c>
    </row>
    <row r="1060" spans="1:13" x14ac:dyDescent="0.25">
      <c r="A1060" t="s">
        <v>65</v>
      </c>
      <c r="B1060" t="str">
        <f t="shared" si="32"/>
        <v>2017</v>
      </c>
      <c r="C1060" t="s">
        <v>27</v>
      </c>
      <c r="D1060" t="s">
        <v>29</v>
      </c>
      <c r="E1060" t="s">
        <v>15</v>
      </c>
      <c r="F1060">
        <v>360402.96</v>
      </c>
      <c r="G1060">
        <v>0</v>
      </c>
      <c r="H1060">
        <v>0</v>
      </c>
      <c r="I1060">
        <v>0</v>
      </c>
      <c r="J1060">
        <v>104295.292227</v>
      </c>
      <c r="K1060">
        <v>0.775563</v>
      </c>
      <c r="M1060" t="str">
        <f t="shared" si="33"/>
        <v>2017Garden organics</v>
      </c>
    </row>
    <row r="1061" spans="1:13" x14ac:dyDescent="0.25">
      <c r="A1061" t="s">
        <v>65</v>
      </c>
      <c r="B1061" t="str">
        <f t="shared" si="32"/>
        <v>2017</v>
      </c>
      <c r="C1061" t="s">
        <v>27</v>
      </c>
      <c r="D1061" t="s">
        <v>30</v>
      </c>
      <c r="E1061" t="s">
        <v>13</v>
      </c>
      <c r="F1061">
        <v>62212</v>
      </c>
      <c r="G1061">
        <v>0</v>
      </c>
      <c r="H1061">
        <v>0</v>
      </c>
      <c r="I1061">
        <v>22.817564000000001</v>
      </c>
      <c r="J1061">
        <v>28995.766555999999</v>
      </c>
      <c r="K1061">
        <v>0.68217000000000005</v>
      </c>
      <c r="M1061" t="str">
        <f t="shared" si="33"/>
        <v>2017Other organics</v>
      </c>
    </row>
    <row r="1062" spans="1:13" x14ac:dyDescent="0.25">
      <c r="A1062" t="s">
        <v>65</v>
      </c>
      <c r="B1062" t="str">
        <f t="shared" si="32"/>
        <v>2017</v>
      </c>
      <c r="C1062" t="s">
        <v>27</v>
      </c>
      <c r="D1062" t="s">
        <v>30</v>
      </c>
      <c r="E1062" t="s">
        <v>14</v>
      </c>
      <c r="F1062">
        <v>11159</v>
      </c>
      <c r="G1062">
        <v>0</v>
      </c>
      <c r="H1062">
        <v>0</v>
      </c>
      <c r="I1062">
        <v>0</v>
      </c>
      <c r="J1062">
        <v>499.51234399999998</v>
      </c>
      <c r="K1062">
        <v>0.95715399999999995</v>
      </c>
      <c r="M1062" t="str">
        <f t="shared" si="33"/>
        <v>2017Other organics</v>
      </c>
    </row>
    <row r="1063" spans="1:13" x14ac:dyDescent="0.25">
      <c r="A1063" t="s">
        <v>65</v>
      </c>
      <c r="B1063" t="str">
        <f t="shared" si="32"/>
        <v>2017</v>
      </c>
      <c r="C1063" t="s">
        <v>27</v>
      </c>
      <c r="D1063" t="s">
        <v>30</v>
      </c>
      <c r="E1063" t="s">
        <v>15</v>
      </c>
      <c r="F1063">
        <v>14578</v>
      </c>
      <c r="G1063">
        <v>0</v>
      </c>
      <c r="H1063">
        <v>0</v>
      </c>
      <c r="I1063">
        <v>12.655436</v>
      </c>
      <c r="J1063">
        <v>104029.146213</v>
      </c>
      <c r="K1063">
        <v>0.123003</v>
      </c>
      <c r="M1063" t="str">
        <f t="shared" si="33"/>
        <v>2017Other organics</v>
      </c>
    </row>
    <row r="1064" spans="1:13" x14ac:dyDescent="0.25">
      <c r="A1064" t="s">
        <v>65</v>
      </c>
      <c r="B1064" t="str">
        <f t="shared" si="32"/>
        <v>2017</v>
      </c>
      <c r="C1064" t="s">
        <v>27</v>
      </c>
      <c r="D1064" t="s">
        <v>31</v>
      </c>
      <c r="E1064" t="s">
        <v>13</v>
      </c>
      <c r="F1064">
        <v>148488.95000000001</v>
      </c>
      <c r="G1064">
        <v>0</v>
      </c>
      <c r="H1064">
        <v>0</v>
      </c>
      <c r="I1064">
        <v>0.99929999999999997</v>
      </c>
      <c r="J1064">
        <v>226515.31113099999</v>
      </c>
      <c r="K1064">
        <v>0.39596700000000001</v>
      </c>
      <c r="M1064" t="str">
        <f t="shared" si="33"/>
        <v>2017Wood /timber</v>
      </c>
    </row>
    <row r="1065" spans="1:13" x14ac:dyDescent="0.25">
      <c r="A1065" t="s">
        <v>65</v>
      </c>
      <c r="B1065" t="str">
        <f t="shared" si="32"/>
        <v>2017</v>
      </c>
      <c r="C1065" t="s">
        <v>27</v>
      </c>
      <c r="D1065" t="s">
        <v>31</v>
      </c>
      <c r="E1065" t="s">
        <v>14</v>
      </c>
      <c r="F1065">
        <v>59892</v>
      </c>
      <c r="G1065">
        <v>0</v>
      </c>
      <c r="H1065">
        <v>0</v>
      </c>
      <c r="I1065">
        <v>1.453111</v>
      </c>
      <c r="J1065">
        <v>112165.048436</v>
      </c>
      <c r="K1065">
        <v>0.34809899999999999</v>
      </c>
      <c r="M1065" t="str">
        <f t="shared" si="33"/>
        <v>2017Wood /timber</v>
      </c>
    </row>
    <row r="1066" spans="1:13" x14ac:dyDescent="0.25">
      <c r="A1066" t="s">
        <v>65</v>
      </c>
      <c r="B1066" t="str">
        <f t="shared" si="32"/>
        <v>2017</v>
      </c>
      <c r="C1066" t="s">
        <v>27</v>
      </c>
      <c r="D1066" t="s">
        <v>31</v>
      </c>
      <c r="E1066" t="s">
        <v>15</v>
      </c>
      <c r="F1066">
        <v>19024.650000000001</v>
      </c>
      <c r="G1066">
        <v>0</v>
      </c>
      <c r="H1066">
        <v>0</v>
      </c>
      <c r="I1066">
        <v>0.22258900000000001</v>
      </c>
      <c r="J1066">
        <v>29109.253709000001</v>
      </c>
      <c r="K1066">
        <v>0.39524700000000001</v>
      </c>
      <c r="M1066" t="str">
        <f t="shared" si="33"/>
        <v>2017Wood /timber</v>
      </c>
    </row>
    <row r="1067" spans="1:13" x14ac:dyDescent="0.25">
      <c r="A1067" t="s">
        <v>65</v>
      </c>
      <c r="B1067" t="str">
        <f t="shared" si="32"/>
        <v>2017</v>
      </c>
      <c r="C1067" t="s">
        <v>32</v>
      </c>
      <c r="D1067" t="s">
        <v>33</v>
      </c>
      <c r="E1067" t="s">
        <v>13</v>
      </c>
      <c r="F1067">
        <v>484930.99</v>
      </c>
      <c r="G1067">
        <v>0</v>
      </c>
      <c r="H1067">
        <v>0</v>
      </c>
      <c r="I1067">
        <v>284235.67259999999</v>
      </c>
      <c r="J1067">
        <v>75551.280994999994</v>
      </c>
      <c r="K1067">
        <v>0.91056000000000004</v>
      </c>
      <c r="M1067" t="str">
        <f t="shared" si="33"/>
        <v>2017Cardboard</v>
      </c>
    </row>
    <row r="1068" spans="1:13" x14ac:dyDescent="0.25">
      <c r="A1068" t="s">
        <v>65</v>
      </c>
      <c r="B1068" t="str">
        <f t="shared" si="32"/>
        <v>2017</v>
      </c>
      <c r="C1068" t="s">
        <v>32</v>
      </c>
      <c r="D1068" t="s">
        <v>33</v>
      </c>
      <c r="E1068" t="s">
        <v>14</v>
      </c>
      <c r="F1068">
        <v>170</v>
      </c>
      <c r="G1068">
        <v>0</v>
      </c>
      <c r="H1068">
        <v>0</v>
      </c>
      <c r="I1068">
        <v>15790.870699999999</v>
      </c>
      <c r="J1068">
        <v>4107.250548</v>
      </c>
      <c r="K1068">
        <v>0.79533399999999999</v>
      </c>
      <c r="M1068" t="str">
        <f t="shared" si="33"/>
        <v>2017Cardboard</v>
      </c>
    </row>
    <row r="1069" spans="1:13" x14ac:dyDescent="0.25">
      <c r="A1069" t="s">
        <v>65</v>
      </c>
      <c r="B1069" t="str">
        <f t="shared" si="32"/>
        <v>2017</v>
      </c>
      <c r="C1069" t="s">
        <v>32</v>
      </c>
      <c r="D1069" t="s">
        <v>33</v>
      </c>
      <c r="E1069" t="s">
        <v>15</v>
      </c>
      <c r="F1069">
        <v>55.13</v>
      </c>
      <c r="G1069">
        <v>0</v>
      </c>
      <c r="H1069">
        <v>0</v>
      </c>
      <c r="I1069">
        <v>15790.870699999999</v>
      </c>
      <c r="J1069">
        <v>38233.460479000001</v>
      </c>
      <c r="K1069">
        <v>0.29301300000000002</v>
      </c>
      <c r="M1069" t="str">
        <f t="shared" si="33"/>
        <v>2017Cardboard</v>
      </c>
    </row>
    <row r="1070" spans="1:13" x14ac:dyDescent="0.25">
      <c r="A1070" t="s">
        <v>65</v>
      </c>
      <c r="B1070" t="str">
        <f t="shared" si="32"/>
        <v>2017</v>
      </c>
      <c r="C1070" t="s">
        <v>32</v>
      </c>
      <c r="D1070" t="s">
        <v>46</v>
      </c>
      <c r="E1070" t="s">
        <v>13</v>
      </c>
      <c r="F1070">
        <v>0</v>
      </c>
      <c r="G1070">
        <v>0</v>
      </c>
      <c r="H1070">
        <v>0</v>
      </c>
      <c r="I1070">
        <v>0</v>
      </c>
      <c r="J1070">
        <v>27290.615254</v>
      </c>
      <c r="K1070">
        <v>0</v>
      </c>
      <c r="M1070" t="str">
        <f t="shared" si="33"/>
        <v>2017Liquidpaperboard</v>
      </c>
    </row>
    <row r="1071" spans="1:13" x14ac:dyDescent="0.25">
      <c r="A1071" t="s">
        <v>65</v>
      </c>
      <c r="B1071" t="str">
        <f t="shared" si="32"/>
        <v>2017</v>
      </c>
      <c r="C1071" t="s">
        <v>32</v>
      </c>
      <c r="D1071" t="s">
        <v>46</v>
      </c>
      <c r="E1071" t="s">
        <v>14</v>
      </c>
      <c r="F1071">
        <v>0</v>
      </c>
      <c r="G1071">
        <v>0</v>
      </c>
      <c r="H1071">
        <v>0</v>
      </c>
      <c r="I1071">
        <v>0</v>
      </c>
      <c r="J1071">
        <v>509.94600300000002</v>
      </c>
      <c r="K1071">
        <v>0</v>
      </c>
      <c r="M1071" t="str">
        <f t="shared" si="33"/>
        <v>2017Liquidpaperboard</v>
      </c>
    </row>
    <row r="1072" spans="1:13" x14ac:dyDescent="0.25">
      <c r="A1072" t="s">
        <v>65</v>
      </c>
      <c r="B1072" t="str">
        <f t="shared" si="32"/>
        <v>2017</v>
      </c>
      <c r="C1072" t="s">
        <v>32</v>
      </c>
      <c r="D1072" t="s">
        <v>46</v>
      </c>
      <c r="E1072" t="s">
        <v>15</v>
      </c>
      <c r="F1072">
        <v>0</v>
      </c>
      <c r="G1072">
        <v>0</v>
      </c>
      <c r="H1072">
        <v>0</v>
      </c>
      <c r="I1072">
        <v>0</v>
      </c>
      <c r="J1072">
        <v>29029.628679000001</v>
      </c>
      <c r="K1072">
        <v>0</v>
      </c>
      <c r="M1072" t="str">
        <f t="shared" si="33"/>
        <v>2017Liquidpaperboard</v>
      </c>
    </row>
    <row r="1073" spans="1:13" x14ac:dyDescent="0.25">
      <c r="A1073" t="s">
        <v>65</v>
      </c>
      <c r="B1073" t="str">
        <f t="shared" si="32"/>
        <v>2017</v>
      </c>
      <c r="C1073" t="s">
        <v>32</v>
      </c>
      <c r="D1073" t="s">
        <v>34</v>
      </c>
      <c r="E1073" t="s">
        <v>13</v>
      </c>
      <c r="F1073">
        <v>129023</v>
      </c>
      <c r="G1073">
        <v>0</v>
      </c>
      <c r="H1073">
        <v>0</v>
      </c>
      <c r="I1073">
        <v>47038.033000000003</v>
      </c>
      <c r="J1073">
        <v>0</v>
      </c>
      <c r="K1073">
        <v>1</v>
      </c>
      <c r="M1073" t="str">
        <f t="shared" si="33"/>
        <v>2017Newsprint and magazines</v>
      </c>
    </row>
    <row r="1074" spans="1:13" x14ac:dyDescent="0.25">
      <c r="A1074" t="s">
        <v>65</v>
      </c>
      <c r="B1074" t="str">
        <f t="shared" si="32"/>
        <v>2017</v>
      </c>
      <c r="C1074" t="s">
        <v>32</v>
      </c>
      <c r="D1074" t="s">
        <v>34</v>
      </c>
      <c r="E1074" t="s">
        <v>14</v>
      </c>
      <c r="F1074">
        <v>0</v>
      </c>
      <c r="G1074">
        <v>0</v>
      </c>
      <c r="H1074">
        <v>0</v>
      </c>
      <c r="I1074">
        <v>3359.8595</v>
      </c>
      <c r="J1074">
        <v>0</v>
      </c>
      <c r="K1074">
        <v>1</v>
      </c>
      <c r="M1074" t="str">
        <f t="shared" si="33"/>
        <v>2017Newsprint and magazines</v>
      </c>
    </row>
    <row r="1075" spans="1:13" x14ac:dyDescent="0.25">
      <c r="A1075" t="s">
        <v>65</v>
      </c>
      <c r="B1075" t="str">
        <f t="shared" si="32"/>
        <v>2017</v>
      </c>
      <c r="C1075" t="s">
        <v>32</v>
      </c>
      <c r="D1075" t="s">
        <v>34</v>
      </c>
      <c r="E1075" t="s">
        <v>15</v>
      </c>
      <c r="F1075">
        <v>359</v>
      </c>
      <c r="G1075">
        <v>0</v>
      </c>
      <c r="H1075">
        <v>0</v>
      </c>
      <c r="I1075">
        <v>16799.297500000001</v>
      </c>
      <c r="J1075">
        <v>0</v>
      </c>
      <c r="K1075">
        <v>1</v>
      </c>
      <c r="M1075" t="str">
        <f t="shared" si="33"/>
        <v>2017Newsprint and magazines</v>
      </c>
    </row>
    <row r="1076" spans="1:13" x14ac:dyDescent="0.25">
      <c r="A1076" t="s">
        <v>65</v>
      </c>
      <c r="B1076" t="str">
        <f t="shared" si="32"/>
        <v>2017</v>
      </c>
      <c r="C1076" t="s">
        <v>32</v>
      </c>
      <c r="D1076" t="s">
        <v>35</v>
      </c>
      <c r="E1076" t="s">
        <v>13</v>
      </c>
      <c r="F1076">
        <v>24579</v>
      </c>
      <c r="G1076">
        <v>0</v>
      </c>
      <c r="H1076">
        <v>0</v>
      </c>
      <c r="I1076">
        <v>174100.12570599999</v>
      </c>
      <c r="J1076">
        <v>81471.036005000002</v>
      </c>
      <c r="K1076">
        <v>0.70918700000000001</v>
      </c>
      <c r="M1076" t="str">
        <f t="shared" si="33"/>
        <v>2017Other paper</v>
      </c>
    </row>
    <row r="1077" spans="1:13" x14ac:dyDescent="0.25">
      <c r="A1077" t="s">
        <v>65</v>
      </c>
      <c r="B1077" t="str">
        <f t="shared" si="32"/>
        <v>2017</v>
      </c>
      <c r="C1077" t="s">
        <v>32</v>
      </c>
      <c r="D1077" t="s">
        <v>35</v>
      </c>
      <c r="E1077" t="s">
        <v>14</v>
      </c>
      <c r="F1077">
        <v>2649</v>
      </c>
      <c r="G1077">
        <v>0</v>
      </c>
      <c r="H1077">
        <v>0</v>
      </c>
      <c r="I1077">
        <v>34.358179</v>
      </c>
      <c r="J1077">
        <v>1555.4502660000001</v>
      </c>
      <c r="K1077">
        <v>0.63304499999999997</v>
      </c>
      <c r="M1077" t="str">
        <f t="shared" si="33"/>
        <v>2017Other paper</v>
      </c>
    </row>
    <row r="1078" spans="1:13" x14ac:dyDescent="0.25">
      <c r="A1078" t="s">
        <v>65</v>
      </c>
      <c r="B1078" t="str">
        <f t="shared" si="32"/>
        <v>2017</v>
      </c>
      <c r="C1078" t="s">
        <v>32</v>
      </c>
      <c r="D1078" t="s">
        <v>35</v>
      </c>
      <c r="E1078" t="s">
        <v>15</v>
      </c>
      <c r="F1078">
        <v>118886</v>
      </c>
      <c r="G1078">
        <v>0</v>
      </c>
      <c r="H1078">
        <v>0</v>
      </c>
      <c r="I1078">
        <v>91088.505116</v>
      </c>
      <c r="J1078">
        <v>130628.65787900001</v>
      </c>
      <c r="K1078">
        <v>0.61647799999999997</v>
      </c>
      <c r="M1078" t="str">
        <f t="shared" si="33"/>
        <v>2017Other paper</v>
      </c>
    </row>
    <row r="1079" spans="1:13" x14ac:dyDescent="0.25">
      <c r="A1079" t="s">
        <v>65</v>
      </c>
      <c r="B1079" t="str">
        <f t="shared" si="32"/>
        <v>2017</v>
      </c>
      <c r="C1079" t="s">
        <v>32</v>
      </c>
      <c r="D1079" t="s">
        <v>36</v>
      </c>
      <c r="E1079" t="s">
        <v>13</v>
      </c>
      <c r="F1079">
        <v>24293</v>
      </c>
      <c r="G1079">
        <v>0</v>
      </c>
      <c r="H1079">
        <v>0</v>
      </c>
      <c r="I1079">
        <v>0</v>
      </c>
      <c r="J1079">
        <v>78328.917994999996</v>
      </c>
      <c r="K1079">
        <v>0.23672299999999999</v>
      </c>
      <c r="M1079" t="str">
        <f t="shared" si="33"/>
        <v>2017Printing and writing paper</v>
      </c>
    </row>
    <row r="1080" spans="1:13" x14ac:dyDescent="0.25">
      <c r="A1080" t="s">
        <v>65</v>
      </c>
      <c r="B1080" t="str">
        <f t="shared" si="32"/>
        <v>2017</v>
      </c>
      <c r="C1080" t="s">
        <v>32</v>
      </c>
      <c r="D1080" t="s">
        <v>36</v>
      </c>
      <c r="E1080" t="s">
        <v>14</v>
      </c>
      <c r="F1080">
        <v>0</v>
      </c>
      <c r="G1080">
        <v>0</v>
      </c>
      <c r="H1080">
        <v>0</v>
      </c>
      <c r="I1080">
        <v>0</v>
      </c>
      <c r="J1080">
        <v>1589.3499059999999</v>
      </c>
      <c r="K1080">
        <v>0</v>
      </c>
      <c r="M1080" t="str">
        <f t="shared" si="33"/>
        <v>2017Printing and writing paper</v>
      </c>
    </row>
    <row r="1081" spans="1:13" x14ac:dyDescent="0.25">
      <c r="A1081" t="s">
        <v>65</v>
      </c>
      <c r="B1081" t="str">
        <f t="shared" si="32"/>
        <v>2017</v>
      </c>
      <c r="C1081" t="s">
        <v>32</v>
      </c>
      <c r="D1081" t="s">
        <v>36</v>
      </c>
      <c r="E1081" t="s">
        <v>15</v>
      </c>
      <c r="F1081">
        <v>0</v>
      </c>
      <c r="G1081">
        <v>0</v>
      </c>
      <c r="H1081">
        <v>0</v>
      </c>
      <c r="I1081">
        <v>0</v>
      </c>
      <c r="J1081">
        <v>87205.264414999998</v>
      </c>
      <c r="K1081">
        <v>0</v>
      </c>
      <c r="M1081" t="str">
        <f t="shared" si="33"/>
        <v>2017Printing and writing paper</v>
      </c>
    </row>
    <row r="1082" spans="1:13" x14ac:dyDescent="0.25">
      <c r="A1082" t="s">
        <v>65</v>
      </c>
      <c r="B1082" t="str">
        <f t="shared" si="32"/>
        <v>2017</v>
      </c>
      <c r="C1082" t="s">
        <v>49</v>
      </c>
      <c r="D1082" t="s">
        <v>50</v>
      </c>
      <c r="E1082" t="s">
        <v>13</v>
      </c>
      <c r="F1082">
        <v>4778.1324880000002</v>
      </c>
      <c r="G1082">
        <v>0</v>
      </c>
      <c r="H1082">
        <v>1470.3177590417599</v>
      </c>
      <c r="I1082">
        <v>6228.1124980000004</v>
      </c>
      <c r="J1082">
        <v>51934.396398999997</v>
      </c>
      <c r="K1082">
        <v>0.19370200000000001</v>
      </c>
      <c r="M1082" t="str">
        <f t="shared" si="33"/>
        <v>2017HDPE (2)</v>
      </c>
    </row>
    <row r="1083" spans="1:13" x14ac:dyDescent="0.25">
      <c r="A1083" t="s">
        <v>65</v>
      </c>
      <c r="B1083" t="str">
        <f t="shared" si="32"/>
        <v>2017</v>
      </c>
      <c r="C1083" t="s">
        <v>49</v>
      </c>
      <c r="D1083" t="s">
        <v>50</v>
      </c>
      <c r="E1083" t="s">
        <v>14</v>
      </c>
      <c r="F1083">
        <v>261.53905400000002</v>
      </c>
      <c r="G1083">
        <v>0</v>
      </c>
      <c r="H1083">
        <v>165.740912793955</v>
      </c>
      <c r="I1083">
        <v>1470.526562</v>
      </c>
      <c r="J1083">
        <v>4157.0590629999997</v>
      </c>
      <c r="K1083">
        <v>0.31343399999999999</v>
      </c>
      <c r="M1083" t="str">
        <f t="shared" si="33"/>
        <v>2017HDPE (2)</v>
      </c>
    </row>
    <row r="1084" spans="1:13" x14ac:dyDescent="0.25">
      <c r="A1084" t="s">
        <v>65</v>
      </c>
      <c r="B1084" t="str">
        <f t="shared" si="32"/>
        <v>2017</v>
      </c>
      <c r="C1084" t="s">
        <v>49</v>
      </c>
      <c r="D1084" t="s">
        <v>50</v>
      </c>
      <c r="E1084" t="s">
        <v>15</v>
      </c>
      <c r="F1084">
        <v>4152.6893799999998</v>
      </c>
      <c r="G1084">
        <v>0</v>
      </c>
      <c r="H1084">
        <v>769.44132816428498</v>
      </c>
      <c r="I1084">
        <v>26642.481240000001</v>
      </c>
      <c r="J1084">
        <v>74311.875308999995</v>
      </c>
      <c r="K1084">
        <v>0.298126</v>
      </c>
      <c r="M1084" t="str">
        <f t="shared" si="33"/>
        <v>2017HDPE (2)</v>
      </c>
    </row>
    <row r="1085" spans="1:13" x14ac:dyDescent="0.25">
      <c r="A1085" t="s">
        <v>65</v>
      </c>
      <c r="B1085" t="str">
        <f t="shared" si="32"/>
        <v>2017</v>
      </c>
      <c r="C1085" t="s">
        <v>49</v>
      </c>
      <c r="D1085" t="s">
        <v>51</v>
      </c>
      <c r="E1085" t="s">
        <v>13</v>
      </c>
      <c r="F1085">
        <v>33595.677801999998</v>
      </c>
      <c r="G1085">
        <v>0</v>
      </c>
      <c r="H1085">
        <v>807.45265712745697</v>
      </c>
      <c r="I1085">
        <v>8681.3403230000004</v>
      </c>
      <c r="J1085">
        <v>38896.472616999999</v>
      </c>
      <c r="K1085">
        <v>0.52554199999999995</v>
      </c>
      <c r="M1085" t="str">
        <f t="shared" si="33"/>
        <v>2017LDPE (4)</v>
      </c>
    </row>
    <row r="1086" spans="1:13" x14ac:dyDescent="0.25">
      <c r="A1086" t="s">
        <v>65</v>
      </c>
      <c r="B1086" t="str">
        <f t="shared" si="32"/>
        <v>2017</v>
      </c>
      <c r="C1086" t="s">
        <v>49</v>
      </c>
      <c r="D1086" t="s">
        <v>51</v>
      </c>
      <c r="E1086" t="s">
        <v>14</v>
      </c>
      <c r="F1086">
        <v>0</v>
      </c>
      <c r="G1086">
        <v>0</v>
      </c>
      <c r="H1086">
        <v>0</v>
      </c>
      <c r="I1086">
        <v>0</v>
      </c>
      <c r="J1086">
        <v>3113.445909</v>
      </c>
      <c r="K1086">
        <v>0</v>
      </c>
      <c r="M1086" t="str">
        <f t="shared" si="33"/>
        <v>2017LDPE (4)</v>
      </c>
    </row>
    <row r="1087" spans="1:13" x14ac:dyDescent="0.25">
      <c r="A1087" t="s">
        <v>65</v>
      </c>
      <c r="B1087" t="str">
        <f t="shared" si="32"/>
        <v>2017</v>
      </c>
      <c r="C1087" t="s">
        <v>49</v>
      </c>
      <c r="D1087" t="s">
        <v>51</v>
      </c>
      <c r="E1087" t="s">
        <v>15</v>
      </c>
      <c r="F1087">
        <v>1833.3793209999999</v>
      </c>
      <c r="G1087">
        <v>0</v>
      </c>
      <c r="H1087">
        <v>398.79734287254399</v>
      </c>
      <c r="I1087">
        <v>852.34977700000002</v>
      </c>
      <c r="J1087">
        <v>35445.091262000002</v>
      </c>
      <c r="K1087">
        <v>8.0055000000000001E-2</v>
      </c>
      <c r="M1087" t="str">
        <f t="shared" si="33"/>
        <v>2017LDPE (4)</v>
      </c>
    </row>
    <row r="1088" spans="1:13" x14ac:dyDescent="0.25">
      <c r="A1088" t="s">
        <v>65</v>
      </c>
      <c r="B1088" t="str">
        <f t="shared" si="32"/>
        <v>2017</v>
      </c>
      <c r="C1088" t="s">
        <v>49</v>
      </c>
      <c r="D1088" t="s">
        <v>52</v>
      </c>
      <c r="E1088" t="s">
        <v>13</v>
      </c>
      <c r="F1088">
        <v>4615.3953289999999</v>
      </c>
      <c r="G1088">
        <v>0</v>
      </c>
      <c r="H1088">
        <v>30</v>
      </c>
      <c r="I1088">
        <v>2055.447228</v>
      </c>
      <c r="J1088">
        <v>29181.91373</v>
      </c>
      <c r="K1088">
        <v>0.18674199999999999</v>
      </c>
      <c r="M1088" t="str">
        <f t="shared" si="33"/>
        <v>2017Other plastics (7)</v>
      </c>
    </row>
    <row r="1089" spans="1:13" x14ac:dyDescent="0.25">
      <c r="A1089" t="s">
        <v>65</v>
      </c>
      <c r="B1089" t="str">
        <f t="shared" si="32"/>
        <v>2017</v>
      </c>
      <c r="C1089" t="s">
        <v>49</v>
      </c>
      <c r="D1089" t="s">
        <v>52</v>
      </c>
      <c r="E1089" t="s">
        <v>14</v>
      </c>
      <c r="F1089">
        <v>0</v>
      </c>
      <c r="G1089">
        <v>0</v>
      </c>
      <c r="H1089">
        <v>0</v>
      </c>
      <c r="I1089">
        <v>0</v>
      </c>
      <c r="J1089">
        <v>2228.9708580000001</v>
      </c>
      <c r="K1089">
        <v>0</v>
      </c>
      <c r="M1089" t="str">
        <f t="shared" si="33"/>
        <v>2017Other plastics (7)</v>
      </c>
    </row>
    <row r="1090" spans="1:13" x14ac:dyDescent="0.25">
      <c r="A1090" t="s">
        <v>65</v>
      </c>
      <c r="B1090" t="str">
        <f t="shared" si="32"/>
        <v>2017</v>
      </c>
      <c r="C1090" t="s">
        <v>49</v>
      </c>
      <c r="D1090" t="s">
        <v>52</v>
      </c>
      <c r="E1090" t="s">
        <v>15</v>
      </c>
      <c r="F1090">
        <v>839.48166500000002</v>
      </c>
      <c r="G1090">
        <v>0</v>
      </c>
      <c r="H1090">
        <v>0</v>
      </c>
      <c r="I1090">
        <v>45.931781999999998</v>
      </c>
      <c r="J1090">
        <v>87635.961005999998</v>
      </c>
      <c r="K1090">
        <v>1.0002E-2</v>
      </c>
      <c r="M1090" t="str">
        <f t="shared" si="33"/>
        <v>2017Other plastics (7)</v>
      </c>
    </row>
    <row r="1091" spans="1:13" x14ac:dyDescent="0.25">
      <c r="A1091" t="s">
        <v>65</v>
      </c>
      <c r="B1091" t="str">
        <f t="shared" ref="B1091:B1154" si="34">RIGHT(A1091,4)</f>
        <v>2017</v>
      </c>
      <c r="C1091" t="s">
        <v>49</v>
      </c>
      <c r="D1091" t="s">
        <v>53</v>
      </c>
      <c r="E1091" t="s">
        <v>13</v>
      </c>
      <c r="F1091">
        <v>365.59480100000002</v>
      </c>
      <c r="G1091">
        <v>0</v>
      </c>
      <c r="H1091">
        <v>423.77439394169602</v>
      </c>
      <c r="I1091">
        <v>1997.657952</v>
      </c>
      <c r="J1091">
        <v>21512.574240000002</v>
      </c>
      <c r="K1091">
        <v>0.114694</v>
      </c>
      <c r="M1091" t="str">
        <f t="shared" ref="M1091:M1154" si="35">_xlfn.TEXTJOIN("",FALSE,B1091,D1091)</f>
        <v>2017PET (1)</v>
      </c>
    </row>
    <row r="1092" spans="1:13" x14ac:dyDescent="0.25">
      <c r="A1092" t="s">
        <v>65</v>
      </c>
      <c r="B1092" t="str">
        <f t="shared" si="34"/>
        <v>2017</v>
      </c>
      <c r="C1092" t="s">
        <v>49</v>
      </c>
      <c r="D1092" t="s">
        <v>53</v>
      </c>
      <c r="E1092" t="s">
        <v>14</v>
      </c>
      <c r="F1092">
        <v>0</v>
      </c>
      <c r="G1092">
        <v>0</v>
      </c>
      <c r="H1092">
        <v>98.775288388230095</v>
      </c>
      <c r="I1092">
        <v>0</v>
      </c>
      <c r="J1092">
        <v>1721.9617049999999</v>
      </c>
      <c r="K1092">
        <v>5.425E-2</v>
      </c>
      <c r="M1092" t="str">
        <f t="shared" si="35"/>
        <v>2017PET (1)</v>
      </c>
    </row>
    <row r="1093" spans="1:13" x14ac:dyDescent="0.25">
      <c r="A1093" t="s">
        <v>65</v>
      </c>
      <c r="B1093" t="str">
        <f t="shared" si="34"/>
        <v>2017</v>
      </c>
      <c r="C1093" t="s">
        <v>49</v>
      </c>
      <c r="D1093" t="s">
        <v>53</v>
      </c>
      <c r="E1093" t="s">
        <v>15</v>
      </c>
      <c r="F1093">
        <v>0</v>
      </c>
      <c r="G1093">
        <v>0</v>
      </c>
      <c r="H1093">
        <v>1764.61698433674</v>
      </c>
      <c r="I1093">
        <v>32362.058818000001</v>
      </c>
      <c r="J1093">
        <v>41488.437347999999</v>
      </c>
      <c r="K1093">
        <v>0.45132</v>
      </c>
      <c r="M1093" t="str">
        <f t="shared" si="35"/>
        <v>2017PET (1)</v>
      </c>
    </row>
    <row r="1094" spans="1:13" x14ac:dyDescent="0.25">
      <c r="A1094" t="s">
        <v>65</v>
      </c>
      <c r="B1094" t="str">
        <f t="shared" si="34"/>
        <v>2017</v>
      </c>
      <c r="C1094" t="s">
        <v>49</v>
      </c>
      <c r="D1094" t="s">
        <v>54</v>
      </c>
      <c r="E1094" t="s">
        <v>13</v>
      </c>
      <c r="F1094">
        <v>13754.525234000001</v>
      </c>
      <c r="G1094">
        <v>0</v>
      </c>
      <c r="H1094">
        <v>341.94107254490899</v>
      </c>
      <c r="I1094">
        <v>7251.7570669999996</v>
      </c>
      <c r="J1094">
        <v>41721.356103999999</v>
      </c>
      <c r="K1094">
        <v>0.33848600000000001</v>
      </c>
      <c r="M1094" t="str">
        <f t="shared" si="35"/>
        <v>2017PP (5)</v>
      </c>
    </row>
    <row r="1095" spans="1:13" x14ac:dyDescent="0.25">
      <c r="A1095" t="s">
        <v>65</v>
      </c>
      <c r="B1095" t="str">
        <f t="shared" si="34"/>
        <v>2017</v>
      </c>
      <c r="C1095" t="s">
        <v>49</v>
      </c>
      <c r="D1095" t="s">
        <v>54</v>
      </c>
      <c r="E1095" t="s">
        <v>14</v>
      </c>
      <c r="F1095">
        <v>0</v>
      </c>
      <c r="G1095">
        <v>0</v>
      </c>
      <c r="H1095">
        <v>187.61439120198</v>
      </c>
      <c r="I1095">
        <v>0</v>
      </c>
      <c r="J1095">
        <v>3339.562093</v>
      </c>
      <c r="K1095">
        <v>5.3191000000000002E-2</v>
      </c>
      <c r="M1095" t="str">
        <f t="shared" si="35"/>
        <v>2017PP (5)</v>
      </c>
    </row>
    <row r="1096" spans="1:13" x14ac:dyDescent="0.25">
      <c r="A1096" t="s">
        <v>65</v>
      </c>
      <c r="B1096" t="str">
        <f t="shared" si="34"/>
        <v>2017</v>
      </c>
      <c r="C1096" t="s">
        <v>49</v>
      </c>
      <c r="D1096" t="s">
        <v>54</v>
      </c>
      <c r="E1096" t="s">
        <v>15</v>
      </c>
      <c r="F1096">
        <v>3151.3653490000002</v>
      </c>
      <c r="G1096">
        <v>0</v>
      </c>
      <c r="H1096">
        <v>466.77786958644401</v>
      </c>
      <c r="I1096">
        <v>3546.4797330000001</v>
      </c>
      <c r="J1096">
        <v>38019.315768</v>
      </c>
      <c r="K1096">
        <v>0.15856500000000001</v>
      </c>
      <c r="M1096" t="str">
        <f t="shared" si="35"/>
        <v>2017PP (5)</v>
      </c>
    </row>
    <row r="1097" spans="1:13" x14ac:dyDescent="0.25">
      <c r="A1097" t="s">
        <v>65</v>
      </c>
      <c r="B1097" t="str">
        <f t="shared" si="34"/>
        <v>2017</v>
      </c>
      <c r="C1097" t="s">
        <v>49</v>
      </c>
      <c r="D1097" t="s">
        <v>55</v>
      </c>
      <c r="E1097" t="s">
        <v>13</v>
      </c>
      <c r="F1097">
        <v>2078.192137</v>
      </c>
      <c r="G1097">
        <v>0</v>
      </c>
      <c r="H1097">
        <v>250.14179728217999</v>
      </c>
      <c r="I1097">
        <v>1079.2165809999999</v>
      </c>
      <c r="J1097">
        <v>10864.936485</v>
      </c>
      <c r="K1097">
        <v>0.23874899999999999</v>
      </c>
      <c r="M1097" t="str">
        <f t="shared" si="35"/>
        <v>2017PS (6)</v>
      </c>
    </row>
    <row r="1098" spans="1:13" x14ac:dyDescent="0.25">
      <c r="A1098" t="s">
        <v>65</v>
      </c>
      <c r="B1098" t="str">
        <f t="shared" si="34"/>
        <v>2017</v>
      </c>
      <c r="C1098" t="s">
        <v>49</v>
      </c>
      <c r="D1098" t="s">
        <v>55</v>
      </c>
      <c r="E1098" t="s">
        <v>14</v>
      </c>
      <c r="F1098">
        <v>433.69314600000001</v>
      </c>
      <c r="G1098">
        <v>0</v>
      </c>
      <c r="H1098">
        <v>4.4948968499202397</v>
      </c>
      <c r="I1098">
        <v>411.13012600000002</v>
      </c>
      <c r="J1098">
        <v>869.67762700000003</v>
      </c>
      <c r="K1098">
        <v>0.49407800000000002</v>
      </c>
      <c r="M1098" t="str">
        <f t="shared" si="35"/>
        <v>2017PS (6)</v>
      </c>
    </row>
    <row r="1099" spans="1:13" x14ac:dyDescent="0.25">
      <c r="A1099" t="s">
        <v>65</v>
      </c>
      <c r="B1099" t="str">
        <f t="shared" si="34"/>
        <v>2017</v>
      </c>
      <c r="C1099" t="s">
        <v>49</v>
      </c>
      <c r="D1099" t="s">
        <v>55</v>
      </c>
      <c r="E1099" t="s">
        <v>15</v>
      </c>
      <c r="F1099">
        <v>1595.26378</v>
      </c>
      <c r="G1099">
        <v>0</v>
      </c>
      <c r="H1099">
        <v>52.363305867899903</v>
      </c>
      <c r="I1099">
        <v>1798.6943020000001</v>
      </c>
      <c r="J1099">
        <v>9900.8634820000007</v>
      </c>
      <c r="K1099">
        <v>0.25820500000000002</v>
      </c>
      <c r="M1099" t="str">
        <f t="shared" si="35"/>
        <v>2017PS (6)</v>
      </c>
    </row>
    <row r="1100" spans="1:13" x14ac:dyDescent="0.25">
      <c r="A1100" t="s">
        <v>65</v>
      </c>
      <c r="B1100" t="str">
        <f t="shared" si="34"/>
        <v>2017</v>
      </c>
      <c r="C1100" t="s">
        <v>49</v>
      </c>
      <c r="D1100" t="s">
        <v>56</v>
      </c>
      <c r="E1100" t="s">
        <v>13</v>
      </c>
      <c r="F1100">
        <v>1368.294318</v>
      </c>
      <c r="G1100">
        <v>0</v>
      </c>
      <c r="H1100">
        <v>52.878282923633599</v>
      </c>
      <c r="I1100">
        <v>1389.5559370000001</v>
      </c>
      <c r="J1100">
        <v>27379.639942000002</v>
      </c>
      <c r="K1100">
        <v>9.3100000000000002E-2</v>
      </c>
      <c r="M1100" t="str">
        <f t="shared" si="35"/>
        <v>2017PVC (3)</v>
      </c>
    </row>
    <row r="1101" spans="1:13" x14ac:dyDescent="0.25">
      <c r="A1101" t="s">
        <v>65</v>
      </c>
      <c r="B1101" t="str">
        <f t="shared" si="34"/>
        <v>2017</v>
      </c>
      <c r="C1101" t="s">
        <v>49</v>
      </c>
      <c r="D1101" t="s">
        <v>56</v>
      </c>
      <c r="E1101" t="s">
        <v>14</v>
      </c>
      <c r="F1101">
        <v>46.781801000000002</v>
      </c>
      <c r="G1101">
        <v>0</v>
      </c>
      <c r="H1101">
        <v>7.9184319840543999E-2</v>
      </c>
      <c r="I1101">
        <v>154.395104</v>
      </c>
      <c r="J1101">
        <v>2191.5876229999999</v>
      </c>
      <c r="K1101">
        <v>8.4107000000000001E-2</v>
      </c>
      <c r="M1101" t="str">
        <f t="shared" si="35"/>
        <v>2017PVC (3)</v>
      </c>
    </row>
    <row r="1102" spans="1:13" x14ac:dyDescent="0.25">
      <c r="A1102" t="s">
        <v>65</v>
      </c>
      <c r="B1102" t="str">
        <f t="shared" si="34"/>
        <v>2017</v>
      </c>
      <c r="C1102" t="s">
        <v>49</v>
      </c>
      <c r="D1102" t="s">
        <v>56</v>
      </c>
      <c r="E1102" t="s">
        <v>15</v>
      </c>
      <c r="F1102">
        <v>231.632993</v>
      </c>
      <c r="G1102">
        <v>0</v>
      </c>
      <c r="H1102">
        <v>7.0425327565258904</v>
      </c>
      <c r="I1102">
        <v>694.77796899999998</v>
      </c>
      <c r="J1102">
        <v>24950.175972000001</v>
      </c>
      <c r="K1102">
        <v>3.6062999999999998E-2</v>
      </c>
      <c r="M1102" t="str">
        <f t="shared" si="35"/>
        <v>2017PVC (3)</v>
      </c>
    </row>
    <row r="1103" spans="1:13" x14ac:dyDescent="0.25">
      <c r="A1103" t="s">
        <v>65</v>
      </c>
      <c r="B1103" t="str">
        <f t="shared" si="34"/>
        <v>2017</v>
      </c>
      <c r="C1103" t="s">
        <v>37</v>
      </c>
      <c r="D1103" t="s">
        <v>38</v>
      </c>
      <c r="E1103" t="s">
        <v>13</v>
      </c>
      <c r="F1103">
        <v>0</v>
      </c>
      <c r="G1103">
        <v>0</v>
      </c>
      <c r="H1103">
        <v>0</v>
      </c>
      <c r="I1103">
        <v>0</v>
      </c>
      <c r="J1103">
        <v>36460.599971000003</v>
      </c>
      <c r="K1103">
        <v>0</v>
      </c>
      <c r="M1103" t="str">
        <f t="shared" si="35"/>
        <v>2017Clothing</v>
      </c>
    </row>
    <row r="1104" spans="1:13" x14ac:dyDescent="0.25">
      <c r="A1104" t="s">
        <v>65</v>
      </c>
      <c r="B1104" t="str">
        <f t="shared" si="34"/>
        <v>2017</v>
      </c>
      <c r="C1104" t="s">
        <v>37</v>
      </c>
      <c r="D1104" t="s">
        <v>38</v>
      </c>
      <c r="E1104" t="s">
        <v>14</v>
      </c>
      <c r="F1104">
        <v>0</v>
      </c>
      <c r="G1104">
        <v>0</v>
      </c>
      <c r="H1104">
        <v>0</v>
      </c>
      <c r="I1104">
        <v>0</v>
      </c>
      <c r="J1104">
        <v>3520.9479970000002</v>
      </c>
      <c r="K1104">
        <v>0</v>
      </c>
      <c r="M1104" t="str">
        <f t="shared" si="35"/>
        <v>2017Clothing</v>
      </c>
    </row>
    <row r="1105" spans="1:13" x14ac:dyDescent="0.25">
      <c r="A1105" t="s">
        <v>65</v>
      </c>
      <c r="B1105" t="str">
        <f t="shared" si="34"/>
        <v>2017</v>
      </c>
      <c r="C1105" t="s">
        <v>37</v>
      </c>
      <c r="D1105" t="s">
        <v>38</v>
      </c>
      <c r="E1105" t="s">
        <v>15</v>
      </c>
      <c r="F1105">
        <v>0</v>
      </c>
      <c r="G1105">
        <v>0</v>
      </c>
      <c r="H1105">
        <v>0</v>
      </c>
      <c r="I1105">
        <v>0</v>
      </c>
      <c r="J1105">
        <v>64754.219592000001</v>
      </c>
      <c r="K1105">
        <v>0</v>
      </c>
      <c r="M1105" t="str">
        <f t="shared" si="35"/>
        <v>2017Clothing</v>
      </c>
    </row>
    <row r="1106" spans="1:13" x14ac:dyDescent="0.25">
      <c r="A1106" t="s">
        <v>65</v>
      </c>
      <c r="B1106" t="str">
        <f t="shared" si="34"/>
        <v>2017</v>
      </c>
      <c r="C1106" t="s">
        <v>37</v>
      </c>
      <c r="D1106" t="s">
        <v>39</v>
      </c>
      <c r="E1106" t="s">
        <v>13</v>
      </c>
      <c r="F1106">
        <v>99.8</v>
      </c>
      <c r="G1106">
        <v>0</v>
      </c>
      <c r="H1106">
        <v>0</v>
      </c>
      <c r="I1106">
        <v>51.184427999999997</v>
      </c>
      <c r="J1106">
        <v>56002.753024999998</v>
      </c>
      <c r="K1106">
        <v>2.6879999999999999E-3</v>
      </c>
      <c r="M1106" t="str">
        <f t="shared" si="35"/>
        <v>2017Other textiles</v>
      </c>
    </row>
    <row r="1107" spans="1:13" x14ac:dyDescent="0.25">
      <c r="A1107" t="s">
        <v>65</v>
      </c>
      <c r="B1107" t="str">
        <f t="shared" si="34"/>
        <v>2017</v>
      </c>
      <c r="C1107" t="s">
        <v>37</v>
      </c>
      <c r="D1107" t="s">
        <v>39</v>
      </c>
      <c r="E1107" t="s">
        <v>14</v>
      </c>
      <c r="F1107">
        <v>0</v>
      </c>
      <c r="G1107">
        <v>0</v>
      </c>
      <c r="H1107">
        <v>0</v>
      </c>
      <c r="I1107">
        <v>0</v>
      </c>
      <c r="J1107">
        <v>6275.9833760000001</v>
      </c>
      <c r="K1107">
        <v>0</v>
      </c>
      <c r="M1107" t="str">
        <f t="shared" si="35"/>
        <v>2017Other textiles</v>
      </c>
    </row>
    <row r="1108" spans="1:13" x14ac:dyDescent="0.25">
      <c r="A1108" t="s">
        <v>65</v>
      </c>
      <c r="B1108" t="str">
        <f t="shared" si="34"/>
        <v>2017</v>
      </c>
      <c r="C1108" t="s">
        <v>37</v>
      </c>
      <c r="D1108" t="s">
        <v>39</v>
      </c>
      <c r="E1108" t="s">
        <v>15</v>
      </c>
      <c r="F1108">
        <v>582.6</v>
      </c>
      <c r="G1108">
        <v>0</v>
      </c>
      <c r="H1108">
        <v>0</v>
      </c>
      <c r="I1108">
        <v>0.74857200000000002</v>
      </c>
      <c r="J1108">
        <v>21203.921285</v>
      </c>
      <c r="K1108">
        <v>2.6773999999999999E-2</v>
      </c>
      <c r="M1108" t="str">
        <f t="shared" si="35"/>
        <v>2017Other textiles</v>
      </c>
    </row>
    <row r="1109" spans="1:13" x14ac:dyDescent="0.25">
      <c r="A1109" t="s">
        <v>65</v>
      </c>
      <c r="B1109" t="str">
        <f t="shared" si="34"/>
        <v>2017</v>
      </c>
      <c r="C1109" t="s">
        <v>40</v>
      </c>
      <c r="D1109" t="s">
        <v>47</v>
      </c>
      <c r="E1109" t="s">
        <v>13</v>
      </c>
      <c r="F1109">
        <v>8000</v>
      </c>
      <c r="G1109">
        <v>0</v>
      </c>
      <c r="H1109">
        <v>0</v>
      </c>
      <c r="I1109">
        <v>4499.7430000000004</v>
      </c>
      <c r="J1109">
        <v>0</v>
      </c>
      <c r="K1109">
        <v>1</v>
      </c>
      <c r="M1109" t="str">
        <f t="shared" si="35"/>
        <v>2017Offroad tyres</v>
      </c>
    </row>
    <row r="1110" spans="1:13" x14ac:dyDescent="0.25">
      <c r="A1110" t="s">
        <v>65</v>
      </c>
      <c r="B1110" t="str">
        <f t="shared" si="34"/>
        <v>2017</v>
      </c>
      <c r="C1110" t="s">
        <v>40</v>
      </c>
      <c r="D1110" t="s">
        <v>47</v>
      </c>
      <c r="E1110" t="s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M1110" t="str">
        <f t="shared" si="35"/>
        <v>2017Offroad tyres</v>
      </c>
    </row>
    <row r="1111" spans="1:13" x14ac:dyDescent="0.25">
      <c r="A1111" t="s">
        <v>65</v>
      </c>
      <c r="B1111" t="str">
        <f t="shared" si="34"/>
        <v>2017</v>
      </c>
      <c r="C1111" t="s">
        <v>40</v>
      </c>
      <c r="D1111" t="s">
        <v>47</v>
      </c>
      <c r="E1111" t="s">
        <v>15</v>
      </c>
      <c r="F1111">
        <v>4745</v>
      </c>
      <c r="G1111">
        <v>0</v>
      </c>
      <c r="H1111">
        <v>0</v>
      </c>
      <c r="I1111">
        <v>0</v>
      </c>
      <c r="J1111">
        <v>0</v>
      </c>
      <c r="K1111">
        <v>1</v>
      </c>
      <c r="M1111" t="str">
        <f t="shared" si="35"/>
        <v>2017Offroad tyres</v>
      </c>
    </row>
    <row r="1112" spans="1:13" x14ac:dyDescent="0.25">
      <c r="A1112" t="s">
        <v>65</v>
      </c>
      <c r="B1112" t="str">
        <f t="shared" si="34"/>
        <v>2017</v>
      </c>
      <c r="C1112" t="s">
        <v>40</v>
      </c>
      <c r="D1112" t="s">
        <v>41</v>
      </c>
      <c r="E1112" t="s">
        <v>13</v>
      </c>
      <c r="F1112">
        <v>0</v>
      </c>
      <c r="G1112">
        <v>0</v>
      </c>
      <c r="H1112">
        <v>0</v>
      </c>
      <c r="I1112">
        <v>3201.2720479999998</v>
      </c>
      <c r="J1112">
        <v>7840.9315340000003</v>
      </c>
      <c r="K1112">
        <v>0.289912</v>
      </c>
      <c r="M1112" t="str">
        <f t="shared" si="35"/>
        <v>2017Other rubber</v>
      </c>
    </row>
    <row r="1113" spans="1:13" x14ac:dyDescent="0.25">
      <c r="A1113" t="s">
        <v>65</v>
      </c>
      <c r="B1113" t="str">
        <f t="shared" si="34"/>
        <v>2017</v>
      </c>
      <c r="C1113" t="s">
        <v>40</v>
      </c>
      <c r="D1113" t="s">
        <v>41</v>
      </c>
      <c r="E1113" t="s">
        <v>14</v>
      </c>
      <c r="F1113">
        <v>0</v>
      </c>
      <c r="G1113">
        <v>0</v>
      </c>
      <c r="H1113">
        <v>0</v>
      </c>
      <c r="I1113">
        <v>0</v>
      </c>
      <c r="J1113">
        <v>170.46795299999999</v>
      </c>
      <c r="K1113">
        <v>0</v>
      </c>
      <c r="M1113" t="str">
        <f t="shared" si="35"/>
        <v>2017Other rubber</v>
      </c>
    </row>
    <row r="1114" spans="1:13" x14ac:dyDescent="0.25">
      <c r="A1114" t="s">
        <v>65</v>
      </c>
      <c r="B1114" t="str">
        <f t="shared" si="34"/>
        <v>2017</v>
      </c>
      <c r="C1114" t="s">
        <v>40</v>
      </c>
      <c r="D1114" t="s">
        <v>41</v>
      </c>
      <c r="E1114" t="s">
        <v>15</v>
      </c>
      <c r="F1114">
        <v>0</v>
      </c>
      <c r="G1114">
        <v>0</v>
      </c>
      <c r="H1114">
        <v>0</v>
      </c>
      <c r="I1114">
        <v>387.290952</v>
      </c>
      <c r="J1114">
        <v>2543.9976360000001</v>
      </c>
      <c r="K1114">
        <v>0.13212299999999999</v>
      </c>
      <c r="M1114" t="str">
        <f t="shared" si="35"/>
        <v>2017Other rubber</v>
      </c>
    </row>
    <row r="1115" spans="1:13" x14ac:dyDescent="0.25">
      <c r="A1115" t="s">
        <v>65</v>
      </c>
      <c r="B1115" t="str">
        <f t="shared" si="34"/>
        <v>2017</v>
      </c>
      <c r="C1115" t="s">
        <v>40</v>
      </c>
      <c r="D1115" t="s">
        <v>42</v>
      </c>
      <c r="E1115" t="s">
        <v>13</v>
      </c>
      <c r="F1115">
        <v>16911</v>
      </c>
      <c r="G1115">
        <v>0</v>
      </c>
      <c r="H1115">
        <v>0</v>
      </c>
      <c r="I1115">
        <v>10463.566385</v>
      </c>
      <c r="J1115">
        <v>853.49920199999997</v>
      </c>
      <c r="K1115">
        <v>0.96976399999999996</v>
      </c>
      <c r="M1115" t="str">
        <f t="shared" si="35"/>
        <v>2017Passenger tyres</v>
      </c>
    </row>
    <row r="1116" spans="1:13" x14ac:dyDescent="0.25">
      <c r="A1116" t="s">
        <v>65</v>
      </c>
      <c r="B1116" t="str">
        <f t="shared" si="34"/>
        <v>2017</v>
      </c>
      <c r="C1116" t="s">
        <v>40</v>
      </c>
      <c r="D1116" t="s">
        <v>42</v>
      </c>
      <c r="E1116" t="s">
        <v>14</v>
      </c>
      <c r="F1116">
        <v>0</v>
      </c>
      <c r="G1116">
        <v>0</v>
      </c>
      <c r="H1116">
        <v>0</v>
      </c>
      <c r="I1116">
        <v>0</v>
      </c>
      <c r="J1116">
        <v>122.260907</v>
      </c>
      <c r="K1116">
        <v>0</v>
      </c>
      <c r="M1116" t="str">
        <f t="shared" si="35"/>
        <v>2017Passenger tyres</v>
      </c>
    </row>
    <row r="1117" spans="1:13" x14ac:dyDescent="0.25">
      <c r="A1117" t="s">
        <v>65</v>
      </c>
      <c r="B1117" t="str">
        <f t="shared" si="34"/>
        <v>2017</v>
      </c>
      <c r="C1117" t="s">
        <v>40</v>
      </c>
      <c r="D1117" t="s">
        <v>42</v>
      </c>
      <c r="E1117" t="s">
        <v>15</v>
      </c>
      <c r="F1117">
        <v>1894</v>
      </c>
      <c r="G1117">
        <v>0</v>
      </c>
      <c r="H1117">
        <v>0</v>
      </c>
      <c r="I1117">
        <v>2172.9566150000001</v>
      </c>
      <c r="J1117">
        <v>0</v>
      </c>
      <c r="K1117">
        <v>1</v>
      </c>
      <c r="M1117" t="str">
        <f t="shared" si="35"/>
        <v>2017Passenger tyres</v>
      </c>
    </row>
    <row r="1118" spans="1:13" x14ac:dyDescent="0.25">
      <c r="A1118" t="s">
        <v>65</v>
      </c>
      <c r="B1118" t="str">
        <f t="shared" si="34"/>
        <v>2017</v>
      </c>
      <c r="C1118" t="s">
        <v>40</v>
      </c>
      <c r="D1118" t="s">
        <v>43</v>
      </c>
      <c r="E1118" t="s">
        <v>13</v>
      </c>
      <c r="F1118">
        <v>0</v>
      </c>
      <c r="G1118">
        <v>0</v>
      </c>
      <c r="H1118">
        <v>0</v>
      </c>
      <c r="I1118">
        <v>72.792000000000002</v>
      </c>
      <c r="J1118">
        <v>0</v>
      </c>
      <c r="K1118">
        <v>1</v>
      </c>
      <c r="M1118" t="str">
        <f t="shared" si="35"/>
        <v>2017Truck tyres</v>
      </c>
    </row>
    <row r="1119" spans="1:13" x14ac:dyDescent="0.25">
      <c r="A1119" t="s">
        <v>65</v>
      </c>
      <c r="B1119" t="str">
        <f t="shared" si="34"/>
        <v>2017</v>
      </c>
      <c r="C1119" t="s">
        <v>40</v>
      </c>
      <c r="D1119" t="s">
        <v>43</v>
      </c>
      <c r="E1119" t="s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M1119" t="str">
        <f t="shared" si="35"/>
        <v>2017Truck tyres</v>
      </c>
    </row>
    <row r="1120" spans="1:13" x14ac:dyDescent="0.25">
      <c r="A1120" t="s">
        <v>65</v>
      </c>
      <c r="B1120" t="str">
        <f t="shared" si="34"/>
        <v>2017</v>
      </c>
      <c r="C1120" t="s">
        <v>40</v>
      </c>
      <c r="D1120" t="s">
        <v>43</v>
      </c>
      <c r="E1120" t="s">
        <v>15</v>
      </c>
      <c r="F1120">
        <v>7880</v>
      </c>
      <c r="G1120">
        <v>0</v>
      </c>
      <c r="H1120">
        <v>0</v>
      </c>
      <c r="I1120">
        <v>0</v>
      </c>
      <c r="J1120">
        <v>0</v>
      </c>
      <c r="K1120">
        <v>1</v>
      </c>
      <c r="M1120" t="str">
        <f t="shared" si="35"/>
        <v>2017Truck tyres</v>
      </c>
    </row>
    <row r="1121" spans="1:13" x14ac:dyDescent="0.25">
      <c r="A1121" t="s">
        <v>66</v>
      </c>
      <c r="B1121" t="str">
        <f t="shared" si="34"/>
        <v>2018</v>
      </c>
      <c r="C1121" t="s">
        <v>11</v>
      </c>
      <c r="D1121" t="s">
        <v>12</v>
      </c>
      <c r="E1121" t="s">
        <v>13</v>
      </c>
      <c r="F1121">
        <v>9036</v>
      </c>
      <c r="G1121">
        <v>0</v>
      </c>
      <c r="H1121">
        <v>0</v>
      </c>
      <c r="I1121">
        <v>0</v>
      </c>
      <c r="J1121">
        <v>3630.109676</v>
      </c>
      <c r="K1121">
        <v>0.71339900000000001</v>
      </c>
      <c r="M1121" t="str">
        <f t="shared" si="35"/>
        <v>2018Asphalt</v>
      </c>
    </row>
    <row r="1122" spans="1:13" x14ac:dyDescent="0.25">
      <c r="A1122" t="s">
        <v>66</v>
      </c>
      <c r="B1122" t="str">
        <f t="shared" si="34"/>
        <v>2018</v>
      </c>
      <c r="C1122" t="s">
        <v>11</v>
      </c>
      <c r="D1122" t="s">
        <v>12</v>
      </c>
      <c r="E1122" t="s">
        <v>14</v>
      </c>
      <c r="F1122">
        <v>430168</v>
      </c>
      <c r="G1122">
        <v>0</v>
      </c>
      <c r="H1122">
        <v>0</v>
      </c>
      <c r="I1122">
        <v>0</v>
      </c>
      <c r="J1122">
        <v>942.18288900000005</v>
      </c>
      <c r="K1122">
        <v>0.99781399999999998</v>
      </c>
      <c r="M1122" t="str">
        <f t="shared" si="35"/>
        <v>2018Asphalt</v>
      </c>
    </row>
    <row r="1123" spans="1:13" x14ac:dyDescent="0.25">
      <c r="A1123" t="s">
        <v>66</v>
      </c>
      <c r="B1123" t="str">
        <f t="shared" si="34"/>
        <v>2018</v>
      </c>
      <c r="C1123" t="s">
        <v>11</v>
      </c>
      <c r="D1123" t="s">
        <v>12</v>
      </c>
      <c r="E1123" t="s">
        <v>15</v>
      </c>
      <c r="F1123">
        <v>0</v>
      </c>
      <c r="G1123">
        <v>0</v>
      </c>
      <c r="H1123">
        <v>0</v>
      </c>
      <c r="I1123">
        <v>0</v>
      </c>
      <c r="J1123">
        <v>715.83824100000004</v>
      </c>
      <c r="K1123">
        <v>0</v>
      </c>
      <c r="M1123" t="str">
        <f t="shared" si="35"/>
        <v>2018Asphalt</v>
      </c>
    </row>
    <row r="1124" spans="1:13" x14ac:dyDescent="0.25">
      <c r="A1124" t="s">
        <v>66</v>
      </c>
      <c r="B1124" t="str">
        <f t="shared" si="34"/>
        <v>2018</v>
      </c>
      <c r="C1124" t="s">
        <v>11</v>
      </c>
      <c r="D1124" t="s">
        <v>16</v>
      </c>
      <c r="E1124" t="s">
        <v>13</v>
      </c>
      <c r="F1124">
        <v>0</v>
      </c>
      <c r="G1124">
        <v>0</v>
      </c>
      <c r="H1124">
        <v>0</v>
      </c>
      <c r="I1124">
        <v>0</v>
      </c>
      <c r="J1124">
        <v>31087.688595</v>
      </c>
      <c r="K1124">
        <v>0</v>
      </c>
      <c r="M1124" t="str">
        <f t="shared" si="35"/>
        <v>2018Bricks</v>
      </c>
    </row>
    <row r="1125" spans="1:13" x14ac:dyDescent="0.25">
      <c r="A1125" t="s">
        <v>66</v>
      </c>
      <c r="B1125" t="str">
        <f t="shared" si="34"/>
        <v>2018</v>
      </c>
      <c r="C1125" t="s">
        <v>11</v>
      </c>
      <c r="D1125" t="s">
        <v>16</v>
      </c>
      <c r="E1125" t="s">
        <v>14</v>
      </c>
      <c r="F1125">
        <v>797160</v>
      </c>
      <c r="G1125">
        <v>0</v>
      </c>
      <c r="H1125">
        <v>0</v>
      </c>
      <c r="I1125">
        <v>0</v>
      </c>
      <c r="J1125">
        <v>26636.366779</v>
      </c>
      <c r="K1125">
        <v>0.96766600000000003</v>
      </c>
      <c r="M1125" t="str">
        <f t="shared" si="35"/>
        <v>2018Bricks</v>
      </c>
    </row>
    <row r="1126" spans="1:13" x14ac:dyDescent="0.25">
      <c r="A1126" t="s">
        <v>66</v>
      </c>
      <c r="B1126" t="str">
        <f t="shared" si="34"/>
        <v>2018</v>
      </c>
      <c r="C1126" t="s">
        <v>11</v>
      </c>
      <c r="D1126" t="s">
        <v>16</v>
      </c>
      <c r="E1126" t="s">
        <v>15</v>
      </c>
      <c r="F1126">
        <v>250</v>
      </c>
      <c r="G1126">
        <v>0</v>
      </c>
      <c r="H1126">
        <v>0</v>
      </c>
      <c r="I1126">
        <v>0</v>
      </c>
      <c r="J1126">
        <v>47018.837678999997</v>
      </c>
      <c r="K1126">
        <v>5.2880000000000002E-3</v>
      </c>
      <c r="M1126" t="str">
        <f t="shared" si="35"/>
        <v>2018Bricks</v>
      </c>
    </row>
    <row r="1127" spans="1:13" x14ac:dyDescent="0.25">
      <c r="A1127" t="s">
        <v>66</v>
      </c>
      <c r="B1127" t="str">
        <f t="shared" si="34"/>
        <v>2018</v>
      </c>
      <c r="C1127" t="s">
        <v>11</v>
      </c>
      <c r="D1127" t="s">
        <v>17</v>
      </c>
      <c r="E1127" t="s">
        <v>13</v>
      </c>
      <c r="F1127">
        <v>0</v>
      </c>
      <c r="G1127">
        <v>0</v>
      </c>
      <c r="H1127">
        <v>0</v>
      </c>
      <c r="I1127">
        <v>0</v>
      </c>
      <c r="J1127">
        <v>36732.436336999999</v>
      </c>
      <c r="K1127">
        <v>0</v>
      </c>
      <c r="M1127" t="str">
        <f t="shared" si="35"/>
        <v>2018Concrete</v>
      </c>
    </row>
    <row r="1128" spans="1:13" x14ac:dyDescent="0.25">
      <c r="A1128" t="s">
        <v>66</v>
      </c>
      <c r="B1128" t="str">
        <f t="shared" si="34"/>
        <v>2018</v>
      </c>
      <c r="C1128" t="s">
        <v>11</v>
      </c>
      <c r="D1128" t="s">
        <v>17</v>
      </c>
      <c r="E1128" t="s">
        <v>14</v>
      </c>
      <c r="F1128">
        <v>2623738</v>
      </c>
      <c r="G1128">
        <v>0</v>
      </c>
      <c r="H1128">
        <v>0</v>
      </c>
      <c r="I1128">
        <v>0</v>
      </c>
      <c r="J1128">
        <v>24229.782666999999</v>
      </c>
      <c r="K1128">
        <v>0.99084899999999998</v>
      </c>
      <c r="M1128" t="str">
        <f t="shared" si="35"/>
        <v>2018Concrete</v>
      </c>
    </row>
    <row r="1129" spans="1:13" x14ac:dyDescent="0.25">
      <c r="A1129" t="s">
        <v>66</v>
      </c>
      <c r="B1129" t="str">
        <f t="shared" si="34"/>
        <v>2018</v>
      </c>
      <c r="C1129" t="s">
        <v>11</v>
      </c>
      <c r="D1129" t="s">
        <v>17</v>
      </c>
      <c r="E1129" t="s">
        <v>15</v>
      </c>
      <c r="F1129">
        <v>300</v>
      </c>
      <c r="G1129">
        <v>0</v>
      </c>
      <c r="H1129">
        <v>0</v>
      </c>
      <c r="I1129">
        <v>0</v>
      </c>
      <c r="J1129">
        <v>381.74381599999998</v>
      </c>
      <c r="K1129">
        <v>0.44004700000000002</v>
      </c>
      <c r="M1129" t="str">
        <f t="shared" si="35"/>
        <v>2018Concrete</v>
      </c>
    </row>
    <row r="1130" spans="1:13" x14ac:dyDescent="0.25">
      <c r="A1130" t="s">
        <v>66</v>
      </c>
      <c r="B1130" t="str">
        <f t="shared" si="34"/>
        <v>2018</v>
      </c>
      <c r="C1130" t="s">
        <v>11</v>
      </c>
      <c r="D1130" t="s">
        <v>18</v>
      </c>
      <c r="E1130" t="s">
        <v>13</v>
      </c>
      <c r="F1130">
        <v>35983</v>
      </c>
      <c r="G1130">
        <v>0</v>
      </c>
      <c r="H1130">
        <v>0</v>
      </c>
      <c r="I1130">
        <v>0</v>
      </c>
      <c r="J1130">
        <v>25641.647121000002</v>
      </c>
      <c r="K1130">
        <v>0.58390500000000001</v>
      </c>
      <c r="M1130" t="str">
        <f t="shared" si="35"/>
        <v>2018Plaster</v>
      </c>
    </row>
    <row r="1131" spans="1:13" x14ac:dyDescent="0.25">
      <c r="A1131" t="s">
        <v>66</v>
      </c>
      <c r="B1131" t="str">
        <f t="shared" si="34"/>
        <v>2018</v>
      </c>
      <c r="C1131" t="s">
        <v>11</v>
      </c>
      <c r="D1131" t="s">
        <v>18</v>
      </c>
      <c r="E1131" t="s">
        <v>14</v>
      </c>
      <c r="F1131">
        <v>0</v>
      </c>
      <c r="G1131">
        <v>0</v>
      </c>
      <c r="H1131">
        <v>0</v>
      </c>
      <c r="I1131">
        <v>0</v>
      </c>
      <c r="J1131">
        <v>14402.063877000001</v>
      </c>
      <c r="K1131">
        <v>0</v>
      </c>
      <c r="M1131" t="str">
        <f t="shared" si="35"/>
        <v>2018Plaster</v>
      </c>
    </row>
    <row r="1132" spans="1:13" x14ac:dyDescent="0.25">
      <c r="A1132" t="s">
        <v>66</v>
      </c>
      <c r="B1132" t="str">
        <f t="shared" si="34"/>
        <v>2018</v>
      </c>
      <c r="C1132" t="s">
        <v>11</v>
      </c>
      <c r="D1132" t="s">
        <v>18</v>
      </c>
      <c r="E1132" t="s">
        <v>15</v>
      </c>
      <c r="F1132">
        <v>0</v>
      </c>
      <c r="G1132">
        <v>0</v>
      </c>
      <c r="H1132">
        <v>0</v>
      </c>
      <c r="I1132">
        <v>0</v>
      </c>
      <c r="J1132">
        <v>4240.0180479999999</v>
      </c>
      <c r="K1132">
        <v>0</v>
      </c>
      <c r="M1132" t="str">
        <f t="shared" si="35"/>
        <v>2018Plaster</v>
      </c>
    </row>
    <row r="1133" spans="1:13" x14ac:dyDescent="0.25">
      <c r="A1133" t="s">
        <v>66</v>
      </c>
      <c r="B1133" t="str">
        <f t="shared" si="34"/>
        <v>2018</v>
      </c>
      <c r="C1133" t="s">
        <v>11</v>
      </c>
      <c r="D1133" t="s">
        <v>45</v>
      </c>
      <c r="E1133" t="s">
        <v>13</v>
      </c>
      <c r="F1133">
        <v>3732</v>
      </c>
      <c r="G1133">
        <v>0</v>
      </c>
      <c r="H1133">
        <v>0</v>
      </c>
      <c r="I1133">
        <v>0</v>
      </c>
      <c r="J1133">
        <v>16220.071787999999</v>
      </c>
      <c r="K1133">
        <v>0.18704799999999999</v>
      </c>
      <c r="M1133" t="str">
        <f t="shared" si="35"/>
        <v>2018Rubble</v>
      </c>
    </row>
    <row r="1134" spans="1:13" x14ac:dyDescent="0.25">
      <c r="A1134" t="s">
        <v>66</v>
      </c>
      <c r="B1134" t="str">
        <f t="shared" si="34"/>
        <v>2018</v>
      </c>
      <c r="C1134" t="s">
        <v>11</v>
      </c>
      <c r="D1134" t="s">
        <v>45</v>
      </c>
      <c r="E1134" t="s">
        <v>14</v>
      </c>
      <c r="F1134">
        <v>548412</v>
      </c>
      <c r="G1134">
        <v>0</v>
      </c>
      <c r="H1134">
        <v>0</v>
      </c>
      <c r="I1134">
        <v>0</v>
      </c>
      <c r="J1134">
        <v>9168.0622679999997</v>
      </c>
      <c r="K1134">
        <v>0.98355700000000001</v>
      </c>
      <c r="M1134" t="str">
        <f t="shared" si="35"/>
        <v>2018Rubble</v>
      </c>
    </row>
    <row r="1135" spans="1:13" x14ac:dyDescent="0.25">
      <c r="A1135" t="s">
        <v>66</v>
      </c>
      <c r="B1135" t="str">
        <f t="shared" si="34"/>
        <v>2018</v>
      </c>
      <c r="C1135" t="s">
        <v>11</v>
      </c>
      <c r="D1135" t="s">
        <v>45</v>
      </c>
      <c r="E1135" t="s">
        <v>15</v>
      </c>
      <c r="F1135">
        <v>0</v>
      </c>
      <c r="G1135">
        <v>0</v>
      </c>
      <c r="H1135">
        <v>0</v>
      </c>
      <c r="I1135">
        <v>0</v>
      </c>
      <c r="J1135">
        <v>2864.0929569999998</v>
      </c>
      <c r="K1135">
        <v>0</v>
      </c>
      <c r="M1135" t="str">
        <f t="shared" si="35"/>
        <v>2018Rubble</v>
      </c>
    </row>
    <row r="1136" spans="1:13" x14ac:dyDescent="0.25">
      <c r="A1136" t="s">
        <v>66</v>
      </c>
      <c r="B1136" t="str">
        <f t="shared" si="34"/>
        <v>2018</v>
      </c>
      <c r="C1136" t="s">
        <v>11</v>
      </c>
      <c r="D1136" t="s">
        <v>19</v>
      </c>
      <c r="E1136" t="s">
        <v>13</v>
      </c>
      <c r="F1136">
        <v>11635</v>
      </c>
      <c r="G1136">
        <v>0</v>
      </c>
      <c r="H1136">
        <v>0</v>
      </c>
      <c r="I1136">
        <v>0</v>
      </c>
      <c r="J1136">
        <v>123368.635972</v>
      </c>
      <c r="K1136">
        <v>8.6181999999999995E-2</v>
      </c>
      <c r="M1136" t="str">
        <f t="shared" si="35"/>
        <v>2018Soil and natural materials</v>
      </c>
    </row>
    <row r="1137" spans="1:13" x14ac:dyDescent="0.25">
      <c r="A1137" t="s">
        <v>66</v>
      </c>
      <c r="B1137" t="str">
        <f t="shared" si="34"/>
        <v>2018</v>
      </c>
      <c r="C1137" t="s">
        <v>11</v>
      </c>
      <c r="D1137" t="s">
        <v>19</v>
      </c>
      <c r="E1137" t="s">
        <v>14</v>
      </c>
      <c r="F1137">
        <v>1046785</v>
      </c>
      <c r="G1137">
        <v>0</v>
      </c>
      <c r="H1137">
        <v>0</v>
      </c>
      <c r="I1137">
        <v>0</v>
      </c>
      <c r="J1137">
        <v>683070.00196799997</v>
      </c>
      <c r="K1137">
        <v>0.605128</v>
      </c>
      <c r="M1137" t="str">
        <f t="shared" si="35"/>
        <v>2018Soil and natural materials</v>
      </c>
    </row>
    <row r="1138" spans="1:13" x14ac:dyDescent="0.25">
      <c r="A1138" t="s">
        <v>66</v>
      </c>
      <c r="B1138" t="str">
        <f t="shared" si="34"/>
        <v>2018</v>
      </c>
      <c r="C1138" t="s">
        <v>11</v>
      </c>
      <c r="D1138" t="s">
        <v>19</v>
      </c>
      <c r="E1138" t="s">
        <v>15</v>
      </c>
      <c r="F1138">
        <v>10</v>
      </c>
      <c r="G1138">
        <v>0</v>
      </c>
      <c r="H1138">
        <v>0</v>
      </c>
      <c r="I1138">
        <v>0</v>
      </c>
      <c r="J1138">
        <v>14924.681570999999</v>
      </c>
      <c r="K1138">
        <v>6.69E-4</v>
      </c>
      <c r="M1138" t="str">
        <f t="shared" si="35"/>
        <v>2018Soil and natural materials</v>
      </c>
    </row>
    <row r="1139" spans="1:13" x14ac:dyDescent="0.25">
      <c r="A1139" t="s">
        <v>66</v>
      </c>
      <c r="B1139" t="str">
        <f t="shared" si="34"/>
        <v>2018</v>
      </c>
      <c r="C1139" t="s">
        <v>20</v>
      </c>
      <c r="D1139" t="s">
        <v>21</v>
      </c>
      <c r="E1139" t="s">
        <v>13</v>
      </c>
      <c r="F1139">
        <v>0</v>
      </c>
      <c r="G1139">
        <v>0</v>
      </c>
      <c r="H1139">
        <v>0</v>
      </c>
      <c r="I1139">
        <v>418.64276999999998</v>
      </c>
      <c r="J1139">
        <v>32369.913723999998</v>
      </c>
      <c r="K1139">
        <v>1.2767000000000001E-2</v>
      </c>
      <c r="M1139" t="str">
        <f t="shared" si="35"/>
        <v>2018Container glass</v>
      </c>
    </row>
    <row r="1140" spans="1:13" x14ac:dyDescent="0.25">
      <c r="A1140" t="s">
        <v>66</v>
      </c>
      <c r="B1140" t="str">
        <f t="shared" si="34"/>
        <v>2018</v>
      </c>
      <c r="C1140" t="s">
        <v>20</v>
      </c>
      <c r="D1140" t="s">
        <v>21</v>
      </c>
      <c r="E1140" t="s">
        <v>14</v>
      </c>
      <c r="F1140">
        <v>0</v>
      </c>
      <c r="G1140">
        <v>0</v>
      </c>
      <c r="H1140">
        <v>0</v>
      </c>
      <c r="I1140">
        <v>15.879441999999999</v>
      </c>
      <c r="J1140">
        <v>633.57248900000002</v>
      </c>
      <c r="K1140">
        <v>2.445E-2</v>
      </c>
      <c r="M1140" t="str">
        <f t="shared" si="35"/>
        <v>2018Container glass</v>
      </c>
    </row>
    <row r="1141" spans="1:13" x14ac:dyDescent="0.25">
      <c r="A1141" t="s">
        <v>66</v>
      </c>
      <c r="B1141" t="str">
        <f t="shared" si="34"/>
        <v>2018</v>
      </c>
      <c r="C1141" t="s">
        <v>20</v>
      </c>
      <c r="D1141" t="s">
        <v>21</v>
      </c>
      <c r="E1141" t="s">
        <v>15</v>
      </c>
      <c r="F1141">
        <v>218376</v>
      </c>
      <c r="G1141">
        <v>0</v>
      </c>
      <c r="H1141">
        <v>0</v>
      </c>
      <c r="I1141">
        <v>11187.050788</v>
      </c>
      <c r="J1141">
        <v>37525.939393000001</v>
      </c>
      <c r="K1141">
        <v>0.85950000000000004</v>
      </c>
      <c r="M1141" t="str">
        <f t="shared" si="35"/>
        <v>2018Container glass</v>
      </c>
    </row>
    <row r="1142" spans="1:13" x14ac:dyDescent="0.25">
      <c r="A1142" t="s">
        <v>66</v>
      </c>
      <c r="B1142" t="str">
        <f t="shared" si="34"/>
        <v>2018</v>
      </c>
      <c r="C1142" t="s">
        <v>20</v>
      </c>
      <c r="D1142" t="s">
        <v>22</v>
      </c>
      <c r="E1142" t="s">
        <v>13</v>
      </c>
      <c r="F1142">
        <v>0</v>
      </c>
      <c r="G1142">
        <v>0</v>
      </c>
      <c r="H1142">
        <v>0</v>
      </c>
      <c r="I1142">
        <v>0</v>
      </c>
      <c r="J1142">
        <v>15887.069718000001</v>
      </c>
      <c r="K1142">
        <v>0</v>
      </c>
      <c r="M1142" t="str">
        <f t="shared" si="35"/>
        <v>2018Other glass</v>
      </c>
    </row>
    <row r="1143" spans="1:13" x14ac:dyDescent="0.25">
      <c r="A1143" t="s">
        <v>66</v>
      </c>
      <c r="B1143" t="str">
        <f t="shared" si="34"/>
        <v>2018</v>
      </c>
      <c r="C1143" t="s">
        <v>20</v>
      </c>
      <c r="D1143" t="s">
        <v>22</v>
      </c>
      <c r="E1143" t="s">
        <v>14</v>
      </c>
      <c r="F1143">
        <v>0</v>
      </c>
      <c r="G1143">
        <v>0</v>
      </c>
      <c r="H1143">
        <v>0</v>
      </c>
      <c r="I1143">
        <v>0</v>
      </c>
      <c r="J1143">
        <v>3091.0929700000002</v>
      </c>
      <c r="K1143">
        <v>0</v>
      </c>
      <c r="M1143" t="str">
        <f t="shared" si="35"/>
        <v>2018Other glass</v>
      </c>
    </row>
    <row r="1144" spans="1:13" x14ac:dyDescent="0.25">
      <c r="A1144" t="s">
        <v>66</v>
      </c>
      <c r="B1144" t="str">
        <f t="shared" si="34"/>
        <v>2018</v>
      </c>
      <c r="C1144" t="s">
        <v>20</v>
      </c>
      <c r="D1144" t="s">
        <v>22</v>
      </c>
      <c r="E1144" t="s">
        <v>15</v>
      </c>
      <c r="F1144">
        <v>0</v>
      </c>
      <c r="G1144">
        <v>0</v>
      </c>
      <c r="H1144">
        <v>0</v>
      </c>
      <c r="I1144">
        <v>0</v>
      </c>
      <c r="J1144">
        <v>37159.487008999997</v>
      </c>
      <c r="K1144">
        <v>0</v>
      </c>
      <c r="M1144" t="str">
        <f t="shared" si="35"/>
        <v>2018Other glass</v>
      </c>
    </row>
    <row r="1145" spans="1:13" x14ac:dyDescent="0.25">
      <c r="A1145" t="s">
        <v>66</v>
      </c>
      <c r="B1145" t="str">
        <f t="shared" si="34"/>
        <v>2018</v>
      </c>
      <c r="C1145" t="s">
        <v>23</v>
      </c>
      <c r="D1145" t="s">
        <v>24</v>
      </c>
      <c r="E1145" t="s">
        <v>13</v>
      </c>
      <c r="F1145">
        <v>0</v>
      </c>
      <c r="G1145">
        <v>0</v>
      </c>
      <c r="H1145">
        <v>0</v>
      </c>
      <c r="I1145">
        <v>56856.311131000002</v>
      </c>
      <c r="J1145">
        <v>20094.123226</v>
      </c>
      <c r="K1145">
        <v>0.738869</v>
      </c>
      <c r="M1145" t="str">
        <f t="shared" si="35"/>
        <v>2018Aluminium</v>
      </c>
    </row>
    <row r="1146" spans="1:13" x14ac:dyDescent="0.25">
      <c r="A1146" t="s">
        <v>66</v>
      </c>
      <c r="B1146" t="str">
        <f t="shared" si="34"/>
        <v>2018</v>
      </c>
      <c r="C1146" t="s">
        <v>23</v>
      </c>
      <c r="D1146" t="s">
        <v>24</v>
      </c>
      <c r="E1146" t="s">
        <v>14</v>
      </c>
      <c r="F1146">
        <v>0</v>
      </c>
      <c r="G1146">
        <v>0</v>
      </c>
      <c r="H1146">
        <v>0</v>
      </c>
      <c r="I1146">
        <v>7082.7747369999997</v>
      </c>
      <c r="J1146">
        <v>3651.5274899999999</v>
      </c>
      <c r="K1146">
        <v>0.65982600000000002</v>
      </c>
      <c r="M1146" t="str">
        <f t="shared" si="35"/>
        <v>2018Aluminium</v>
      </c>
    </row>
    <row r="1147" spans="1:13" x14ac:dyDescent="0.25">
      <c r="A1147" t="s">
        <v>66</v>
      </c>
      <c r="B1147" t="str">
        <f t="shared" si="34"/>
        <v>2018</v>
      </c>
      <c r="C1147" t="s">
        <v>23</v>
      </c>
      <c r="D1147" t="s">
        <v>24</v>
      </c>
      <c r="E1147" t="s">
        <v>15</v>
      </c>
      <c r="F1147">
        <v>0</v>
      </c>
      <c r="G1147">
        <v>0</v>
      </c>
      <c r="H1147">
        <v>0</v>
      </c>
      <c r="I1147">
        <v>23743.132831999999</v>
      </c>
      <c r="J1147">
        <v>20257.899442000002</v>
      </c>
      <c r="K1147">
        <v>0.53960300000000005</v>
      </c>
      <c r="M1147" t="str">
        <f t="shared" si="35"/>
        <v>2018Aluminium</v>
      </c>
    </row>
    <row r="1148" spans="1:13" x14ac:dyDescent="0.25">
      <c r="A1148" t="s">
        <v>66</v>
      </c>
      <c r="B1148" t="str">
        <f t="shared" si="34"/>
        <v>2018</v>
      </c>
      <c r="C1148" t="s">
        <v>23</v>
      </c>
      <c r="D1148" t="s">
        <v>25</v>
      </c>
      <c r="E1148" t="s">
        <v>13</v>
      </c>
      <c r="F1148">
        <v>225280</v>
      </c>
      <c r="G1148">
        <v>0</v>
      </c>
      <c r="H1148">
        <v>0</v>
      </c>
      <c r="I1148">
        <v>204040.579749</v>
      </c>
      <c r="J1148">
        <v>65310.349697999998</v>
      </c>
      <c r="K1148">
        <v>0.86796099999999998</v>
      </c>
      <c r="M1148" t="str">
        <f t="shared" si="35"/>
        <v>2018Ferrous</v>
      </c>
    </row>
    <row r="1149" spans="1:13" x14ac:dyDescent="0.25">
      <c r="A1149" t="s">
        <v>66</v>
      </c>
      <c r="B1149" t="str">
        <f t="shared" si="34"/>
        <v>2018</v>
      </c>
      <c r="C1149" t="s">
        <v>23</v>
      </c>
      <c r="D1149" t="s">
        <v>25</v>
      </c>
      <c r="E1149" t="s">
        <v>14</v>
      </c>
      <c r="F1149">
        <v>102955</v>
      </c>
      <c r="G1149">
        <v>0</v>
      </c>
      <c r="H1149">
        <v>0</v>
      </c>
      <c r="I1149">
        <v>42168.629261000002</v>
      </c>
      <c r="J1149">
        <v>15636.335713</v>
      </c>
      <c r="K1149">
        <v>0.90273400000000004</v>
      </c>
      <c r="M1149" t="str">
        <f t="shared" si="35"/>
        <v>2018Ferrous</v>
      </c>
    </row>
    <row r="1150" spans="1:13" x14ac:dyDescent="0.25">
      <c r="A1150" t="s">
        <v>66</v>
      </c>
      <c r="B1150" t="str">
        <f t="shared" si="34"/>
        <v>2018</v>
      </c>
      <c r="C1150" t="s">
        <v>23</v>
      </c>
      <c r="D1150" t="s">
        <v>25</v>
      </c>
      <c r="E1150" t="s">
        <v>15</v>
      </c>
      <c r="F1150">
        <v>221810</v>
      </c>
      <c r="G1150">
        <v>0</v>
      </c>
      <c r="H1150">
        <v>0</v>
      </c>
      <c r="I1150">
        <v>130799.60348999999</v>
      </c>
      <c r="J1150">
        <v>34029.181182</v>
      </c>
      <c r="K1150">
        <v>0.91198699999999999</v>
      </c>
      <c r="M1150" t="str">
        <f t="shared" si="35"/>
        <v>2018Ferrous</v>
      </c>
    </row>
    <row r="1151" spans="1:13" x14ac:dyDescent="0.25">
      <c r="A1151" t="s">
        <v>66</v>
      </c>
      <c r="B1151" t="str">
        <f t="shared" si="34"/>
        <v>2018</v>
      </c>
      <c r="C1151" t="s">
        <v>23</v>
      </c>
      <c r="D1151" t="s">
        <v>26</v>
      </c>
      <c r="E1151" t="s">
        <v>13</v>
      </c>
      <c r="F1151">
        <v>391950</v>
      </c>
      <c r="G1151">
        <v>0</v>
      </c>
      <c r="H1151">
        <v>0</v>
      </c>
      <c r="I1151">
        <v>20073.159453</v>
      </c>
      <c r="J1151">
        <v>0</v>
      </c>
      <c r="K1151">
        <v>1</v>
      </c>
      <c r="M1151" t="str">
        <f t="shared" si="35"/>
        <v>2018Other metals</v>
      </c>
    </row>
    <row r="1152" spans="1:13" x14ac:dyDescent="0.25">
      <c r="A1152" t="s">
        <v>66</v>
      </c>
      <c r="B1152" t="str">
        <f t="shared" si="34"/>
        <v>2018</v>
      </c>
      <c r="C1152" t="s">
        <v>23</v>
      </c>
      <c r="D1152" t="s">
        <v>26</v>
      </c>
      <c r="E1152" t="s">
        <v>14</v>
      </c>
      <c r="F1152">
        <v>8643</v>
      </c>
      <c r="G1152">
        <v>0</v>
      </c>
      <c r="H1152">
        <v>0</v>
      </c>
      <c r="I1152">
        <v>1503.1442709999999</v>
      </c>
      <c r="J1152">
        <v>0</v>
      </c>
      <c r="K1152">
        <v>1</v>
      </c>
      <c r="M1152" t="str">
        <f t="shared" si="35"/>
        <v>2018Other metals</v>
      </c>
    </row>
    <row r="1153" spans="1:13" x14ac:dyDescent="0.25">
      <c r="A1153" t="s">
        <v>66</v>
      </c>
      <c r="B1153" t="str">
        <f t="shared" si="34"/>
        <v>2018</v>
      </c>
      <c r="C1153" t="s">
        <v>23</v>
      </c>
      <c r="D1153" t="s">
        <v>26</v>
      </c>
      <c r="E1153" t="s">
        <v>15</v>
      </c>
      <c r="F1153">
        <v>15795</v>
      </c>
      <c r="G1153">
        <v>0</v>
      </c>
      <c r="H1153">
        <v>0</v>
      </c>
      <c r="I1153">
        <v>3099.6817959999998</v>
      </c>
      <c r="J1153">
        <v>0</v>
      </c>
      <c r="K1153">
        <v>1</v>
      </c>
      <c r="M1153" t="str">
        <f t="shared" si="35"/>
        <v>2018Other metals</v>
      </c>
    </row>
    <row r="1154" spans="1:13" x14ac:dyDescent="0.25">
      <c r="A1154" t="s">
        <v>66</v>
      </c>
      <c r="B1154" t="str">
        <f t="shared" si="34"/>
        <v>2018</v>
      </c>
      <c r="C1154" t="s">
        <v>27</v>
      </c>
      <c r="D1154" t="s">
        <v>28</v>
      </c>
      <c r="E1154" t="s">
        <v>13</v>
      </c>
      <c r="F1154">
        <v>34059</v>
      </c>
      <c r="G1154">
        <v>0</v>
      </c>
      <c r="H1154">
        <v>0</v>
      </c>
      <c r="I1154">
        <v>6965.693115</v>
      </c>
      <c r="J1154">
        <v>285197.76660700003</v>
      </c>
      <c r="K1154">
        <v>0.12575600000000001</v>
      </c>
      <c r="M1154" t="str">
        <f t="shared" si="35"/>
        <v>2018Food organics</v>
      </c>
    </row>
    <row r="1155" spans="1:13" x14ac:dyDescent="0.25">
      <c r="A1155" t="s">
        <v>66</v>
      </c>
      <c r="B1155" t="str">
        <f t="shared" ref="B1155:B1218" si="36">RIGHT(A1155,4)</f>
        <v>2018</v>
      </c>
      <c r="C1155" t="s">
        <v>27</v>
      </c>
      <c r="D1155" t="s">
        <v>28</v>
      </c>
      <c r="E1155" t="s">
        <v>14</v>
      </c>
      <c r="F1155">
        <v>0</v>
      </c>
      <c r="G1155">
        <v>0</v>
      </c>
      <c r="H1155">
        <v>0</v>
      </c>
      <c r="I1155">
        <v>108.72631</v>
      </c>
      <c r="J1155">
        <v>2820.2198979999998</v>
      </c>
      <c r="K1155">
        <v>3.7121000000000001E-2</v>
      </c>
      <c r="M1155" t="str">
        <f t="shared" ref="M1155:M1218" si="37">_xlfn.TEXTJOIN("",FALSE,B1155,D1155)</f>
        <v>2018Food organics</v>
      </c>
    </row>
    <row r="1156" spans="1:13" x14ac:dyDescent="0.25">
      <c r="A1156" t="s">
        <v>66</v>
      </c>
      <c r="B1156" t="str">
        <f t="shared" si="36"/>
        <v>2018</v>
      </c>
      <c r="C1156" t="s">
        <v>27</v>
      </c>
      <c r="D1156" t="s">
        <v>28</v>
      </c>
      <c r="E1156" t="s">
        <v>15</v>
      </c>
      <c r="F1156">
        <v>3604.3</v>
      </c>
      <c r="G1156">
        <v>0</v>
      </c>
      <c r="H1156">
        <v>0</v>
      </c>
      <c r="I1156">
        <v>6844.8629760000003</v>
      </c>
      <c r="J1156">
        <v>615617.97759599995</v>
      </c>
      <c r="K1156">
        <v>1.669E-2</v>
      </c>
      <c r="M1156" t="str">
        <f t="shared" si="37"/>
        <v>2018Food organics</v>
      </c>
    </row>
    <row r="1157" spans="1:13" x14ac:dyDescent="0.25">
      <c r="A1157" t="s">
        <v>66</v>
      </c>
      <c r="B1157" t="str">
        <f t="shared" si="36"/>
        <v>2018</v>
      </c>
      <c r="C1157" t="s">
        <v>27</v>
      </c>
      <c r="D1157" t="s">
        <v>29</v>
      </c>
      <c r="E1157" t="s">
        <v>13</v>
      </c>
      <c r="F1157">
        <v>163077</v>
      </c>
      <c r="G1157">
        <v>0</v>
      </c>
      <c r="H1157">
        <v>0</v>
      </c>
      <c r="I1157">
        <v>0</v>
      </c>
      <c r="J1157">
        <v>71884.150339999993</v>
      </c>
      <c r="K1157">
        <v>0.69405899999999998</v>
      </c>
      <c r="M1157" t="str">
        <f t="shared" si="37"/>
        <v>2018Garden organics</v>
      </c>
    </row>
    <row r="1158" spans="1:13" x14ac:dyDescent="0.25">
      <c r="A1158" t="s">
        <v>66</v>
      </c>
      <c r="B1158" t="str">
        <f t="shared" si="36"/>
        <v>2018</v>
      </c>
      <c r="C1158" t="s">
        <v>27</v>
      </c>
      <c r="D1158" t="s">
        <v>29</v>
      </c>
      <c r="E1158" t="s">
        <v>14</v>
      </c>
      <c r="F1158">
        <v>6017</v>
      </c>
      <c r="G1158">
        <v>0</v>
      </c>
      <c r="H1158">
        <v>0</v>
      </c>
      <c r="I1158">
        <v>0</v>
      </c>
      <c r="J1158">
        <v>20329.637264000001</v>
      </c>
      <c r="K1158">
        <v>0.228378</v>
      </c>
      <c r="M1158" t="str">
        <f t="shared" si="37"/>
        <v>2018Garden organics</v>
      </c>
    </row>
    <row r="1159" spans="1:13" x14ac:dyDescent="0.25">
      <c r="A1159" t="s">
        <v>66</v>
      </c>
      <c r="B1159" t="str">
        <f t="shared" si="36"/>
        <v>2018</v>
      </c>
      <c r="C1159" t="s">
        <v>27</v>
      </c>
      <c r="D1159" t="s">
        <v>29</v>
      </c>
      <c r="E1159" t="s">
        <v>15</v>
      </c>
      <c r="F1159">
        <v>257727.7</v>
      </c>
      <c r="G1159">
        <v>0</v>
      </c>
      <c r="H1159">
        <v>0</v>
      </c>
      <c r="I1159">
        <v>0</v>
      </c>
      <c r="J1159">
        <v>97549.023711999995</v>
      </c>
      <c r="K1159">
        <v>0.72542799999999996</v>
      </c>
      <c r="M1159" t="str">
        <f t="shared" si="37"/>
        <v>2018Garden organics</v>
      </c>
    </row>
    <row r="1160" spans="1:13" x14ac:dyDescent="0.25">
      <c r="A1160" t="s">
        <v>66</v>
      </c>
      <c r="B1160" t="str">
        <f t="shared" si="36"/>
        <v>2018</v>
      </c>
      <c r="C1160" t="s">
        <v>27</v>
      </c>
      <c r="D1160" t="s">
        <v>30</v>
      </c>
      <c r="E1160" t="s">
        <v>13</v>
      </c>
      <c r="F1160">
        <v>128447</v>
      </c>
      <c r="G1160">
        <v>0</v>
      </c>
      <c r="H1160">
        <v>0</v>
      </c>
      <c r="I1160">
        <v>0.34573999999999999</v>
      </c>
      <c r="J1160">
        <v>35484.356873999997</v>
      </c>
      <c r="K1160">
        <v>0.78354100000000004</v>
      </c>
      <c r="M1160" t="str">
        <f t="shared" si="37"/>
        <v>2018Other organics</v>
      </c>
    </row>
    <row r="1161" spans="1:13" x14ac:dyDescent="0.25">
      <c r="A1161" t="s">
        <v>66</v>
      </c>
      <c r="B1161" t="str">
        <f t="shared" si="36"/>
        <v>2018</v>
      </c>
      <c r="C1161" t="s">
        <v>27</v>
      </c>
      <c r="D1161" t="s">
        <v>30</v>
      </c>
      <c r="E1161" t="s">
        <v>14</v>
      </c>
      <c r="F1161">
        <v>780</v>
      </c>
      <c r="G1161">
        <v>0</v>
      </c>
      <c r="H1161">
        <v>0</v>
      </c>
      <c r="I1161">
        <v>0</v>
      </c>
      <c r="J1161">
        <v>493.73568399999999</v>
      </c>
      <c r="K1161">
        <v>0.612371</v>
      </c>
      <c r="M1161" t="str">
        <f t="shared" si="37"/>
        <v>2018Other organics</v>
      </c>
    </row>
    <row r="1162" spans="1:13" x14ac:dyDescent="0.25">
      <c r="A1162" t="s">
        <v>66</v>
      </c>
      <c r="B1162" t="str">
        <f t="shared" si="36"/>
        <v>2018</v>
      </c>
      <c r="C1162" t="s">
        <v>27</v>
      </c>
      <c r="D1162" t="s">
        <v>30</v>
      </c>
      <c r="E1162" t="s">
        <v>15</v>
      </c>
      <c r="F1162">
        <v>106207</v>
      </c>
      <c r="G1162">
        <v>0</v>
      </c>
      <c r="H1162">
        <v>0</v>
      </c>
      <c r="I1162">
        <v>0.19176000000000001</v>
      </c>
      <c r="J1162">
        <v>97300.093169</v>
      </c>
      <c r="K1162">
        <v>0.52188299999999999</v>
      </c>
      <c r="M1162" t="str">
        <f t="shared" si="37"/>
        <v>2018Other organics</v>
      </c>
    </row>
    <row r="1163" spans="1:13" x14ac:dyDescent="0.25">
      <c r="A1163" t="s">
        <v>66</v>
      </c>
      <c r="B1163" t="str">
        <f t="shared" si="36"/>
        <v>2018</v>
      </c>
      <c r="C1163" t="s">
        <v>27</v>
      </c>
      <c r="D1163" t="s">
        <v>31</v>
      </c>
      <c r="E1163" t="s">
        <v>13</v>
      </c>
      <c r="F1163">
        <v>131051</v>
      </c>
      <c r="G1163">
        <v>0</v>
      </c>
      <c r="H1163">
        <v>0</v>
      </c>
      <c r="I1163">
        <v>0</v>
      </c>
      <c r="J1163">
        <v>277204.26435499999</v>
      </c>
      <c r="K1163">
        <v>0.32100200000000001</v>
      </c>
      <c r="M1163" t="str">
        <f t="shared" si="37"/>
        <v>2018Wood /timber</v>
      </c>
    </row>
    <row r="1164" spans="1:13" x14ac:dyDescent="0.25">
      <c r="A1164" t="s">
        <v>66</v>
      </c>
      <c r="B1164" t="str">
        <f t="shared" si="36"/>
        <v>2018</v>
      </c>
      <c r="C1164" t="s">
        <v>27</v>
      </c>
      <c r="D1164" t="s">
        <v>31</v>
      </c>
      <c r="E1164" t="s">
        <v>14</v>
      </c>
      <c r="F1164">
        <v>40666</v>
      </c>
      <c r="G1164">
        <v>0</v>
      </c>
      <c r="H1164">
        <v>0</v>
      </c>
      <c r="I1164">
        <v>0</v>
      </c>
      <c r="J1164">
        <v>110867.904427</v>
      </c>
      <c r="K1164">
        <v>0.26836199999999999</v>
      </c>
      <c r="M1164" t="str">
        <f t="shared" si="37"/>
        <v>2018Wood /timber</v>
      </c>
    </row>
    <row r="1165" spans="1:13" x14ac:dyDescent="0.25">
      <c r="A1165" t="s">
        <v>66</v>
      </c>
      <c r="B1165" t="str">
        <f t="shared" si="36"/>
        <v>2018</v>
      </c>
      <c r="C1165" t="s">
        <v>27</v>
      </c>
      <c r="D1165" t="s">
        <v>31</v>
      </c>
      <c r="E1165" t="s">
        <v>15</v>
      </c>
      <c r="F1165">
        <v>15915</v>
      </c>
      <c r="G1165">
        <v>0</v>
      </c>
      <c r="H1165">
        <v>0</v>
      </c>
      <c r="I1165">
        <v>0</v>
      </c>
      <c r="J1165">
        <v>27226.341861000001</v>
      </c>
      <c r="K1165">
        <v>0.36890299999999998</v>
      </c>
      <c r="M1165" t="str">
        <f t="shared" si="37"/>
        <v>2018Wood /timber</v>
      </c>
    </row>
    <row r="1166" spans="1:13" x14ac:dyDescent="0.25">
      <c r="A1166" t="s">
        <v>66</v>
      </c>
      <c r="B1166" t="str">
        <f t="shared" si="36"/>
        <v>2018</v>
      </c>
      <c r="C1166" t="s">
        <v>32</v>
      </c>
      <c r="D1166" t="s">
        <v>33</v>
      </c>
      <c r="E1166" t="s">
        <v>13</v>
      </c>
      <c r="F1166">
        <v>512956</v>
      </c>
      <c r="G1166">
        <v>0</v>
      </c>
      <c r="H1166">
        <v>0</v>
      </c>
      <c r="I1166">
        <v>379497.81150000001</v>
      </c>
      <c r="J1166">
        <v>92457.932157999996</v>
      </c>
      <c r="K1166">
        <v>0.90612499999999996</v>
      </c>
      <c r="M1166" t="str">
        <f t="shared" si="37"/>
        <v>2018Cardboard</v>
      </c>
    </row>
    <row r="1167" spans="1:13" x14ac:dyDescent="0.25">
      <c r="A1167" t="s">
        <v>66</v>
      </c>
      <c r="B1167" t="str">
        <f t="shared" si="36"/>
        <v>2018</v>
      </c>
      <c r="C1167" t="s">
        <v>32</v>
      </c>
      <c r="D1167" t="s">
        <v>33</v>
      </c>
      <c r="E1167" t="s">
        <v>14</v>
      </c>
      <c r="F1167">
        <v>98</v>
      </c>
      <c r="G1167">
        <v>0</v>
      </c>
      <c r="H1167">
        <v>0</v>
      </c>
      <c r="I1167">
        <v>21083.211749999999</v>
      </c>
      <c r="J1167">
        <v>4059.751835</v>
      </c>
      <c r="K1167">
        <v>0.83916000000000002</v>
      </c>
      <c r="M1167" t="str">
        <f t="shared" si="37"/>
        <v>2018Cardboard</v>
      </c>
    </row>
    <row r="1168" spans="1:13" x14ac:dyDescent="0.25">
      <c r="A1168" t="s">
        <v>66</v>
      </c>
      <c r="B1168" t="str">
        <f t="shared" si="36"/>
        <v>2018</v>
      </c>
      <c r="C1168" t="s">
        <v>32</v>
      </c>
      <c r="D1168" t="s">
        <v>33</v>
      </c>
      <c r="E1168" t="s">
        <v>15</v>
      </c>
      <c r="F1168">
        <v>0</v>
      </c>
      <c r="G1168">
        <v>0</v>
      </c>
      <c r="H1168">
        <v>0</v>
      </c>
      <c r="I1168">
        <v>21083.211749999999</v>
      </c>
      <c r="J1168">
        <v>35760.355651999998</v>
      </c>
      <c r="K1168">
        <v>0.37089800000000001</v>
      </c>
      <c r="M1168" t="str">
        <f t="shared" si="37"/>
        <v>2018Cardboard</v>
      </c>
    </row>
    <row r="1169" spans="1:13" x14ac:dyDescent="0.25">
      <c r="A1169" t="s">
        <v>66</v>
      </c>
      <c r="B1169" t="str">
        <f t="shared" si="36"/>
        <v>2018</v>
      </c>
      <c r="C1169" t="s">
        <v>32</v>
      </c>
      <c r="D1169" t="s">
        <v>46</v>
      </c>
      <c r="E1169" t="s">
        <v>13</v>
      </c>
      <c r="F1169">
        <v>2569</v>
      </c>
      <c r="G1169">
        <v>0</v>
      </c>
      <c r="H1169">
        <v>0</v>
      </c>
      <c r="I1169">
        <v>0</v>
      </c>
      <c r="J1169">
        <v>33397.631653999997</v>
      </c>
      <c r="K1169">
        <v>7.1427000000000004E-2</v>
      </c>
      <c r="M1169" t="str">
        <f t="shared" si="37"/>
        <v>2018Liquidpaperboard</v>
      </c>
    </row>
    <row r="1170" spans="1:13" x14ac:dyDescent="0.25">
      <c r="A1170" t="s">
        <v>66</v>
      </c>
      <c r="B1170" t="str">
        <f t="shared" si="36"/>
        <v>2018</v>
      </c>
      <c r="C1170" t="s">
        <v>32</v>
      </c>
      <c r="D1170" t="s">
        <v>46</v>
      </c>
      <c r="E1170" t="s">
        <v>14</v>
      </c>
      <c r="F1170">
        <v>0</v>
      </c>
      <c r="G1170">
        <v>0</v>
      </c>
      <c r="H1170">
        <v>0</v>
      </c>
      <c r="I1170">
        <v>0</v>
      </c>
      <c r="J1170">
        <v>504.04868099999999</v>
      </c>
      <c r="K1170">
        <v>0</v>
      </c>
      <c r="M1170" t="str">
        <f t="shared" si="37"/>
        <v>2018Liquidpaperboard</v>
      </c>
    </row>
    <row r="1171" spans="1:13" x14ac:dyDescent="0.25">
      <c r="A1171" t="s">
        <v>66</v>
      </c>
      <c r="B1171" t="str">
        <f t="shared" si="36"/>
        <v>2018</v>
      </c>
      <c r="C1171" t="s">
        <v>32</v>
      </c>
      <c r="D1171" t="s">
        <v>46</v>
      </c>
      <c r="E1171" t="s">
        <v>15</v>
      </c>
      <c r="F1171">
        <v>0</v>
      </c>
      <c r="G1171">
        <v>0</v>
      </c>
      <c r="H1171">
        <v>0</v>
      </c>
      <c r="I1171">
        <v>0</v>
      </c>
      <c r="J1171">
        <v>27151.867317</v>
      </c>
      <c r="K1171">
        <v>0</v>
      </c>
      <c r="M1171" t="str">
        <f t="shared" si="37"/>
        <v>2018Liquidpaperboard</v>
      </c>
    </row>
    <row r="1172" spans="1:13" x14ac:dyDescent="0.25">
      <c r="A1172" t="s">
        <v>66</v>
      </c>
      <c r="B1172" t="str">
        <f t="shared" si="36"/>
        <v>2018</v>
      </c>
      <c r="C1172" t="s">
        <v>32</v>
      </c>
      <c r="D1172" t="s">
        <v>34</v>
      </c>
      <c r="E1172" t="s">
        <v>13</v>
      </c>
      <c r="F1172">
        <v>88995</v>
      </c>
      <c r="G1172">
        <v>0</v>
      </c>
      <c r="H1172">
        <v>0</v>
      </c>
      <c r="I1172">
        <v>37326.738581999998</v>
      </c>
      <c r="J1172">
        <v>0</v>
      </c>
      <c r="K1172">
        <v>1</v>
      </c>
      <c r="M1172" t="str">
        <f t="shared" si="37"/>
        <v>2018Newsprint and magazines</v>
      </c>
    </row>
    <row r="1173" spans="1:13" x14ac:dyDescent="0.25">
      <c r="A1173" t="s">
        <v>66</v>
      </c>
      <c r="B1173" t="str">
        <f t="shared" si="36"/>
        <v>2018</v>
      </c>
      <c r="C1173" t="s">
        <v>32</v>
      </c>
      <c r="D1173" t="s">
        <v>34</v>
      </c>
      <c r="E1173" t="s">
        <v>14</v>
      </c>
      <c r="F1173">
        <v>0</v>
      </c>
      <c r="G1173">
        <v>0</v>
      </c>
      <c r="H1173">
        <v>0</v>
      </c>
      <c r="I1173">
        <v>2666.1956129999999</v>
      </c>
      <c r="J1173">
        <v>0</v>
      </c>
      <c r="K1173">
        <v>1</v>
      </c>
      <c r="M1173" t="str">
        <f t="shared" si="37"/>
        <v>2018Newsprint and magazines</v>
      </c>
    </row>
    <row r="1174" spans="1:13" x14ac:dyDescent="0.25">
      <c r="A1174" t="s">
        <v>66</v>
      </c>
      <c r="B1174" t="str">
        <f t="shared" si="36"/>
        <v>2018</v>
      </c>
      <c r="C1174" t="s">
        <v>32</v>
      </c>
      <c r="D1174" t="s">
        <v>34</v>
      </c>
      <c r="E1174" t="s">
        <v>15</v>
      </c>
      <c r="F1174">
        <v>31546</v>
      </c>
      <c r="G1174">
        <v>0</v>
      </c>
      <c r="H1174">
        <v>0</v>
      </c>
      <c r="I1174">
        <v>13330.978064999999</v>
      </c>
      <c r="J1174">
        <v>0</v>
      </c>
      <c r="K1174">
        <v>1</v>
      </c>
      <c r="M1174" t="str">
        <f t="shared" si="37"/>
        <v>2018Newsprint and magazines</v>
      </c>
    </row>
    <row r="1175" spans="1:13" x14ac:dyDescent="0.25">
      <c r="A1175" t="s">
        <v>66</v>
      </c>
      <c r="B1175" t="str">
        <f t="shared" si="36"/>
        <v>2018</v>
      </c>
      <c r="C1175" t="s">
        <v>32</v>
      </c>
      <c r="D1175" t="s">
        <v>35</v>
      </c>
      <c r="E1175" t="s">
        <v>13</v>
      </c>
      <c r="F1175">
        <v>11654</v>
      </c>
      <c r="G1175">
        <v>0</v>
      </c>
      <c r="H1175">
        <v>0</v>
      </c>
      <c r="I1175">
        <v>92850.142649000001</v>
      </c>
      <c r="J1175">
        <v>99702.393137000006</v>
      </c>
      <c r="K1175">
        <v>0.51175700000000002</v>
      </c>
      <c r="M1175" t="str">
        <f t="shared" si="37"/>
        <v>2018Other paper</v>
      </c>
    </row>
    <row r="1176" spans="1:13" x14ac:dyDescent="0.25">
      <c r="A1176" t="s">
        <v>66</v>
      </c>
      <c r="B1176" t="str">
        <f t="shared" si="36"/>
        <v>2018</v>
      </c>
      <c r="C1176" t="s">
        <v>32</v>
      </c>
      <c r="D1176" t="s">
        <v>35</v>
      </c>
      <c r="E1176" t="s">
        <v>14</v>
      </c>
      <c r="F1176">
        <v>0</v>
      </c>
      <c r="G1176">
        <v>0</v>
      </c>
      <c r="H1176">
        <v>0</v>
      </c>
      <c r="I1176">
        <v>18.323719000000001</v>
      </c>
      <c r="J1176">
        <v>1537.4621050000001</v>
      </c>
      <c r="K1176">
        <v>1.1776999999999999E-2</v>
      </c>
      <c r="M1176" t="str">
        <f t="shared" si="37"/>
        <v>2018Other paper</v>
      </c>
    </row>
    <row r="1177" spans="1:13" x14ac:dyDescent="0.25">
      <c r="A1177" t="s">
        <v>66</v>
      </c>
      <c r="B1177" t="str">
        <f t="shared" si="36"/>
        <v>2018</v>
      </c>
      <c r="C1177" t="s">
        <v>32</v>
      </c>
      <c r="D1177" t="s">
        <v>35</v>
      </c>
      <c r="E1177" t="s">
        <v>15</v>
      </c>
      <c r="F1177">
        <v>27158</v>
      </c>
      <c r="G1177">
        <v>0</v>
      </c>
      <c r="H1177">
        <v>0</v>
      </c>
      <c r="I1177">
        <v>48578.831632000001</v>
      </c>
      <c r="J1177">
        <v>122179.033904</v>
      </c>
      <c r="K1177">
        <v>0.38267099999999998</v>
      </c>
      <c r="M1177" t="str">
        <f t="shared" si="37"/>
        <v>2018Other paper</v>
      </c>
    </row>
    <row r="1178" spans="1:13" x14ac:dyDescent="0.25">
      <c r="A1178" t="s">
        <v>66</v>
      </c>
      <c r="B1178" t="str">
        <f t="shared" si="36"/>
        <v>2018</v>
      </c>
      <c r="C1178" t="s">
        <v>32</v>
      </c>
      <c r="D1178" t="s">
        <v>36</v>
      </c>
      <c r="E1178" t="s">
        <v>13</v>
      </c>
      <c r="F1178">
        <v>173752</v>
      </c>
      <c r="G1178">
        <v>0</v>
      </c>
      <c r="H1178">
        <v>0</v>
      </c>
      <c r="I1178">
        <v>0</v>
      </c>
      <c r="J1178">
        <v>95857.140880000006</v>
      </c>
      <c r="K1178">
        <v>0.64445799999999998</v>
      </c>
      <c r="M1178" t="str">
        <f t="shared" si="37"/>
        <v>2018Printing and writing paper</v>
      </c>
    </row>
    <row r="1179" spans="1:13" x14ac:dyDescent="0.25">
      <c r="A1179" t="s">
        <v>66</v>
      </c>
      <c r="B1179" t="str">
        <f t="shared" si="36"/>
        <v>2018</v>
      </c>
      <c r="C1179" t="s">
        <v>32</v>
      </c>
      <c r="D1179" t="s">
        <v>36</v>
      </c>
      <c r="E1179" t="s">
        <v>14</v>
      </c>
      <c r="F1179">
        <v>0</v>
      </c>
      <c r="G1179">
        <v>0</v>
      </c>
      <c r="H1179">
        <v>0</v>
      </c>
      <c r="I1179">
        <v>0</v>
      </c>
      <c r="J1179">
        <v>1570.969709</v>
      </c>
      <c r="K1179">
        <v>0</v>
      </c>
      <c r="M1179" t="str">
        <f t="shared" si="37"/>
        <v>2018Printing and writing paper</v>
      </c>
    </row>
    <row r="1180" spans="1:13" x14ac:dyDescent="0.25">
      <c r="A1180" t="s">
        <v>66</v>
      </c>
      <c r="B1180" t="str">
        <f t="shared" si="36"/>
        <v>2018</v>
      </c>
      <c r="C1180" t="s">
        <v>32</v>
      </c>
      <c r="D1180" t="s">
        <v>36</v>
      </c>
      <c r="E1180" t="s">
        <v>15</v>
      </c>
      <c r="F1180">
        <v>0</v>
      </c>
      <c r="G1180">
        <v>0</v>
      </c>
      <c r="H1180">
        <v>0</v>
      </c>
      <c r="I1180">
        <v>0</v>
      </c>
      <c r="J1180">
        <v>81564.452476000006</v>
      </c>
      <c r="K1180">
        <v>0</v>
      </c>
      <c r="M1180" t="str">
        <f t="shared" si="37"/>
        <v>2018Printing and writing paper</v>
      </c>
    </row>
    <row r="1181" spans="1:13" x14ac:dyDescent="0.25">
      <c r="A1181" t="s">
        <v>66</v>
      </c>
      <c r="B1181" t="str">
        <f t="shared" si="36"/>
        <v>2018</v>
      </c>
      <c r="C1181" t="s">
        <v>49</v>
      </c>
      <c r="D1181" t="s">
        <v>50</v>
      </c>
      <c r="E1181" t="s">
        <v>13</v>
      </c>
      <c r="F1181">
        <v>1489.643266</v>
      </c>
      <c r="G1181">
        <v>0</v>
      </c>
      <c r="H1181">
        <v>101.738867337472</v>
      </c>
      <c r="I1181">
        <v>5152.1596460000001</v>
      </c>
      <c r="J1181">
        <v>63556.128177999999</v>
      </c>
      <c r="K1181">
        <v>9.5924999999999996E-2</v>
      </c>
      <c r="M1181" t="str">
        <f t="shared" si="37"/>
        <v>2018HDPE (2)</v>
      </c>
    </row>
    <row r="1182" spans="1:13" x14ac:dyDescent="0.25">
      <c r="A1182" t="s">
        <v>66</v>
      </c>
      <c r="B1182" t="str">
        <f t="shared" si="36"/>
        <v>2018</v>
      </c>
      <c r="C1182" t="s">
        <v>49</v>
      </c>
      <c r="D1182" t="s">
        <v>50</v>
      </c>
      <c r="E1182" t="s">
        <v>14</v>
      </c>
      <c r="F1182">
        <v>47.966909999999999</v>
      </c>
      <c r="G1182">
        <v>0</v>
      </c>
      <c r="H1182">
        <v>3.2943104668414902</v>
      </c>
      <c r="I1182">
        <v>156.12604999999999</v>
      </c>
      <c r="J1182">
        <v>4108.9843350000001</v>
      </c>
      <c r="K1182">
        <v>4.8045999999999998E-2</v>
      </c>
      <c r="M1182" t="str">
        <f t="shared" si="37"/>
        <v>2018HDPE (2)</v>
      </c>
    </row>
    <row r="1183" spans="1:13" x14ac:dyDescent="0.25">
      <c r="A1183" t="s">
        <v>66</v>
      </c>
      <c r="B1183" t="str">
        <f t="shared" si="36"/>
        <v>2018</v>
      </c>
      <c r="C1183" t="s">
        <v>49</v>
      </c>
      <c r="D1183" t="s">
        <v>50</v>
      </c>
      <c r="E1183" t="s">
        <v>15</v>
      </c>
      <c r="F1183">
        <v>7363.5602840000001</v>
      </c>
      <c r="G1183">
        <v>0</v>
      </c>
      <c r="H1183">
        <v>518.53058482194899</v>
      </c>
      <c r="I1183">
        <v>26151.113354000001</v>
      </c>
      <c r="J1183">
        <v>69505.063286999997</v>
      </c>
      <c r="K1183">
        <v>0.32870100000000002</v>
      </c>
      <c r="M1183" t="str">
        <f t="shared" si="37"/>
        <v>2018HDPE (2)</v>
      </c>
    </row>
    <row r="1184" spans="1:13" x14ac:dyDescent="0.25">
      <c r="A1184" t="s">
        <v>66</v>
      </c>
      <c r="B1184" t="str">
        <f t="shared" si="36"/>
        <v>2018</v>
      </c>
      <c r="C1184" t="s">
        <v>49</v>
      </c>
      <c r="D1184" t="s">
        <v>51</v>
      </c>
      <c r="E1184" t="s">
        <v>13</v>
      </c>
      <c r="F1184">
        <v>17611.239412999999</v>
      </c>
      <c r="G1184">
        <v>0</v>
      </c>
      <c r="H1184">
        <v>91.441641067954194</v>
      </c>
      <c r="I1184">
        <v>8125.1866069999996</v>
      </c>
      <c r="J1184">
        <v>47600.614827999998</v>
      </c>
      <c r="K1184">
        <v>0.35174100000000003</v>
      </c>
      <c r="M1184" t="str">
        <f t="shared" si="37"/>
        <v>2018LDPE (4)</v>
      </c>
    </row>
    <row r="1185" spans="1:13" x14ac:dyDescent="0.25">
      <c r="A1185" t="s">
        <v>66</v>
      </c>
      <c r="B1185" t="str">
        <f t="shared" si="36"/>
        <v>2018</v>
      </c>
      <c r="C1185" t="s">
        <v>49</v>
      </c>
      <c r="D1185" t="s">
        <v>51</v>
      </c>
      <c r="E1185" t="s">
        <v>14</v>
      </c>
      <c r="F1185">
        <v>119.68592</v>
      </c>
      <c r="G1185">
        <v>0</v>
      </c>
      <c r="H1185">
        <v>0.75380363825220098</v>
      </c>
      <c r="I1185">
        <v>63.231023999999998</v>
      </c>
      <c r="J1185">
        <v>3077.4401499999999</v>
      </c>
      <c r="K1185">
        <v>5.6321000000000003E-2</v>
      </c>
      <c r="M1185" t="str">
        <f t="shared" si="37"/>
        <v>2018LDPE (4)</v>
      </c>
    </row>
    <row r="1186" spans="1:13" x14ac:dyDescent="0.25">
      <c r="A1186" t="s">
        <v>66</v>
      </c>
      <c r="B1186" t="str">
        <f t="shared" si="36"/>
        <v>2018</v>
      </c>
      <c r="C1186" t="s">
        <v>49</v>
      </c>
      <c r="D1186" t="s">
        <v>51</v>
      </c>
      <c r="E1186" t="s">
        <v>15</v>
      </c>
      <c r="F1186">
        <v>980.35379999999998</v>
      </c>
      <c r="G1186">
        <v>0</v>
      </c>
      <c r="H1186">
        <v>8.81465630389458</v>
      </c>
      <c r="I1186">
        <v>442.61716899999999</v>
      </c>
      <c r="J1186">
        <v>33152.350162000002</v>
      </c>
      <c r="K1186">
        <v>4.1399999999999999E-2</v>
      </c>
      <c r="M1186" t="str">
        <f t="shared" si="37"/>
        <v>2018LDPE (4)</v>
      </c>
    </row>
    <row r="1187" spans="1:13" x14ac:dyDescent="0.25">
      <c r="A1187" t="s">
        <v>66</v>
      </c>
      <c r="B1187" t="str">
        <f t="shared" si="36"/>
        <v>2018</v>
      </c>
      <c r="C1187" t="s">
        <v>49</v>
      </c>
      <c r="D1187" t="s">
        <v>52</v>
      </c>
      <c r="E1187" t="s">
        <v>13</v>
      </c>
      <c r="F1187">
        <v>5559.6341640000001</v>
      </c>
      <c r="G1187">
        <v>0</v>
      </c>
      <c r="H1187">
        <v>30.303030303030301</v>
      </c>
      <c r="I1187">
        <v>1899.361277</v>
      </c>
      <c r="J1187">
        <v>35712.159532999998</v>
      </c>
      <c r="K1187">
        <v>0.17335700000000001</v>
      </c>
      <c r="M1187" t="str">
        <f t="shared" si="37"/>
        <v>2018Other plastics (7)</v>
      </c>
    </row>
    <row r="1188" spans="1:13" x14ac:dyDescent="0.25">
      <c r="A1188" t="s">
        <v>66</v>
      </c>
      <c r="B1188" t="str">
        <f t="shared" si="36"/>
        <v>2018</v>
      </c>
      <c r="C1188" t="s">
        <v>49</v>
      </c>
      <c r="D1188" t="s">
        <v>52</v>
      </c>
      <c r="E1188" t="s">
        <v>14</v>
      </c>
      <c r="F1188">
        <v>217.89594299999999</v>
      </c>
      <c r="G1188">
        <v>0</v>
      </c>
      <c r="H1188">
        <v>0</v>
      </c>
      <c r="I1188">
        <v>77.001132999999996</v>
      </c>
      <c r="J1188">
        <v>2203.1936999999998</v>
      </c>
      <c r="K1188">
        <v>0.118048</v>
      </c>
      <c r="M1188" t="str">
        <f t="shared" si="37"/>
        <v>2018Other plastics (7)</v>
      </c>
    </row>
    <row r="1189" spans="1:13" x14ac:dyDescent="0.25">
      <c r="A1189" t="s">
        <v>66</v>
      </c>
      <c r="B1189" t="str">
        <f t="shared" si="36"/>
        <v>2018</v>
      </c>
      <c r="C1189" t="s">
        <v>49</v>
      </c>
      <c r="D1189" t="s">
        <v>52</v>
      </c>
      <c r="E1189" t="s">
        <v>15</v>
      </c>
      <c r="F1189">
        <v>0</v>
      </c>
      <c r="G1189">
        <v>0</v>
      </c>
      <c r="H1189">
        <v>0</v>
      </c>
      <c r="I1189">
        <v>0</v>
      </c>
      <c r="J1189">
        <v>81967.289757000006</v>
      </c>
      <c r="K1189">
        <v>0</v>
      </c>
      <c r="M1189" t="str">
        <f t="shared" si="37"/>
        <v>2018Other plastics (7)</v>
      </c>
    </row>
    <row r="1190" spans="1:13" x14ac:dyDescent="0.25">
      <c r="A1190" t="s">
        <v>66</v>
      </c>
      <c r="B1190" t="str">
        <f t="shared" si="36"/>
        <v>2018</v>
      </c>
      <c r="C1190" t="s">
        <v>49</v>
      </c>
      <c r="D1190" t="s">
        <v>53</v>
      </c>
      <c r="E1190" t="s">
        <v>13</v>
      </c>
      <c r="F1190">
        <v>0</v>
      </c>
      <c r="G1190">
        <v>0</v>
      </c>
      <c r="H1190">
        <v>66.077015072302999</v>
      </c>
      <c r="I1190">
        <v>4680.837955</v>
      </c>
      <c r="J1190">
        <v>25998.309639999999</v>
      </c>
      <c r="K1190">
        <v>0.154395</v>
      </c>
      <c r="M1190" t="str">
        <f t="shared" si="37"/>
        <v>2018PET (1)</v>
      </c>
    </row>
    <row r="1191" spans="1:13" x14ac:dyDescent="0.25">
      <c r="A1191" t="s">
        <v>66</v>
      </c>
      <c r="B1191" t="str">
        <f t="shared" si="36"/>
        <v>2018</v>
      </c>
      <c r="C1191" t="s">
        <v>49</v>
      </c>
      <c r="D1191" t="s">
        <v>53</v>
      </c>
      <c r="E1191" t="s">
        <v>14</v>
      </c>
      <c r="F1191">
        <v>0</v>
      </c>
      <c r="G1191">
        <v>0</v>
      </c>
      <c r="H1191">
        <v>0</v>
      </c>
      <c r="I1191">
        <v>0</v>
      </c>
      <c r="J1191">
        <v>1702.047904</v>
      </c>
      <c r="K1191">
        <v>0</v>
      </c>
      <c r="M1191" t="str">
        <f t="shared" si="37"/>
        <v>2018PET (1)</v>
      </c>
    </row>
    <row r="1192" spans="1:13" x14ac:dyDescent="0.25">
      <c r="A1192" t="s">
        <v>66</v>
      </c>
      <c r="B1192" t="str">
        <f t="shared" si="36"/>
        <v>2018</v>
      </c>
      <c r="C1192" t="s">
        <v>49</v>
      </c>
      <c r="D1192" t="s">
        <v>53</v>
      </c>
      <c r="E1192" t="s">
        <v>15</v>
      </c>
      <c r="F1192">
        <v>0</v>
      </c>
      <c r="G1192">
        <v>0</v>
      </c>
      <c r="H1192">
        <v>388.56944957416198</v>
      </c>
      <c r="I1192">
        <v>25957.374114999999</v>
      </c>
      <c r="J1192">
        <v>44832.684674999997</v>
      </c>
      <c r="K1192">
        <v>0.37013800000000002</v>
      </c>
      <c r="M1192" t="str">
        <f t="shared" si="37"/>
        <v>2018PET (1)</v>
      </c>
    </row>
    <row r="1193" spans="1:13" x14ac:dyDescent="0.25">
      <c r="A1193" t="s">
        <v>66</v>
      </c>
      <c r="B1193" t="str">
        <f t="shared" si="36"/>
        <v>2018</v>
      </c>
      <c r="C1193" t="s">
        <v>49</v>
      </c>
      <c r="D1193" t="s">
        <v>54</v>
      </c>
      <c r="E1193" t="s">
        <v>13</v>
      </c>
      <c r="F1193">
        <v>4851.9810280000002</v>
      </c>
      <c r="G1193">
        <v>0</v>
      </c>
      <c r="H1193">
        <v>0</v>
      </c>
      <c r="I1193">
        <v>3368.1464580000002</v>
      </c>
      <c r="J1193">
        <v>51057.642720000003</v>
      </c>
      <c r="K1193">
        <v>0.13867099999999999</v>
      </c>
      <c r="M1193" t="str">
        <f t="shared" si="37"/>
        <v>2018PP (5)</v>
      </c>
    </row>
    <row r="1194" spans="1:13" x14ac:dyDescent="0.25">
      <c r="A1194" t="s">
        <v>66</v>
      </c>
      <c r="B1194" t="str">
        <f t="shared" si="36"/>
        <v>2018</v>
      </c>
      <c r="C1194" t="s">
        <v>49</v>
      </c>
      <c r="D1194" t="s">
        <v>54</v>
      </c>
      <c r="E1194" t="s">
        <v>14</v>
      </c>
      <c r="F1194">
        <v>0</v>
      </c>
      <c r="G1194">
        <v>0</v>
      </c>
      <c r="H1194">
        <v>0</v>
      </c>
      <c r="I1194">
        <v>0</v>
      </c>
      <c r="J1194">
        <v>3300.9413909999998</v>
      </c>
      <c r="K1194">
        <v>0</v>
      </c>
      <c r="M1194" t="str">
        <f t="shared" si="37"/>
        <v>2018PP (5)</v>
      </c>
    </row>
    <row r="1195" spans="1:13" x14ac:dyDescent="0.25">
      <c r="A1195" t="s">
        <v>66</v>
      </c>
      <c r="B1195" t="str">
        <f t="shared" si="36"/>
        <v>2018</v>
      </c>
      <c r="C1195" t="s">
        <v>49</v>
      </c>
      <c r="D1195" t="s">
        <v>54</v>
      </c>
      <c r="E1195" t="s">
        <v>15</v>
      </c>
      <c r="F1195">
        <v>8998.1138140000003</v>
      </c>
      <c r="G1195">
        <v>0</v>
      </c>
      <c r="H1195">
        <v>0</v>
      </c>
      <c r="I1195">
        <v>6284.4683919999998</v>
      </c>
      <c r="J1195">
        <v>35560.062744000003</v>
      </c>
      <c r="K1195">
        <v>0.30058499999999999</v>
      </c>
      <c r="M1195" t="str">
        <f t="shared" si="37"/>
        <v>2018PP (5)</v>
      </c>
    </row>
    <row r="1196" spans="1:13" x14ac:dyDescent="0.25">
      <c r="A1196" t="s">
        <v>66</v>
      </c>
      <c r="B1196" t="str">
        <f t="shared" si="36"/>
        <v>2018</v>
      </c>
      <c r="C1196" t="s">
        <v>49</v>
      </c>
      <c r="D1196" t="s">
        <v>55</v>
      </c>
      <c r="E1196" t="s">
        <v>13</v>
      </c>
      <c r="F1196">
        <v>1334.9936170000001</v>
      </c>
      <c r="G1196">
        <v>0</v>
      </c>
      <c r="H1196">
        <v>50.707369302321801</v>
      </c>
      <c r="I1196">
        <v>890.55501700000002</v>
      </c>
      <c r="J1196">
        <v>13296.261125999999</v>
      </c>
      <c r="K1196">
        <v>0.146171</v>
      </c>
      <c r="M1196" t="str">
        <f t="shared" si="37"/>
        <v>2018PS (6)</v>
      </c>
    </row>
    <row r="1197" spans="1:13" x14ac:dyDescent="0.25">
      <c r="A1197" t="s">
        <v>66</v>
      </c>
      <c r="B1197" t="str">
        <f t="shared" si="36"/>
        <v>2018</v>
      </c>
      <c r="C1197" t="s">
        <v>49</v>
      </c>
      <c r="D1197" t="s">
        <v>55</v>
      </c>
      <c r="E1197" t="s">
        <v>14</v>
      </c>
      <c r="F1197">
        <v>647.66526999999996</v>
      </c>
      <c r="G1197">
        <v>0</v>
      </c>
      <c r="H1197">
        <v>16.111566807825099</v>
      </c>
      <c r="I1197">
        <v>364.31796200000002</v>
      </c>
      <c r="J1197">
        <v>859.62015399999996</v>
      </c>
      <c r="K1197">
        <v>0.54462299999999997</v>
      </c>
      <c r="M1197" t="str">
        <f t="shared" si="37"/>
        <v>2018PS (6)</v>
      </c>
    </row>
    <row r="1198" spans="1:13" x14ac:dyDescent="0.25">
      <c r="A1198" t="s">
        <v>66</v>
      </c>
      <c r="B1198" t="str">
        <f t="shared" si="36"/>
        <v>2018</v>
      </c>
      <c r="C1198" t="s">
        <v>49</v>
      </c>
      <c r="D1198" t="s">
        <v>55</v>
      </c>
      <c r="E1198" t="s">
        <v>15</v>
      </c>
      <c r="F1198">
        <v>1678.4622859999999</v>
      </c>
      <c r="G1198">
        <v>0</v>
      </c>
      <c r="H1198">
        <v>108.433589142378</v>
      </c>
      <c r="I1198">
        <v>1173.9134309999999</v>
      </c>
      <c r="J1198">
        <v>9260.4330059999993</v>
      </c>
      <c r="K1198">
        <v>0.24226700000000001</v>
      </c>
      <c r="M1198" t="str">
        <f t="shared" si="37"/>
        <v>2018PS (6)</v>
      </c>
    </row>
    <row r="1199" spans="1:13" x14ac:dyDescent="0.25">
      <c r="A1199" t="s">
        <v>66</v>
      </c>
      <c r="B1199" t="str">
        <f t="shared" si="36"/>
        <v>2018</v>
      </c>
      <c r="C1199" t="s">
        <v>49</v>
      </c>
      <c r="D1199" t="s">
        <v>56</v>
      </c>
      <c r="E1199" t="s">
        <v>13</v>
      </c>
      <c r="F1199">
        <v>963.66509099999996</v>
      </c>
      <c r="G1199">
        <v>0</v>
      </c>
      <c r="H1199">
        <v>33.760085603921098</v>
      </c>
      <c r="I1199">
        <v>1336.9510419999999</v>
      </c>
      <c r="J1199">
        <v>33506.578035999999</v>
      </c>
      <c r="K1199">
        <v>6.5130999999999994E-2</v>
      </c>
      <c r="M1199" t="str">
        <f t="shared" si="37"/>
        <v>2018PVC (3)</v>
      </c>
    </row>
    <row r="1200" spans="1:13" x14ac:dyDescent="0.25">
      <c r="A1200" t="s">
        <v>66</v>
      </c>
      <c r="B1200" t="str">
        <f t="shared" si="36"/>
        <v>2018</v>
      </c>
      <c r="C1200" t="s">
        <v>49</v>
      </c>
      <c r="D1200" t="s">
        <v>56</v>
      </c>
      <c r="E1200" t="s">
        <v>14</v>
      </c>
      <c r="F1200">
        <v>99.676631999999998</v>
      </c>
      <c r="G1200">
        <v>0</v>
      </c>
      <c r="H1200">
        <v>4.2166165401497802</v>
      </c>
      <c r="I1200">
        <v>174.384919</v>
      </c>
      <c r="J1200">
        <v>2166.242788</v>
      </c>
      <c r="K1200">
        <v>0.11383699999999999</v>
      </c>
      <c r="M1200" t="str">
        <f t="shared" si="37"/>
        <v>2018PVC (3)</v>
      </c>
    </row>
    <row r="1201" spans="1:13" x14ac:dyDescent="0.25">
      <c r="A1201" t="s">
        <v>66</v>
      </c>
      <c r="B1201" t="str">
        <f t="shared" si="36"/>
        <v>2018</v>
      </c>
      <c r="C1201" t="s">
        <v>49</v>
      </c>
      <c r="D1201" t="s">
        <v>56</v>
      </c>
      <c r="E1201" t="s">
        <v>15</v>
      </c>
      <c r="F1201">
        <v>316.04367999999999</v>
      </c>
      <c r="G1201">
        <v>0</v>
      </c>
      <c r="H1201">
        <v>12.023297855929099</v>
      </c>
      <c r="I1201">
        <v>465.02644900000001</v>
      </c>
      <c r="J1201">
        <v>23336.291174999998</v>
      </c>
      <c r="K1201">
        <v>3.2868000000000001E-2</v>
      </c>
      <c r="M1201" t="str">
        <f t="shared" si="37"/>
        <v>2018PVC (3)</v>
      </c>
    </row>
    <row r="1202" spans="1:13" x14ac:dyDescent="0.25">
      <c r="A1202" t="s">
        <v>66</v>
      </c>
      <c r="B1202" t="str">
        <f t="shared" si="36"/>
        <v>2018</v>
      </c>
      <c r="C1202" t="s">
        <v>37</v>
      </c>
      <c r="D1202" t="s">
        <v>38</v>
      </c>
      <c r="E1202" t="s">
        <v>13</v>
      </c>
      <c r="F1202">
        <v>0</v>
      </c>
      <c r="G1202">
        <v>0</v>
      </c>
      <c r="H1202">
        <v>0</v>
      </c>
      <c r="I1202">
        <v>0</v>
      </c>
      <c r="J1202">
        <v>44619.649516999998</v>
      </c>
      <c r="K1202">
        <v>0</v>
      </c>
      <c r="M1202" t="str">
        <f t="shared" si="37"/>
        <v>2018Clothing</v>
      </c>
    </row>
    <row r="1203" spans="1:13" x14ac:dyDescent="0.25">
      <c r="A1203" t="s">
        <v>66</v>
      </c>
      <c r="B1203" t="str">
        <f t="shared" si="36"/>
        <v>2018</v>
      </c>
      <c r="C1203" t="s">
        <v>37</v>
      </c>
      <c r="D1203" t="s">
        <v>38</v>
      </c>
      <c r="E1203" t="s">
        <v>14</v>
      </c>
      <c r="F1203">
        <v>0</v>
      </c>
      <c r="G1203">
        <v>0</v>
      </c>
      <c r="H1203">
        <v>0</v>
      </c>
      <c r="I1203">
        <v>0</v>
      </c>
      <c r="J1203">
        <v>3480.2296390000001</v>
      </c>
      <c r="K1203">
        <v>0</v>
      </c>
      <c r="M1203" t="str">
        <f t="shared" si="37"/>
        <v>2018Clothing</v>
      </c>
    </row>
    <row r="1204" spans="1:13" x14ac:dyDescent="0.25">
      <c r="A1204" t="s">
        <v>66</v>
      </c>
      <c r="B1204" t="str">
        <f t="shared" si="36"/>
        <v>2018</v>
      </c>
      <c r="C1204" t="s">
        <v>37</v>
      </c>
      <c r="D1204" t="s">
        <v>38</v>
      </c>
      <c r="E1204" t="s">
        <v>15</v>
      </c>
      <c r="F1204">
        <v>0</v>
      </c>
      <c r="G1204">
        <v>0</v>
      </c>
      <c r="H1204">
        <v>0</v>
      </c>
      <c r="I1204">
        <v>0</v>
      </c>
      <c r="J1204">
        <v>60565.637888999998</v>
      </c>
      <c r="K1204">
        <v>0</v>
      </c>
      <c r="M1204" t="str">
        <f t="shared" si="37"/>
        <v>2018Clothing</v>
      </c>
    </row>
    <row r="1205" spans="1:13" x14ac:dyDescent="0.25">
      <c r="A1205" t="s">
        <v>66</v>
      </c>
      <c r="B1205" t="str">
        <f t="shared" si="36"/>
        <v>2018</v>
      </c>
      <c r="C1205" t="s">
        <v>37</v>
      </c>
      <c r="D1205" t="s">
        <v>39</v>
      </c>
      <c r="E1205" t="s">
        <v>13</v>
      </c>
      <c r="F1205">
        <v>0</v>
      </c>
      <c r="G1205">
        <v>0</v>
      </c>
      <c r="H1205">
        <v>0</v>
      </c>
      <c r="I1205">
        <v>25.582851000000002</v>
      </c>
      <c r="J1205">
        <v>68534.890098999997</v>
      </c>
      <c r="K1205">
        <v>3.7300000000000001E-4</v>
      </c>
      <c r="M1205" t="str">
        <f t="shared" si="37"/>
        <v>2018Other textiles</v>
      </c>
    </row>
    <row r="1206" spans="1:13" x14ac:dyDescent="0.25">
      <c r="A1206" t="s">
        <v>66</v>
      </c>
      <c r="B1206" t="str">
        <f t="shared" si="36"/>
        <v>2018</v>
      </c>
      <c r="C1206" t="s">
        <v>37</v>
      </c>
      <c r="D1206" t="s">
        <v>39</v>
      </c>
      <c r="E1206" t="s">
        <v>14</v>
      </c>
      <c r="F1206">
        <v>0</v>
      </c>
      <c r="G1206">
        <v>0</v>
      </c>
      <c r="H1206">
        <v>0</v>
      </c>
      <c r="I1206">
        <v>0</v>
      </c>
      <c r="J1206">
        <v>6203.4041340000003</v>
      </c>
      <c r="K1206">
        <v>0</v>
      </c>
      <c r="M1206" t="str">
        <f t="shared" si="37"/>
        <v>2018Other textiles</v>
      </c>
    </row>
    <row r="1207" spans="1:13" x14ac:dyDescent="0.25">
      <c r="A1207" t="s">
        <v>66</v>
      </c>
      <c r="B1207" t="str">
        <f t="shared" si="36"/>
        <v>2018</v>
      </c>
      <c r="C1207" t="s">
        <v>37</v>
      </c>
      <c r="D1207" t="s">
        <v>39</v>
      </c>
      <c r="E1207" t="s">
        <v>15</v>
      </c>
      <c r="F1207">
        <v>0</v>
      </c>
      <c r="G1207">
        <v>0</v>
      </c>
      <c r="H1207">
        <v>0</v>
      </c>
      <c r="I1207">
        <v>0.37414900000000001</v>
      </c>
      <c r="J1207">
        <v>19832.360369999999</v>
      </c>
      <c r="K1207">
        <v>1.8E-5</v>
      </c>
      <c r="M1207" t="str">
        <f t="shared" si="37"/>
        <v>2018Other textiles</v>
      </c>
    </row>
    <row r="1208" spans="1:13" x14ac:dyDescent="0.25">
      <c r="A1208" t="s">
        <v>66</v>
      </c>
      <c r="B1208" t="str">
        <f t="shared" si="36"/>
        <v>2018</v>
      </c>
      <c r="C1208" t="s">
        <v>40</v>
      </c>
      <c r="D1208" t="s">
        <v>47</v>
      </c>
      <c r="E1208" t="s">
        <v>13</v>
      </c>
      <c r="F1208">
        <v>1504</v>
      </c>
      <c r="G1208">
        <v>0</v>
      </c>
      <c r="H1208">
        <v>0</v>
      </c>
      <c r="I1208">
        <v>6085.97768</v>
      </c>
      <c r="J1208">
        <v>0</v>
      </c>
      <c r="K1208">
        <v>1</v>
      </c>
      <c r="M1208" t="str">
        <f t="shared" si="37"/>
        <v>2018Offroad tyres</v>
      </c>
    </row>
    <row r="1209" spans="1:13" x14ac:dyDescent="0.25">
      <c r="A1209" t="s">
        <v>66</v>
      </c>
      <c r="B1209" t="str">
        <f t="shared" si="36"/>
        <v>2018</v>
      </c>
      <c r="C1209" t="s">
        <v>40</v>
      </c>
      <c r="D1209" t="s">
        <v>47</v>
      </c>
      <c r="E1209" t="s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M1209" t="str">
        <f t="shared" si="37"/>
        <v>2018Offroad tyres</v>
      </c>
    </row>
    <row r="1210" spans="1:13" x14ac:dyDescent="0.25">
      <c r="A1210" t="s">
        <v>66</v>
      </c>
      <c r="B1210" t="str">
        <f t="shared" si="36"/>
        <v>2018</v>
      </c>
      <c r="C1210" t="s">
        <v>40</v>
      </c>
      <c r="D1210" t="s">
        <v>47</v>
      </c>
      <c r="E1210" t="s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M1210" t="str">
        <f t="shared" si="37"/>
        <v>2018Offroad tyres</v>
      </c>
    </row>
    <row r="1211" spans="1:13" x14ac:dyDescent="0.25">
      <c r="A1211" t="s">
        <v>66</v>
      </c>
      <c r="B1211" t="str">
        <f t="shared" si="36"/>
        <v>2018</v>
      </c>
      <c r="C1211" t="s">
        <v>40</v>
      </c>
      <c r="D1211" t="s">
        <v>41</v>
      </c>
      <c r="E1211" t="s">
        <v>13</v>
      </c>
      <c r="F1211">
        <v>0</v>
      </c>
      <c r="G1211">
        <v>0</v>
      </c>
      <c r="H1211">
        <v>0</v>
      </c>
      <c r="I1211">
        <v>19007.860887999999</v>
      </c>
      <c r="J1211">
        <v>9595.5529320000005</v>
      </c>
      <c r="K1211">
        <v>0.66453099999999998</v>
      </c>
      <c r="M1211" t="str">
        <f t="shared" si="37"/>
        <v>2018Other rubber</v>
      </c>
    </row>
    <row r="1212" spans="1:13" x14ac:dyDescent="0.25">
      <c r="A1212" t="s">
        <v>66</v>
      </c>
      <c r="B1212" t="str">
        <f t="shared" si="36"/>
        <v>2018</v>
      </c>
      <c r="C1212" t="s">
        <v>40</v>
      </c>
      <c r="D1212" t="s">
        <v>41</v>
      </c>
      <c r="E1212" t="s">
        <v>14</v>
      </c>
      <c r="F1212">
        <v>0</v>
      </c>
      <c r="G1212">
        <v>0</v>
      </c>
      <c r="H1212">
        <v>0</v>
      </c>
      <c r="I1212">
        <v>0</v>
      </c>
      <c r="J1212">
        <v>168.49655899999999</v>
      </c>
      <c r="K1212">
        <v>0</v>
      </c>
      <c r="M1212" t="str">
        <f t="shared" si="37"/>
        <v>2018Other rubber</v>
      </c>
    </row>
    <row r="1213" spans="1:13" x14ac:dyDescent="0.25">
      <c r="A1213" t="s">
        <v>66</v>
      </c>
      <c r="B1213" t="str">
        <f t="shared" si="36"/>
        <v>2018</v>
      </c>
      <c r="C1213" t="s">
        <v>40</v>
      </c>
      <c r="D1213" t="s">
        <v>41</v>
      </c>
      <c r="E1213" t="s">
        <v>15</v>
      </c>
      <c r="F1213">
        <v>0</v>
      </c>
      <c r="G1213">
        <v>0</v>
      </c>
      <c r="H1213">
        <v>0</v>
      </c>
      <c r="I1213">
        <v>2299.5773009999998</v>
      </c>
      <c r="J1213">
        <v>2379.440916</v>
      </c>
      <c r="K1213">
        <v>0.49146499999999999</v>
      </c>
      <c r="M1213" t="str">
        <f t="shared" si="37"/>
        <v>2018Other rubber</v>
      </c>
    </row>
    <row r="1214" spans="1:13" x14ac:dyDescent="0.25">
      <c r="A1214" t="s">
        <v>66</v>
      </c>
      <c r="B1214" t="str">
        <f t="shared" si="36"/>
        <v>2018</v>
      </c>
      <c r="C1214" t="s">
        <v>40</v>
      </c>
      <c r="D1214" t="s">
        <v>42</v>
      </c>
      <c r="E1214" t="s">
        <v>13</v>
      </c>
      <c r="F1214">
        <v>15706</v>
      </c>
      <c r="G1214">
        <v>0</v>
      </c>
      <c r="H1214">
        <v>0</v>
      </c>
      <c r="I1214">
        <v>7405.8498159999999</v>
      </c>
      <c r="J1214">
        <v>1044.492831</v>
      </c>
      <c r="K1214">
        <v>0.95676099999999997</v>
      </c>
      <c r="M1214" t="str">
        <f t="shared" si="37"/>
        <v>2018Passenger tyres</v>
      </c>
    </row>
    <row r="1215" spans="1:13" x14ac:dyDescent="0.25">
      <c r="A1215" t="s">
        <v>66</v>
      </c>
      <c r="B1215" t="str">
        <f t="shared" si="36"/>
        <v>2018</v>
      </c>
      <c r="C1215" t="s">
        <v>40</v>
      </c>
      <c r="D1215" t="s">
        <v>42</v>
      </c>
      <c r="E1215" t="s">
        <v>14</v>
      </c>
      <c r="F1215">
        <v>0</v>
      </c>
      <c r="G1215">
        <v>0</v>
      </c>
      <c r="H1215">
        <v>0</v>
      </c>
      <c r="I1215">
        <v>0</v>
      </c>
      <c r="J1215">
        <v>120.847008</v>
      </c>
      <c r="K1215">
        <v>0</v>
      </c>
      <c r="M1215" t="str">
        <f t="shared" si="37"/>
        <v>2018Passenger tyres</v>
      </c>
    </row>
    <row r="1216" spans="1:13" x14ac:dyDescent="0.25">
      <c r="A1216" t="s">
        <v>66</v>
      </c>
      <c r="B1216" t="str">
        <f t="shared" si="36"/>
        <v>2018</v>
      </c>
      <c r="C1216" t="s">
        <v>40</v>
      </c>
      <c r="D1216" t="s">
        <v>42</v>
      </c>
      <c r="E1216" t="s">
        <v>15</v>
      </c>
      <c r="F1216">
        <v>9379</v>
      </c>
      <c r="G1216">
        <v>0</v>
      </c>
      <c r="H1216">
        <v>0</v>
      </c>
      <c r="I1216">
        <v>1537.9641839999999</v>
      </c>
      <c r="J1216">
        <v>0</v>
      </c>
      <c r="K1216">
        <v>1</v>
      </c>
      <c r="M1216" t="str">
        <f t="shared" si="37"/>
        <v>2018Passenger tyres</v>
      </c>
    </row>
    <row r="1217" spans="1:13" x14ac:dyDescent="0.25">
      <c r="A1217" t="s">
        <v>66</v>
      </c>
      <c r="B1217" t="str">
        <f t="shared" si="36"/>
        <v>2018</v>
      </c>
      <c r="C1217" t="s">
        <v>40</v>
      </c>
      <c r="D1217" t="s">
        <v>43</v>
      </c>
      <c r="E1217" t="s">
        <v>13</v>
      </c>
      <c r="F1217">
        <v>15581</v>
      </c>
      <c r="G1217">
        <v>0</v>
      </c>
      <c r="H1217">
        <v>0</v>
      </c>
      <c r="I1217">
        <v>0</v>
      </c>
      <c r="J1217">
        <v>0</v>
      </c>
      <c r="K1217">
        <v>1</v>
      </c>
      <c r="M1217" t="str">
        <f t="shared" si="37"/>
        <v>2018Truck tyres</v>
      </c>
    </row>
    <row r="1218" spans="1:13" x14ac:dyDescent="0.25">
      <c r="A1218" t="s">
        <v>66</v>
      </c>
      <c r="B1218" t="str">
        <f t="shared" si="36"/>
        <v>2018</v>
      </c>
      <c r="C1218" t="s">
        <v>40</v>
      </c>
      <c r="D1218" t="s">
        <v>43</v>
      </c>
      <c r="E1218" t="s">
        <v>14</v>
      </c>
      <c r="F1218">
        <v>0</v>
      </c>
      <c r="G1218">
        <v>0</v>
      </c>
      <c r="H1218">
        <v>0</v>
      </c>
      <c r="I1218">
        <v>0</v>
      </c>
      <c r="J1218">
        <v>0</v>
      </c>
      <c r="M1218" t="str">
        <f t="shared" si="37"/>
        <v>2018Truck tyres</v>
      </c>
    </row>
    <row r="1219" spans="1:13" x14ac:dyDescent="0.25">
      <c r="A1219" t="s">
        <v>66</v>
      </c>
      <c r="B1219" t="str">
        <f t="shared" ref="B1219:B1282" si="38">RIGHT(A1219,4)</f>
        <v>2018</v>
      </c>
      <c r="C1219" t="s">
        <v>40</v>
      </c>
      <c r="D1219" t="s">
        <v>43</v>
      </c>
      <c r="E1219" t="s">
        <v>15</v>
      </c>
      <c r="F1219">
        <v>0</v>
      </c>
      <c r="G1219">
        <v>0</v>
      </c>
      <c r="H1219">
        <v>0</v>
      </c>
      <c r="I1219">
        <v>0</v>
      </c>
      <c r="J1219">
        <v>0</v>
      </c>
      <c r="M1219" t="str">
        <f t="shared" ref="M1219:M1282" si="39">_xlfn.TEXTJOIN("",FALSE,B1219,D1219)</f>
        <v>2018Truck tyres</v>
      </c>
    </row>
    <row r="1220" spans="1:13" x14ac:dyDescent="0.25">
      <c r="A1220" t="s">
        <v>67</v>
      </c>
      <c r="B1220" t="str">
        <f t="shared" si="38"/>
        <v>2019</v>
      </c>
      <c r="C1220" t="s">
        <v>11</v>
      </c>
      <c r="D1220" t="s">
        <v>12</v>
      </c>
      <c r="E1220" t="s">
        <v>13</v>
      </c>
      <c r="F1220">
        <v>761</v>
      </c>
      <c r="G1220">
        <v>0</v>
      </c>
      <c r="H1220">
        <v>0</v>
      </c>
      <c r="I1220">
        <v>0</v>
      </c>
      <c r="J1220">
        <v>3873.2506530000001</v>
      </c>
      <c r="K1220">
        <v>0.164212</v>
      </c>
      <c r="M1220" t="str">
        <f t="shared" si="39"/>
        <v>2019Asphalt</v>
      </c>
    </row>
    <row r="1221" spans="1:13" x14ac:dyDescent="0.25">
      <c r="A1221" t="s">
        <v>67</v>
      </c>
      <c r="B1221" t="str">
        <f t="shared" si="38"/>
        <v>2019</v>
      </c>
      <c r="C1221" t="s">
        <v>11</v>
      </c>
      <c r="D1221" t="s">
        <v>12</v>
      </c>
      <c r="E1221" t="s">
        <v>14</v>
      </c>
      <c r="F1221">
        <v>952496</v>
      </c>
      <c r="G1221">
        <v>0</v>
      </c>
      <c r="H1221">
        <v>0</v>
      </c>
      <c r="I1221">
        <v>0</v>
      </c>
      <c r="J1221">
        <v>1005.28932</v>
      </c>
      <c r="K1221">
        <v>0.99894499999999997</v>
      </c>
      <c r="M1221" t="str">
        <f t="shared" si="39"/>
        <v>2019Asphalt</v>
      </c>
    </row>
    <row r="1222" spans="1:13" x14ac:dyDescent="0.25">
      <c r="A1222" t="s">
        <v>67</v>
      </c>
      <c r="B1222" t="str">
        <f t="shared" si="38"/>
        <v>2019</v>
      </c>
      <c r="C1222" t="s">
        <v>11</v>
      </c>
      <c r="D1222" t="s">
        <v>12</v>
      </c>
      <c r="E1222" t="s">
        <v>15</v>
      </c>
      <c r="F1222">
        <v>25000</v>
      </c>
      <c r="G1222">
        <v>0</v>
      </c>
      <c r="H1222">
        <v>0</v>
      </c>
      <c r="I1222">
        <v>0</v>
      </c>
      <c r="J1222">
        <v>700.12611300000003</v>
      </c>
      <c r="K1222">
        <v>0.97275699999999998</v>
      </c>
      <c r="M1222" t="str">
        <f t="shared" si="39"/>
        <v>2019Asphalt</v>
      </c>
    </row>
    <row r="1223" spans="1:13" x14ac:dyDescent="0.25">
      <c r="A1223" t="s">
        <v>67</v>
      </c>
      <c r="B1223" t="str">
        <f t="shared" si="38"/>
        <v>2019</v>
      </c>
      <c r="C1223" t="s">
        <v>11</v>
      </c>
      <c r="D1223" t="s">
        <v>16</v>
      </c>
      <c r="E1223" t="s">
        <v>13</v>
      </c>
      <c r="F1223">
        <v>50</v>
      </c>
      <c r="G1223">
        <v>0</v>
      </c>
      <c r="H1223">
        <v>0</v>
      </c>
      <c r="I1223">
        <v>0</v>
      </c>
      <c r="J1223">
        <v>33169.909695000002</v>
      </c>
      <c r="K1223">
        <v>1.505E-3</v>
      </c>
      <c r="M1223" t="str">
        <f t="shared" si="39"/>
        <v>2019Bricks</v>
      </c>
    </row>
    <row r="1224" spans="1:13" x14ac:dyDescent="0.25">
      <c r="A1224" t="s">
        <v>67</v>
      </c>
      <c r="B1224" t="str">
        <f t="shared" si="38"/>
        <v>2019</v>
      </c>
      <c r="C1224" t="s">
        <v>11</v>
      </c>
      <c r="D1224" t="s">
        <v>16</v>
      </c>
      <c r="E1224" t="s">
        <v>14</v>
      </c>
      <c r="F1224">
        <v>804600</v>
      </c>
      <c r="G1224">
        <v>0</v>
      </c>
      <c r="H1224">
        <v>0</v>
      </c>
      <c r="I1224">
        <v>0</v>
      </c>
      <c r="J1224">
        <v>28420.442964999998</v>
      </c>
      <c r="K1224">
        <v>0.96588200000000002</v>
      </c>
      <c r="M1224" t="str">
        <f t="shared" si="39"/>
        <v>2019Bricks</v>
      </c>
    </row>
    <row r="1225" spans="1:13" x14ac:dyDescent="0.25">
      <c r="A1225" t="s">
        <v>67</v>
      </c>
      <c r="B1225" t="str">
        <f t="shared" si="38"/>
        <v>2019</v>
      </c>
      <c r="C1225" t="s">
        <v>11</v>
      </c>
      <c r="D1225" t="s">
        <v>16</v>
      </c>
      <c r="E1225" t="s">
        <v>15</v>
      </c>
      <c r="F1225">
        <v>0</v>
      </c>
      <c r="G1225">
        <v>0</v>
      </c>
      <c r="H1225">
        <v>0</v>
      </c>
      <c r="I1225">
        <v>0</v>
      </c>
      <c r="J1225">
        <v>45986.808463000001</v>
      </c>
      <c r="K1225">
        <v>0</v>
      </c>
      <c r="M1225" t="str">
        <f t="shared" si="39"/>
        <v>2019Bricks</v>
      </c>
    </row>
    <row r="1226" spans="1:13" x14ac:dyDescent="0.25">
      <c r="A1226" t="s">
        <v>67</v>
      </c>
      <c r="B1226" t="str">
        <f t="shared" si="38"/>
        <v>2019</v>
      </c>
      <c r="C1226" t="s">
        <v>11</v>
      </c>
      <c r="D1226" t="s">
        <v>17</v>
      </c>
      <c r="E1226" t="s">
        <v>13</v>
      </c>
      <c r="F1226">
        <v>53</v>
      </c>
      <c r="G1226">
        <v>0</v>
      </c>
      <c r="H1226">
        <v>0</v>
      </c>
      <c r="I1226">
        <v>0</v>
      </c>
      <c r="J1226">
        <v>39192.736777999999</v>
      </c>
      <c r="K1226">
        <v>1.3500000000000001E-3</v>
      </c>
      <c r="M1226" t="str">
        <f t="shared" si="39"/>
        <v>2019Concrete</v>
      </c>
    </row>
    <row r="1227" spans="1:13" x14ac:dyDescent="0.25">
      <c r="A1227" t="s">
        <v>67</v>
      </c>
      <c r="B1227" t="str">
        <f t="shared" si="38"/>
        <v>2019</v>
      </c>
      <c r="C1227" t="s">
        <v>11</v>
      </c>
      <c r="D1227" t="s">
        <v>17</v>
      </c>
      <c r="E1227" t="s">
        <v>14</v>
      </c>
      <c r="F1227">
        <v>2710407</v>
      </c>
      <c r="G1227">
        <v>0</v>
      </c>
      <c r="H1227">
        <v>0</v>
      </c>
      <c r="I1227">
        <v>0</v>
      </c>
      <c r="J1227">
        <v>25852.668349</v>
      </c>
      <c r="K1227">
        <v>0.99055099999999996</v>
      </c>
      <c r="M1227" t="str">
        <f t="shared" si="39"/>
        <v>2019Concrete</v>
      </c>
    </row>
    <row r="1228" spans="1:13" x14ac:dyDescent="0.25">
      <c r="A1228" t="s">
        <v>67</v>
      </c>
      <c r="B1228" t="str">
        <f t="shared" si="38"/>
        <v>2019</v>
      </c>
      <c r="C1228" t="s">
        <v>11</v>
      </c>
      <c r="D1228" t="s">
        <v>17</v>
      </c>
      <c r="E1228" t="s">
        <v>15</v>
      </c>
      <c r="F1228">
        <v>0</v>
      </c>
      <c r="G1228">
        <v>0</v>
      </c>
      <c r="H1228">
        <v>0</v>
      </c>
      <c r="I1228">
        <v>0</v>
      </c>
      <c r="J1228">
        <v>373.36481800000001</v>
      </c>
      <c r="K1228">
        <v>0</v>
      </c>
      <c r="M1228" t="str">
        <f t="shared" si="39"/>
        <v>2019Concrete</v>
      </c>
    </row>
    <row r="1229" spans="1:13" x14ac:dyDescent="0.25">
      <c r="A1229" t="s">
        <v>67</v>
      </c>
      <c r="B1229" t="str">
        <f t="shared" si="38"/>
        <v>2019</v>
      </c>
      <c r="C1229" t="s">
        <v>11</v>
      </c>
      <c r="D1229" t="s">
        <v>18</v>
      </c>
      <c r="E1229" t="s">
        <v>13</v>
      </c>
      <c r="F1229">
        <v>30319</v>
      </c>
      <c r="G1229">
        <v>0</v>
      </c>
      <c r="H1229">
        <v>0</v>
      </c>
      <c r="I1229">
        <v>0</v>
      </c>
      <c r="J1229">
        <v>27359.098018000001</v>
      </c>
      <c r="K1229">
        <v>0.52565799999999996</v>
      </c>
      <c r="M1229" t="str">
        <f t="shared" si="39"/>
        <v>2019Plaster</v>
      </c>
    </row>
    <row r="1230" spans="1:13" x14ac:dyDescent="0.25">
      <c r="A1230" t="s">
        <v>67</v>
      </c>
      <c r="B1230" t="str">
        <f t="shared" si="38"/>
        <v>2019</v>
      </c>
      <c r="C1230" t="s">
        <v>11</v>
      </c>
      <c r="D1230" t="s">
        <v>18</v>
      </c>
      <c r="E1230" t="s">
        <v>14</v>
      </c>
      <c r="F1230">
        <v>0</v>
      </c>
      <c r="G1230">
        <v>0</v>
      </c>
      <c r="H1230">
        <v>0</v>
      </c>
      <c r="I1230">
        <v>0</v>
      </c>
      <c r="J1230">
        <v>15366.69916</v>
      </c>
      <c r="K1230">
        <v>0</v>
      </c>
      <c r="M1230" t="str">
        <f t="shared" si="39"/>
        <v>2019Plaster</v>
      </c>
    </row>
    <row r="1231" spans="1:13" x14ac:dyDescent="0.25">
      <c r="A1231" t="s">
        <v>67</v>
      </c>
      <c r="B1231" t="str">
        <f t="shared" si="38"/>
        <v>2019</v>
      </c>
      <c r="C1231" t="s">
        <v>11</v>
      </c>
      <c r="D1231" t="s">
        <v>18</v>
      </c>
      <c r="E1231" t="s">
        <v>15</v>
      </c>
      <c r="F1231">
        <v>0</v>
      </c>
      <c r="G1231">
        <v>0</v>
      </c>
      <c r="H1231">
        <v>0</v>
      </c>
      <c r="I1231">
        <v>0</v>
      </c>
      <c r="J1231">
        <v>4146.9527420000004</v>
      </c>
      <c r="K1231">
        <v>0</v>
      </c>
      <c r="M1231" t="str">
        <f t="shared" si="39"/>
        <v>2019Plaster</v>
      </c>
    </row>
    <row r="1232" spans="1:13" x14ac:dyDescent="0.25">
      <c r="A1232" t="s">
        <v>67</v>
      </c>
      <c r="B1232" t="str">
        <f t="shared" si="38"/>
        <v>2019</v>
      </c>
      <c r="C1232" t="s">
        <v>11</v>
      </c>
      <c r="D1232" t="s">
        <v>45</v>
      </c>
      <c r="E1232" t="s">
        <v>13</v>
      </c>
      <c r="F1232">
        <v>4223</v>
      </c>
      <c r="G1232">
        <v>0</v>
      </c>
      <c r="H1232">
        <v>0</v>
      </c>
      <c r="I1232">
        <v>0</v>
      </c>
      <c r="J1232">
        <v>17306.475353999998</v>
      </c>
      <c r="K1232">
        <v>0.19614899999999999</v>
      </c>
      <c r="M1232" t="str">
        <f t="shared" si="39"/>
        <v>2019Rubble</v>
      </c>
    </row>
    <row r="1233" spans="1:13" x14ac:dyDescent="0.25">
      <c r="A1233" t="s">
        <v>67</v>
      </c>
      <c r="B1233" t="str">
        <f t="shared" si="38"/>
        <v>2019</v>
      </c>
      <c r="C1233" t="s">
        <v>11</v>
      </c>
      <c r="D1233" t="s">
        <v>45</v>
      </c>
      <c r="E1233" t="s">
        <v>14</v>
      </c>
      <c r="F1233">
        <v>487083</v>
      </c>
      <c r="G1233">
        <v>0</v>
      </c>
      <c r="H1233">
        <v>0</v>
      </c>
      <c r="I1233">
        <v>0</v>
      </c>
      <c r="J1233">
        <v>9782.1295590000009</v>
      </c>
      <c r="K1233">
        <v>0.98031199999999996</v>
      </c>
      <c r="M1233" t="str">
        <f t="shared" si="39"/>
        <v>2019Rubble</v>
      </c>
    </row>
    <row r="1234" spans="1:13" x14ac:dyDescent="0.25">
      <c r="A1234" t="s">
        <v>67</v>
      </c>
      <c r="B1234" t="str">
        <f t="shared" si="38"/>
        <v>2019</v>
      </c>
      <c r="C1234" t="s">
        <v>11</v>
      </c>
      <c r="D1234" t="s">
        <v>45</v>
      </c>
      <c r="E1234" t="s">
        <v>15</v>
      </c>
      <c r="F1234">
        <v>0</v>
      </c>
      <c r="G1234">
        <v>0</v>
      </c>
      <c r="H1234">
        <v>0</v>
      </c>
      <c r="I1234">
        <v>0</v>
      </c>
      <c r="J1234">
        <v>2801.228204</v>
      </c>
      <c r="K1234">
        <v>0</v>
      </c>
      <c r="M1234" t="str">
        <f t="shared" si="39"/>
        <v>2019Rubble</v>
      </c>
    </row>
    <row r="1235" spans="1:13" x14ac:dyDescent="0.25">
      <c r="A1235" t="s">
        <v>67</v>
      </c>
      <c r="B1235" t="str">
        <f t="shared" si="38"/>
        <v>2019</v>
      </c>
      <c r="C1235" t="s">
        <v>11</v>
      </c>
      <c r="D1235" t="s">
        <v>19</v>
      </c>
      <c r="E1235" t="s">
        <v>13</v>
      </c>
      <c r="F1235">
        <v>18852</v>
      </c>
      <c r="G1235">
        <v>0</v>
      </c>
      <c r="H1235">
        <v>0</v>
      </c>
      <c r="I1235">
        <v>0</v>
      </c>
      <c r="J1235">
        <v>131631.73910000001</v>
      </c>
      <c r="K1235">
        <v>0.125275</v>
      </c>
      <c r="M1235" t="str">
        <f t="shared" si="39"/>
        <v>2019Soil and natural materials</v>
      </c>
    </row>
    <row r="1236" spans="1:13" x14ac:dyDescent="0.25">
      <c r="A1236" t="s">
        <v>67</v>
      </c>
      <c r="B1236" t="str">
        <f t="shared" si="38"/>
        <v>2019</v>
      </c>
      <c r="C1236" t="s">
        <v>11</v>
      </c>
      <c r="D1236" t="s">
        <v>19</v>
      </c>
      <c r="E1236" t="s">
        <v>14</v>
      </c>
      <c r="F1236">
        <v>1256524</v>
      </c>
      <c r="G1236">
        <v>0</v>
      </c>
      <c r="H1236">
        <v>0</v>
      </c>
      <c r="I1236">
        <v>0</v>
      </c>
      <c r="J1236">
        <v>728821.32137899997</v>
      </c>
      <c r="K1236">
        <v>0.63289899999999999</v>
      </c>
      <c r="M1236" t="str">
        <f t="shared" si="39"/>
        <v>2019Soil and natural materials</v>
      </c>
    </row>
    <row r="1237" spans="1:13" x14ac:dyDescent="0.25">
      <c r="A1237" t="s">
        <v>67</v>
      </c>
      <c r="B1237" t="str">
        <f t="shared" si="38"/>
        <v>2019</v>
      </c>
      <c r="C1237" t="s">
        <v>11</v>
      </c>
      <c r="D1237" t="s">
        <v>19</v>
      </c>
      <c r="E1237" t="s">
        <v>15</v>
      </c>
      <c r="F1237">
        <v>25000</v>
      </c>
      <c r="G1237">
        <v>0</v>
      </c>
      <c r="H1237">
        <v>0</v>
      </c>
      <c r="I1237">
        <v>0</v>
      </c>
      <c r="J1237">
        <v>14597.095687999999</v>
      </c>
      <c r="K1237">
        <v>0.631359</v>
      </c>
      <c r="M1237" t="str">
        <f t="shared" si="39"/>
        <v>2019Soil and natural materials</v>
      </c>
    </row>
    <row r="1238" spans="1:13" x14ac:dyDescent="0.25">
      <c r="A1238" t="s">
        <v>67</v>
      </c>
      <c r="B1238" t="str">
        <f t="shared" si="38"/>
        <v>2019</v>
      </c>
      <c r="C1238" t="s">
        <v>20</v>
      </c>
      <c r="D1238" t="s">
        <v>21</v>
      </c>
      <c r="E1238" t="s">
        <v>13</v>
      </c>
      <c r="F1238">
        <v>12400</v>
      </c>
      <c r="G1238">
        <v>0</v>
      </c>
      <c r="H1238">
        <v>0</v>
      </c>
      <c r="I1238">
        <v>518.13912600000003</v>
      </c>
      <c r="J1238">
        <v>34538.016931999999</v>
      </c>
      <c r="K1238">
        <v>0.27221200000000001</v>
      </c>
      <c r="M1238" t="str">
        <f t="shared" si="39"/>
        <v>2019Container glass</v>
      </c>
    </row>
    <row r="1239" spans="1:13" x14ac:dyDescent="0.25">
      <c r="A1239" t="s">
        <v>67</v>
      </c>
      <c r="B1239" t="str">
        <f t="shared" si="38"/>
        <v>2019</v>
      </c>
      <c r="C1239" t="s">
        <v>20</v>
      </c>
      <c r="D1239" t="s">
        <v>21</v>
      </c>
      <c r="E1239" t="s">
        <v>14</v>
      </c>
      <c r="F1239">
        <v>0</v>
      </c>
      <c r="G1239">
        <v>0</v>
      </c>
      <c r="H1239">
        <v>0</v>
      </c>
      <c r="I1239">
        <v>19.653414999999999</v>
      </c>
      <c r="J1239">
        <v>676.00851599999999</v>
      </c>
      <c r="K1239">
        <v>2.8250999999999998E-2</v>
      </c>
      <c r="M1239" t="str">
        <f t="shared" si="39"/>
        <v>2019Container glass</v>
      </c>
    </row>
    <row r="1240" spans="1:13" x14ac:dyDescent="0.25">
      <c r="A1240" t="s">
        <v>67</v>
      </c>
      <c r="B1240" t="str">
        <f t="shared" si="38"/>
        <v>2019</v>
      </c>
      <c r="C1240" t="s">
        <v>20</v>
      </c>
      <c r="D1240" t="s">
        <v>21</v>
      </c>
      <c r="E1240" t="s">
        <v>15</v>
      </c>
      <c r="F1240">
        <v>163268</v>
      </c>
      <c r="G1240">
        <v>0</v>
      </c>
      <c r="H1240">
        <v>0</v>
      </c>
      <c r="I1240">
        <v>13845.811109</v>
      </c>
      <c r="J1240">
        <v>36702.272375</v>
      </c>
      <c r="K1240">
        <v>0.82834600000000003</v>
      </c>
      <c r="M1240" t="str">
        <f t="shared" si="39"/>
        <v>2019Container glass</v>
      </c>
    </row>
    <row r="1241" spans="1:13" x14ac:dyDescent="0.25">
      <c r="A1241" t="s">
        <v>67</v>
      </c>
      <c r="B1241" t="str">
        <f t="shared" si="38"/>
        <v>2019</v>
      </c>
      <c r="C1241" t="s">
        <v>20</v>
      </c>
      <c r="D1241" t="s">
        <v>22</v>
      </c>
      <c r="E1241" t="s">
        <v>13</v>
      </c>
      <c r="F1241">
        <v>3700</v>
      </c>
      <c r="G1241">
        <v>0</v>
      </c>
      <c r="H1241">
        <v>0</v>
      </c>
      <c r="I1241">
        <v>0</v>
      </c>
      <c r="J1241">
        <v>16951.169149000001</v>
      </c>
      <c r="K1241">
        <v>0.17916599999999999</v>
      </c>
      <c r="M1241" t="str">
        <f t="shared" si="39"/>
        <v>2019Other glass</v>
      </c>
    </row>
    <row r="1242" spans="1:13" x14ac:dyDescent="0.25">
      <c r="A1242" t="s">
        <v>67</v>
      </c>
      <c r="B1242" t="str">
        <f t="shared" si="38"/>
        <v>2019</v>
      </c>
      <c r="C1242" t="s">
        <v>20</v>
      </c>
      <c r="D1242" t="s">
        <v>22</v>
      </c>
      <c r="E1242" t="s">
        <v>14</v>
      </c>
      <c r="F1242">
        <v>900</v>
      </c>
      <c r="G1242">
        <v>0</v>
      </c>
      <c r="H1242">
        <v>0</v>
      </c>
      <c r="I1242">
        <v>0</v>
      </c>
      <c r="J1242">
        <v>3298.1311679999999</v>
      </c>
      <c r="K1242">
        <v>0.21438099999999999</v>
      </c>
      <c r="M1242" t="str">
        <f t="shared" si="39"/>
        <v>2019Other glass</v>
      </c>
    </row>
    <row r="1243" spans="1:13" x14ac:dyDescent="0.25">
      <c r="A1243" t="s">
        <v>67</v>
      </c>
      <c r="B1243" t="str">
        <f t="shared" si="38"/>
        <v>2019</v>
      </c>
      <c r="C1243" t="s">
        <v>20</v>
      </c>
      <c r="D1243" t="s">
        <v>22</v>
      </c>
      <c r="E1243" t="s">
        <v>15</v>
      </c>
      <c r="F1243">
        <v>0</v>
      </c>
      <c r="G1243">
        <v>0</v>
      </c>
      <c r="H1243">
        <v>0</v>
      </c>
      <c r="I1243">
        <v>0</v>
      </c>
      <c r="J1243">
        <v>36343.863354000001</v>
      </c>
      <c r="K1243">
        <v>0</v>
      </c>
      <c r="M1243" t="str">
        <f t="shared" si="39"/>
        <v>2019Other glass</v>
      </c>
    </row>
    <row r="1244" spans="1:13" x14ac:dyDescent="0.25">
      <c r="A1244" t="s">
        <v>67</v>
      </c>
      <c r="B1244" t="str">
        <f t="shared" si="38"/>
        <v>2019</v>
      </c>
      <c r="C1244" t="s">
        <v>23</v>
      </c>
      <c r="D1244" t="s">
        <v>24</v>
      </c>
      <c r="E1244" t="s">
        <v>13</v>
      </c>
      <c r="F1244">
        <v>24354</v>
      </c>
      <c r="G1244">
        <v>0</v>
      </c>
      <c r="H1244">
        <v>0</v>
      </c>
      <c r="I1244">
        <v>50954.521722999998</v>
      </c>
      <c r="J1244">
        <v>21440.006732999998</v>
      </c>
      <c r="K1244">
        <v>0.77839400000000003</v>
      </c>
      <c r="M1244" t="str">
        <f t="shared" si="39"/>
        <v>2019Aluminium</v>
      </c>
    </row>
    <row r="1245" spans="1:13" x14ac:dyDescent="0.25">
      <c r="A1245" t="s">
        <v>67</v>
      </c>
      <c r="B1245" t="str">
        <f t="shared" si="38"/>
        <v>2019</v>
      </c>
      <c r="C1245" t="s">
        <v>23</v>
      </c>
      <c r="D1245" t="s">
        <v>24</v>
      </c>
      <c r="E1245" t="s">
        <v>14</v>
      </c>
      <c r="F1245">
        <v>338</v>
      </c>
      <c r="G1245">
        <v>0</v>
      </c>
      <c r="H1245">
        <v>0</v>
      </c>
      <c r="I1245">
        <v>6347.5697250000003</v>
      </c>
      <c r="J1245">
        <v>3896.1030099999998</v>
      </c>
      <c r="K1245">
        <v>0.63180599999999998</v>
      </c>
      <c r="M1245" t="str">
        <f t="shared" si="39"/>
        <v>2019Aluminium</v>
      </c>
    </row>
    <row r="1246" spans="1:13" x14ac:dyDescent="0.25">
      <c r="A1246" t="s">
        <v>67</v>
      </c>
      <c r="B1246" t="str">
        <f t="shared" si="38"/>
        <v>2019</v>
      </c>
      <c r="C1246" t="s">
        <v>23</v>
      </c>
      <c r="D1246" t="s">
        <v>24</v>
      </c>
      <c r="E1246" t="s">
        <v>15</v>
      </c>
      <c r="F1246">
        <v>0</v>
      </c>
      <c r="G1246">
        <v>0</v>
      </c>
      <c r="H1246">
        <v>0</v>
      </c>
      <c r="I1246">
        <v>21278.552082999999</v>
      </c>
      <c r="J1246">
        <v>19813.253315000002</v>
      </c>
      <c r="K1246">
        <v>0.51782899999999998</v>
      </c>
      <c r="M1246" t="str">
        <f t="shared" si="39"/>
        <v>2019Aluminium</v>
      </c>
    </row>
    <row r="1247" spans="1:13" x14ac:dyDescent="0.25">
      <c r="A1247" t="s">
        <v>67</v>
      </c>
      <c r="B1247" t="str">
        <f t="shared" si="38"/>
        <v>2019</v>
      </c>
      <c r="C1247" t="s">
        <v>23</v>
      </c>
      <c r="D1247" t="s">
        <v>25</v>
      </c>
      <c r="E1247" t="s">
        <v>13</v>
      </c>
      <c r="F1247">
        <v>452401</v>
      </c>
      <c r="G1247">
        <v>0</v>
      </c>
      <c r="H1247">
        <v>0</v>
      </c>
      <c r="I1247">
        <v>210133.26268700001</v>
      </c>
      <c r="J1247">
        <v>69684.769098999997</v>
      </c>
      <c r="K1247">
        <v>0.90483000000000002</v>
      </c>
      <c r="M1247" t="str">
        <f t="shared" si="39"/>
        <v>2019Ferrous</v>
      </c>
    </row>
    <row r="1248" spans="1:13" x14ac:dyDescent="0.25">
      <c r="A1248" t="s">
        <v>67</v>
      </c>
      <c r="B1248" t="str">
        <f t="shared" si="38"/>
        <v>2019</v>
      </c>
      <c r="C1248" t="s">
        <v>23</v>
      </c>
      <c r="D1248" t="s">
        <v>25</v>
      </c>
      <c r="E1248" t="s">
        <v>14</v>
      </c>
      <c r="F1248">
        <v>101379</v>
      </c>
      <c r="G1248">
        <v>0</v>
      </c>
      <c r="H1248">
        <v>0</v>
      </c>
      <c r="I1248">
        <v>43427.790983999999</v>
      </c>
      <c r="J1248">
        <v>16683.641241000001</v>
      </c>
      <c r="K1248">
        <v>0.89668899999999996</v>
      </c>
      <c r="M1248" t="str">
        <f t="shared" si="39"/>
        <v>2019Ferrous</v>
      </c>
    </row>
    <row r="1249" spans="1:13" x14ac:dyDescent="0.25">
      <c r="A1249" t="s">
        <v>67</v>
      </c>
      <c r="B1249" t="str">
        <f t="shared" si="38"/>
        <v>2019</v>
      </c>
      <c r="C1249" t="s">
        <v>23</v>
      </c>
      <c r="D1249" t="s">
        <v>25</v>
      </c>
      <c r="E1249" t="s">
        <v>15</v>
      </c>
      <c r="F1249">
        <v>200758</v>
      </c>
      <c r="G1249">
        <v>0</v>
      </c>
      <c r="H1249">
        <v>0</v>
      </c>
      <c r="I1249">
        <v>134705.299669</v>
      </c>
      <c r="J1249">
        <v>33282.265459000002</v>
      </c>
      <c r="K1249">
        <v>0.90974100000000002</v>
      </c>
      <c r="M1249" t="str">
        <f t="shared" si="39"/>
        <v>2019Ferrous</v>
      </c>
    </row>
    <row r="1250" spans="1:13" x14ac:dyDescent="0.25">
      <c r="A1250" t="s">
        <v>67</v>
      </c>
      <c r="B1250" t="str">
        <f t="shared" si="38"/>
        <v>2019</v>
      </c>
      <c r="C1250" t="s">
        <v>23</v>
      </c>
      <c r="D1250" t="s">
        <v>26</v>
      </c>
      <c r="E1250" t="s">
        <v>13</v>
      </c>
      <c r="F1250">
        <v>175749</v>
      </c>
      <c r="G1250">
        <v>0</v>
      </c>
      <c r="H1250">
        <v>0</v>
      </c>
      <c r="I1250">
        <v>16377.205502000001</v>
      </c>
      <c r="J1250">
        <v>0</v>
      </c>
      <c r="K1250">
        <v>1</v>
      </c>
      <c r="M1250" t="str">
        <f t="shared" si="39"/>
        <v>2019Other metals</v>
      </c>
    </row>
    <row r="1251" spans="1:13" x14ac:dyDescent="0.25">
      <c r="A1251" t="s">
        <v>67</v>
      </c>
      <c r="B1251" t="str">
        <f t="shared" si="38"/>
        <v>2019</v>
      </c>
      <c r="C1251" t="s">
        <v>23</v>
      </c>
      <c r="D1251" t="s">
        <v>26</v>
      </c>
      <c r="E1251" t="s">
        <v>14</v>
      </c>
      <c r="F1251">
        <v>16452</v>
      </c>
      <c r="G1251">
        <v>0</v>
      </c>
      <c r="H1251">
        <v>0</v>
      </c>
      <c r="I1251">
        <v>1226.37907</v>
      </c>
      <c r="J1251">
        <v>0</v>
      </c>
      <c r="K1251">
        <v>1</v>
      </c>
      <c r="M1251" t="str">
        <f t="shared" si="39"/>
        <v>2019Other metals</v>
      </c>
    </row>
    <row r="1252" spans="1:13" x14ac:dyDescent="0.25">
      <c r="A1252" t="s">
        <v>67</v>
      </c>
      <c r="B1252" t="str">
        <f t="shared" si="38"/>
        <v>2019</v>
      </c>
      <c r="C1252" t="s">
        <v>23</v>
      </c>
      <c r="D1252" t="s">
        <v>26</v>
      </c>
      <c r="E1252" t="s">
        <v>15</v>
      </c>
      <c r="F1252">
        <v>14386</v>
      </c>
      <c r="G1252">
        <v>0</v>
      </c>
      <c r="H1252">
        <v>0</v>
      </c>
      <c r="I1252">
        <v>2528.955438</v>
      </c>
      <c r="J1252">
        <v>0</v>
      </c>
      <c r="K1252">
        <v>1</v>
      </c>
      <c r="M1252" t="str">
        <f t="shared" si="39"/>
        <v>2019Other metals</v>
      </c>
    </row>
    <row r="1253" spans="1:13" x14ac:dyDescent="0.25">
      <c r="A1253" t="s">
        <v>67</v>
      </c>
      <c r="B1253" t="str">
        <f t="shared" si="38"/>
        <v>2019</v>
      </c>
      <c r="C1253" t="s">
        <v>27</v>
      </c>
      <c r="D1253" t="s">
        <v>28</v>
      </c>
      <c r="E1253" t="s">
        <v>13</v>
      </c>
      <c r="F1253">
        <v>18729.490000000002</v>
      </c>
      <c r="G1253">
        <v>0</v>
      </c>
      <c r="H1253">
        <v>0</v>
      </c>
      <c r="I1253">
        <v>6846.0042819999999</v>
      </c>
      <c r="J1253">
        <v>304300.01685499999</v>
      </c>
      <c r="K1253">
        <v>7.7530000000000002E-2</v>
      </c>
      <c r="M1253" t="str">
        <f t="shared" si="39"/>
        <v>2019Food organics</v>
      </c>
    </row>
    <row r="1254" spans="1:13" x14ac:dyDescent="0.25">
      <c r="A1254" t="s">
        <v>67</v>
      </c>
      <c r="B1254" t="str">
        <f t="shared" si="38"/>
        <v>2019</v>
      </c>
      <c r="C1254" t="s">
        <v>27</v>
      </c>
      <c r="D1254" t="s">
        <v>28</v>
      </c>
      <c r="E1254" t="s">
        <v>14</v>
      </c>
      <c r="F1254">
        <v>0</v>
      </c>
      <c r="G1254">
        <v>0</v>
      </c>
      <c r="H1254">
        <v>0</v>
      </c>
      <c r="I1254">
        <v>106.858107</v>
      </c>
      <c r="J1254">
        <v>3009.1152980000002</v>
      </c>
      <c r="K1254">
        <v>3.4292999999999997E-2</v>
      </c>
      <c r="M1254" t="str">
        <f t="shared" si="39"/>
        <v>2019Food organics</v>
      </c>
    </row>
    <row r="1255" spans="1:13" x14ac:dyDescent="0.25">
      <c r="A1255" t="s">
        <v>67</v>
      </c>
      <c r="B1255" t="str">
        <f t="shared" si="38"/>
        <v>2019</v>
      </c>
      <c r="C1255" t="s">
        <v>27</v>
      </c>
      <c r="D1255" t="s">
        <v>28</v>
      </c>
      <c r="E1255" t="s">
        <v>15</v>
      </c>
      <c r="F1255">
        <v>39794.83</v>
      </c>
      <c r="G1255">
        <v>0</v>
      </c>
      <c r="H1255">
        <v>0</v>
      </c>
      <c r="I1255">
        <v>6727.2503210000004</v>
      </c>
      <c r="J1255">
        <v>602105.61170600005</v>
      </c>
      <c r="K1255">
        <v>7.1722999999999995E-2</v>
      </c>
      <c r="M1255" t="str">
        <f t="shared" si="39"/>
        <v>2019Food organics</v>
      </c>
    </row>
    <row r="1256" spans="1:13" x14ac:dyDescent="0.25">
      <c r="A1256" t="s">
        <v>67</v>
      </c>
      <c r="B1256" t="str">
        <f t="shared" si="38"/>
        <v>2019</v>
      </c>
      <c r="C1256" t="s">
        <v>27</v>
      </c>
      <c r="D1256" t="s">
        <v>29</v>
      </c>
      <c r="E1256" t="s">
        <v>13</v>
      </c>
      <c r="F1256">
        <v>32518.51</v>
      </c>
      <c r="G1256">
        <v>0</v>
      </c>
      <c r="H1256">
        <v>0</v>
      </c>
      <c r="I1256">
        <v>0</v>
      </c>
      <c r="J1256">
        <v>76698.876082999996</v>
      </c>
      <c r="K1256">
        <v>0.29774099999999998</v>
      </c>
      <c r="M1256" t="str">
        <f t="shared" si="39"/>
        <v>2019Garden organics</v>
      </c>
    </row>
    <row r="1257" spans="1:13" x14ac:dyDescent="0.25">
      <c r="A1257" t="s">
        <v>67</v>
      </c>
      <c r="B1257" t="str">
        <f t="shared" si="38"/>
        <v>2019</v>
      </c>
      <c r="C1257" t="s">
        <v>27</v>
      </c>
      <c r="D1257" t="s">
        <v>29</v>
      </c>
      <c r="E1257" t="s">
        <v>14</v>
      </c>
      <c r="F1257">
        <v>17840</v>
      </c>
      <c r="G1257">
        <v>0</v>
      </c>
      <c r="H1257">
        <v>0</v>
      </c>
      <c r="I1257">
        <v>0</v>
      </c>
      <c r="J1257">
        <v>21691.295257000002</v>
      </c>
      <c r="K1257">
        <v>0.45128800000000002</v>
      </c>
      <c r="M1257" t="str">
        <f t="shared" si="39"/>
        <v>2019Garden organics</v>
      </c>
    </row>
    <row r="1258" spans="1:13" x14ac:dyDescent="0.25">
      <c r="A1258" t="s">
        <v>67</v>
      </c>
      <c r="B1258" t="str">
        <f t="shared" si="38"/>
        <v>2019</v>
      </c>
      <c r="C1258" t="s">
        <v>27</v>
      </c>
      <c r="D1258" t="s">
        <v>29</v>
      </c>
      <c r="E1258" t="s">
        <v>15</v>
      </c>
      <c r="F1258">
        <v>416193.17</v>
      </c>
      <c r="G1258">
        <v>0</v>
      </c>
      <c r="H1258">
        <v>0</v>
      </c>
      <c r="I1258">
        <v>0</v>
      </c>
      <c r="J1258">
        <v>95407.893744999994</v>
      </c>
      <c r="K1258">
        <v>0.81351099999999998</v>
      </c>
      <c r="M1258" t="str">
        <f t="shared" si="39"/>
        <v>2019Garden organics</v>
      </c>
    </row>
    <row r="1259" spans="1:13" x14ac:dyDescent="0.25">
      <c r="A1259" t="s">
        <v>67</v>
      </c>
      <c r="B1259" t="str">
        <f t="shared" si="38"/>
        <v>2019</v>
      </c>
      <c r="C1259" t="s">
        <v>27</v>
      </c>
      <c r="D1259" t="s">
        <v>30</v>
      </c>
      <c r="E1259" t="s">
        <v>13</v>
      </c>
      <c r="F1259">
        <v>133507</v>
      </c>
      <c r="G1259">
        <v>0</v>
      </c>
      <c r="H1259">
        <v>0</v>
      </c>
      <c r="I1259">
        <v>0</v>
      </c>
      <c r="J1259">
        <v>37861.062249000002</v>
      </c>
      <c r="K1259">
        <v>0.77906500000000001</v>
      </c>
      <c r="M1259" t="str">
        <f t="shared" si="39"/>
        <v>2019Other organics</v>
      </c>
    </row>
    <row r="1260" spans="1:13" x14ac:dyDescent="0.25">
      <c r="A1260" t="s">
        <v>67</v>
      </c>
      <c r="B1260" t="str">
        <f t="shared" si="38"/>
        <v>2019</v>
      </c>
      <c r="C1260" t="s">
        <v>27</v>
      </c>
      <c r="D1260" t="s">
        <v>30</v>
      </c>
      <c r="E1260" t="s">
        <v>14</v>
      </c>
      <c r="F1260">
        <v>0</v>
      </c>
      <c r="G1260">
        <v>0</v>
      </c>
      <c r="H1260">
        <v>0</v>
      </c>
      <c r="I1260">
        <v>0</v>
      </c>
      <c r="J1260">
        <v>526.80558699999995</v>
      </c>
      <c r="K1260">
        <v>0</v>
      </c>
      <c r="M1260" t="str">
        <f t="shared" si="39"/>
        <v>2019Other organics</v>
      </c>
    </row>
    <row r="1261" spans="1:13" x14ac:dyDescent="0.25">
      <c r="A1261" t="s">
        <v>67</v>
      </c>
      <c r="B1261" t="str">
        <f t="shared" si="38"/>
        <v>2019</v>
      </c>
      <c r="C1261" t="s">
        <v>27</v>
      </c>
      <c r="D1261" t="s">
        <v>30</v>
      </c>
      <c r="E1261" t="s">
        <v>15</v>
      </c>
      <c r="F1261">
        <v>25539</v>
      </c>
      <c r="G1261">
        <v>0</v>
      </c>
      <c r="H1261">
        <v>0</v>
      </c>
      <c r="I1261">
        <v>0</v>
      </c>
      <c r="J1261">
        <v>95164.427043999996</v>
      </c>
      <c r="K1261">
        <v>0.21158399999999999</v>
      </c>
      <c r="M1261" t="str">
        <f t="shared" si="39"/>
        <v>2019Other organics</v>
      </c>
    </row>
    <row r="1262" spans="1:13" x14ac:dyDescent="0.25">
      <c r="A1262" t="s">
        <v>67</v>
      </c>
      <c r="B1262" t="str">
        <f t="shared" si="38"/>
        <v>2019</v>
      </c>
      <c r="C1262" t="s">
        <v>27</v>
      </c>
      <c r="D1262" t="s">
        <v>31</v>
      </c>
      <c r="E1262" t="s">
        <v>13</v>
      </c>
      <c r="F1262">
        <v>66774</v>
      </c>
      <c r="G1262">
        <v>0</v>
      </c>
      <c r="H1262">
        <v>0</v>
      </c>
      <c r="I1262">
        <v>1.1207100000000001</v>
      </c>
      <c r="J1262">
        <v>295771.11812399997</v>
      </c>
      <c r="K1262">
        <v>0.18418300000000001</v>
      </c>
      <c r="M1262" t="str">
        <f t="shared" si="39"/>
        <v>2019Wood /timber</v>
      </c>
    </row>
    <row r="1263" spans="1:13" x14ac:dyDescent="0.25">
      <c r="A1263" t="s">
        <v>67</v>
      </c>
      <c r="B1263" t="str">
        <f t="shared" si="38"/>
        <v>2019</v>
      </c>
      <c r="C1263" t="s">
        <v>27</v>
      </c>
      <c r="D1263" t="s">
        <v>31</v>
      </c>
      <c r="E1263" t="s">
        <v>14</v>
      </c>
      <c r="F1263">
        <v>126320</v>
      </c>
      <c r="G1263">
        <v>0</v>
      </c>
      <c r="H1263">
        <v>0</v>
      </c>
      <c r="I1263">
        <v>1.6296569999999999</v>
      </c>
      <c r="J1263">
        <v>118293.721536</v>
      </c>
      <c r="K1263">
        <v>0.51640900000000001</v>
      </c>
      <c r="M1263" t="str">
        <f t="shared" si="39"/>
        <v>2019Wood /timber</v>
      </c>
    </row>
    <row r="1264" spans="1:13" x14ac:dyDescent="0.25">
      <c r="A1264" t="s">
        <v>67</v>
      </c>
      <c r="B1264" t="str">
        <f t="shared" si="38"/>
        <v>2019</v>
      </c>
      <c r="C1264" t="s">
        <v>27</v>
      </c>
      <c r="D1264" t="s">
        <v>31</v>
      </c>
      <c r="E1264" t="s">
        <v>15</v>
      </c>
      <c r="F1264">
        <v>0</v>
      </c>
      <c r="G1264">
        <v>0</v>
      </c>
      <c r="H1264">
        <v>0</v>
      </c>
      <c r="I1264">
        <v>0.24963299999999999</v>
      </c>
      <c r="J1264">
        <v>26628.7435</v>
      </c>
      <c r="K1264">
        <v>9.0000000000000002E-6</v>
      </c>
      <c r="M1264" t="str">
        <f t="shared" si="39"/>
        <v>2019Wood /timber</v>
      </c>
    </row>
    <row r="1265" spans="1:13" x14ac:dyDescent="0.25">
      <c r="A1265" t="s">
        <v>67</v>
      </c>
      <c r="B1265" t="str">
        <f t="shared" si="38"/>
        <v>2019</v>
      </c>
      <c r="C1265" t="s">
        <v>32</v>
      </c>
      <c r="D1265" t="s">
        <v>33</v>
      </c>
      <c r="E1265" t="s">
        <v>13</v>
      </c>
      <c r="F1265">
        <v>553024</v>
      </c>
      <c r="G1265">
        <v>0</v>
      </c>
      <c r="H1265">
        <v>0</v>
      </c>
      <c r="I1265">
        <v>287040.49695</v>
      </c>
      <c r="J1265">
        <v>98650.668441999995</v>
      </c>
      <c r="K1265">
        <v>0.89490800000000004</v>
      </c>
      <c r="M1265" t="str">
        <f t="shared" si="39"/>
        <v>2019Cardboard</v>
      </c>
    </row>
    <row r="1266" spans="1:13" x14ac:dyDescent="0.25">
      <c r="A1266" t="s">
        <v>67</v>
      </c>
      <c r="B1266" t="str">
        <f t="shared" si="38"/>
        <v>2019</v>
      </c>
      <c r="C1266" t="s">
        <v>32</v>
      </c>
      <c r="D1266" t="s">
        <v>33</v>
      </c>
      <c r="E1266" t="s">
        <v>14</v>
      </c>
      <c r="F1266">
        <v>84</v>
      </c>
      <c r="G1266">
        <v>0</v>
      </c>
      <c r="H1266">
        <v>0</v>
      </c>
      <c r="I1266">
        <v>15946.694275</v>
      </c>
      <c r="J1266">
        <v>4331.6697969999996</v>
      </c>
      <c r="K1266">
        <v>0.78727000000000003</v>
      </c>
      <c r="M1266" t="str">
        <f t="shared" si="39"/>
        <v>2019Cardboard</v>
      </c>
    </row>
    <row r="1267" spans="1:13" x14ac:dyDescent="0.25">
      <c r="A1267" t="s">
        <v>67</v>
      </c>
      <c r="B1267" t="str">
        <f t="shared" si="38"/>
        <v>2019</v>
      </c>
      <c r="C1267" t="s">
        <v>32</v>
      </c>
      <c r="D1267" t="s">
        <v>33</v>
      </c>
      <c r="E1267" t="s">
        <v>15</v>
      </c>
      <c r="F1267">
        <v>0</v>
      </c>
      <c r="G1267">
        <v>0</v>
      </c>
      <c r="H1267">
        <v>0</v>
      </c>
      <c r="I1267">
        <v>15946.694275</v>
      </c>
      <c r="J1267">
        <v>34975.441911000002</v>
      </c>
      <c r="K1267">
        <v>0.31315799999999999</v>
      </c>
      <c r="M1267" t="str">
        <f t="shared" si="39"/>
        <v>2019Cardboard</v>
      </c>
    </row>
    <row r="1268" spans="1:13" x14ac:dyDescent="0.25">
      <c r="A1268" t="s">
        <v>67</v>
      </c>
      <c r="B1268" t="str">
        <f t="shared" si="38"/>
        <v>2019</v>
      </c>
      <c r="C1268" t="s">
        <v>32</v>
      </c>
      <c r="D1268" t="s">
        <v>46</v>
      </c>
      <c r="E1268" t="s">
        <v>13</v>
      </c>
      <c r="F1268">
        <v>0</v>
      </c>
      <c r="G1268">
        <v>0</v>
      </c>
      <c r="H1268">
        <v>0</v>
      </c>
      <c r="I1268">
        <v>0</v>
      </c>
      <c r="J1268">
        <v>35634.570340999999</v>
      </c>
      <c r="K1268">
        <v>0</v>
      </c>
      <c r="M1268" t="str">
        <f t="shared" si="39"/>
        <v>2019Liquidpaperboard</v>
      </c>
    </row>
    <row r="1269" spans="1:13" x14ac:dyDescent="0.25">
      <c r="A1269" t="s">
        <v>67</v>
      </c>
      <c r="B1269" t="str">
        <f t="shared" si="38"/>
        <v>2019</v>
      </c>
      <c r="C1269" t="s">
        <v>32</v>
      </c>
      <c r="D1269" t="s">
        <v>46</v>
      </c>
      <c r="E1269" t="s">
        <v>14</v>
      </c>
      <c r="F1269">
        <v>0</v>
      </c>
      <c r="G1269">
        <v>0</v>
      </c>
      <c r="H1269">
        <v>0</v>
      </c>
      <c r="I1269">
        <v>0</v>
      </c>
      <c r="J1269">
        <v>537.80933800000003</v>
      </c>
      <c r="K1269">
        <v>0</v>
      </c>
      <c r="M1269" t="str">
        <f t="shared" si="39"/>
        <v>2019Liquidpaperboard</v>
      </c>
    </row>
    <row r="1270" spans="1:13" x14ac:dyDescent="0.25">
      <c r="A1270" t="s">
        <v>67</v>
      </c>
      <c r="B1270" t="str">
        <f t="shared" si="38"/>
        <v>2019</v>
      </c>
      <c r="C1270" t="s">
        <v>32</v>
      </c>
      <c r="D1270" t="s">
        <v>46</v>
      </c>
      <c r="E1270" t="s">
        <v>15</v>
      </c>
      <c r="F1270">
        <v>0</v>
      </c>
      <c r="G1270">
        <v>0</v>
      </c>
      <c r="H1270">
        <v>0</v>
      </c>
      <c r="I1270">
        <v>0</v>
      </c>
      <c r="J1270">
        <v>26555.903620000001</v>
      </c>
      <c r="K1270">
        <v>0</v>
      </c>
      <c r="M1270" t="str">
        <f t="shared" si="39"/>
        <v>2019Liquidpaperboard</v>
      </c>
    </row>
    <row r="1271" spans="1:13" x14ac:dyDescent="0.25">
      <c r="A1271" t="s">
        <v>67</v>
      </c>
      <c r="B1271" t="str">
        <f t="shared" si="38"/>
        <v>2019</v>
      </c>
      <c r="C1271" t="s">
        <v>32</v>
      </c>
      <c r="D1271" t="s">
        <v>34</v>
      </c>
      <c r="E1271" t="s">
        <v>13</v>
      </c>
      <c r="F1271">
        <v>54171</v>
      </c>
      <c r="G1271">
        <v>0</v>
      </c>
      <c r="H1271">
        <v>0</v>
      </c>
      <c r="I1271">
        <v>8732.0414999999994</v>
      </c>
      <c r="J1271">
        <v>0</v>
      </c>
      <c r="K1271">
        <v>1</v>
      </c>
      <c r="M1271" t="str">
        <f t="shared" si="39"/>
        <v>2019Newsprint and magazines</v>
      </c>
    </row>
    <row r="1272" spans="1:13" x14ac:dyDescent="0.25">
      <c r="A1272" t="s">
        <v>67</v>
      </c>
      <c r="B1272" t="str">
        <f t="shared" si="38"/>
        <v>2019</v>
      </c>
      <c r="C1272" t="s">
        <v>32</v>
      </c>
      <c r="D1272" t="s">
        <v>34</v>
      </c>
      <c r="E1272" t="s">
        <v>14</v>
      </c>
      <c r="F1272">
        <v>0</v>
      </c>
      <c r="G1272">
        <v>0</v>
      </c>
      <c r="H1272">
        <v>0</v>
      </c>
      <c r="I1272">
        <v>623.71725000000004</v>
      </c>
      <c r="J1272">
        <v>0</v>
      </c>
      <c r="K1272">
        <v>1</v>
      </c>
      <c r="M1272" t="str">
        <f t="shared" si="39"/>
        <v>2019Newsprint and magazines</v>
      </c>
    </row>
    <row r="1273" spans="1:13" x14ac:dyDescent="0.25">
      <c r="A1273" t="s">
        <v>67</v>
      </c>
      <c r="B1273" t="str">
        <f t="shared" si="38"/>
        <v>2019</v>
      </c>
      <c r="C1273" t="s">
        <v>32</v>
      </c>
      <c r="D1273" t="s">
        <v>34</v>
      </c>
      <c r="E1273" t="s">
        <v>15</v>
      </c>
      <c r="F1273">
        <v>4000</v>
      </c>
      <c r="G1273">
        <v>0</v>
      </c>
      <c r="H1273">
        <v>0</v>
      </c>
      <c r="I1273">
        <v>3118.5862499999998</v>
      </c>
      <c r="J1273">
        <v>0</v>
      </c>
      <c r="K1273">
        <v>1</v>
      </c>
      <c r="M1273" t="str">
        <f t="shared" si="39"/>
        <v>2019Newsprint and magazines</v>
      </c>
    </row>
    <row r="1274" spans="1:13" x14ac:dyDescent="0.25">
      <c r="A1274" t="s">
        <v>67</v>
      </c>
      <c r="B1274" t="str">
        <f t="shared" si="38"/>
        <v>2019</v>
      </c>
      <c r="C1274" t="s">
        <v>32</v>
      </c>
      <c r="D1274" t="s">
        <v>35</v>
      </c>
      <c r="E1274" t="s">
        <v>13</v>
      </c>
      <c r="F1274">
        <v>40186</v>
      </c>
      <c r="G1274">
        <v>0</v>
      </c>
      <c r="H1274">
        <v>0</v>
      </c>
      <c r="I1274">
        <v>96686.731973999995</v>
      </c>
      <c r="J1274">
        <v>106380.355895</v>
      </c>
      <c r="K1274">
        <v>0.56267599999999995</v>
      </c>
      <c r="M1274" t="str">
        <f t="shared" si="39"/>
        <v>2019Other paper</v>
      </c>
    </row>
    <row r="1275" spans="1:13" x14ac:dyDescent="0.25">
      <c r="A1275" t="s">
        <v>67</v>
      </c>
      <c r="B1275" t="str">
        <f t="shared" si="38"/>
        <v>2019</v>
      </c>
      <c r="C1275" t="s">
        <v>32</v>
      </c>
      <c r="D1275" t="s">
        <v>35</v>
      </c>
      <c r="E1275" t="s">
        <v>14</v>
      </c>
      <c r="F1275">
        <v>0</v>
      </c>
      <c r="G1275">
        <v>0</v>
      </c>
      <c r="H1275">
        <v>0</v>
      </c>
      <c r="I1275">
        <v>19.080859</v>
      </c>
      <c r="J1275">
        <v>1640.4397200000001</v>
      </c>
      <c r="K1275">
        <v>1.1497E-2</v>
      </c>
      <c r="M1275" t="str">
        <f t="shared" si="39"/>
        <v>2019Other paper</v>
      </c>
    </row>
    <row r="1276" spans="1:13" x14ac:dyDescent="0.25">
      <c r="A1276" t="s">
        <v>67</v>
      </c>
      <c r="B1276" t="str">
        <f t="shared" si="38"/>
        <v>2019</v>
      </c>
      <c r="C1276" t="s">
        <v>32</v>
      </c>
      <c r="D1276" t="s">
        <v>35</v>
      </c>
      <c r="E1276" t="s">
        <v>15</v>
      </c>
      <c r="F1276">
        <v>84845</v>
      </c>
      <c r="G1276">
        <v>0</v>
      </c>
      <c r="H1276">
        <v>0</v>
      </c>
      <c r="I1276">
        <v>50586.120167000001</v>
      </c>
      <c r="J1276">
        <v>119497.293165</v>
      </c>
      <c r="K1276">
        <v>0.53125100000000003</v>
      </c>
      <c r="M1276" t="str">
        <f t="shared" si="39"/>
        <v>2019Other paper</v>
      </c>
    </row>
    <row r="1277" spans="1:13" x14ac:dyDescent="0.25">
      <c r="A1277" t="s">
        <v>67</v>
      </c>
      <c r="B1277" t="str">
        <f t="shared" si="38"/>
        <v>2019</v>
      </c>
      <c r="C1277" t="s">
        <v>32</v>
      </c>
      <c r="D1277" t="s">
        <v>36</v>
      </c>
      <c r="E1277" t="s">
        <v>13</v>
      </c>
      <c r="F1277">
        <v>29099</v>
      </c>
      <c r="G1277">
        <v>0</v>
      </c>
      <c r="H1277">
        <v>0</v>
      </c>
      <c r="I1277">
        <v>0</v>
      </c>
      <c r="J1277">
        <v>102277.552635</v>
      </c>
      <c r="K1277">
        <v>0.221493</v>
      </c>
      <c r="M1277" t="str">
        <f t="shared" si="39"/>
        <v>2019Printing and writing paper</v>
      </c>
    </row>
    <row r="1278" spans="1:13" x14ac:dyDescent="0.25">
      <c r="A1278" t="s">
        <v>67</v>
      </c>
      <c r="B1278" t="str">
        <f t="shared" si="38"/>
        <v>2019</v>
      </c>
      <c r="C1278" t="s">
        <v>32</v>
      </c>
      <c r="D1278" t="s">
        <v>36</v>
      </c>
      <c r="E1278" t="s">
        <v>14</v>
      </c>
      <c r="F1278">
        <v>0</v>
      </c>
      <c r="G1278">
        <v>0</v>
      </c>
      <c r="H1278">
        <v>0</v>
      </c>
      <c r="I1278">
        <v>0</v>
      </c>
      <c r="J1278">
        <v>1676.191628</v>
      </c>
      <c r="K1278">
        <v>0</v>
      </c>
      <c r="M1278" t="str">
        <f t="shared" si="39"/>
        <v>2019Printing and writing paper</v>
      </c>
    </row>
    <row r="1279" spans="1:13" x14ac:dyDescent="0.25">
      <c r="A1279" t="s">
        <v>67</v>
      </c>
      <c r="B1279" t="str">
        <f t="shared" si="38"/>
        <v>2019</v>
      </c>
      <c r="C1279" t="s">
        <v>32</v>
      </c>
      <c r="D1279" t="s">
        <v>36</v>
      </c>
      <c r="E1279" t="s">
        <v>15</v>
      </c>
      <c r="F1279">
        <v>0</v>
      </c>
      <c r="G1279">
        <v>0</v>
      </c>
      <c r="H1279">
        <v>0</v>
      </c>
      <c r="I1279">
        <v>0</v>
      </c>
      <c r="J1279">
        <v>79774.172196</v>
      </c>
      <c r="K1279">
        <v>0</v>
      </c>
      <c r="M1279" t="str">
        <f t="shared" si="39"/>
        <v>2019Printing and writing paper</v>
      </c>
    </row>
    <row r="1280" spans="1:13" x14ac:dyDescent="0.25">
      <c r="A1280" t="s">
        <v>67</v>
      </c>
      <c r="B1280" t="str">
        <f t="shared" si="38"/>
        <v>2019</v>
      </c>
      <c r="C1280" t="s">
        <v>49</v>
      </c>
      <c r="D1280" t="s">
        <v>50</v>
      </c>
      <c r="E1280" t="s">
        <v>13</v>
      </c>
      <c r="F1280">
        <v>3751.9227770000002</v>
      </c>
      <c r="G1280">
        <v>0</v>
      </c>
      <c r="H1280">
        <v>461.00796858641098</v>
      </c>
      <c r="I1280">
        <v>5918.8499439999996</v>
      </c>
      <c r="J1280">
        <v>67813.051644000006</v>
      </c>
      <c r="K1280">
        <v>0.12998599999999999</v>
      </c>
      <c r="M1280" t="str">
        <f t="shared" si="39"/>
        <v>2019HDPE (2)</v>
      </c>
    </row>
    <row r="1281" spans="1:13" x14ac:dyDescent="0.25">
      <c r="A1281" t="s">
        <v>67</v>
      </c>
      <c r="B1281" t="str">
        <f t="shared" si="38"/>
        <v>2019</v>
      </c>
      <c r="C1281" t="s">
        <v>49</v>
      </c>
      <c r="D1281" t="s">
        <v>50</v>
      </c>
      <c r="E1281" t="s">
        <v>14</v>
      </c>
      <c r="F1281">
        <v>298.70714099999998</v>
      </c>
      <c r="G1281">
        <v>0</v>
      </c>
      <c r="H1281">
        <v>51.302970757658699</v>
      </c>
      <c r="I1281">
        <v>629.66488800000002</v>
      </c>
      <c r="J1281">
        <v>4384.1998389999999</v>
      </c>
      <c r="K1281">
        <v>0.182643</v>
      </c>
      <c r="M1281" t="str">
        <f t="shared" si="39"/>
        <v>2019HDPE (2)</v>
      </c>
    </row>
    <row r="1282" spans="1:13" x14ac:dyDescent="0.25">
      <c r="A1282" t="s">
        <v>67</v>
      </c>
      <c r="B1282" t="str">
        <f t="shared" si="38"/>
        <v>2019</v>
      </c>
      <c r="C1282" t="s">
        <v>49</v>
      </c>
      <c r="D1282" t="s">
        <v>50</v>
      </c>
      <c r="E1282" t="s">
        <v>15</v>
      </c>
      <c r="F1282">
        <v>10611.271492</v>
      </c>
      <c r="G1282">
        <v>0</v>
      </c>
      <c r="H1282">
        <v>1714.8415606559299</v>
      </c>
      <c r="I1282">
        <v>20590.041828000001</v>
      </c>
      <c r="J1282">
        <v>67979.477809000004</v>
      </c>
      <c r="K1282">
        <v>0.326239</v>
      </c>
      <c r="M1282" t="str">
        <f t="shared" si="39"/>
        <v>2019HDPE (2)</v>
      </c>
    </row>
    <row r="1283" spans="1:13" x14ac:dyDescent="0.25">
      <c r="A1283" t="s">
        <v>67</v>
      </c>
      <c r="B1283" t="str">
        <f t="shared" ref="B1283:B1346" si="40">RIGHT(A1283,4)</f>
        <v>2019</v>
      </c>
      <c r="C1283" t="s">
        <v>49</v>
      </c>
      <c r="D1283" t="s">
        <v>51</v>
      </c>
      <c r="E1283" t="s">
        <v>13</v>
      </c>
      <c r="F1283">
        <v>11438.542645</v>
      </c>
      <c r="G1283">
        <v>0</v>
      </c>
      <c r="H1283">
        <v>162.15643404693199</v>
      </c>
      <c r="I1283">
        <v>3973.270822</v>
      </c>
      <c r="J1283">
        <v>50788.854578999999</v>
      </c>
      <c r="K1283">
        <v>0.234679</v>
      </c>
      <c r="M1283" t="str">
        <f t="shared" ref="M1283:M1346" si="41">_xlfn.TEXTJOIN("",FALSE,B1283,D1283)</f>
        <v>2019LDPE (4)</v>
      </c>
    </row>
    <row r="1284" spans="1:13" x14ac:dyDescent="0.25">
      <c r="A1284" t="s">
        <v>67</v>
      </c>
      <c r="B1284" t="str">
        <f t="shared" si="40"/>
        <v>2019</v>
      </c>
      <c r="C1284" t="s">
        <v>49</v>
      </c>
      <c r="D1284" t="s">
        <v>51</v>
      </c>
      <c r="E1284" t="s">
        <v>14</v>
      </c>
      <c r="F1284">
        <v>197.15080900000001</v>
      </c>
      <c r="G1284">
        <v>0</v>
      </c>
      <c r="H1284">
        <v>3.4929603369459499</v>
      </c>
      <c r="I1284">
        <v>76.409053999999998</v>
      </c>
      <c r="J1284">
        <v>3283.563897</v>
      </c>
      <c r="K1284">
        <v>7.7810000000000004E-2</v>
      </c>
      <c r="M1284" t="str">
        <f t="shared" si="41"/>
        <v>2019LDPE (4)</v>
      </c>
    </row>
    <row r="1285" spans="1:13" x14ac:dyDescent="0.25">
      <c r="A1285" t="s">
        <v>67</v>
      </c>
      <c r="B1285" t="str">
        <f t="shared" si="40"/>
        <v>2019</v>
      </c>
      <c r="C1285" t="s">
        <v>49</v>
      </c>
      <c r="D1285" t="s">
        <v>51</v>
      </c>
      <c r="E1285" t="s">
        <v>15</v>
      </c>
      <c r="F1285">
        <v>8631.3992699999999</v>
      </c>
      <c r="G1285">
        <v>0</v>
      </c>
      <c r="H1285">
        <v>147.85060561612201</v>
      </c>
      <c r="I1285">
        <v>3311.0590179999999</v>
      </c>
      <c r="J1285">
        <v>32424.680240000002</v>
      </c>
      <c r="K1285">
        <v>0.27160000000000001</v>
      </c>
      <c r="M1285" t="str">
        <f t="shared" si="41"/>
        <v>2019LDPE (4)</v>
      </c>
    </row>
    <row r="1286" spans="1:13" x14ac:dyDescent="0.25">
      <c r="A1286" t="s">
        <v>67</v>
      </c>
      <c r="B1286" t="str">
        <f t="shared" si="40"/>
        <v>2019</v>
      </c>
      <c r="C1286" t="s">
        <v>49</v>
      </c>
      <c r="D1286" t="s">
        <v>52</v>
      </c>
      <c r="E1286" t="s">
        <v>13</v>
      </c>
      <c r="F1286">
        <v>9034.3735699999997</v>
      </c>
      <c r="G1286">
        <v>0</v>
      </c>
      <c r="H1286">
        <v>0</v>
      </c>
      <c r="I1286">
        <v>1696.4484319999999</v>
      </c>
      <c r="J1286">
        <v>38104.122893</v>
      </c>
      <c r="K1286">
        <v>0.21973599999999999</v>
      </c>
      <c r="M1286" t="str">
        <f t="shared" si="41"/>
        <v>2019Other plastics (7)</v>
      </c>
    </row>
    <row r="1287" spans="1:13" x14ac:dyDescent="0.25">
      <c r="A1287" t="s">
        <v>67</v>
      </c>
      <c r="B1287" t="str">
        <f t="shared" si="40"/>
        <v>2019</v>
      </c>
      <c r="C1287" t="s">
        <v>49</v>
      </c>
      <c r="D1287" t="s">
        <v>52</v>
      </c>
      <c r="E1287" t="s">
        <v>14</v>
      </c>
      <c r="F1287">
        <v>203.53654700000001</v>
      </c>
      <c r="G1287">
        <v>0</v>
      </c>
      <c r="H1287">
        <v>0</v>
      </c>
      <c r="I1287">
        <v>50.893453000000001</v>
      </c>
      <c r="J1287">
        <v>2350.7613259999998</v>
      </c>
      <c r="K1287">
        <v>9.7661999999999999E-2</v>
      </c>
      <c r="M1287" t="str">
        <f t="shared" si="41"/>
        <v>2019Other plastics (7)</v>
      </c>
    </row>
    <row r="1288" spans="1:13" x14ac:dyDescent="0.25">
      <c r="A1288" t="s">
        <v>67</v>
      </c>
      <c r="B1288" t="str">
        <f t="shared" si="40"/>
        <v>2019</v>
      </c>
      <c r="C1288" t="s">
        <v>49</v>
      </c>
      <c r="D1288" t="s">
        <v>52</v>
      </c>
      <c r="E1288" t="s">
        <v>15</v>
      </c>
      <c r="F1288">
        <v>1.8125</v>
      </c>
      <c r="G1288">
        <v>0</v>
      </c>
      <c r="H1288">
        <v>0</v>
      </c>
      <c r="I1288">
        <v>0</v>
      </c>
      <c r="J1288">
        <v>80168.167491999993</v>
      </c>
      <c r="K1288">
        <v>2.1999999999999999E-5</v>
      </c>
      <c r="M1288" t="str">
        <f t="shared" si="41"/>
        <v>2019Other plastics (7)</v>
      </c>
    </row>
    <row r="1289" spans="1:13" x14ac:dyDescent="0.25">
      <c r="A1289" t="s">
        <v>67</v>
      </c>
      <c r="B1289" t="str">
        <f t="shared" si="40"/>
        <v>2019</v>
      </c>
      <c r="C1289" t="s">
        <v>49</v>
      </c>
      <c r="D1289" t="s">
        <v>53</v>
      </c>
      <c r="E1289" t="s">
        <v>13</v>
      </c>
      <c r="F1289">
        <v>1116.382096</v>
      </c>
      <c r="G1289">
        <v>0</v>
      </c>
      <c r="H1289">
        <v>895.11721993699496</v>
      </c>
      <c r="I1289">
        <v>10552.250305</v>
      </c>
      <c r="J1289">
        <v>28089.925158999999</v>
      </c>
      <c r="K1289">
        <v>0.30904300000000001</v>
      </c>
      <c r="M1289" t="str">
        <f t="shared" si="41"/>
        <v>2019PET (1)</v>
      </c>
    </row>
    <row r="1290" spans="1:13" x14ac:dyDescent="0.25">
      <c r="A1290" t="s">
        <v>67</v>
      </c>
      <c r="B1290" t="str">
        <f t="shared" si="40"/>
        <v>2019</v>
      </c>
      <c r="C1290" t="s">
        <v>49</v>
      </c>
      <c r="D1290" t="s">
        <v>53</v>
      </c>
      <c r="E1290" t="s">
        <v>14</v>
      </c>
      <c r="F1290">
        <v>0</v>
      </c>
      <c r="G1290">
        <v>0</v>
      </c>
      <c r="H1290">
        <v>0</v>
      </c>
      <c r="I1290">
        <v>0</v>
      </c>
      <c r="J1290">
        <v>1816.049307</v>
      </c>
      <c r="K1290">
        <v>0</v>
      </c>
      <c r="M1290" t="str">
        <f t="shared" si="41"/>
        <v>2019PET (1)</v>
      </c>
    </row>
    <row r="1291" spans="1:13" x14ac:dyDescent="0.25">
      <c r="A1291" t="s">
        <v>67</v>
      </c>
      <c r="B1291" t="str">
        <f t="shared" si="40"/>
        <v>2019</v>
      </c>
      <c r="C1291" t="s">
        <v>49</v>
      </c>
      <c r="D1291" t="s">
        <v>53</v>
      </c>
      <c r="E1291" t="s">
        <v>15</v>
      </c>
      <c r="F1291">
        <v>991.39314200000001</v>
      </c>
      <c r="G1291">
        <v>0</v>
      </c>
      <c r="H1291">
        <v>1449.17978006301</v>
      </c>
      <c r="I1291">
        <v>15184.94556</v>
      </c>
      <c r="J1291">
        <v>45362.302667999997</v>
      </c>
      <c r="K1291">
        <v>0.27982400000000002</v>
      </c>
      <c r="M1291" t="str">
        <f t="shared" si="41"/>
        <v>2019PET (1)</v>
      </c>
    </row>
    <row r="1292" spans="1:13" x14ac:dyDescent="0.25">
      <c r="A1292" t="s">
        <v>67</v>
      </c>
      <c r="B1292" t="str">
        <f t="shared" si="40"/>
        <v>2019</v>
      </c>
      <c r="C1292" t="s">
        <v>49</v>
      </c>
      <c r="D1292" t="s">
        <v>54</v>
      </c>
      <c r="E1292" t="s">
        <v>13</v>
      </c>
      <c r="F1292">
        <v>6645.8031119999996</v>
      </c>
      <c r="G1292">
        <v>0</v>
      </c>
      <c r="H1292">
        <v>395.59327490441302</v>
      </c>
      <c r="I1292">
        <v>3251.5487459999999</v>
      </c>
      <c r="J1292">
        <v>54477.430610000003</v>
      </c>
      <c r="K1292">
        <v>0.158914</v>
      </c>
      <c r="M1292" t="str">
        <f t="shared" si="41"/>
        <v>2019PP (5)</v>
      </c>
    </row>
    <row r="1293" spans="1:13" x14ac:dyDescent="0.25">
      <c r="A1293" t="s">
        <v>67</v>
      </c>
      <c r="B1293" t="str">
        <f t="shared" si="40"/>
        <v>2019</v>
      </c>
      <c r="C1293" t="s">
        <v>49</v>
      </c>
      <c r="D1293" t="s">
        <v>54</v>
      </c>
      <c r="E1293" t="s">
        <v>14</v>
      </c>
      <c r="F1293">
        <v>323.285394</v>
      </c>
      <c r="G1293">
        <v>0</v>
      </c>
      <c r="H1293">
        <v>23.338985536899401</v>
      </c>
      <c r="I1293">
        <v>176.714606</v>
      </c>
      <c r="J1293">
        <v>3522.0350170000002</v>
      </c>
      <c r="K1293">
        <v>0.12936700000000001</v>
      </c>
      <c r="M1293" t="str">
        <f t="shared" si="41"/>
        <v>2019PP (5)</v>
      </c>
    </row>
    <row r="1294" spans="1:13" x14ac:dyDescent="0.25">
      <c r="A1294" t="s">
        <v>67</v>
      </c>
      <c r="B1294" t="str">
        <f t="shared" si="40"/>
        <v>2019</v>
      </c>
      <c r="C1294" t="s">
        <v>49</v>
      </c>
      <c r="D1294" t="s">
        <v>54</v>
      </c>
      <c r="E1294" t="s">
        <v>15</v>
      </c>
      <c r="F1294">
        <v>8594.0511569999999</v>
      </c>
      <c r="G1294">
        <v>0</v>
      </c>
      <c r="H1294">
        <v>620.56773955868698</v>
      </c>
      <c r="I1294">
        <v>4700.6085139999996</v>
      </c>
      <c r="J1294">
        <v>34779.545285</v>
      </c>
      <c r="K1294">
        <v>0.28576400000000002</v>
      </c>
      <c r="M1294" t="str">
        <f t="shared" si="41"/>
        <v>2019PP (5)</v>
      </c>
    </row>
    <row r="1295" spans="1:13" x14ac:dyDescent="0.25">
      <c r="A1295" t="s">
        <v>67</v>
      </c>
      <c r="B1295" t="str">
        <f t="shared" si="40"/>
        <v>2019</v>
      </c>
      <c r="C1295" t="s">
        <v>49</v>
      </c>
      <c r="D1295" t="s">
        <v>55</v>
      </c>
      <c r="E1295" t="s">
        <v>13</v>
      </c>
      <c r="F1295">
        <v>1574.591277</v>
      </c>
      <c r="G1295">
        <v>0</v>
      </c>
      <c r="H1295">
        <v>33.045819291007497</v>
      </c>
      <c r="I1295">
        <v>718.95960400000001</v>
      </c>
      <c r="J1295">
        <v>14186.830888</v>
      </c>
      <c r="K1295">
        <v>0.14089099999999999</v>
      </c>
      <c r="M1295" t="str">
        <f t="shared" si="41"/>
        <v>2019PS (6)</v>
      </c>
    </row>
    <row r="1296" spans="1:13" x14ac:dyDescent="0.25">
      <c r="A1296" t="s">
        <v>67</v>
      </c>
      <c r="B1296" t="str">
        <f t="shared" si="40"/>
        <v>2019</v>
      </c>
      <c r="C1296" t="s">
        <v>49</v>
      </c>
      <c r="D1296" t="s">
        <v>55</v>
      </c>
      <c r="E1296" t="s">
        <v>14</v>
      </c>
      <c r="F1296">
        <v>974.154403</v>
      </c>
      <c r="G1296">
        <v>0</v>
      </c>
      <c r="H1296">
        <v>39.123847800081002</v>
      </c>
      <c r="I1296">
        <v>490.19972999999999</v>
      </c>
      <c r="J1296">
        <v>917.19662000000005</v>
      </c>
      <c r="K1296">
        <v>0.62109800000000004</v>
      </c>
      <c r="M1296" t="str">
        <f t="shared" si="41"/>
        <v>2019PS (6)</v>
      </c>
    </row>
    <row r="1297" spans="1:13" x14ac:dyDescent="0.25">
      <c r="A1297" t="s">
        <v>67</v>
      </c>
      <c r="B1297" t="str">
        <f t="shared" si="40"/>
        <v>2019</v>
      </c>
      <c r="C1297" t="s">
        <v>49</v>
      </c>
      <c r="D1297" t="s">
        <v>55</v>
      </c>
      <c r="E1297" t="s">
        <v>15</v>
      </c>
      <c r="F1297">
        <v>1621.3154569999999</v>
      </c>
      <c r="G1297">
        <v>0</v>
      </c>
      <c r="H1297">
        <v>86.230332908911507</v>
      </c>
      <c r="I1297">
        <v>816.99955</v>
      </c>
      <c r="J1297">
        <v>9057.1732510000002</v>
      </c>
      <c r="K1297">
        <v>0.217976</v>
      </c>
      <c r="M1297" t="str">
        <f t="shared" si="41"/>
        <v>2019PS (6)</v>
      </c>
    </row>
    <row r="1298" spans="1:13" x14ac:dyDescent="0.25">
      <c r="A1298" t="s">
        <v>67</v>
      </c>
      <c r="B1298" t="str">
        <f t="shared" si="40"/>
        <v>2019</v>
      </c>
      <c r="C1298" t="s">
        <v>49</v>
      </c>
      <c r="D1298" t="s">
        <v>56</v>
      </c>
      <c r="E1298" t="s">
        <v>13</v>
      </c>
      <c r="F1298">
        <v>1495.6655940000001</v>
      </c>
      <c r="G1298">
        <v>0</v>
      </c>
      <c r="H1298">
        <v>33.0198694758489</v>
      </c>
      <c r="I1298">
        <v>980.07977000000005</v>
      </c>
      <c r="J1298">
        <v>35750.813837000002</v>
      </c>
      <c r="K1298">
        <v>6.5572000000000005E-2</v>
      </c>
      <c r="M1298" t="str">
        <f t="shared" si="41"/>
        <v>2019PVC (3)</v>
      </c>
    </row>
    <row r="1299" spans="1:13" x14ac:dyDescent="0.25">
      <c r="A1299" t="s">
        <v>67</v>
      </c>
      <c r="B1299" t="str">
        <f t="shared" si="40"/>
        <v>2019</v>
      </c>
      <c r="C1299" t="s">
        <v>49</v>
      </c>
      <c r="D1299" t="s">
        <v>56</v>
      </c>
      <c r="E1299" t="s">
        <v>14</v>
      </c>
      <c r="F1299">
        <v>364.50484899999998</v>
      </c>
      <c r="G1299">
        <v>0</v>
      </c>
      <c r="H1299">
        <v>9.6582498849046292</v>
      </c>
      <c r="I1299">
        <v>255.67298400000001</v>
      </c>
      <c r="J1299">
        <v>2311.3354810000001</v>
      </c>
      <c r="K1299">
        <v>0.214144</v>
      </c>
      <c r="M1299" t="str">
        <f t="shared" si="41"/>
        <v>2019PVC (3)</v>
      </c>
    </row>
    <row r="1300" spans="1:13" x14ac:dyDescent="0.25">
      <c r="A1300" t="s">
        <v>67</v>
      </c>
      <c r="B1300" t="str">
        <f t="shared" si="40"/>
        <v>2019</v>
      </c>
      <c r="C1300" t="s">
        <v>49</v>
      </c>
      <c r="D1300" t="s">
        <v>56</v>
      </c>
      <c r="E1300" t="s">
        <v>15</v>
      </c>
      <c r="F1300">
        <v>718.32584599999996</v>
      </c>
      <c r="G1300">
        <v>0</v>
      </c>
      <c r="H1300">
        <v>19.821880639246402</v>
      </c>
      <c r="I1300">
        <v>553.95813099999998</v>
      </c>
      <c r="J1300">
        <v>22824.076593000002</v>
      </c>
      <c r="K1300">
        <v>5.3578000000000001E-2</v>
      </c>
      <c r="M1300" t="str">
        <f t="shared" si="41"/>
        <v>2019PVC (3)</v>
      </c>
    </row>
    <row r="1301" spans="1:13" x14ac:dyDescent="0.25">
      <c r="A1301" t="s">
        <v>67</v>
      </c>
      <c r="B1301" t="str">
        <f t="shared" si="40"/>
        <v>2019</v>
      </c>
      <c r="C1301" t="s">
        <v>37</v>
      </c>
      <c r="D1301" t="s">
        <v>38</v>
      </c>
      <c r="E1301" t="s">
        <v>13</v>
      </c>
      <c r="F1301">
        <v>0</v>
      </c>
      <c r="G1301">
        <v>0</v>
      </c>
      <c r="H1301">
        <v>0</v>
      </c>
      <c r="I1301">
        <v>0</v>
      </c>
      <c r="J1301">
        <v>47608.227307000001</v>
      </c>
      <c r="K1301">
        <v>0</v>
      </c>
      <c r="M1301" t="str">
        <f t="shared" si="41"/>
        <v>2019Clothing</v>
      </c>
    </row>
    <row r="1302" spans="1:13" x14ac:dyDescent="0.25">
      <c r="A1302" t="s">
        <v>67</v>
      </c>
      <c r="B1302" t="str">
        <f t="shared" si="40"/>
        <v>2019</v>
      </c>
      <c r="C1302" t="s">
        <v>37</v>
      </c>
      <c r="D1302" t="s">
        <v>38</v>
      </c>
      <c r="E1302" t="s">
        <v>14</v>
      </c>
      <c r="F1302">
        <v>0</v>
      </c>
      <c r="G1302">
        <v>0</v>
      </c>
      <c r="H1302">
        <v>0</v>
      </c>
      <c r="I1302">
        <v>0</v>
      </c>
      <c r="J1302">
        <v>3713.3318060000001</v>
      </c>
      <c r="K1302">
        <v>0</v>
      </c>
      <c r="M1302" t="str">
        <f t="shared" si="41"/>
        <v>2019Clothing</v>
      </c>
    </row>
    <row r="1303" spans="1:13" x14ac:dyDescent="0.25">
      <c r="A1303" t="s">
        <v>67</v>
      </c>
      <c r="B1303" t="str">
        <f t="shared" si="40"/>
        <v>2019</v>
      </c>
      <c r="C1303" t="s">
        <v>37</v>
      </c>
      <c r="D1303" t="s">
        <v>38</v>
      </c>
      <c r="E1303" t="s">
        <v>15</v>
      </c>
      <c r="F1303">
        <v>250</v>
      </c>
      <c r="G1303">
        <v>0</v>
      </c>
      <c r="H1303">
        <v>0</v>
      </c>
      <c r="I1303">
        <v>0</v>
      </c>
      <c r="J1303">
        <v>59236.266282999997</v>
      </c>
      <c r="K1303">
        <v>4.202E-3</v>
      </c>
      <c r="M1303" t="str">
        <f t="shared" si="41"/>
        <v>2019Clothing</v>
      </c>
    </row>
    <row r="1304" spans="1:13" x14ac:dyDescent="0.25">
      <c r="A1304" t="s">
        <v>67</v>
      </c>
      <c r="B1304" t="str">
        <f t="shared" si="40"/>
        <v>2019</v>
      </c>
      <c r="C1304" t="s">
        <v>37</v>
      </c>
      <c r="D1304" t="s">
        <v>39</v>
      </c>
      <c r="E1304" t="s">
        <v>13</v>
      </c>
      <c r="F1304">
        <v>0</v>
      </c>
      <c r="G1304">
        <v>0</v>
      </c>
      <c r="H1304">
        <v>0</v>
      </c>
      <c r="I1304">
        <v>20.007391999999999</v>
      </c>
      <c r="J1304">
        <v>73125.285868000006</v>
      </c>
      <c r="K1304">
        <v>2.7300000000000002E-4</v>
      </c>
      <c r="M1304" t="str">
        <f t="shared" si="41"/>
        <v>2019Other textiles</v>
      </c>
    </row>
    <row r="1305" spans="1:13" x14ac:dyDescent="0.25">
      <c r="A1305" t="s">
        <v>67</v>
      </c>
      <c r="B1305" t="str">
        <f t="shared" si="40"/>
        <v>2019</v>
      </c>
      <c r="C1305" t="s">
        <v>37</v>
      </c>
      <c r="D1305" t="s">
        <v>39</v>
      </c>
      <c r="E1305" t="s">
        <v>14</v>
      </c>
      <c r="F1305">
        <v>0</v>
      </c>
      <c r="G1305">
        <v>0</v>
      </c>
      <c r="H1305">
        <v>0</v>
      </c>
      <c r="I1305">
        <v>0</v>
      </c>
      <c r="J1305">
        <v>6618.9017009999998</v>
      </c>
      <c r="K1305">
        <v>0</v>
      </c>
      <c r="M1305" t="str">
        <f t="shared" si="41"/>
        <v>2019Other textiles</v>
      </c>
    </row>
    <row r="1306" spans="1:13" x14ac:dyDescent="0.25">
      <c r="A1306" t="s">
        <v>67</v>
      </c>
      <c r="B1306" t="str">
        <f t="shared" si="40"/>
        <v>2019</v>
      </c>
      <c r="C1306" t="s">
        <v>37</v>
      </c>
      <c r="D1306" t="s">
        <v>39</v>
      </c>
      <c r="E1306" t="s">
        <v>15</v>
      </c>
      <c r="F1306">
        <v>250</v>
      </c>
      <c r="G1306">
        <v>0</v>
      </c>
      <c r="H1306">
        <v>0</v>
      </c>
      <c r="I1306">
        <v>0.29260799999999998</v>
      </c>
      <c r="J1306">
        <v>19397.054515</v>
      </c>
      <c r="K1306">
        <v>1.2739E-2</v>
      </c>
      <c r="M1306" t="str">
        <f t="shared" si="41"/>
        <v>2019Other textiles</v>
      </c>
    </row>
    <row r="1307" spans="1:13" x14ac:dyDescent="0.25">
      <c r="A1307" t="s">
        <v>67</v>
      </c>
      <c r="B1307" t="str">
        <f t="shared" si="40"/>
        <v>2019</v>
      </c>
      <c r="C1307" t="s">
        <v>40</v>
      </c>
      <c r="D1307" t="s">
        <v>47</v>
      </c>
      <c r="E1307" t="s">
        <v>13</v>
      </c>
      <c r="F1307">
        <v>7420</v>
      </c>
      <c r="G1307">
        <v>0</v>
      </c>
      <c r="H1307">
        <v>0</v>
      </c>
      <c r="I1307">
        <v>9717.3238099999999</v>
      </c>
      <c r="J1307">
        <v>0</v>
      </c>
      <c r="K1307">
        <v>1</v>
      </c>
      <c r="M1307" t="str">
        <f t="shared" si="41"/>
        <v>2019Offroad tyres</v>
      </c>
    </row>
    <row r="1308" spans="1:13" x14ac:dyDescent="0.25">
      <c r="A1308" t="s">
        <v>67</v>
      </c>
      <c r="B1308" t="str">
        <f t="shared" si="40"/>
        <v>2019</v>
      </c>
      <c r="C1308" t="s">
        <v>40</v>
      </c>
      <c r="D1308" t="s">
        <v>47</v>
      </c>
      <c r="E1308" t="s">
        <v>14</v>
      </c>
      <c r="F1308">
        <v>0</v>
      </c>
      <c r="G1308">
        <v>0</v>
      </c>
      <c r="H1308">
        <v>0</v>
      </c>
      <c r="I1308">
        <v>0</v>
      </c>
      <c r="J1308">
        <v>0</v>
      </c>
      <c r="M1308" t="str">
        <f t="shared" si="41"/>
        <v>2019Offroad tyres</v>
      </c>
    </row>
    <row r="1309" spans="1:13" x14ac:dyDescent="0.25">
      <c r="A1309" t="s">
        <v>67</v>
      </c>
      <c r="B1309" t="str">
        <f t="shared" si="40"/>
        <v>2019</v>
      </c>
      <c r="C1309" t="s">
        <v>40</v>
      </c>
      <c r="D1309" t="s">
        <v>47</v>
      </c>
      <c r="E1309" t="s">
        <v>15</v>
      </c>
      <c r="F1309">
        <v>0</v>
      </c>
      <c r="G1309">
        <v>0</v>
      </c>
      <c r="H1309">
        <v>0</v>
      </c>
      <c r="I1309">
        <v>0</v>
      </c>
      <c r="J1309">
        <v>0</v>
      </c>
      <c r="M1309" t="str">
        <f t="shared" si="41"/>
        <v>2019Offroad tyres</v>
      </c>
    </row>
    <row r="1310" spans="1:13" x14ac:dyDescent="0.25">
      <c r="A1310" t="s">
        <v>67</v>
      </c>
      <c r="B1310" t="str">
        <f t="shared" si="40"/>
        <v>2019</v>
      </c>
      <c r="C1310" t="s">
        <v>40</v>
      </c>
      <c r="D1310" t="s">
        <v>41</v>
      </c>
      <c r="E1310" t="s">
        <v>13</v>
      </c>
      <c r="F1310">
        <v>0</v>
      </c>
      <c r="G1310">
        <v>0</v>
      </c>
      <c r="H1310">
        <v>0</v>
      </c>
      <c r="I1310">
        <v>21439.975482000002</v>
      </c>
      <c r="J1310">
        <v>10238.253102999999</v>
      </c>
      <c r="K1310">
        <v>0.67680399999999996</v>
      </c>
      <c r="M1310" t="str">
        <f t="shared" si="41"/>
        <v>2019Other rubber</v>
      </c>
    </row>
    <row r="1311" spans="1:13" x14ac:dyDescent="0.25">
      <c r="A1311" t="s">
        <v>67</v>
      </c>
      <c r="B1311" t="str">
        <f t="shared" si="40"/>
        <v>2019</v>
      </c>
      <c r="C1311" t="s">
        <v>40</v>
      </c>
      <c r="D1311" t="s">
        <v>41</v>
      </c>
      <c r="E1311" t="s">
        <v>14</v>
      </c>
      <c r="F1311">
        <v>0</v>
      </c>
      <c r="G1311">
        <v>0</v>
      </c>
      <c r="H1311">
        <v>0</v>
      </c>
      <c r="I1311">
        <v>0</v>
      </c>
      <c r="J1311">
        <v>179.782284</v>
      </c>
      <c r="K1311">
        <v>0</v>
      </c>
      <c r="M1311" t="str">
        <f t="shared" si="41"/>
        <v>2019Other rubber</v>
      </c>
    </row>
    <row r="1312" spans="1:13" x14ac:dyDescent="0.25">
      <c r="A1312" t="s">
        <v>67</v>
      </c>
      <c r="B1312" t="str">
        <f t="shared" si="40"/>
        <v>2019</v>
      </c>
      <c r="C1312" t="s">
        <v>40</v>
      </c>
      <c r="D1312" t="s">
        <v>41</v>
      </c>
      <c r="E1312" t="s">
        <v>15</v>
      </c>
      <c r="F1312">
        <v>0</v>
      </c>
      <c r="G1312">
        <v>0</v>
      </c>
      <c r="H1312">
        <v>0</v>
      </c>
      <c r="I1312">
        <v>2593.815329</v>
      </c>
      <c r="J1312">
        <v>2327.2139229999998</v>
      </c>
      <c r="K1312">
        <v>0.52708699999999997</v>
      </c>
      <c r="M1312" t="str">
        <f t="shared" si="41"/>
        <v>2019Other rubber</v>
      </c>
    </row>
    <row r="1313" spans="1:13" x14ac:dyDescent="0.25">
      <c r="A1313" t="s">
        <v>67</v>
      </c>
      <c r="B1313" t="str">
        <f t="shared" si="40"/>
        <v>2019</v>
      </c>
      <c r="C1313" t="s">
        <v>40</v>
      </c>
      <c r="D1313" t="s">
        <v>42</v>
      </c>
      <c r="E1313" t="s">
        <v>13</v>
      </c>
      <c r="F1313">
        <v>17093</v>
      </c>
      <c r="G1313">
        <v>0</v>
      </c>
      <c r="H1313">
        <v>0</v>
      </c>
      <c r="I1313">
        <v>5523.2293989999998</v>
      </c>
      <c r="J1313">
        <v>1114.4518760000001</v>
      </c>
      <c r="K1313">
        <v>0.95303700000000002</v>
      </c>
      <c r="M1313" t="str">
        <f t="shared" si="41"/>
        <v>2019Passenger tyres</v>
      </c>
    </row>
    <row r="1314" spans="1:13" x14ac:dyDescent="0.25">
      <c r="A1314" t="s">
        <v>67</v>
      </c>
      <c r="B1314" t="str">
        <f t="shared" si="40"/>
        <v>2019</v>
      </c>
      <c r="C1314" t="s">
        <v>40</v>
      </c>
      <c r="D1314" t="s">
        <v>42</v>
      </c>
      <c r="E1314" t="s">
        <v>14</v>
      </c>
      <c r="F1314">
        <v>0</v>
      </c>
      <c r="G1314">
        <v>0</v>
      </c>
      <c r="H1314">
        <v>0</v>
      </c>
      <c r="I1314">
        <v>0</v>
      </c>
      <c r="J1314">
        <v>128.941215</v>
      </c>
      <c r="K1314">
        <v>0</v>
      </c>
      <c r="M1314" t="str">
        <f t="shared" si="41"/>
        <v>2019Passenger tyres</v>
      </c>
    </row>
    <row r="1315" spans="1:13" x14ac:dyDescent="0.25">
      <c r="A1315" t="s">
        <v>67</v>
      </c>
      <c r="B1315" t="str">
        <f t="shared" si="40"/>
        <v>2019</v>
      </c>
      <c r="C1315" t="s">
        <v>40</v>
      </c>
      <c r="D1315" t="s">
        <v>42</v>
      </c>
      <c r="E1315" t="s">
        <v>15</v>
      </c>
      <c r="F1315">
        <v>0</v>
      </c>
      <c r="G1315">
        <v>0</v>
      </c>
      <c r="H1315">
        <v>0</v>
      </c>
      <c r="I1315">
        <v>1147.0026009999999</v>
      </c>
      <c r="J1315">
        <v>0</v>
      </c>
      <c r="K1315">
        <v>1</v>
      </c>
      <c r="M1315" t="str">
        <f t="shared" si="41"/>
        <v>2019Passenger tyres</v>
      </c>
    </row>
    <row r="1316" spans="1:13" x14ac:dyDescent="0.25">
      <c r="A1316" t="s">
        <v>67</v>
      </c>
      <c r="B1316" t="str">
        <f t="shared" si="40"/>
        <v>2019</v>
      </c>
      <c r="C1316" t="s">
        <v>40</v>
      </c>
      <c r="D1316" t="s">
        <v>43</v>
      </c>
      <c r="E1316" t="s">
        <v>13</v>
      </c>
      <c r="F1316">
        <v>5527</v>
      </c>
      <c r="G1316">
        <v>0</v>
      </c>
      <c r="H1316">
        <v>0</v>
      </c>
      <c r="I1316">
        <v>0</v>
      </c>
      <c r="J1316">
        <v>0</v>
      </c>
      <c r="K1316">
        <v>1</v>
      </c>
      <c r="M1316" t="str">
        <f t="shared" si="41"/>
        <v>2019Truck tyres</v>
      </c>
    </row>
    <row r="1317" spans="1:13" x14ac:dyDescent="0.25">
      <c r="A1317" t="s">
        <v>67</v>
      </c>
      <c r="B1317" t="str">
        <f t="shared" si="40"/>
        <v>2019</v>
      </c>
      <c r="C1317" t="s">
        <v>40</v>
      </c>
      <c r="D1317" t="s">
        <v>43</v>
      </c>
      <c r="E1317" t="s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M1317" t="str">
        <f t="shared" si="41"/>
        <v>2019Truck tyres</v>
      </c>
    </row>
    <row r="1318" spans="1:13" x14ac:dyDescent="0.25">
      <c r="A1318" t="s">
        <v>67</v>
      </c>
      <c r="B1318" t="str">
        <f t="shared" si="40"/>
        <v>2019</v>
      </c>
      <c r="C1318" t="s">
        <v>40</v>
      </c>
      <c r="D1318" t="s">
        <v>43</v>
      </c>
      <c r="E1318" t="s">
        <v>15</v>
      </c>
      <c r="F1318">
        <v>0</v>
      </c>
      <c r="G1318">
        <v>0</v>
      </c>
      <c r="H1318">
        <v>0</v>
      </c>
      <c r="I1318">
        <v>0</v>
      </c>
      <c r="J1318">
        <v>0</v>
      </c>
      <c r="M1318" t="str">
        <f t="shared" si="41"/>
        <v>2019Truck tyres</v>
      </c>
    </row>
    <row r="1319" spans="1:13" x14ac:dyDescent="0.25">
      <c r="A1319" t="s">
        <v>68</v>
      </c>
      <c r="B1319" t="str">
        <f t="shared" si="40"/>
        <v>2020</v>
      </c>
      <c r="C1319" t="s">
        <v>11</v>
      </c>
      <c r="D1319" t="s">
        <v>12</v>
      </c>
      <c r="E1319" t="s">
        <v>13</v>
      </c>
      <c r="F1319">
        <v>12000</v>
      </c>
      <c r="G1319">
        <v>0</v>
      </c>
      <c r="H1319">
        <v>0</v>
      </c>
      <c r="I1319">
        <v>0</v>
      </c>
      <c r="J1319">
        <v>4025.3821929999999</v>
      </c>
      <c r="K1319">
        <v>0.74881200000000003</v>
      </c>
      <c r="M1319" t="str">
        <f t="shared" si="41"/>
        <v>2020Asphalt</v>
      </c>
    </row>
    <row r="1320" spans="1:13" x14ac:dyDescent="0.25">
      <c r="A1320" t="s">
        <v>68</v>
      </c>
      <c r="B1320" t="str">
        <f t="shared" si="40"/>
        <v>2020</v>
      </c>
      <c r="C1320" t="s">
        <v>11</v>
      </c>
      <c r="D1320" t="s">
        <v>12</v>
      </c>
      <c r="E1320" t="s">
        <v>14</v>
      </c>
      <c r="F1320">
        <v>486768</v>
      </c>
      <c r="G1320">
        <v>0</v>
      </c>
      <c r="H1320">
        <v>0</v>
      </c>
      <c r="I1320">
        <v>0</v>
      </c>
      <c r="J1320">
        <v>1044.774555</v>
      </c>
      <c r="K1320">
        <v>0.99785800000000002</v>
      </c>
      <c r="M1320" t="str">
        <f t="shared" si="41"/>
        <v>2020Asphalt</v>
      </c>
    </row>
    <row r="1321" spans="1:13" x14ac:dyDescent="0.25">
      <c r="A1321" t="s">
        <v>68</v>
      </c>
      <c r="B1321" t="str">
        <f t="shared" si="40"/>
        <v>2020</v>
      </c>
      <c r="C1321" t="s">
        <v>11</v>
      </c>
      <c r="D1321" t="s">
        <v>12</v>
      </c>
      <c r="E1321" t="s">
        <v>15</v>
      </c>
      <c r="F1321">
        <v>11523</v>
      </c>
      <c r="G1321">
        <v>0</v>
      </c>
      <c r="H1321">
        <v>0</v>
      </c>
      <c r="I1321">
        <v>0</v>
      </c>
      <c r="J1321">
        <v>744.86453900000004</v>
      </c>
      <c r="K1321">
        <v>0.93928299999999998</v>
      </c>
      <c r="M1321" t="str">
        <f t="shared" si="41"/>
        <v>2020Asphalt</v>
      </c>
    </row>
    <row r="1322" spans="1:13" x14ac:dyDescent="0.25">
      <c r="A1322" t="s">
        <v>68</v>
      </c>
      <c r="B1322" t="str">
        <f t="shared" si="40"/>
        <v>2020</v>
      </c>
      <c r="C1322" t="s">
        <v>11</v>
      </c>
      <c r="D1322" t="s">
        <v>16</v>
      </c>
      <c r="E1322" t="s">
        <v>13</v>
      </c>
      <c r="F1322">
        <v>3659</v>
      </c>
      <c r="G1322">
        <v>0</v>
      </c>
      <c r="H1322">
        <v>0</v>
      </c>
      <c r="I1322">
        <v>0</v>
      </c>
      <c r="J1322">
        <v>34472.740286</v>
      </c>
      <c r="K1322">
        <v>9.5956E-2</v>
      </c>
      <c r="M1322" t="str">
        <f t="shared" si="41"/>
        <v>2020Bricks</v>
      </c>
    </row>
    <row r="1323" spans="1:13" x14ac:dyDescent="0.25">
      <c r="A1323" t="s">
        <v>68</v>
      </c>
      <c r="B1323" t="str">
        <f t="shared" si="40"/>
        <v>2020</v>
      </c>
      <c r="C1323" t="s">
        <v>11</v>
      </c>
      <c r="D1323" t="s">
        <v>16</v>
      </c>
      <c r="E1323" t="s">
        <v>14</v>
      </c>
      <c r="F1323">
        <v>1289662</v>
      </c>
      <c r="G1323">
        <v>0</v>
      </c>
      <c r="H1323">
        <v>0</v>
      </c>
      <c r="I1323">
        <v>0</v>
      </c>
      <c r="J1323">
        <v>29536.726454</v>
      </c>
      <c r="K1323">
        <v>0.97760999999999998</v>
      </c>
      <c r="M1323" t="str">
        <f t="shared" si="41"/>
        <v>2020Bricks</v>
      </c>
    </row>
    <row r="1324" spans="1:13" x14ac:dyDescent="0.25">
      <c r="A1324" t="s">
        <v>68</v>
      </c>
      <c r="B1324" t="str">
        <f t="shared" si="40"/>
        <v>2020</v>
      </c>
      <c r="C1324" t="s">
        <v>11</v>
      </c>
      <c r="D1324" t="s">
        <v>16</v>
      </c>
      <c r="E1324" t="s">
        <v>15</v>
      </c>
      <c r="F1324">
        <v>0</v>
      </c>
      <c r="G1324">
        <v>0</v>
      </c>
      <c r="H1324">
        <v>0</v>
      </c>
      <c r="I1324">
        <v>0</v>
      </c>
      <c r="J1324">
        <v>48925.389617000001</v>
      </c>
      <c r="K1324">
        <v>0</v>
      </c>
      <c r="M1324" t="str">
        <f t="shared" si="41"/>
        <v>2020Bricks</v>
      </c>
    </row>
    <row r="1325" spans="1:13" x14ac:dyDescent="0.25">
      <c r="A1325" t="s">
        <v>68</v>
      </c>
      <c r="B1325" t="str">
        <f t="shared" si="40"/>
        <v>2020</v>
      </c>
      <c r="C1325" t="s">
        <v>11</v>
      </c>
      <c r="D1325" t="s">
        <v>17</v>
      </c>
      <c r="E1325" t="s">
        <v>13</v>
      </c>
      <c r="F1325">
        <v>17975</v>
      </c>
      <c r="G1325">
        <v>0</v>
      </c>
      <c r="H1325">
        <v>0</v>
      </c>
      <c r="I1325">
        <v>0</v>
      </c>
      <c r="J1325">
        <v>40732.128862999998</v>
      </c>
      <c r="K1325">
        <v>0.30618000000000001</v>
      </c>
      <c r="M1325" t="str">
        <f t="shared" si="41"/>
        <v>2020Concrete</v>
      </c>
    </row>
    <row r="1326" spans="1:13" x14ac:dyDescent="0.25">
      <c r="A1326" t="s">
        <v>68</v>
      </c>
      <c r="B1326" t="str">
        <f t="shared" si="40"/>
        <v>2020</v>
      </c>
      <c r="C1326" t="s">
        <v>11</v>
      </c>
      <c r="D1326" t="s">
        <v>17</v>
      </c>
      <c r="E1326" t="s">
        <v>14</v>
      </c>
      <c r="F1326">
        <v>3148079</v>
      </c>
      <c r="G1326">
        <v>0</v>
      </c>
      <c r="H1326">
        <v>0</v>
      </c>
      <c r="I1326">
        <v>0</v>
      </c>
      <c r="J1326">
        <v>26868.096110999999</v>
      </c>
      <c r="K1326">
        <v>0.991537</v>
      </c>
      <c r="M1326" t="str">
        <f t="shared" si="41"/>
        <v>2020Concrete</v>
      </c>
    </row>
    <row r="1327" spans="1:13" x14ac:dyDescent="0.25">
      <c r="A1327" t="s">
        <v>68</v>
      </c>
      <c r="B1327" t="str">
        <f t="shared" si="40"/>
        <v>2020</v>
      </c>
      <c r="C1327" t="s">
        <v>11</v>
      </c>
      <c r="D1327" t="s">
        <v>17</v>
      </c>
      <c r="E1327" t="s">
        <v>15</v>
      </c>
      <c r="F1327">
        <v>16300</v>
      </c>
      <c r="G1327">
        <v>0</v>
      </c>
      <c r="H1327">
        <v>0</v>
      </c>
      <c r="I1327">
        <v>0</v>
      </c>
      <c r="J1327">
        <v>397.22302500000001</v>
      </c>
      <c r="K1327">
        <v>0.97621000000000002</v>
      </c>
      <c r="M1327" t="str">
        <f t="shared" si="41"/>
        <v>2020Concrete</v>
      </c>
    </row>
    <row r="1328" spans="1:13" x14ac:dyDescent="0.25">
      <c r="A1328" t="s">
        <v>68</v>
      </c>
      <c r="B1328" t="str">
        <f t="shared" si="40"/>
        <v>2020</v>
      </c>
      <c r="C1328" t="s">
        <v>11</v>
      </c>
      <c r="D1328" t="s">
        <v>18</v>
      </c>
      <c r="E1328" t="s">
        <v>13</v>
      </c>
      <c r="F1328">
        <v>32060</v>
      </c>
      <c r="G1328">
        <v>0</v>
      </c>
      <c r="H1328">
        <v>0</v>
      </c>
      <c r="I1328">
        <v>0</v>
      </c>
      <c r="J1328">
        <v>28433.694547999999</v>
      </c>
      <c r="K1328">
        <v>0.529972</v>
      </c>
      <c r="M1328" t="str">
        <f t="shared" si="41"/>
        <v>2020Plaster</v>
      </c>
    </row>
    <row r="1329" spans="1:13" x14ac:dyDescent="0.25">
      <c r="A1329" t="s">
        <v>68</v>
      </c>
      <c r="B1329" t="str">
        <f t="shared" si="40"/>
        <v>2020</v>
      </c>
      <c r="C1329" t="s">
        <v>11</v>
      </c>
      <c r="D1329" t="s">
        <v>18</v>
      </c>
      <c r="E1329" t="s">
        <v>14</v>
      </c>
      <c r="F1329">
        <v>556</v>
      </c>
      <c r="G1329">
        <v>0</v>
      </c>
      <c r="H1329">
        <v>0</v>
      </c>
      <c r="I1329">
        <v>0</v>
      </c>
      <c r="J1329">
        <v>15970.264438</v>
      </c>
      <c r="K1329">
        <v>3.3642999999999999E-2</v>
      </c>
      <c r="M1329" t="str">
        <f t="shared" si="41"/>
        <v>2020Plaster</v>
      </c>
    </row>
    <row r="1330" spans="1:13" x14ac:dyDescent="0.25">
      <c r="A1330" t="s">
        <v>68</v>
      </c>
      <c r="B1330" t="str">
        <f t="shared" si="40"/>
        <v>2020</v>
      </c>
      <c r="C1330" t="s">
        <v>11</v>
      </c>
      <c r="D1330" t="s">
        <v>18</v>
      </c>
      <c r="E1330" t="s">
        <v>15</v>
      </c>
      <c r="F1330">
        <v>0</v>
      </c>
      <c r="G1330">
        <v>0</v>
      </c>
      <c r="H1330">
        <v>0</v>
      </c>
      <c r="I1330">
        <v>0</v>
      </c>
      <c r="J1330">
        <v>4411.9451950000002</v>
      </c>
      <c r="K1330">
        <v>0</v>
      </c>
      <c r="M1330" t="str">
        <f t="shared" si="41"/>
        <v>2020Plaster</v>
      </c>
    </row>
    <row r="1331" spans="1:13" x14ac:dyDescent="0.25">
      <c r="A1331" t="s">
        <v>68</v>
      </c>
      <c r="B1331" t="str">
        <f t="shared" si="40"/>
        <v>2020</v>
      </c>
      <c r="C1331" t="s">
        <v>11</v>
      </c>
      <c r="D1331" t="s">
        <v>45</v>
      </c>
      <c r="E1331" t="s">
        <v>13</v>
      </c>
      <c r="F1331">
        <v>32000</v>
      </c>
      <c r="G1331">
        <v>0</v>
      </c>
      <c r="H1331">
        <v>0</v>
      </c>
      <c r="I1331">
        <v>0</v>
      </c>
      <c r="J1331">
        <v>17986.230158999999</v>
      </c>
      <c r="K1331">
        <v>0.64017599999999997</v>
      </c>
      <c r="M1331" t="str">
        <f t="shared" si="41"/>
        <v>2020Rubble</v>
      </c>
    </row>
    <row r="1332" spans="1:13" x14ac:dyDescent="0.25">
      <c r="A1332" t="s">
        <v>68</v>
      </c>
      <c r="B1332" t="str">
        <f t="shared" si="40"/>
        <v>2020</v>
      </c>
      <c r="C1332" t="s">
        <v>11</v>
      </c>
      <c r="D1332" t="s">
        <v>45</v>
      </c>
      <c r="E1332" t="s">
        <v>14</v>
      </c>
      <c r="F1332">
        <v>473506</v>
      </c>
      <c r="G1332">
        <v>0</v>
      </c>
      <c r="H1332">
        <v>0</v>
      </c>
      <c r="I1332">
        <v>0</v>
      </c>
      <c r="J1332">
        <v>10166.346994</v>
      </c>
      <c r="K1332">
        <v>0.97897999999999996</v>
      </c>
      <c r="M1332" t="str">
        <f t="shared" si="41"/>
        <v>2020Rubble</v>
      </c>
    </row>
    <row r="1333" spans="1:13" x14ac:dyDescent="0.25">
      <c r="A1333" t="s">
        <v>68</v>
      </c>
      <c r="B1333" t="str">
        <f t="shared" si="40"/>
        <v>2020</v>
      </c>
      <c r="C1333" t="s">
        <v>11</v>
      </c>
      <c r="D1333" t="s">
        <v>45</v>
      </c>
      <c r="E1333" t="s">
        <v>15</v>
      </c>
      <c r="F1333">
        <v>68000</v>
      </c>
      <c r="G1333">
        <v>0</v>
      </c>
      <c r="H1333">
        <v>0</v>
      </c>
      <c r="I1333">
        <v>0</v>
      </c>
      <c r="J1333">
        <v>2980.2281539999999</v>
      </c>
      <c r="K1333">
        <v>0.958013</v>
      </c>
      <c r="M1333" t="str">
        <f t="shared" si="41"/>
        <v>2020Rubble</v>
      </c>
    </row>
    <row r="1334" spans="1:13" x14ac:dyDescent="0.25">
      <c r="A1334" t="s">
        <v>68</v>
      </c>
      <c r="B1334" t="str">
        <f t="shared" si="40"/>
        <v>2020</v>
      </c>
      <c r="C1334" t="s">
        <v>11</v>
      </c>
      <c r="D1334" t="s">
        <v>19</v>
      </c>
      <c r="E1334" t="s">
        <v>13</v>
      </c>
      <c r="F1334">
        <v>17242</v>
      </c>
      <c r="G1334">
        <v>0</v>
      </c>
      <c r="H1334">
        <v>0</v>
      </c>
      <c r="I1334">
        <v>0</v>
      </c>
      <c r="J1334">
        <v>136801.9026</v>
      </c>
      <c r="K1334">
        <v>0.111929</v>
      </c>
      <c r="M1334" t="str">
        <f t="shared" si="41"/>
        <v>2020Soil and natural materials</v>
      </c>
    </row>
    <row r="1335" spans="1:13" x14ac:dyDescent="0.25">
      <c r="A1335" t="s">
        <v>68</v>
      </c>
      <c r="B1335" t="str">
        <f t="shared" si="40"/>
        <v>2020</v>
      </c>
      <c r="C1335" t="s">
        <v>11</v>
      </c>
      <c r="D1335" t="s">
        <v>19</v>
      </c>
      <c r="E1335" t="s">
        <v>14</v>
      </c>
      <c r="F1335">
        <v>929359</v>
      </c>
      <c r="G1335">
        <v>0</v>
      </c>
      <c r="H1335">
        <v>0</v>
      </c>
      <c r="I1335">
        <v>0</v>
      </c>
      <c r="J1335">
        <v>757447.58902900002</v>
      </c>
      <c r="K1335">
        <v>0.55095700000000003</v>
      </c>
      <c r="M1335" t="str">
        <f t="shared" si="41"/>
        <v>2020Soil and natural materials</v>
      </c>
    </row>
    <row r="1336" spans="1:13" x14ac:dyDescent="0.25">
      <c r="A1336" t="s">
        <v>68</v>
      </c>
      <c r="B1336" t="str">
        <f t="shared" si="40"/>
        <v>2020</v>
      </c>
      <c r="C1336" t="s">
        <v>11</v>
      </c>
      <c r="D1336" t="s">
        <v>19</v>
      </c>
      <c r="E1336" t="s">
        <v>15</v>
      </c>
      <c r="F1336">
        <v>0</v>
      </c>
      <c r="G1336">
        <v>0</v>
      </c>
      <c r="H1336">
        <v>0</v>
      </c>
      <c r="I1336">
        <v>0</v>
      </c>
      <c r="J1336">
        <v>15529.857749999999</v>
      </c>
      <c r="K1336">
        <v>0</v>
      </c>
      <c r="M1336" t="str">
        <f t="shared" si="41"/>
        <v>2020Soil and natural materials</v>
      </c>
    </row>
    <row r="1337" spans="1:13" x14ac:dyDescent="0.25">
      <c r="A1337" t="s">
        <v>68</v>
      </c>
      <c r="B1337" t="str">
        <f t="shared" si="40"/>
        <v>2020</v>
      </c>
      <c r="C1337" t="s">
        <v>20</v>
      </c>
      <c r="D1337" t="s">
        <v>21</v>
      </c>
      <c r="E1337" t="s">
        <v>13</v>
      </c>
      <c r="F1337">
        <v>12100</v>
      </c>
      <c r="G1337">
        <v>0</v>
      </c>
      <c r="H1337">
        <v>0</v>
      </c>
      <c r="I1337">
        <v>140.94392199999999</v>
      </c>
      <c r="J1337">
        <v>35894.583332000002</v>
      </c>
      <c r="K1337">
        <v>0.254301</v>
      </c>
      <c r="M1337" t="str">
        <f t="shared" si="41"/>
        <v>2020Container glass</v>
      </c>
    </row>
    <row r="1338" spans="1:13" x14ac:dyDescent="0.25">
      <c r="A1338" t="s">
        <v>68</v>
      </c>
      <c r="B1338" t="str">
        <f t="shared" si="40"/>
        <v>2020</v>
      </c>
      <c r="C1338" t="s">
        <v>20</v>
      </c>
      <c r="D1338" t="s">
        <v>21</v>
      </c>
      <c r="E1338" t="s">
        <v>14</v>
      </c>
      <c r="F1338">
        <v>900</v>
      </c>
      <c r="G1338">
        <v>0</v>
      </c>
      <c r="H1338">
        <v>0</v>
      </c>
      <c r="I1338">
        <v>5.3461109999999996</v>
      </c>
      <c r="J1338">
        <v>702.56043</v>
      </c>
      <c r="K1338">
        <v>0.56305799999999995</v>
      </c>
      <c r="M1338" t="str">
        <f t="shared" si="41"/>
        <v>2020Container glass</v>
      </c>
    </row>
    <row r="1339" spans="1:13" x14ac:dyDescent="0.25">
      <c r="A1339" t="s">
        <v>68</v>
      </c>
      <c r="B1339" t="str">
        <f t="shared" si="40"/>
        <v>2020</v>
      </c>
      <c r="C1339" t="s">
        <v>20</v>
      </c>
      <c r="D1339" t="s">
        <v>21</v>
      </c>
      <c r="E1339" t="s">
        <v>15</v>
      </c>
      <c r="F1339">
        <v>283804</v>
      </c>
      <c r="G1339">
        <v>0</v>
      </c>
      <c r="H1339">
        <v>0</v>
      </c>
      <c r="I1339">
        <v>3766.3299670000001</v>
      </c>
      <c r="J1339">
        <v>39047.566809000004</v>
      </c>
      <c r="K1339">
        <v>0.88044800000000001</v>
      </c>
      <c r="M1339" t="str">
        <f t="shared" si="41"/>
        <v>2020Container glass</v>
      </c>
    </row>
    <row r="1340" spans="1:13" x14ac:dyDescent="0.25">
      <c r="A1340" t="s">
        <v>68</v>
      </c>
      <c r="B1340" t="str">
        <f t="shared" si="40"/>
        <v>2020</v>
      </c>
      <c r="C1340" t="s">
        <v>20</v>
      </c>
      <c r="D1340" t="s">
        <v>22</v>
      </c>
      <c r="E1340" t="s">
        <v>13</v>
      </c>
      <c r="F1340">
        <v>0</v>
      </c>
      <c r="G1340">
        <v>0</v>
      </c>
      <c r="H1340">
        <v>0</v>
      </c>
      <c r="I1340">
        <v>0</v>
      </c>
      <c r="J1340">
        <v>17616.968421000001</v>
      </c>
      <c r="K1340">
        <v>0</v>
      </c>
      <c r="M1340" t="str">
        <f t="shared" si="41"/>
        <v>2020Other glass</v>
      </c>
    </row>
    <row r="1341" spans="1:13" x14ac:dyDescent="0.25">
      <c r="A1341" t="s">
        <v>68</v>
      </c>
      <c r="B1341" t="str">
        <f t="shared" si="40"/>
        <v>2020</v>
      </c>
      <c r="C1341" t="s">
        <v>20</v>
      </c>
      <c r="D1341" t="s">
        <v>22</v>
      </c>
      <c r="E1341" t="s">
        <v>14</v>
      </c>
      <c r="F1341">
        <v>0</v>
      </c>
      <c r="G1341">
        <v>0</v>
      </c>
      <c r="H1341">
        <v>0</v>
      </c>
      <c r="I1341">
        <v>0</v>
      </c>
      <c r="J1341">
        <v>3427.6734609999999</v>
      </c>
      <c r="K1341">
        <v>0</v>
      </c>
      <c r="M1341" t="str">
        <f t="shared" si="41"/>
        <v>2020Other glass</v>
      </c>
    </row>
    <row r="1342" spans="1:13" x14ac:dyDescent="0.25">
      <c r="A1342" t="s">
        <v>68</v>
      </c>
      <c r="B1342" t="str">
        <f t="shared" si="40"/>
        <v>2020</v>
      </c>
      <c r="C1342" t="s">
        <v>20</v>
      </c>
      <c r="D1342" t="s">
        <v>22</v>
      </c>
      <c r="E1342" t="s">
        <v>15</v>
      </c>
      <c r="F1342">
        <v>0</v>
      </c>
      <c r="G1342">
        <v>0</v>
      </c>
      <c r="H1342">
        <v>0</v>
      </c>
      <c r="I1342">
        <v>0</v>
      </c>
      <c r="J1342">
        <v>38666.255263999999</v>
      </c>
      <c r="K1342">
        <v>0</v>
      </c>
      <c r="M1342" t="str">
        <f t="shared" si="41"/>
        <v>2020Other glass</v>
      </c>
    </row>
    <row r="1343" spans="1:13" x14ac:dyDescent="0.25">
      <c r="A1343" t="s">
        <v>68</v>
      </c>
      <c r="B1343" t="str">
        <f t="shared" si="40"/>
        <v>2020</v>
      </c>
      <c r="C1343" t="s">
        <v>23</v>
      </c>
      <c r="D1343" t="s">
        <v>24</v>
      </c>
      <c r="E1343" t="s">
        <v>13</v>
      </c>
      <c r="F1343">
        <v>21707</v>
      </c>
      <c r="G1343">
        <v>0</v>
      </c>
      <c r="H1343">
        <v>0</v>
      </c>
      <c r="I1343">
        <v>57988.626423000002</v>
      </c>
      <c r="J1343">
        <v>22282.116249999999</v>
      </c>
      <c r="K1343">
        <v>0.78149999999999997</v>
      </c>
      <c r="M1343" t="str">
        <f t="shared" si="41"/>
        <v>2020Aluminium</v>
      </c>
    </row>
    <row r="1344" spans="1:13" x14ac:dyDescent="0.25">
      <c r="A1344" t="s">
        <v>68</v>
      </c>
      <c r="B1344" t="str">
        <f t="shared" si="40"/>
        <v>2020</v>
      </c>
      <c r="C1344" t="s">
        <v>23</v>
      </c>
      <c r="D1344" t="s">
        <v>24</v>
      </c>
      <c r="E1344" t="s">
        <v>14</v>
      </c>
      <c r="F1344">
        <v>0</v>
      </c>
      <c r="G1344">
        <v>0</v>
      </c>
      <c r="H1344">
        <v>0</v>
      </c>
      <c r="I1344">
        <v>7223.8309179999997</v>
      </c>
      <c r="J1344">
        <v>4049.1321330000001</v>
      </c>
      <c r="K1344">
        <v>0.64080999999999999</v>
      </c>
      <c r="M1344" t="str">
        <f t="shared" si="41"/>
        <v>2020Aluminium</v>
      </c>
    </row>
    <row r="1345" spans="1:13" x14ac:dyDescent="0.25">
      <c r="A1345" t="s">
        <v>68</v>
      </c>
      <c r="B1345" t="str">
        <f t="shared" si="40"/>
        <v>2020</v>
      </c>
      <c r="C1345" t="s">
        <v>23</v>
      </c>
      <c r="D1345" t="s">
        <v>24</v>
      </c>
      <c r="E1345" t="s">
        <v>15</v>
      </c>
      <c r="F1345">
        <v>5922</v>
      </c>
      <c r="G1345">
        <v>0</v>
      </c>
      <c r="H1345">
        <v>0</v>
      </c>
      <c r="I1345">
        <v>24215.986449</v>
      </c>
      <c r="J1345">
        <v>21079.330580999998</v>
      </c>
      <c r="K1345">
        <v>0.58843299999999998</v>
      </c>
      <c r="M1345" t="str">
        <f t="shared" si="41"/>
        <v>2020Aluminium</v>
      </c>
    </row>
    <row r="1346" spans="1:13" x14ac:dyDescent="0.25">
      <c r="A1346" t="s">
        <v>68</v>
      </c>
      <c r="B1346" t="str">
        <f t="shared" si="40"/>
        <v>2020</v>
      </c>
      <c r="C1346" t="s">
        <v>23</v>
      </c>
      <c r="D1346" t="s">
        <v>25</v>
      </c>
      <c r="E1346" t="s">
        <v>13</v>
      </c>
      <c r="F1346">
        <v>421229</v>
      </c>
      <c r="G1346">
        <v>0</v>
      </c>
      <c r="H1346">
        <v>0</v>
      </c>
      <c r="I1346">
        <v>228150.752117</v>
      </c>
      <c r="J1346">
        <v>72421.811489999993</v>
      </c>
      <c r="K1346">
        <v>0.89966500000000005</v>
      </c>
      <c r="M1346" t="str">
        <f t="shared" si="41"/>
        <v>2020Ferrous</v>
      </c>
    </row>
    <row r="1347" spans="1:13" x14ac:dyDescent="0.25">
      <c r="A1347" t="s">
        <v>68</v>
      </c>
      <c r="B1347" t="str">
        <f t="shared" ref="B1347:B1410" si="42">RIGHT(A1347,4)</f>
        <v>2020</v>
      </c>
      <c r="C1347" t="s">
        <v>23</v>
      </c>
      <c r="D1347" t="s">
        <v>25</v>
      </c>
      <c r="E1347" t="s">
        <v>14</v>
      </c>
      <c r="F1347">
        <v>96811</v>
      </c>
      <c r="G1347">
        <v>0</v>
      </c>
      <c r="H1347">
        <v>0</v>
      </c>
      <c r="I1347">
        <v>47151.426905</v>
      </c>
      <c r="J1347">
        <v>17338.932690000001</v>
      </c>
      <c r="K1347">
        <v>0.89250499999999999</v>
      </c>
      <c r="M1347" t="str">
        <f t="shared" ref="M1347:M1410" si="43">_xlfn.TEXTJOIN("",FALSE,B1347,D1347)</f>
        <v>2020Ferrous</v>
      </c>
    </row>
    <row r="1348" spans="1:13" x14ac:dyDescent="0.25">
      <c r="A1348" t="s">
        <v>68</v>
      </c>
      <c r="B1348" t="str">
        <f t="shared" si="42"/>
        <v>2020</v>
      </c>
      <c r="C1348" t="s">
        <v>23</v>
      </c>
      <c r="D1348" t="s">
        <v>25</v>
      </c>
      <c r="E1348" t="s">
        <v>15</v>
      </c>
      <c r="F1348">
        <v>203401</v>
      </c>
      <c r="G1348">
        <v>0</v>
      </c>
      <c r="H1348">
        <v>0</v>
      </c>
      <c r="I1348">
        <v>146255.357388</v>
      </c>
      <c r="J1348">
        <v>35409.019656999997</v>
      </c>
      <c r="K1348">
        <v>0.90804399999999996</v>
      </c>
      <c r="M1348" t="str">
        <f t="shared" si="43"/>
        <v>2020Ferrous</v>
      </c>
    </row>
    <row r="1349" spans="1:13" x14ac:dyDescent="0.25">
      <c r="A1349" t="s">
        <v>68</v>
      </c>
      <c r="B1349" t="str">
        <f t="shared" si="42"/>
        <v>2020</v>
      </c>
      <c r="C1349" t="s">
        <v>23</v>
      </c>
      <c r="D1349" t="s">
        <v>26</v>
      </c>
      <c r="E1349" t="s">
        <v>13</v>
      </c>
      <c r="F1349">
        <v>181374</v>
      </c>
      <c r="G1349">
        <v>0</v>
      </c>
      <c r="H1349">
        <v>0</v>
      </c>
      <c r="I1349">
        <v>15808.500421000001</v>
      </c>
      <c r="J1349">
        <v>0</v>
      </c>
      <c r="K1349">
        <v>1</v>
      </c>
      <c r="M1349" t="str">
        <f t="shared" si="43"/>
        <v>2020Other metals</v>
      </c>
    </row>
    <row r="1350" spans="1:13" x14ac:dyDescent="0.25">
      <c r="A1350" t="s">
        <v>68</v>
      </c>
      <c r="B1350" t="str">
        <f t="shared" si="42"/>
        <v>2020</v>
      </c>
      <c r="C1350" t="s">
        <v>23</v>
      </c>
      <c r="D1350" t="s">
        <v>26</v>
      </c>
      <c r="E1350" t="s">
        <v>14</v>
      </c>
      <c r="F1350">
        <v>7705</v>
      </c>
      <c r="G1350">
        <v>0</v>
      </c>
      <c r="H1350">
        <v>0</v>
      </c>
      <c r="I1350">
        <v>1183.792561</v>
      </c>
      <c r="J1350">
        <v>0</v>
      </c>
      <c r="K1350">
        <v>1</v>
      </c>
      <c r="M1350" t="str">
        <f t="shared" si="43"/>
        <v>2020Other metals</v>
      </c>
    </row>
    <row r="1351" spans="1:13" x14ac:dyDescent="0.25">
      <c r="A1351" t="s">
        <v>68</v>
      </c>
      <c r="B1351" t="str">
        <f t="shared" si="42"/>
        <v>2020</v>
      </c>
      <c r="C1351" t="s">
        <v>23</v>
      </c>
      <c r="D1351" t="s">
        <v>26</v>
      </c>
      <c r="E1351" t="s">
        <v>15</v>
      </c>
      <c r="F1351">
        <v>13990</v>
      </c>
      <c r="G1351">
        <v>0</v>
      </c>
      <c r="H1351">
        <v>0</v>
      </c>
      <c r="I1351">
        <v>2441.1364389999999</v>
      </c>
      <c r="J1351">
        <v>0</v>
      </c>
      <c r="K1351">
        <v>1</v>
      </c>
      <c r="M1351" t="str">
        <f t="shared" si="43"/>
        <v>2020Other metals</v>
      </c>
    </row>
    <row r="1352" spans="1:13" x14ac:dyDescent="0.25">
      <c r="A1352" t="s">
        <v>68</v>
      </c>
      <c r="B1352" t="str">
        <f t="shared" si="42"/>
        <v>2020</v>
      </c>
      <c r="C1352" t="s">
        <v>27</v>
      </c>
      <c r="D1352" t="s">
        <v>28</v>
      </c>
      <c r="E1352" t="s">
        <v>13</v>
      </c>
      <c r="F1352">
        <v>35704.800000000003</v>
      </c>
      <c r="G1352">
        <v>12274.8</v>
      </c>
      <c r="H1352">
        <v>0</v>
      </c>
      <c r="I1352">
        <v>6657.5618800000002</v>
      </c>
      <c r="J1352">
        <v>316252.15584100003</v>
      </c>
      <c r="K1352">
        <v>0.147313</v>
      </c>
      <c r="M1352" t="str">
        <f t="shared" si="43"/>
        <v>2020Food organics</v>
      </c>
    </row>
    <row r="1353" spans="1:13" x14ac:dyDescent="0.25">
      <c r="A1353" t="s">
        <v>68</v>
      </c>
      <c r="B1353" t="str">
        <f t="shared" si="42"/>
        <v>2020</v>
      </c>
      <c r="C1353" t="s">
        <v>27</v>
      </c>
      <c r="D1353" t="s">
        <v>28</v>
      </c>
      <c r="E1353" t="s">
        <v>14</v>
      </c>
      <c r="F1353">
        <v>0</v>
      </c>
      <c r="G1353">
        <v>0</v>
      </c>
      <c r="H1353">
        <v>0</v>
      </c>
      <c r="I1353">
        <v>103.916742</v>
      </c>
      <c r="J1353">
        <v>3127.3057760000002</v>
      </c>
      <c r="K1353">
        <v>3.2160000000000001E-2</v>
      </c>
      <c r="M1353" t="str">
        <f t="shared" si="43"/>
        <v>2020Food organics</v>
      </c>
    </row>
    <row r="1354" spans="1:13" x14ac:dyDescent="0.25">
      <c r="A1354" t="s">
        <v>68</v>
      </c>
      <c r="B1354" t="str">
        <f t="shared" si="42"/>
        <v>2020</v>
      </c>
      <c r="C1354" t="s">
        <v>27</v>
      </c>
      <c r="D1354" t="s">
        <v>28</v>
      </c>
      <c r="E1354" t="s">
        <v>15</v>
      </c>
      <c r="F1354">
        <v>40908.480000000003</v>
      </c>
      <c r="G1354">
        <v>0</v>
      </c>
      <c r="H1354">
        <v>50000</v>
      </c>
      <c r="I1354">
        <v>6542.076728</v>
      </c>
      <c r="J1354">
        <v>640580.47574599995</v>
      </c>
      <c r="K1354">
        <v>0.13204099999999999</v>
      </c>
      <c r="M1354" t="str">
        <f t="shared" si="43"/>
        <v>2020Food organics</v>
      </c>
    </row>
    <row r="1355" spans="1:13" x14ac:dyDescent="0.25">
      <c r="A1355" t="s">
        <v>68</v>
      </c>
      <c r="B1355" t="str">
        <f t="shared" si="42"/>
        <v>2020</v>
      </c>
      <c r="C1355" t="s">
        <v>27</v>
      </c>
      <c r="D1355" t="s">
        <v>29</v>
      </c>
      <c r="E1355" t="s">
        <v>13</v>
      </c>
      <c r="F1355">
        <v>80272</v>
      </c>
      <c r="G1355">
        <v>0</v>
      </c>
      <c r="H1355">
        <v>0</v>
      </c>
      <c r="I1355">
        <v>0</v>
      </c>
      <c r="J1355">
        <v>79711.414948000005</v>
      </c>
      <c r="K1355">
        <v>0.50175199999999998</v>
      </c>
      <c r="M1355" t="str">
        <f t="shared" si="43"/>
        <v>2020Garden organics</v>
      </c>
    </row>
    <row r="1356" spans="1:13" x14ac:dyDescent="0.25">
      <c r="A1356" t="s">
        <v>68</v>
      </c>
      <c r="B1356" t="str">
        <f t="shared" si="42"/>
        <v>2020</v>
      </c>
      <c r="C1356" t="s">
        <v>27</v>
      </c>
      <c r="D1356" t="s">
        <v>29</v>
      </c>
      <c r="E1356" t="s">
        <v>14</v>
      </c>
      <c r="F1356">
        <v>6543</v>
      </c>
      <c r="G1356">
        <v>0</v>
      </c>
      <c r="H1356">
        <v>0</v>
      </c>
      <c r="I1356">
        <v>0</v>
      </c>
      <c r="J1356">
        <v>22543.274753999998</v>
      </c>
      <c r="K1356">
        <v>0.22495100000000001</v>
      </c>
      <c r="M1356" t="str">
        <f t="shared" si="43"/>
        <v>2020Garden organics</v>
      </c>
    </row>
    <row r="1357" spans="1:13" x14ac:dyDescent="0.25">
      <c r="A1357" t="s">
        <v>68</v>
      </c>
      <c r="B1357" t="str">
        <f t="shared" si="42"/>
        <v>2020</v>
      </c>
      <c r="C1357" t="s">
        <v>27</v>
      </c>
      <c r="D1357" t="s">
        <v>29</v>
      </c>
      <c r="E1357" t="s">
        <v>15</v>
      </c>
      <c r="F1357">
        <v>611413.52</v>
      </c>
      <c r="G1357">
        <v>0</v>
      </c>
      <c r="H1357">
        <v>20000</v>
      </c>
      <c r="I1357">
        <v>0</v>
      </c>
      <c r="J1357">
        <v>101504.50814000001</v>
      </c>
      <c r="K1357">
        <v>0.86150599999999999</v>
      </c>
      <c r="M1357" t="str">
        <f t="shared" si="43"/>
        <v>2020Garden organics</v>
      </c>
    </row>
    <row r="1358" spans="1:13" x14ac:dyDescent="0.25">
      <c r="A1358" t="s">
        <v>68</v>
      </c>
      <c r="B1358" t="str">
        <f t="shared" si="42"/>
        <v>2020</v>
      </c>
      <c r="C1358" t="s">
        <v>27</v>
      </c>
      <c r="D1358" t="s">
        <v>30</v>
      </c>
      <c r="E1358" t="s">
        <v>13</v>
      </c>
      <c r="F1358">
        <v>135493</v>
      </c>
      <c r="G1358">
        <v>0</v>
      </c>
      <c r="H1358">
        <v>0</v>
      </c>
      <c r="I1358">
        <v>11.180755</v>
      </c>
      <c r="J1358">
        <v>39348.149508000002</v>
      </c>
      <c r="K1358">
        <v>0.77496299999999996</v>
      </c>
      <c r="M1358" t="str">
        <f t="shared" si="43"/>
        <v>2020Other organics</v>
      </c>
    </row>
    <row r="1359" spans="1:13" x14ac:dyDescent="0.25">
      <c r="A1359" t="s">
        <v>68</v>
      </c>
      <c r="B1359" t="str">
        <f t="shared" si="42"/>
        <v>2020</v>
      </c>
      <c r="C1359" t="s">
        <v>27</v>
      </c>
      <c r="D1359" t="s">
        <v>30</v>
      </c>
      <c r="E1359" t="s">
        <v>14</v>
      </c>
      <c r="F1359">
        <v>0</v>
      </c>
      <c r="G1359">
        <v>0</v>
      </c>
      <c r="H1359">
        <v>0</v>
      </c>
      <c r="I1359">
        <v>0</v>
      </c>
      <c r="J1359">
        <v>547.49718499999994</v>
      </c>
      <c r="K1359">
        <v>0</v>
      </c>
      <c r="M1359" t="str">
        <f t="shared" si="43"/>
        <v>2020Other organics</v>
      </c>
    </row>
    <row r="1360" spans="1:13" x14ac:dyDescent="0.25">
      <c r="A1360" t="s">
        <v>68</v>
      </c>
      <c r="B1360" t="str">
        <f t="shared" si="42"/>
        <v>2020</v>
      </c>
      <c r="C1360" t="s">
        <v>27</v>
      </c>
      <c r="D1360" t="s">
        <v>30</v>
      </c>
      <c r="E1360" t="s">
        <v>15</v>
      </c>
      <c r="F1360">
        <v>12705</v>
      </c>
      <c r="G1360">
        <v>0</v>
      </c>
      <c r="H1360">
        <v>0</v>
      </c>
      <c r="I1360">
        <v>6.2012450000000001</v>
      </c>
      <c r="J1360">
        <v>101245.48379</v>
      </c>
      <c r="K1360">
        <v>0.111544</v>
      </c>
      <c r="M1360" t="str">
        <f t="shared" si="43"/>
        <v>2020Other organics</v>
      </c>
    </row>
    <row r="1361" spans="1:13" x14ac:dyDescent="0.25">
      <c r="A1361" t="s">
        <v>68</v>
      </c>
      <c r="B1361" t="str">
        <f t="shared" si="42"/>
        <v>2020</v>
      </c>
      <c r="C1361" t="s">
        <v>27</v>
      </c>
      <c r="D1361" t="s">
        <v>31</v>
      </c>
      <c r="E1361" t="s">
        <v>13</v>
      </c>
      <c r="F1361">
        <v>86839</v>
      </c>
      <c r="G1361">
        <v>0</v>
      </c>
      <c r="H1361">
        <v>0</v>
      </c>
      <c r="I1361">
        <v>0.44828400000000002</v>
      </c>
      <c r="J1361">
        <v>307388.26342799998</v>
      </c>
      <c r="K1361">
        <v>0.220277</v>
      </c>
      <c r="M1361" t="str">
        <f t="shared" si="43"/>
        <v>2020Wood /timber</v>
      </c>
    </row>
    <row r="1362" spans="1:13" x14ac:dyDescent="0.25">
      <c r="A1362" t="s">
        <v>68</v>
      </c>
      <c r="B1362" t="str">
        <f t="shared" si="42"/>
        <v>2020</v>
      </c>
      <c r="C1362" t="s">
        <v>27</v>
      </c>
      <c r="D1362" t="s">
        <v>31</v>
      </c>
      <c r="E1362" t="s">
        <v>14</v>
      </c>
      <c r="F1362">
        <v>97056</v>
      </c>
      <c r="G1362">
        <v>0</v>
      </c>
      <c r="H1362">
        <v>0</v>
      </c>
      <c r="I1362">
        <v>0.65186299999999997</v>
      </c>
      <c r="J1362">
        <v>122940.00126800001</v>
      </c>
      <c r="K1362">
        <v>0.44117299999999998</v>
      </c>
      <c r="M1362" t="str">
        <f t="shared" si="43"/>
        <v>2020Wood /timber</v>
      </c>
    </row>
    <row r="1363" spans="1:13" x14ac:dyDescent="0.25">
      <c r="A1363" t="s">
        <v>68</v>
      </c>
      <c r="B1363" t="str">
        <f t="shared" si="42"/>
        <v>2020</v>
      </c>
      <c r="C1363" t="s">
        <v>27</v>
      </c>
      <c r="D1363" t="s">
        <v>31</v>
      </c>
      <c r="E1363" t="s">
        <v>15</v>
      </c>
      <c r="F1363">
        <v>18300</v>
      </c>
      <c r="G1363">
        <v>0</v>
      </c>
      <c r="H1363">
        <v>0</v>
      </c>
      <c r="I1363">
        <v>9.9852999999999997E-2</v>
      </c>
      <c r="J1363">
        <v>28330.334160999999</v>
      </c>
      <c r="K1363">
        <v>0.39244899999999999</v>
      </c>
      <c r="M1363" t="str">
        <f t="shared" si="43"/>
        <v>2020Wood /timber</v>
      </c>
    </row>
    <row r="1364" spans="1:13" x14ac:dyDescent="0.25">
      <c r="A1364" t="s">
        <v>68</v>
      </c>
      <c r="B1364" t="str">
        <f t="shared" si="42"/>
        <v>2020</v>
      </c>
      <c r="C1364" t="s">
        <v>32</v>
      </c>
      <c r="D1364" t="s">
        <v>33</v>
      </c>
      <c r="E1364" t="s">
        <v>13</v>
      </c>
      <c r="F1364">
        <v>402104</v>
      </c>
      <c r="G1364">
        <v>0</v>
      </c>
      <c r="H1364">
        <v>0</v>
      </c>
      <c r="I1364">
        <v>209764.28880000001</v>
      </c>
      <c r="J1364">
        <v>102525.41847600001</v>
      </c>
      <c r="K1364">
        <v>0.85648599999999997</v>
      </c>
      <c r="M1364" t="str">
        <f t="shared" si="43"/>
        <v>2020Cardboard</v>
      </c>
    </row>
    <row r="1365" spans="1:13" x14ac:dyDescent="0.25">
      <c r="A1365" t="s">
        <v>68</v>
      </c>
      <c r="B1365" t="str">
        <f t="shared" si="42"/>
        <v>2020</v>
      </c>
      <c r="C1365" t="s">
        <v>32</v>
      </c>
      <c r="D1365" t="s">
        <v>33</v>
      </c>
      <c r="E1365" t="s">
        <v>14</v>
      </c>
      <c r="F1365">
        <v>176</v>
      </c>
      <c r="G1365">
        <v>0</v>
      </c>
      <c r="H1365">
        <v>0</v>
      </c>
      <c r="I1365">
        <v>11653.571599999999</v>
      </c>
      <c r="J1365">
        <v>4501.8068869999997</v>
      </c>
      <c r="K1365">
        <v>0.72434600000000005</v>
      </c>
      <c r="M1365" t="str">
        <f t="shared" si="43"/>
        <v>2020Cardboard</v>
      </c>
    </row>
    <row r="1366" spans="1:13" x14ac:dyDescent="0.25">
      <c r="A1366" t="s">
        <v>68</v>
      </c>
      <c r="B1366" t="str">
        <f t="shared" si="42"/>
        <v>2020</v>
      </c>
      <c r="C1366" t="s">
        <v>32</v>
      </c>
      <c r="D1366" t="s">
        <v>33</v>
      </c>
      <c r="E1366" t="s">
        <v>15</v>
      </c>
      <c r="F1366">
        <v>45</v>
      </c>
      <c r="G1366">
        <v>0</v>
      </c>
      <c r="H1366">
        <v>0</v>
      </c>
      <c r="I1366">
        <v>11653.571599999999</v>
      </c>
      <c r="J1366">
        <v>37210.390973000001</v>
      </c>
      <c r="K1366">
        <v>0.23919000000000001</v>
      </c>
      <c r="M1366" t="str">
        <f t="shared" si="43"/>
        <v>2020Cardboard</v>
      </c>
    </row>
    <row r="1367" spans="1:13" x14ac:dyDescent="0.25">
      <c r="A1367" t="s">
        <v>68</v>
      </c>
      <c r="B1367" t="str">
        <f t="shared" si="42"/>
        <v>2020</v>
      </c>
      <c r="C1367" t="s">
        <v>32</v>
      </c>
      <c r="D1367" t="s">
        <v>46</v>
      </c>
      <c r="E1367" t="s">
        <v>13</v>
      </c>
      <c r="F1367">
        <v>0</v>
      </c>
      <c r="G1367">
        <v>0</v>
      </c>
      <c r="H1367">
        <v>0</v>
      </c>
      <c r="I1367">
        <v>0</v>
      </c>
      <c r="J1367">
        <v>37034.206600999998</v>
      </c>
      <c r="K1367">
        <v>0</v>
      </c>
      <c r="M1367" t="str">
        <f t="shared" si="43"/>
        <v>2020Liquidpaperboard</v>
      </c>
    </row>
    <row r="1368" spans="1:13" x14ac:dyDescent="0.25">
      <c r="A1368" t="s">
        <v>68</v>
      </c>
      <c r="B1368" t="str">
        <f t="shared" si="42"/>
        <v>2020</v>
      </c>
      <c r="C1368" t="s">
        <v>32</v>
      </c>
      <c r="D1368" t="s">
        <v>46</v>
      </c>
      <c r="E1368" t="s">
        <v>14</v>
      </c>
      <c r="F1368">
        <v>0</v>
      </c>
      <c r="G1368">
        <v>0</v>
      </c>
      <c r="H1368">
        <v>0</v>
      </c>
      <c r="I1368">
        <v>0</v>
      </c>
      <c r="J1368">
        <v>558.93313599999999</v>
      </c>
      <c r="K1368">
        <v>0</v>
      </c>
      <c r="M1368" t="str">
        <f t="shared" si="43"/>
        <v>2020Liquidpaperboard</v>
      </c>
    </row>
    <row r="1369" spans="1:13" x14ac:dyDescent="0.25">
      <c r="A1369" t="s">
        <v>68</v>
      </c>
      <c r="B1369" t="str">
        <f t="shared" si="42"/>
        <v>2020</v>
      </c>
      <c r="C1369" t="s">
        <v>32</v>
      </c>
      <c r="D1369" t="s">
        <v>46</v>
      </c>
      <c r="E1369" t="s">
        <v>15</v>
      </c>
      <c r="F1369">
        <v>0</v>
      </c>
      <c r="G1369">
        <v>0</v>
      </c>
      <c r="H1369">
        <v>0</v>
      </c>
      <c r="I1369">
        <v>0</v>
      </c>
      <c r="J1369">
        <v>28252.839775</v>
      </c>
      <c r="K1369">
        <v>0</v>
      </c>
      <c r="M1369" t="str">
        <f t="shared" si="43"/>
        <v>2020Liquidpaperboard</v>
      </c>
    </row>
    <row r="1370" spans="1:13" x14ac:dyDescent="0.25">
      <c r="A1370" t="s">
        <v>68</v>
      </c>
      <c r="B1370" t="str">
        <f t="shared" si="42"/>
        <v>2020</v>
      </c>
      <c r="C1370" t="s">
        <v>32</v>
      </c>
      <c r="D1370" t="s">
        <v>34</v>
      </c>
      <c r="E1370" t="s">
        <v>13</v>
      </c>
      <c r="F1370">
        <v>23680</v>
      </c>
      <c r="G1370">
        <v>0</v>
      </c>
      <c r="H1370">
        <v>0</v>
      </c>
      <c r="I1370">
        <v>26769.465939999998</v>
      </c>
      <c r="J1370">
        <v>0</v>
      </c>
      <c r="K1370">
        <v>1</v>
      </c>
      <c r="M1370" t="str">
        <f t="shared" si="43"/>
        <v>2020Newsprint and magazines</v>
      </c>
    </row>
    <row r="1371" spans="1:13" x14ac:dyDescent="0.25">
      <c r="A1371" t="s">
        <v>68</v>
      </c>
      <c r="B1371" t="str">
        <f t="shared" si="42"/>
        <v>2020</v>
      </c>
      <c r="C1371" t="s">
        <v>32</v>
      </c>
      <c r="D1371" t="s">
        <v>34</v>
      </c>
      <c r="E1371" t="s">
        <v>14</v>
      </c>
      <c r="F1371">
        <v>0</v>
      </c>
      <c r="G1371">
        <v>0</v>
      </c>
      <c r="H1371">
        <v>0</v>
      </c>
      <c r="I1371">
        <v>1912.1047100000001</v>
      </c>
      <c r="J1371">
        <v>0</v>
      </c>
      <c r="K1371">
        <v>1</v>
      </c>
      <c r="M1371" t="str">
        <f t="shared" si="43"/>
        <v>2020Newsprint and magazines</v>
      </c>
    </row>
    <row r="1372" spans="1:13" x14ac:dyDescent="0.25">
      <c r="A1372" t="s">
        <v>68</v>
      </c>
      <c r="B1372" t="str">
        <f t="shared" si="42"/>
        <v>2020</v>
      </c>
      <c r="C1372" t="s">
        <v>32</v>
      </c>
      <c r="D1372" t="s">
        <v>34</v>
      </c>
      <c r="E1372" t="s">
        <v>15</v>
      </c>
      <c r="F1372">
        <v>45</v>
      </c>
      <c r="G1372">
        <v>0</v>
      </c>
      <c r="H1372">
        <v>0</v>
      </c>
      <c r="I1372">
        <v>9560.5235499999999</v>
      </c>
      <c r="J1372">
        <v>0</v>
      </c>
      <c r="K1372">
        <v>1</v>
      </c>
      <c r="M1372" t="str">
        <f t="shared" si="43"/>
        <v>2020Newsprint and magazines</v>
      </c>
    </row>
    <row r="1373" spans="1:13" x14ac:dyDescent="0.25">
      <c r="A1373" t="s">
        <v>68</v>
      </c>
      <c r="B1373" t="str">
        <f t="shared" si="42"/>
        <v>2020</v>
      </c>
      <c r="C1373" t="s">
        <v>32</v>
      </c>
      <c r="D1373" t="s">
        <v>35</v>
      </c>
      <c r="E1373" t="s">
        <v>13</v>
      </c>
      <c r="F1373">
        <v>7173</v>
      </c>
      <c r="G1373">
        <v>0</v>
      </c>
      <c r="H1373">
        <v>0</v>
      </c>
      <c r="I1373">
        <v>90836.521003999995</v>
      </c>
      <c r="J1373">
        <v>110558.70860100001</v>
      </c>
      <c r="K1373">
        <v>0.46991500000000003</v>
      </c>
      <c r="M1373" t="str">
        <f t="shared" si="43"/>
        <v>2020Other paper</v>
      </c>
    </row>
    <row r="1374" spans="1:13" x14ac:dyDescent="0.25">
      <c r="A1374" t="s">
        <v>68</v>
      </c>
      <c r="B1374" t="str">
        <f t="shared" si="42"/>
        <v>2020</v>
      </c>
      <c r="C1374" t="s">
        <v>32</v>
      </c>
      <c r="D1374" t="s">
        <v>35</v>
      </c>
      <c r="E1374" t="s">
        <v>14</v>
      </c>
      <c r="F1374">
        <v>0</v>
      </c>
      <c r="G1374">
        <v>0</v>
      </c>
      <c r="H1374">
        <v>0</v>
      </c>
      <c r="I1374">
        <v>17.926335999999999</v>
      </c>
      <c r="J1374">
        <v>1704.8720639999999</v>
      </c>
      <c r="K1374">
        <v>1.0404999999999999E-2</v>
      </c>
      <c r="M1374" t="str">
        <f t="shared" si="43"/>
        <v>2020Other paper</v>
      </c>
    </row>
    <row r="1375" spans="1:13" x14ac:dyDescent="0.25">
      <c r="A1375" t="s">
        <v>68</v>
      </c>
      <c r="B1375" t="str">
        <f t="shared" si="42"/>
        <v>2020</v>
      </c>
      <c r="C1375" t="s">
        <v>32</v>
      </c>
      <c r="D1375" t="s">
        <v>35</v>
      </c>
      <c r="E1375" t="s">
        <v>15</v>
      </c>
      <c r="F1375">
        <v>125075</v>
      </c>
      <c r="G1375">
        <v>0</v>
      </c>
      <c r="H1375">
        <v>0</v>
      </c>
      <c r="I1375">
        <v>47525.312659000003</v>
      </c>
      <c r="J1375">
        <v>127133.23280500001</v>
      </c>
      <c r="K1375">
        <v>0.57584500000000005</v>
      </c>
      <c r="M1375" t="str">
        <f t="shared" si="43"/>
        <v>2020Other paper</v>
      </c>
    </row>
    <row r="1376" spans="1:13" x14ac:dyDescent="0.25">
      <c r="A1376" t="s">
        <v>68</v>
      </c>
      <c r="B1376" t="str">
        <f t="shared" si="42"/>
        <v>2020</v>
      </c>
      <c r="C1376" t="s">
        <v>32</v>
      </c>
      <c r="D1376" t="s">
        <v>36</v>
      </c>
      <c r="E1376" t="s">
        <v>13</v>
      </c>
      <c r="F1376">
        <v>140854</v>
      </c>
      <c r="G1376">
        <v>0</v>
      </c>
      <c r="H1376">
        <v>0</v>
      </c>
      <c r="I1376">
        <v>0</v>
      </c>
      <c r="J1376">
        <v>106294.757552</v>
      </c>
      <c r="K1376">
        <v>0.56991499999999995</v>
      </c>
      <c r="M1376" t="str">
        <f t="shared" si="43"/>
        <v>2020Printing and writing paper</v>
      </c>
    </row>
    <row r="1377" spans="1:13" x14ac:dyDescent="0.25">
      <c r="A1377" t="s">
        <v>68</v>
      </c>
      <c r="B1377" t="str">
        <f t="shared" si="42"/>
        <v>2020</v>
      </c>
      <c r="C1377" t="s">
        <v>32</v>
      </c>
      <c r="D1377" t="s">
        <v>36</v>
      </c>
      <c r="E1377" t="s">
        <v>14</v>
      </c>
      <c r="F1377">
        <v>0</v>
      </c>
      <c r="G1377">
        <v>0</v>
      </c>
      <c r="H1377">
        <v>0</v>
      </c>
      <c r="I1377">
        <v>0</v>
      </c>
      <c r="J1377">
        <v>1742.0282179999999</v>
      </c>
      <c r="K1377">
        <v>0</v>
      </c>
      <c r="M1377" t="str">
        <f t="shared" si="43"/>
        <v>2020Printing and writing paper</v>
      </c>
    </row>
    <row r="1378" spans="1:13" x14ac:dyDescent="0.25">
      <c r="A1378" t="s">
        <v>68</v>
      </c>
      <c r="B1378" t="str">
        <f t="shared" si="42"/>
        <v>2020</v>
      </c>
      <c r="C1378" t="s">
        <v>32</v>
      </c>
      <c r="D1378" t="s">
        <v>36</v>
      </c>
      <c r="E1378" t="s">
        <v>15</v>
      </c>
      <c r="F1378">
        <v>0</v>
      </c>
      <c r="G1378">
        <v>0</v>
      </c>
      <c r="H1378">
        <v>0</v>
      </c>
      <c r="I1378">
        <v>0</v>
      </c>
      <c r="J1378">
        <v>84871.783593999993</v>
      </c>
      <c r="K1378">
        <v>0</v>
      </c>
      <c r="M1378" t="str">
        <f t="shared" si="43"/>
        <v>2020Printing and writing paper</v>
      </c>
    </row>
    <row r="1379" spans="1:13" x14ac:dyDescent="0.25">
      <c r="A1379" t="s">
        <v>68</v>
      </c>
      <c r="B1379" t="str">
        <f t="shared" si="42"/>
        <v>2020</v>
      </c>
      <c r="C1379" t="s">
        <v>49</v>
      </c>
      <c r="D1379" t="s">
        <v>50</v>
      </c>
      <c r="E1379" t="s">
        <v>13</v>
      </c>
      <c r="F1379">
        <v>2972.4746180000002</v>
      </c>
      <c r="G1379">
        <v>0</v>
      </c>
      <c r="H1379">
        <v>633.18215951544505</v>
      </c>
      <c r="I1379">
        <v>4173.5811020000001</v>
      </c>
      <c r="J1379">
        <v>70476.577682000003</v>
      </c>
      <c r="K1379">
        <v>9.9406999999999995E-2</v>
      </c>
      <c r="M1379" t="str">
        <f t="shared" si="43"/>
        <v>2020HDPE (2)</v>
      </c>
    </row>
    <row r="1380" spans="1:13" x14ac:dyDescent="0.25">
      <c r="A1380" t="s">
        <v>68</v>
      </c>
      <c r="B1380" t="str">
        <f t="shared" si="42"/>
        <v>2020</v>
      </c>
      <c r="C1380" t="s">
        <v>49</v>
      </c>
      <c r="D1380" t="s">
        <v>50</v>
      </c>
      <c r="E1380" t="s">
        <v>14</v>
      </c>
      <c r="F1380">
        <v>166.83887300000001</v>
      </c>
      <c r="G1380">
        <v>0</v>
      </c>
      <c r="H1380">
        <v>46.425205343332301</v>
      </c>
      <c r="I1380">
        <v>293.91416199999998</v>
      </c>
      <c r="J1380">
        <v>4556.4001770000004</v>
      </c>
      <c r="K1380">
        <v>0.100162</v>
      </c>
      <c r="M1380" t="str">
        <f t="shared" si="43"/>
        <v>2020HDPE (2)</v>
      </c>
    </row>
    <row r="1381" spans="1:13" x14ac:dyDescent="0.25">
      <c r="A1381" t="s">
        <v>68</v>
      </c>
      <c r="B1381" t="str">
        <f t="shared" si="42"/>
        <v>2020</v>
      </c>
      <c r="C1381" t="s">
        <v>49</v>
      </c>
      <c r="D1381" t="s">
        <v>50</v>
      </c>
      <c r="E1381" t="s">
        <v>15</v>
      </c>
      <c r="F1381">
        <v>10109.413085</v>
      </c>
      <c r="G1381">
        <v>0</v>
      </c>
      <c r="H1381">
        <v>2179.5394984745599</v>
      </c>
      <c r="I1381">
        <v>14343.011112</v>
      </c>
      <c r="J1381">
        <v>72323.402054999999</v>
      </c>
      <c r="K1381">
        <v>0.26913100000000001</v>
      </c>
      <c r="M1381" t="str">
        <f t="shared" si="43"/>
        <v>2020HDPE (2)</v>
      </c>
    </row>
    <row r="1382" spans="1:13" x14ac:dyDescent="0.25">
      <c r="A1382" t="s">
        <v>68</v>
      </c>
      <c r="B1382" t="str">
        <f t="shared" si="42"/>
        <v>2020</v>
      </c>
      <c r="C1382" t="s">
        <v>49</v>
      </c>
      <c r="D1382" t="s">
        <v>51</v>
      </c>
      <c r="E1382" t="s">
        <v>13</v>
      </c>
      <c r="F1382">
        <v>16828.772987</v>
      </c>
      <c r="G1382">
        <v>0</v>
      </c>
      <c r="H1382">
        <v>405.89967077568201</v>
      </c>
      <c r="I1382">
        <v>4015.1256079999998</v>
      </c>
      <c r="J1382">
        <v>52783.712992000001</v>
      </c>
      <c r="K1382">
        <v>0.28702899999999998</v>
      </c>
      <c r="M1382" t="str">
        <f t="shared" si="43"/>
        <v>2020LDPE (4)</v>
      </c>
    </row>
    <row r="1383" spans="1:13" x14ac:dyDescent="0.25">
      <c r="A1383" t="s">
        <v>68</v>
      </c>
      <c r="B1383" t="str">
        <f t="shared" si="42"/>
        <v>2020</v>
      </c>
      <c r="C1383" t="s">
        <v>49</v>
      </c>
      <c r="D1383" t="s">
        <v>51</v>
      </c>
      <c r="E1383" t="s">
        <v>14</v>
      </c>
      <c r="F1383">
        <v>304.01804299999998</v>
      </c>
      <c r="G1383">
        <v>0</v>
      </c>
      <c r="H1383">
        <v>8.5180327787484096</v>
      </c>
      <c r="I1383">
        <v>77.213954000000001</v>
      </c>
      <c r="J1383">
        <v>3412.534024</v>
      </c>
      <c r="K1383">
        <v>0.102504</v>
      </c>
      <c r="M1383" t="str">
        <f t="shared" si="43"/>
        <v>2020LDPE (4)</v>
      </c>
    </row>
    <row r="1384" spans="1:13" x14ac:dyDescent="0.25">
      <c r="A1384" t="s">
        <v>68</v>
      </c>
      <c r="B1384" t="str">
        <f t="shared" si="42"/>
        <v>2020</v>
      </c>
      <c r="C1384" t="s">
        <v>49</v>
      </c>
      <c r="D1384" t="s">
        <v>51</v>
      </c>
      <c r="E1384" t="s">
        <v>15</v>
      </c>
      <c r="F1384">
        <v>4809.2176719999998</v>
      </c>
      <c r="G1384">
        <v>0</v>
      </c>
      <c r="H1384">
        <v>118.665629778903</v>
      </c>
      <c r="I1384">
        <v>1138.9058219999999</v>
      </c>
      <c r="J1384">
        <v>34496.634295000003</v>
      </c>
      <c r="K1384">
        <v>0.149563</v>
      </c>
      <c r="M1384" t="str">
        <f t="shared" si="43"/>
        <v>2020LDPE (4)</v>
      </c>
    </row>
    <row r="1385" spans="1:13" x14ac:dyDescent="0.25">
      <c r="A1385" t="s">
        <v>68</v>
      </c>
      <c r="B1385" t="str">
        <f t="shared" si="42"/>
        <v>2020</v>
      </c>
      <c r="C1385" t="s">
        <v>49</v>
      </c>
      <c r="D1385" t="s">
        <v>52</v>
      </c>
      <c r="E1385" t="s">
        <v>13</v>
      </c>
      <c r="F1385">
        <v>6563.0345939999997</v>
      </c>
      <c r="G1385">
        <v>0</v>
      </c>
      <c r="H1385">
        <v>288</v>
      </c>
      <c r="I1385">
        <v>1019.092074</v>
      </c>
      <c r="J1385">
        <v>39600.756961999999</v>
      </c>
      <c r="K1385">
        <v>0.16578799999999999</v>
      </c>
      <c r="M1385" t="str">
        <f t="shared" si="43"/>
        <v>2020Other plastics (7)</v>
      </c>
    </row>
    <row r="1386" spans="1:13" x14ac:dyDescent="0.25">
      <c r="A1386" t="s">
        <v>68</v>
      </c>
      <c r="B1386" t="str">
        <f t="shared" si="42"/>
        <v>2020</v>
      </c>
      <c r="C1386" t="s">
        <v>49</v>
      </c>
      <c r="D1386" t="s">
        <v>52</v>
      </c>
      <c r="E1386" t="s">
        <v>14</v>
      </c>
      <c r="F1386">
        <v>0</v>
      </c>
      <c r="G1386">
        <v>0</v>
      </c>
      <c r="H1386">
        <v>0</v>
      </c>
      <c r="I1386">
        <v>0</v>
      </c>
      <c r="J1386">
        <v>2443.0933169999998</v>
      </c>
      <c r="K1386">
        <v>0</v>
      </c>
      <c r="M1386" t="str">
        <f t="shared" si="43"/>
        <v>2020Other plastics (7)</v>
      </c>
    </row>
    <row r="1387" spans="1:13" x14ac:dyDescent="0.25">
      <c r="A1387" t="s">
        <v>68</v>
      </c>
      <c r="B1387" t="str">
        <f t="shared" si="42"/>
        <v>2020</v>
      </c>
      <c r="C1387" t="s">
        <v>49</v>
      </c>
      <c r="D1387" t="s">
        <v>52</v>
      </c>
      <c r="E1387" t="s">
        <v>15</v>
      </c>
      <c r="F1387">
        <v>792.43871799999999</v>
      </c>
      <c r="G1387">
        <v>0</v>
      </c>
      <c r="H1387">
        <v>0</v>
      </c>
      <c r="I1387">
        <v>127.386509</v>
      </c>
      <c r="J1387">
        <v>85290.955396000005</v>
      </c>
      <c r="K1387">
        <v>1.0669E-2</v>
      </c>
      <c r="M1387" t="str">
        <f t="shared" si="43"/>
        <v>2020Other plastics (7)</v>
      </c>
    </row>
    <row r="1388" spans="1:13" x14ac:dyDescent="0.25">
      <c r="A1388" t="s">
        <v>68</v>
      </c>
      <c r="B1388" t="str">
        <f t="shared" si="42"/>
        <v>2020</v>
      </c>
      <c r="C1388" t="s">
        <v>49</v>
      </c>
      <c r="D1388" t="s">
        <v>53</v>
      </c>
      <c r="E1388" t="s">
        <v>13</v>
      </c>
      <c r="F1388">
        <v>3441.147794</v>
      </c>
      <c r="G1388">
        <v>0</v>
      </c>
      <c r="H1388">
        <v>713.08649510754503</v>
      </c>
      <c r="I1388">
        <v>6229.9377770000001</v>
      </c>
      <c r="J1388">
        <v>29193.226739000002</v>
      </c>
      <c r="K1388">
        <v>0.262376</v>
      </c>
      <c r="M1388" t="str">
        <f t="shared" si="43"/>
        <v>2020PET (1)</v>
      </c>
    </row>
    <row r="1389" spans="1:13" x14ac:dyDescent="0.25">
      <c r="A1389" t="s">
        <v>68</v>
      </c>
      <c r="B1389" t="str">
        <f t="shared" si="42"/>
        <v>2020</v>
      </c>
      <c r="C1389" t="s">
        <v>49</v>
      </c>
      <c r="D1389" t="s">
        <v>53</v>
      </c>
      <c r="E1389" t="s">
        <v>14</v>
      </c>
      <c r="F1389">
        <v>0</v>
      </c>
      <c r="G1389">
        <v>0</v>
      </c>
      <c r="H1389">
        <v>0</v>
      </c>
      <c r="I1389">
        <v>0</v>
      </c>
      <c r="J1389">
        <v>1887.3791530000001</v>
      </c>
      <c r="K1389">
        <v>0</v>
      </c>
      <c r="M1389" t="str">
        <f t="shared" si="43"/>
        <v>2020PET (1)</v>
      </c>
    </row>
    <row r="1390" spans="1:13" x14ac:dyDescent="0.25">
      <c r="A1390" t="s">
        <v>68</v>
      </c>
      <c r="B1390" t="str">
        <f t="shared" si="42"/>
        <v>2020</v>
      </c>
      <c r="C1390" t="s">
        <v>49</v>
      </c>
      <c r="D1390" t="s">
        <v>53</v>
      </c>
      <c r="E1390" t="s">
        <v>15</v>
      </c>
      <c r="F1390">
        <v>6896.4116670000003</v>
      </c>
      <c r="G1390">
        <v>0</v>
      </c>
      <c r="H1390">
        <v>1462.27020489245</v>
      </c>
      <c r="I1390">
        <v>12665.258116999999</v>
      </c>
      <c r="J1390">
        <v>48260.977572999996</v>
      </c>
      <c r="K1390">
        <v>0.30344100000000002</v>
      </c>
      <c r="M1390" t="str">
        <f t="shared" si="43"/>
        <v>2020PET (1)</v>
      </c>
    </row>
    <row r="1391" spans="1:13" x14ac:dyDescent="0.25">
      <c r="A1391" t="s">
        <v>68</v>
      </c>
      <c r="B1391" t="str">
        <f t="shared" si="42"/>
        <v>2020</v>
      </c>
      <c r="C1391" t="s">
        <v>49</v>
      </c>
      <c r="D1391" t="s">
        <v>54</v>
      </c>
      <c r="E1391" t="s">
        <v>13</v>
      </c>
      <c r="F1391">
        <v>13158.719655000001</v>
      </c>
      <c r="G1391">
        <v>0</v>
      </c>
      <c r="H1391">
        <v>363.423991790005</v>
      </c>
      <c r="I1391">
        <v>3109.3702290000001</v>
      </c>
      <c r="J1391">
        <v>56617.167008999997</v>
      </c>
      <c r="K1391">
        <v>0.22705500000000001</v>
      </c>
      <c r="M1391" t="str">
        <f t="shared" si="43"/>
        <v>2020PP (5)</v>
      </c>
    </row>
    <row r="1392" spans="1:13" x14ac:dyDescent="0.25">
      <c r="A1392" t="s">
        <v>68</v>
      </c>
      <c r="B1392" t="str">
        <f t="shared" si="42"/>
        <v>2020</v>
      </c>
      <c r="C1392" t="s">
        <v>49</v>
      </c>
      <c r="D1392" t="s">
        <v>54</v>
      </c>
      <c r="E1392" t="s">
        <v>14</v>
      </c>
      <c r="F1392">
        <v>41.723832999999999</v>
      </c>
      <c r="G1392">
        <v>0</v>
      </c>
      <c r="H1392">
        <v>1.68028695343644</v>
      </c>
      <c r="I1392">
        <v>18.844667999999999</v>
      </c>
      <c r="J1392">
        <v>3660.3716909999998</v>
      </c>
      <c r="K1392">
        <v>1.6721E-2</v>
      </c>
      <c r="M1392" t="str">
        <f t="shared" si="43"/>
        <v>2020PP (5)</v>
      </c>
    </row>
    <row r="1393" spans="1:13" x14ac:dyDescent="0.25">
      <c r="A1393" t="s">
        <v>68</v>
      </c>
      <c r="B1393" t="str">
        <f t="shared" si="42"/>
        <v>2020</v>
      </c>
      <c r="C1393" t="s">
        <v>49</v>
      </c>
      <c r="D1393" t="s">
        <v>54</v>
      </c>
      <c r="E1393" t="s">
        <v>15</v>
      </c>
      <c r="F1393">
        <v>11667.908998000001</v>
      </c>
      <c r="G1393">
        <v>0</v>
      </c>
      <c r="H1393">
        <v>328.37905458989201</v>
      </c>
      <c r="I1393">
        <v>2807.8555409999999</v>
      </c>
      <c r="J1393">
        <v>37001.976450000002</v>
      </c>
      <c r="K1393">
        <v>0.28576000000000001</v>
      </c>
      <c r="M1393" t="str">
        <f t="shared" si="43"/>
        <v>2020PP (5)</v>
      </c>
    </row>
    <row r="1394" spans="1:13" x14ac:dyDescent="0.25">
      <c r="A1394" t="s">
        <v>68</v>
      </c>
      <c r="B1394" t="str">
        <f t="shared" si="42"/>
        <v>2020</v>
      </c>
      <c r="C1394" t="s">
        <v>49</v>
      </c>
      <c r="D1394" t="s">
        <v>55</v>
      </c>
      <c r="E1394" t="s">
        <v>13</v>
      </c>
      <c r="F1394">
        <v>2137.8002710000001</v>
      </c>
      <c r="G1394">
        <v>0</v>
      </c>
      <c r="H1394">
        <v>0.30391082037920902</v>
      </c>
      <c r="I1394">
        <v>412.27919200000002</v>
      </c>
      <c r="J1394">
        <v>14744.053909</v>
      </c>
      <c r="K1394">
        <v>0.14746799999999999</v>
      </c>
      <c r="M1394" t="str">
        <f t="shared" si="43"/>
        <v>2020PS (6)</v>
      </c>
    </row>
    <row r="1395" spans="1:13" x14ac:dyDescent="0.25">
      <c r="A1395" t="s">
        <v>68</v>
      </c>
      <c r="B1395" t="str">
        <f t="shared" si="42"/>
        <v>2020</v>
      </c>
      <c r="C1395" t="s">
        <v>49</v>
      </c>
      <c r="D1395" t="s">
        <v>55</v>
      </c>
      <c r="E1395" t="s">
        <v>14</v>
      </c>
      <c r="F1395">
        <v>1099.1029619999999</v>
      </c>
      <c r="G1395">
        <v>0</v>
      </c>
      <c r="H1395">
        <v>0.45906635847156102</v>
      </c>
      <c r="I1395">
        <v>214.38517999999999</v>
      </c>
      <c r="J1395">
        <v>953.22179500000004</v>
      </c>
      <c r="K1395">
        <v>0.57955400000000001</v>
      </c>
      <c r="M1395" t="str">
        <f t="shared" si="43"/>
        <v>2020PS (6)</v>
      </c>
    </row>
    <row r="1396" spans="1:13" x14ac:dyDescent="0.25">
      <c r="A1396" t="s">
        <v>68</v>
      </c>
      <c r="B1396" t="str">
        <f t="shared" si="42"/>
        <v>2020</v>
      </c>
      <c r="C1396" t="s">
        <v>49</v>
      </c>
      <c r="D1396" t="s">
        <v>55</v>
      </c>
      <c r="E1396" t="s">
        <v>15</v>
      </c>
      <c r="F1396">
        <v>3814.9133299999999</v>
      </c>
      <c r="G1396">
        <v>0</v>
      </c>
      <c r="H1396">
        <v>0.32035615448256299</v>
      </c>
      <c r="I1396">
        <v>709.12021100000004</v>
      </c>
      <c r="J1396">
        <v>9635.9313669999992</v>
      </c>
      <c r="K1396">
        <v>0.31951000000000002</v>
      </c>
      <c r="M1396" t="str">
        <f t="shared" si="43"/>
        <v>2020PS (6)</v>
      </c>
    </row>
    <row r="1397" spans="1:13" x14ac:dyDescent="0.25">
      <c r="A1397" t="s">
        <v>68</v>
      </c>
      <c r="B1397" t="str">
        <f t="shared" si="42"/>
        <v>2020</v>
      </c>
      <c r="C1397" t="s">
        <v>49</v>
      </c>
      <c r="D1397" t="s">
        <v>56</v>
      </c>
      <c r="E1397" t="s">
        <v>13</v>
      </c>
      <c r="F1397">
        <v>1680.065014</v>
      </c>
      <c r="G1397">
        <v>0</v>
      </c>
      <c r="H1397">
        <v>67.099514511162695</v>
      </c>
      <c r="I1397">
        <v>640.28379800000005</v>
      </c>
      <c r="J1397">
        <v>37155.015849000003</v>
      </c>
      <c r="K1397">
        <v>6.0375999999999999E-2</v>
      </c>
      <c r="M1397" t="str">
        <f t="shared" si="43"/>
        <v>2020PVC (3)</v>
      </c>
    </row>
    <row r="1398" spans="1:13" x14ac:dyDescent="0.25">
      <c r="A1398" t="s">
        <v>68</v>
      </c>
      <c r="B1398" t="str">
        <f t="shared" si="42"/>
        <v>2020</v>
      </c>
      <c r="C1398" t="s">
        <v>49</v>
      </c>
      <c r="D1398" t="s">
        <v>56</v>
      </c>
      <c r="E1398" t="s">
        <v>14</v>
      </c>
      <c r="F1398">
        <v>604.57607700000005</v>
      </c>
      <c r="G1398">
        <v>0</v>
      </c>
      <c r="H1398">
        <v>26.654837031244998</v>
      </c>
      <c r="I1398">
        <v>255.875495</v>
      </c>
      <c r="J1398">
        <v>2402.118923</v>
      </c>
      <c r="K1398">
        <v>0.2697</v>
      </c>
      <c r="M1398" t="str">
        <f t="shared" si="43"/>
        <v>2020PVC (3)</v>
      </c>
    </row>
    <row r="1399" spans="1:13" x14ac:dyDescent="0.25">
      <c r="A1399" t="s">
        <v>68</v>
      </c>
      <c r="B1399" t="str">
        <f t="shared" si="42"/>
        <v>2020</v>
      </c>
      <c r="C1399" t="s">
        <v>49</v>
      </c>
      <c r="D1399" t="s">
        <v>56</v>
      </c>
      <c r="E1399" t="s">
        <v>15</v>
      </c>
      <c r="F1399">
        <v>652.26394000000005</v>
      </c>
      <c r="G1399">
        <v>0</v>
      </c>
      <c r="H1399">
        <v>30.828981790925599</v>
      </c>
      <c r="I1399">
        <v>293.95929000000001</v>
      </c>
      <c r="J1399">
        <v>24282.547044999999</v>
      </c>
      <c r="K1399">
        <v>3.8679999999999999E-2</v>
      </c>
      <c r="M1399" t="str">
        <f t="shared" si="43"/>
        <v>2020PVC (3)</v>
      </c>
    </row>
    <row r="1400" spans="1:13" x14ac:dyDescent="0.25">
      <c r="A1400" t="s">
        <v>68</v>
      </c>
      <c r="B1400" t="str">
        <f t="shared" si="42"/>
        <v>2020</v>
      </c>
      <c r="C1400" t="s">
        <v>37</v>
      </c>
      <c r="D1400" t="s">
        <v>38</v>
      </c>
      <c r="E1400" t="s">
        <v>13</v>
      </c>
      <c r="F1400">
        <v>0</v>
      </c>
      <c r="G1400">
        <v>0</v>
      </c>
      <c r="H1400">
        <v>0</v>
      </c>
      <c r="I1400">
        <v>0</v>
      </c>
      <c r="J1400">
        <v>49478.158685000002</v>
      </c>
      <c r="K1400">
        <v>0</v>
      </c>
      <c r="M1400" t="str">
        <f t="shared" si="43"/>
        <v>2020Clothing</v>
      </c>
    </row>
    <row r="1401" spans="1:13" x14ac:dyDescent="0.25">
      <c r="A1401" t="s">
        <v>68</v>
      </c>
      <c r="B1401" t="str">
        <f t="shared" si="42"/>
        <v>2020</v>
      </c>
      <c r="C1401" t="s">
        <v>37</v>
      </c>
      <c r="D1401" t="s">
        <v>38</v>
      </c>
      <c r="E1401" t="s">
        <v>14</v>
      </c>
      <c r="F1401">
        <v>0</v>
      </c>
      <c r="G1401">
        <v>0</v>
      </c>
      <c r="H1401">
        <v>0</v>
      </c>
      <c r="I1401">
        <v>0</v>
      </c>
      <c r="J1401">
        <v>3859.1821359999999</v>
      </c>
      <c r="K1401">
        <v>0</v>
      </c>
      <c r="M1401" t="str">
        <f t="shared" si="43"/>
        <v>2020Clothing</v>
      </c>
    </row>
    <row r="1402" spans="1:13" x14ac:dyDescent="0.25">
      <c r="A1402" t="s">
        <v>68</v>
      </c>
      <c r="B1402" t="str">
        <f t="shared" si="42"/>
        <v>2020</v>
      </c>
      <c r="C1402" t="s">
        <v>37</v>
      </c>
      <c r="D1402" t="s">
        <v>38</v>
      </c>
      <c r="E1402" t="s">
        <v>15</v>
      </c>
      <c r="F1402">
        <v>0</v>
      </c>
      <c r="G1402">
        <v>0</v>
      </c>
      <c r="H1402">
        <v>0</v>
      </c>
      <c r="I1402">
        <v>0</v>
      </c>
      <c r="J1402">
        <v>63021.494733</v>
      </c>
      <c r="K1402">
        <v>0</v>
      </c>
      <c r="M1402" t="str">
        <f t="shared" si="43"/>
        <v>2020Clothing</v>
      </c>
    </row>
    <row r="1403" spans="1:13" x14ac:dyDescent="0.25">
      <c r="A1403" t="s">
        <v>68</v>
      </c>
      <c r="B1403" t="str">
        <f t="shared" si="42"/>
        <v>2020</v>
      </c>
      <c r="C1403" t="s">
        <v>37</v>
      </c>
      <c r="D1403" t="s">
        <v>39</v>
      </c>
      <c r="E1403" t="s">
        <v>13</v>
      </c>
      <c r="F1403">
        <v>32000</v>
      </c>
      <c r="G1403">
        <v>0</v>
      </c>
      <c r="H1403">
        <v>0</v>
      </c>
      <c r="I1403">
        <v>12.703215</v>
      </c>
      <c r="J1403">
        <v>75997.463099999994</v>
      </c>
      <c r="K1403">
        <v>0.29638599999999998</v>
      </c>
      <c r="M1403" t="str">
        <f t="shared" si="43"/>
        <v>2020Other textiles</v>
      </c>
    </row>
    <row r="1404" spans="1:13" x14ac:dyDescent="0.25">
      <c r="A1404" t="s">
        <v>68</v>
      </c>
      <c r="B1404" t="str">
        <f t="shared" si="42"/>
        <v>2020</v>
      </c>
      <c r="C1404" t="s">
        <v>37</v>
      </c>
      <c r="D1404" t="s">
        <v>39</v>
      </c>
      <c r="E1404" t="s">
        <v>14</v>
      </c>
      <c r="F1404">
        <v>0</v>
      </c>
      <c r="G1404">
        <v>0</v>
      </c>
      <c r="H1404">
        <v>0</v>
      </c>
      <c r="I1404">
        <v>0</v>
      </c>
      <c r="J1404">
        <v>6878.8755060000003</v>
      </c>
      <c r="K1404">
        <v>0</v>
      </c>
      <c r="M1404" t="str">
        <f t="shared" si="43"/>
        <v>2020Other textiles</v>
      </c>
    </row>
    <row r="1405" spans="1:13" x14ac:dyDescent="0.25">
      <c r="A1405" t="s">
        <v>68</v>
      </c>
      <c r="B1405" t="str">
        <f t="shared" si="42"/>
        <v>2020</v>
      </c>
      <c r="C1405" t="s">
        <v>37</v>
      </c>
      <c r="D1405" t="s">
        <v>39</v>
      </c>
      <c r="E1405" t="s">
        <v>15</v>
      </c>
      <c r="F1405">
        <v>0</v>
      </c>
      <c r="G1405">
        <v>0</v>
      </c>
      <c r="H1405">
        <v>0</v>
      </c>
      <c r="I1405">
        <v>0.18578500000000001</v>
      </c>
      <c r="J1405">
        <v>20636.536461</v>
      </c>
      <c r="K1405">
        <v>9.0000000000000002E-6</v>
      </c>
      <c r="M1405" t="str">
        <f t="shared" si="43"/>
        <v>2020Other textiles</v>
      </c>
    </row>
    <row r="1406" spans="1:13" x14ac:dyDescent="0.25">
      <c r="A1406" t="s">
        <v>68</v>
      </c>
      <c r="B1406" t="str">
        <f t="shared" si="42"/>
        <v>2020</v>
      </c>
      <c r="C1406" t="s">
        <v>40</v>
      </c>
      <c r="D1406" t="s">
        <v>47</v>
      </c>
      <c r="E1406" t="s">
        <v>13</v>
      </c>
      <c r="F1406">
        <v>7706</v>
      </c>
      <c r="G1406">
        <v>0</v>
      </c>
      <c r="H1406">
        <v>0</v>
      </c>
      <c r="I1406">
        <v>8351.7854000000007</v>
      </c>
      <c r="J1406">
        <v>0</v>
      </c>
      <c r="K1406">
        <v>1</v>
      </c>
      <c r="M1406" t="str">
        <f t="shared" si="43"/>
        <v>2020Offroad tyres</v>
      </c>
    </row>
    <row r="1407" spans="1:13" x14ac:dyDescent="0.25">
      <c r="A1407" t="s">
        <v>68</v>
      </c>
      <c r="B1407" t="str">
        <f t="shared" si="42"/>
        <v>2020</v>
      </c>
      <c r="C1407" t="s">
        <v>40</v>
      </c>
      <c r="D1407" t="s">
        <v>47</v>
      </c>
      <c r="E1407" t="s">
        <v>14</v>
      </c>
      <c r="F1407">
        <v>0</v>
      </c>
      <c r="G1407">
        <v>0</v>
      </c>
      <c r="H1407">
        <v>0</v>
      </c>
      <c r="I1407">
        <v>0</v>
      </c>
      <c r="J1407">
        <v>0</v>
      </c>
      <c r="M1407" t="str">
        <f t="shared" si="43"/>
        <v>2020Offroad tyres</v>
      </c>
    </row>
    <row r="1408" spans="1:13" x14ac:dyDescent="0.25">
      <c r="A1408" t="s">
        <v>68</v>
      </c>
      <c r="B1408" t="str">
        <f t="shared" si="42"/>
        <v>2020</v>
      </c>
      <c r="C1408" t="s">
        <v>40</v>
      </c>
      <c r="D1408" t="s">
        <v>47</v>
      </c>
      <c r="E1408" t="s">
        <v>15</v>
      </c>
      <c r="F1408">
        <v>0</v>
      </c>
      <c r="G1408">
        <v>0</v>
      </c>
      <c r="H1408">
        <v>0</v>
      </c>
      <c r="I1408">
        <v>0</v>
      </c>
      <c r="J1408">
        <v>0</v>
      </c>
      <c r="M1408" t="str">
        <f t="shared" si="43"/>
        <v>2020Offroad tyres</v>
      </c>
    </row>
    <row r="1409" spans="1:13" x14ac:dyDescent="0.25">
      <c r="A1409" t="s">
        <v>68</v>
      </c>
      <c r="B1409" t="str">
        <f t="shared" si="42"/>
        <v>2020</v>
      </c>
      <c r="C1409" t="s">
        <v>40</v>
      </c>
      <c r="D1409" t="s">
        <v>41</v>
      </c>
      <c r="E1409" t="s">
        <v>13</v>
      </c>
      <c r="F1409">
        <v>0</v>
      </c>
      <c r="G1409">
        <v>0</v>
      </c>
      <c r="H1409">
        <v>0</v>
      </c>
      <c r="I1409">
        <v>12120.220495</v>
      </c>
      <c r="J1409">
        <v>10640.385923</v>
      </c>
      <c r="K1409">
        <v>0.53250799999999998</v>
      </c>
      <c r="M1409" t="str">
        <f t="shared" si="43"/>
        <v>2020Other rubber</v>
      </c>
    </row>
    <row r="1410" spans="1:13" x14ac:dyDescent="0.25">
      <c r="A1410" t="s">
        <v>68</v>
      </c>
      <c r="B1410" t="str">
        <f t="shared" si="42"/>
        <v>2020</v>
      </c>
      <c r="C1410" t="s">
        <v>40</v>
      </c>
      <c r="D1410" t="s">
        <v>41</v>
      </c>
      <c r="E1410" t="s">
        <v>14</v>
      </c>
      <c r="F1410">
        <v>0</v>
      </c>
      <c r="G1410">
        <v>0</v>
      </c>
      <c r="H1410">
        <v>0</v>
      </c>
      <c r="I1410">
        <v>0</v>
      </c>
      <c r="J1410">
        <v>186.84367900000001</v>
      </c>
      <c r="K1410">
        <v>0</v>
      </c>
      <c r="M1410" t="str">
        <f t="shared" si="43"/>
        <v>2020Other rubber</v>
      </c>
    </row>
    <row r="1411" spans="1:13" x14ac:dyDescent="0.25">
      <c r="A1411" t="s">
        <v>68</v>
      </c>
      <c r="B1411" t="str">
        <f t="shared" ref="B1411:B1474" si="44">RIGHT(A1411,4)</f>
        <v>2020</v>
      </c>
      <c r="C1411" t="s">
        <v>40</v>
      </c>
      <c r="D1411" t="s">
        <v>41</v>
      </c>
      <c r="E1411" t="s">
        <v>15</v>
      </c>
      <c r="F1411">
        <v>0</v>
      </c>
      <c r="G1411">
        <v>0</v>
      </c>
      <c r="H1411">
        <v>0</v>
      </c>
      <c r="I1411">
        <v>1466.308286</v>
      </c>
      <c r="J1411">
        <v>2475.9241120000002</v>
      </c>
      <c r="K1411">
        <v>0.371948</v>
      </c>
      <c r="M1411" t="str">
        <f t="shared" ref="M1411:M1474" si="45">_xlfn.TEXTJOIN("",FALSE,B1411,D1411)</f>
        <v>2020Other rubber</v>
      </c>
    </row>
    <row r="1412" spans="1:13" x14ac:dyDescent="0.25">
      <c r="A1412" t="s">
        <v>68</v>
      </c>
      <c r="B1412" t="str">
        <f t="shared" si="44"/>
        <v>2020</v>
      </c>
      <c r="C1412" t="s">
        <v>40</v>
      </c>
      <c r="D1412" t="s">
        <v>42</v>
      </c>
      <c r="E1412" t="s">
        <v>13</v>
      </c>
      <c r="F1412">
        <v>10263</v>
      </c>
      <c r="G1412">
        <v>0</v>
      </c>
      <c r="H1412">
        <v>0</v>
      </c>
      <c r="I1412">
        <v>6380.6970860000001</v>
      </c>
      <c r="J1412">
        <v>1158.2247420000001</v>
      </c>
      <c r="K1412">
        <v>0.93493800000000005</v>
      </c>
      <c r="M1412" t="str">
        <f t="shared" si="45"/>
        <v>2020Passenger tyres</v>
      </c>
    </row>
    <row r="1413" spans="1:13" x14ac:dyDescent="0.25">
      <c r="A1413" t="s">
        <v>68</v>
      </c>
      <c r="B1413" t="str">
        <f t="shared" si="44"/>
        <v>2020</v>
      </c>
      <c r="C1413" t="s">
        <v>40</v>
      </c>
      <c r="D1413" t="s">
        <v>42</v>
      </c>
      <c r="E1413" t="s">
        <v>14</v>
      </c>
      <c r="F1413">
        <v>0</v>
      </c>
      <c r="G1413">
        <v>0</v>
      </c>
      <c r="H1413">
        <v>0</v>
      </c>
      <c r="I1413">
        <v>0</v>
      </c>
      <c r="J1413">
        <v>134.00570200000001</v>
      </c>
      <c r="K1413">
        <v>0</v>
      </c>
      <c r="M1413" t="str">
        <f t="shared" si="45"/>
        <v>2020Passenger tyres</v>
      </c>
    </row>
    <row r="1414" spans="1:13" x14ac:dyDescent="0.25">
      <c r="A1414" t="s">
        <v>68</v>
      </c>
      <c r="B1414" t="str">
        <f t="shared" si="44"/>
        <v>2020</v>
      </c>
      <c r="C1414" t="s">
        <v>40</v>
      </c>
      <c r="D1414" t="s">
        <v>42</v>
      </c>
      <c r="E1414" t="s">
        <v>15</v>
      </c>
      <c r="F1414">
        <v>0</v>
      </c>
      <c r="G1414">
        <v>0</v>
      </c>
      <c r="H1414">
        <v>0</v>
      </c>
      <c r="I1414">
        <v>1325.0719140000001</v>
      </c>
      <c r="J1414">
        <v>0</v>
      </c>
      <c r="K1414">
        <v>1</v>
      </c>
      <c r="M1414" t="str">
        <f t="shared" si="45"/>
        <v>2020Passenger tyres</v>
      </c>
    </row>
    <row r="1415" spans="1:13" x14ac:dyDescent="0.25">
      <c r="A1415" t="s">
        <v>68</v>
      </c>
      <c r="B1415" t="str">
        <f t="shared" si="44"/>
        <v>2020</v>
      </c>
      <c r="C1415" t="s">
        <v>40</v>
      </c>
      <c r="D1415" t="s">
        <v>43</v>
      </c>
      <c r="E1415" t="s">
        <v>13</v>
      </c>
      <c r="F1415">
        <v>14589</v>
      </c>
      <c r="G1415">
        <v>0</v>
      </c>
      <c r="H1415">
        <v>0</v>
      </c>
      <c r="I1415">
        <v>0</v>
      </c>
      <c r="J1415">
        <v>0</v>
      </c>
      <c r="K1415">
        <v>1</v>
      </c>
      <c r="M1415" t="str">
        <f t="shared" si="45"/>
        <v>2020Truck tyres</v>
      </c>
    </row>
    <row r="1416" spans="1:13" x14ac:dyDescent="0.25">
      <c r="A1416" t="s">
        <v>68</v>
      </c>
      <c r="B1416" t="str">
        <f t="shared" si="44"/>
        <v>2020</v>
      </c>
      <c r="C1416" t="s">
        <v>40</v>
      </c>
      <c r="D1416" t="s">
        <v>43</v>
      </c>
      <c r="E1416" t="s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M1416" t="str">
        <f t="shared" si="45"/>
        <v>2020Truck tyres</v>
      </c>
    </row>
    <row r="1417" spans="1:13" x14ac:dyDescent="0.25">
      <c r="A1417" t="s">
        <v>68</v>
      </c>
      <c r="B1417" t="str">
        <f t="shared" si="44"/>
        <v>2020</v>
      </c>
      <c r="C1417" t="s">
        <v>40</v>
      </c>
      <c r="D1417" t="s">
        <v>43</v>
      </c>
      <c r="E1417" t="s">
        <v>15</v>
      </c>
      <c r="F1417">
        <v>0</v>
      </c>
      <c r="G1417">
        <v>0</v>
      </c>
      <c r="H1417">
        <v>0</v>
      </c>
      <c r="I1417">
        <v>0</v>
      </c>
      <c r="J1417">
        <v>0</v>
      </c>
      <c r="M1417" t="str">
        <f t="shared" si="45"/>
        <v>2020Truck tyres</v>
      </c>
    </row>
    <row r="1418" spans="1:13" x14ac:dyDescent="0.25">
      <c r="A1418" t="s">
        <v>69</v>
      </c>
      <c r="B1418" t="str">
        <f t="shared" si="44"/>
        <v>2021</v>
      </c>
      <c r="C1418" t="s">
        <v>11</v>
      </c>
      <c r="D1418" t="s">
        <v>12</v>
      </c>
      <c r="E1418" t="s">
        <v>13</v>
      </c>
      <c r="F1418">
        <v>1698</v>
      </c>
      <c r="G1418">
        <v>0</v>
      </c>
      <c r="H1418">
        <v>0</v>
      </c>
      <c r="I1418">
        <v>0</v>
      </c>
      <c r="J1418">
        <v>3919.134004</v>
      </c>
      <c r="K1418">
        <v>0.30228899999999997</v>
      </c>
      <c r="M1418" t="str">
        <f t="shared" si="45"/>
        <v>2021Asphalt</v>
      </c>
    </row>
    <row r="1419" spans="1:13" x14ac:dyDescent="0.25">
      <c r="A1419" t="s">
        <v>69</v>
      </c>
      <c r="B1419" t="str">
        <f t="shared" si="44"/>
        <v>2021</v>
      </c>
      <c r="C1419" t="s">
        <v>11</v>
      </c>
      <c r="D1419" t="s">
        <v>12</v>
      </c>
      <c r="E1419" t="s">
        <v>14</v>
      </c>
      <c r="F1419">
        <v>937977</v>
      </c>
      <c r="G1419">
        <v>0</v>
      </c>
      <c r="H1419">
        <v>0</v>
      </c>
      <c r="I1419">
        <v>0</v>
      </c>
      <c r="J1419">
        <v>1017.198191</v>
      </c>
      <c r="K1419">
        <v>0.99891600000000003</v>
      </c>
      <c r="M1419" t="str">
        <f t="shared" si="45"/>
        <v>2021Asphalt</v>
      </c>
    </row>
    <row r="1420" spans="1:13" x14ac:dyDescent="0.25">
      <c r="A1420" t="s">
        <v>69</v>
      </c>
      <c r="B1420" t="str">
        <f t="shared" si="44"/>
        <v>2021</v>
      </c>
      <c r="C1420" t="s">
        <v>11</v>
      </c>
      <c r="D1420" t="s">
        <v>12</v>
      </c>
      <c r="E1420" t="s">
        <v>15</v>
      </c>
      <c r="F1420">
        <v>0</v>
      </c>
      <c r="G1420">
        <v>0</v>
      </c>
      <c r="H1420">
        <v>0</v>
      </c>
      <c r="I1420">
        <v>0</v>
      </c>
      <c r="J1420">
        <v>751.72055399999999</v>
      </c>
      <c r="K1420">
        <v>0</v>
      </c>
      <c r="M1420" t="str">
        <f t="shared" si="45"/>
        <v>2021Asphalt</v>
      </c>
    </row>
    <row r="1421" spans="1:13" x14ac:dyDescent="0.25">
      <c r="A1421" t="s">
        <v>69</v>
      </c>
      <c r="B1421" t="str">
        <f t="shared" si="44"/>
        <v>2021</v>
      </c>
      <c r="C1421" t="s">
        <v>11</v>
      </c>
      <c r="D1421" t="s">
        <v>16</v>
      </c>
      <c r="E1421" t="s">
        <v>13</v>
      </c>
      <c r="F1421">
        <v>8913</v>
      </c>
      <c r="G1421">
        <v>0</v>
      </c>
      <c r="H1421">
        <v>0</v>
      </c>
      <c r="I1421">
        <v>0</v>
      </c>
      <c r="J1421">
        <v>33562.847500000003</v>
      </c>
      <c r="K1421">
        <v>0.20983599999999999</v>
      </c>
      <c r="M1421" t="str">
        <f t="shared" si="45"/>
        <v>2021Bricks</v>
      </c>
    </row>
    <row r="1422" spans="1:13" x14ac:dyDescent="0.25">
      <c r="A1422" t="s">
        <v>69</v>
      </c>
      <c r="B1422" t="str">
        <f t="shared" si="44"/>
        <v>2021</v>
      </c>
      <c r="C1422" t="s">
        <v>11</v>
      </c>
      <c r="D1422" t="s">
        <v>16</v>
      </c>
      <c r="E1422" t="s">
        <v>14</v>
      </c>
      <c r="F1422">
        <v>1015723</v>
      </c>
      <c r="G1422">
        <v>0</v>
      </c>
      <c r="H1422">
        <v>0</v>
      </c>
      <c r="I1422">
        <v>0</v>
      </c>
      <c r="J1422">
        <v>28757.117577000001</v>
      </c>
      <c r="K1422">
        <v>0.97246699999999997</v>
      </c>
      <c r="M1422" t="str">
        <f t="shared" si="45"/>
        <v>2021Bricks</v>
      </c>
    </row>
    <row r="1423" spans="1:13" x14ac:dyDescent="0.25">
      <c r="A1423" t="s">
        <v>69</v>
      </c>
      <c r="B1423" t="str">
        <f t="shared" si="44"/>
        <v>2021</v>
      </c>
      <c r="C1423" t="s">
        <v>11</v>
      </c>
      <c r="D1423" t="s">
        <v>16</v>
      </c>
      <c r="E1423" t="s">
        <v>15</v>
      </c>
      <c r="F1423">
        <v>0</v>
      </c>
      <c r="G1423">
        <v>0</v>
      </c>
      <c r="H1423">
        <v>0</v>
      </c>
      <c r="I1423">
        <v>0</v>
      </c>
      <c r="J1423">
        <v>49375.717471999997</v>
      </c>
      <c r="K1423">
        <v>0</v>
      </c>
      <c r="M1423" t="str">
        <f t="shared" si="45"/>
        <v>2021Bricks</v>
      </c>
    </row>
    <row r="1424" spans="1:13" x14ac:dyDescent="0.25">
      <c r="A1424" t="s">
        <v>69</v>
      </c>
      <c r="B1424" t="str">
        <f t="shared" si="44"/>
        <v>2021</v>
      </c>
      <c r="C1424" t="s">
        <v>11</v>
      </c>
      <c r="D1424" t="s">
        <v>17</v>
      </c>
      <c r="E1424" t="s">
        <v>13</v>
      </c>
      <c r="F1424">
        <v>21350</v>
      </c>
      <c r="G1424">
        <v>0</v>
      </c>
      <c r="H1424">
        <v>0</v>
      </c>
      <c r="I1424">
        <v>0</v>
      </c>
      <c r="J1424">
        <v>39657.022274000003</v>
      </c>
      <c r="K1424">
        <v>0.34995900000000002</v>
      </c>
      <c r="M1424" t="str">
        <f t="shared" si="45"/>
        <v>2021Concrete</v>
      </c>
    </row>
    <row r="1425" spans="1:13" x14ac:dyDescent="0.25">
      <c r="A1425" t="s">
        <v>69</v>
      </c>
      <c r="B1425" t="str">
        <f t="shared" si="44"/>
        <v>2021</v>
      </c>
      <c r="C1425" t="s">
        <v>11</v>
      </c>
      <c r="D1425" t="s">
        <v>17</v>
      </c>
      <c r="E1425" t="s">
        <v>14</v>
      </c>
      <c r="F1425">
        <v>2652087</v>
      </c>
      <c r="G1425">
        <v>0</v>
      </c>
      <c r="H1425">
        <v>0</v>
      </c>
      <c r="I1425">
        <v>0</v>
      </c>
      <c r="J1425">
        <v>26158.924556000002</v>
      </c>
      <c r="K1425">
        <v>0.990232</v>
      </c>
      <c r="M1425" t="str">
        <f t="shared" si="45"/>
        <v>2021Concrete</v>
      </c>
    </row>
    <row r="1426" spans="1:13" x14ac:dyDescent="0.25">
      <c r="A1426" t="s">
        <v>69</v>
      </c>
      <c r="B1426" t="str">
        <f t="shared" si="44"/>
        <v>2021</v>
      </c>
      <c r="C1426" t="s">
        <v>11</v>
      </c>
      <c r="D1426" t="s">
        <v>17</v>
      </c>
      <c r="E1426" t="s">
        <v>15</v>
      </c>
      <c r="F1426">
        <v>0</v>
      </c>
      <c r="G1426">
        <v>0</v>
      </c>
      <c r="H1426">
        <v>0</v>
      </c>
      <c r="I1426">
        <v>0</v>
      </c>
      <c r="J1426">
        <v>400.87921699999998</v>
      </c>
      <c r="K1426">
        <v>0</v>
      </c>
      <c r="M1426" t="str">
        <f t="shared" si="45"/>
        <v>2021Concrete</v>
      </c>
    </row>
    <row r="1427" spans="1:13" x14ac:dyDescent="0.25">
      <c r="A1427" t="s">
        <v>69</v>
      </c>
      <c r="B1427" t="str">
        <f t="shared" si="44"/>
        <v>2021</v>
      </c>
      <c r="C1427" t="s">
        <v>11</v>
      </c>
      <c r="D1427" t="s">
        <v>18</v>
      </c>
      <c r="E1427" t="s">
        <v>13</v>
      </c>
      <c r="F1427">
        <v>0</v>
      </c>
      <c r="G1427">
        <v>0</v>
      </c>
      <c r="H1427">
        <v>0</v>
      </c>
      <c r="I1427">
        <v>0</v>
      </c>
      <c r="J1427">
        <v>27683.199712000001</v>
      </c>
      <c r="K1427">
        <v>0</v>
      </c>
      <c r="M1427" t="str">
        <f t="shared" si="45"/>
        <v>2021Plaster</v>
      </c>
    </row>
    <row r="1428" spans="1:13" x14ac:dyDescent="0.25">
      <c r="A1428" t="s">
        <v>69</v>
      </c>
      <c r="B1428" t="str">
        <f t="shared" si="44"/>
        <v>2021</v>
      </c>
      <c r="C1428" t="s">
        <v>11</v>
      </c>
      <c r="D1428" t="s">
        <v>18</v>
      </c>
      <c r="E1428" t="s">
        <v>14</v>
      </c>
      <c r="F1428">
        <v>32641</v>
      </c>
      <c r="G1428">
        <v>0</v>
      </c>
      <c r="H1428">
        <v>0</v>
      </c>
      <c r="I1428">
        <v>0</v>
      </c>
      <c r="J1428">
        <v>15548.736347</v>
      </c>
      <c r="K1428">
        <v>0.67734300000000003</v>
      </c>
      <c r="M1428" t="str">
        <f t="shared" si="45"/>
        <v>2021Plaster</v>
      </c>
    </row>
    <row r="1429" spans="1:13" x14ac:dyDescent="0.25">
      <c r="A1429" t="s">
        <v>69</v>
      </c>
      <c r="B1429" t="str">
        <f t="shared" si="44"/>
        <v>2021</v>
      </c>
      <c r="C1429" t="s">
        <v>11</v>
      </c>
      <c r="D1429" t="s">
        <v>18</v>
      </c>
      <c r="E1429" t="s">
        <v>15</v>
      </c>
      <c r="F1429">
        <v>0</v>
      </c>
      <c r="G1429">
        <v>0</v>
      </c>
      <c r="H1429">
        <v>0</v>
      </c>
      <c r="I1429">
        <v>0</v>
      </c>
      <c r="J1429">
        <v>4452.5544129999998</v>
      </c>
      <c r="K1429">
        <v>0</v>
      </c>
      <c r="M1429" t="str">
        <f t="shared" si="45"/>
        <v>2021Plaster</v>
      </c>
    </row>
    <row r="1430" spans="1:13" x14ac:dyDescent="0.25">
      <c r="A1430" t="s">
        <v>69</v>
      </c>
      <c r="B1430" t="str">
        <f t="shared" si="44"/>
        <v>2021</v>
      </c>
      <c r="C1430" t="s">
        <v>11</v>
      </c>
      <c r="D1430" t="s">
        <v>45</v>
      </c>
      <c r="E1430" t="s">
        <v>13</v>
      </c>
      <c r="F1430">
        <v>0</v>
      </c>
      <c r="G1430">
        <v>0</v>
      </c>
      <c r="H1430">
        <v>0</v>
      </c>
      <c r="I1430">
        <v>0</v>
      </c>
      <c r="J1430">
        <v>17511.491540999999</v>
      </c>
      <c r="K1430">
        <v>0</v>
      </c>
      <c r="M1430" t="str">
        <f t="shared" si="45"/>
        <v>2021Rubble</v>
      </c>
    </row>
    <row r="1431" spans="1:13" x14ac:dyDescent="0.25">
      <c r="A1431" t="s">
        <v>69</v>
      </c>
      <c r="B1431" t="str">
        <f t="shared" si="44"/>
        <v>2021</v>
      </c>
      <c r="C1431" t="s">
        <v>11</v>
      </c>
      <c r="D1431" t="s">
        <v>45</v>
      </c>
      <c r="E1431" t="s">
        <v>14</v>
      </c>
      <c r="F1431">
        <v>780733</v>
      </c>
      <c r="G1431">
        <v>0</v>
      </c>
      <c r="H1431">
        <v>0</v>
      </c>
      <c r="I1431">
        <v>0</v>
      </c>
      <c r="J1431">
        <v>9898.0107459999999</v>
      </c>
      <c r="K1431">
        <v>0.98748000000000002</v>
      </c>
      <c r="M1431" t="str">
        <f t="shared" si="45"/>
        <v>2021Rubble</v>
      </c>
    </row>
    <row r="1432" spans="1:13" x14ac:dyDescent="0.25">
      <c r="A1432" t="s">
        <v>69</v>
      </c>
      <c r="B1432" t="str">
        <f t="shared" si="44"/>
        <v>2021</v>
      </c>
      <c r="C1432" t="s">
        <v>11</v>
      </c>
      <c r="D1432" t="s">
        <v>45</v>
      </c>
      <c r="E1432" t="s">
        <v>15</v>
      </c>
      <c r="F1432">
        <v>11608</v>
      </c>
      <c r="G1432">
        <v>0</v>
      </c>
      <c r="H1432">
        <v>0</v>
      </c>
      <c r="I1432">
        <v>0</v>
      </c>
      <c r="J1432">
        <v>3007.659306</v>
      </c>
      <c r="K1432">
        <v>0.79421600000000003</v>
      </c>
      <c r="M1432" t="str">
        <f t="shared" si="45"/>
        <v>2021Rubble</v>
      </c>
    </row>
    <row r="1433" spans="1:13" x14ac:dyDescent="0.25">
      <c r="A1433" t="s">
        <v>69</v>
      </c>
      <c r="B1433" t="str">
        <f t="shared" si="44"/>
        <v>2021</v>
      </c>
      <c r="C1433" t="s">
        <v>11</v>
      </c>
      <c r="D1433" t="s">
        <v>19</v>
      </c>
      <c r="E1433" t="s">
        <v>13</v>
      </c>
      <c r="F1433">
        <v>1909</v>
      </c>
      <c r="G1433">
        <v>0</v>
      </c>
      <c r="H1433">
        <v>0</v>
      </c>
      <c r="I1433">
        <v>0</v>
      </c>
      <c r="J1433">
        <v>133191.07667499999</v>
      </c>
      <c r="K1433">
        <v>1.413E-2</v>
      </c>
      <c r="M1433" t="str">
        <f t="shared" si="45"/>
        <v>2021Soil and natural materials</v>
      </c>
    </row>
    <row r="1434" spans="1:13" x14ac:dyDescent="0.25">
      <c r="A1434" t="s">
        <v>69</v>
      </c>
      <c r="B1434" t="str">
        <f t="shared" si="44"/>
        <v>2021</v>
      </c>
      <c r="C1434" t="s">
        <v>11</v>
      </c>
      <c r="D1434" t="s">
        <v>19</v>
      </c>
      <c r="E1434" t="s">
        <v>14</v>
      </c>
      <c r="F1434">
        <v>1117581</v>
      </c>
      <c r="G1434">
        <v>0</v>
      </c>
      <c r="H1434">
        <v>0</v>
      </c>
      <c r="I1434">
        <v>0</v>
      </c>
      <c r="J1434">
        <v>737455.09375500004</v>
      </c>
      <c r="K1434">
        <v>0.60245700000000002</v>
      </c>
      <c r="M1434" t="str">
        <f t="shared" si="45"/>
        <v>2021Soil and natural materials</v>
      </c>
    </row>
    <row r="1435" spans="1:13" x14ac:dyDescent="0.25">
      <c r="A1435" t="s">
        <v>69</v>
      </c>
      <c r="B1435" t="str">
        <f t="shared" si="44"/>
        <v>2021</v>
      </c>
      <c r="C1435" t="s">
        <v>11</v>
      </c>
      <c r="D1435" t="s">
        <v>19</v>
      </c>
      <c r="E1435" t="s">
        <v>15</v>
      </c>
      <c r="F1435">
        <v>0</v>
      </c>
      <c r="G1435">
        <v>0</v>
      </c>
      <c r="H1435">
        <v>0</v>
      </c>
      <c r="I1435">
        <v>0</v>
      </c>
      <c r="J1435">
        <v>15672.800455000001</v>
      </c>
      <c r="K1435">
        <v>0</v>
      </c>
      <c r="M1435" t="str">
        <f t="shared" si="45"/>
        <v>2021Soil and natural materials</v>
      </c>
    </row>
    <row r="1436" spans="1:13" x14ac:dyDescent="0.25">
      <c r="A1436" t="s">
        <v>69</v>
      </c>
      <c r="B1436" t="str">
        <f t="shared" si="44"/>
        <v>2021</v>
      </c>
      <c r="C1436" t="s">
        <v>20</v>
      </c>
      <c r="D1436" t="s">
        <v>21</v>
      </c>
      <c r="E1436" t="s">
        <v>13</v>
      </c>
      <c r="F1436">
        <v>159885</v>
      </c>
      <c r="G1436">
        <v>0</v>
      </c>
      <c r="H1436">
        <v>0</v>
      </c>
      <c r="I1436">
        <v>0</v>
      </c>
      <c r="J1436">
        <v>34947.161626000001</v>
      </c>
      <c r="K1436">
        <v>0.82062900000000005</v>
      </c>
      <c r="M1436" t="str">
        <f t="shared" si="45"/>
        <v>2021Container glass</v>
      </c>
    </row>
    <row r="1437" spans="1:13" x14ac:dyDescent="0.25">
      <c r="A1437" t="s">
        <v>69</v>
      </c>
      <c r="B1437" t="str">
        <f t="shared" si="44"/>
        <v>2021</v>
      </c>
      <c r="C1437" t="s">
        <v>20</v>
      </c>
      <c r="D1437" t="s">
        <v>21</v>
      </c>
      <c r="E1437" t="s">
        <v>14</v>
      </c>
      <c r="F1437">
        <v>0</v>
      </c>
      <c r="G1437">
        <v>0</v>
      </c>
      <c r="H1437">
        <v>0</v>
      </c>
      <c r="I1437">
        <v>0</v>
      </c>
      <c r="J1437">
        <v>684.01665700000001</v>
      </c>
      <c r="K1437">
        <v>0</v>
      </c>
      <c r="M1437" t="str">
        <f t="shared" si="45"/>
        <v>2021Container glass</v>
      </c>
    </row>
    <row r="1438" spans="1:13" x14ac:dyDescent="0.25">
      <c r="A1438" t="s">
        <v>69</v>
      </c>
      <c r="B1438" t="str">
        <f t="shared" si="44"/>
        <v>2021</v>
      </c>
      <c r="C1438" t="s">
        <v>20</v>
      </c>
      <c r="D1438" t="s">
        <v>21</v>
      </c>
      <c r="E1438" t="s">
        <v>15</v>
      </c>
      <c r="F1438">
        <v>174755</v>
      </c>
      <c r="G1438">
        <v>0</v>
      </c>
      <c r="H1438">
        <v>0</v>
      </c>
      <c r="I1438">
        <v>0</v>
      </c>
      <c r="J1438">
        <v>39406.975434</v>
      </c>
      <c r="K1438">
        <v>0.815994</v>
      </c>
      <c r="M1438" t="str">
        <f t="shared" si="45"/>
        <v>2021Container glass</v>
      </c>
    </row>
    <row r="1439" spans="1:13" x14ac:dyDescent="0.25">
      <c r="A1439" t="s">
        <v>69</v>
      </c>
      <c r="B1439" t="str">
        <f t="shared" si="44"/>
        <v>2021</v>
      </c>
      <c r="C1439" t="s">
        <v>20</v>
      </c>
      <c r="D1439" t="s">
        <v>22</v>
      </c>
      <c r="E1439" t="s">
        <v>13</v>
      </c>
      <c r="F1439">
        <v>0</v>
      </c>
      <c r="G1439">
        <v>0</v>
      </c>
      <c r="H1439">
        <v>0</v>
      </c>
      <c r="I1439">
        <v>0</v>
      </c>
      <c r="J1439">
        <v>17151.976304</v>
      </c>
      <c r="K1439">
        <v>0</v>
      </c>
      <c r="M1439" t="str">
        <f t="shared" si="45"/>
        <v>2021Other glass</v>
      </c>
    </row>
    <row r="1440" spans="1:13" x14ac:dyDescent="0.25">
      <c r="A1440" t="s">
        <v>69</v>
      </c>
      <c r="B1440" t="str">
        <f t="shared" si="44"/>
        <v>2021</v>
      </c>
      <c r="C1440" t="s">
        <v>20</v>
      </c>
      <c r="D1440" t="s">
        <v>22</v>
      </c>
      <c r="E1440" t="s">
        <v>14</v>
      </c>
      <c r="F1440">
        <v>0</v>
      </c>
      <c r="G1440">
        <v>0</v>
      </c>
      <c r="H1440">
        <v>0</v>
      </c>
      <c r="I1440">
        <v>0</v>
      </c>
      <c r="J1440">
        <v>3337.2015310000002</v>
      </c>
      <c r="K1440">
        <v>0</v>
      </c>
      <c r="M1440" t="str">
        <f t="shared" si="45"/>
        <v>2021Other glass</v>
      </c>
    </row>
    <row r="1441" spans="1:13" x14ac:dyDescent="0.25">
      <c r="A1441" t="s">
        <v>69</v>
      </c>
      <c r="B1441" t="str">
        <f t="shared" si="44"/>
        <v>2021</v>
      </c>
      <c r="C1441" t="s">
        <v>20</v>
      </c>
      <c r="D1441" t="s">
        <v>22</v>
      </c>
      <c r="E1441" t="s">
        <v>15</v>
      </c>
      <c r="F1441">
        <v>0</v>
      </c>
      <c r="G1441">
        <v>0</v>
      </c>
      <c r="H1441">
        <v>0</v>
      </c>
      <c r="I1441">
        <v>0</v>
      </c>
      <c r="J1441">
        <v>39022.154152000003</v>
      </c>
      <c r="K1441">
        <v>0</v>
      </c>
      <c r="M1441" t="str">
        <f t="shared" si="45"/>
        <v>2021Other glass</v>
      </c>
    </row>
    <row r="1442" spans="1:13" x14ac:dyDescent="0.25">
      <c r="A1442" t="s">
        <v>69</v>
      </c>
      <c r="B1442" t="str">
        <f t="shared" si="44"/>
        <v>2021</v>
      </c>
      <c r="C1442" t="s">
        <v>23</v>
      </c>
      <c r="D1442" t="s">
        <v>24</v>
      </c>
      <c r="E1442" t="s">
        <v>13</v>
      </c>
      <c r="F1442">
        <v>44650</v>
      </c>
      <c r="G1442">
        <v>0</v>
      </c>
      <c r="H1442">
        <v>0</v>
      </c>
      <c r="I1442">
        <v>63036.413266000003</v>
      </c>
      <c r="J1442">
        <v>21693.989613000002</v>
      </c>
      <c r="K1442">
        <v>0.83232300000000004</v>
      </c>
      <c r="M1442" t="str">
        <f t="shared" si="45"/>
        <v>2021Aluminium</v>
      </c>
    </row>
    <row r="1443" spans="1:13" x14ac:dyDescent="0.25">
      <c r="A1443" t="s">
        <v>69</v>
      </c>
      <c r="B1443" t="str">
        <f t="shared" si="44"/>
        <v>2021</v>
      </c>
      <c r="C1443" t="s">
        <v>23</v>
      </c>
      <c r="D1443" t="s">
        <v>24</v>
      </c>
      <c r="E1443" t="s">
        <v>14</v>
      </c>
      <c r="F1443">
        <v>0</v>
      </c>
      <c r="G1443">
        <v>0</v>
      </c>
      <c r="H1443">
        <v>0</v>
      </c>
      <c r="I1443">
        <v>7852.6500660000002</v>
      </c>
      <c r="J1443">
        <v>3942.2570759999999</v>
      </c>
      <c r="K1443">
        <v>0.66576599999999997</v>
      </c>
      <c r="M1443" t="str">
        <f t="shared" si="45"/>
        <v>2021Aluminium</v>
      </c>
    </row>
    <row r="1444" spans="1:13" x14ac:dyDescent="0.25">
      <c r="A1444" t="s">
        <v>69</v>
      </c>
      <c r="B1444" t="str">
        <f t="shared" si="44"/>
        <v>2021</v>
      </c>
      <c r="C1444" t="s">
        <v>23</v>
      </c>
      <c r="D1444" t="s">
        <v>24</v>
      </c>
      <c r="E1444" t="s">
        <v>15</v>
      </c>
      <c r="F1444">
        <v>1462</v>
      </c>
      <c r="G1444">
        <v>0</v>
      </c>
      <c r="H1444">
        <v>0</v>
      </c>
      <c r="I1444">
        <v>26323.936667999998</v>
      </c>
      <c r="J1444">
        <v>21273.352739999998</v>
      </c>
      <c r="K1444">
        <v>0.56637400000000004</v>
      </c>
      <c r="M1444" t="str">
        <f t="shared" si="45"/>
        <v>2021Aluminium</v>
      </c>
    </row>
    <row r="1445" spans="1:13" x14ac:dyDescent="0.25">
      <c r="A1445" t="s">
        <v>69</v>
      </c>
      <c r="B1445" t="str">
        <f t="shared" si="44"/>
        <v>2021</v>
      </c>
      <c r="C1445" t="s">
        <v>23</v>
      </c>
      <c r="D1445" t="s">
        <v>25</v>
      </c>
      <c r="E1445" t="s">
        <v>13</v>
      </c>
      <c r="F1445">
        <v>704894</v>
      </c>
      <c r="G1445">
        <v>0</v>
      </c>
      <c r="H1445">
        <v>0</v>
      </c>
      <c r="I1445">
        <v>220265.046007</v>
      </c>
      <c r="J1445">
        <v>70510.269696000003</v>
      </c>
      <c r="K1445">
        <v>0.92918299999999998</v>
      </c>
      <c r="M1445" t="str">
        <f t="shared" si="45"/>
        <v>2021Ferrous</v>
      </c>
    </row>
    <row r="1446" spans="1:13" x14ac:dyDescent="0.25">
      <c r="A1446" t="s">
        <v>69</v>
      </c>
      <c r="B1446" t="str">
        <f t="shared" si="44"/>
        <v>2021</v>
      </c>
      <c r="C1446" t="s">
        <v>23</v>
      </c>
      <c r="D1446" t="s">
        <v>25</v>
      </c>
      <c r="E1446" t="s">
        <v>14</v>
      </c>
      <c r="F1446">
        <v>0</v>
      </c>
      <c r="G1446">
        <v>0</v>
      </c>
      <c r="H1446">
        <v>0</v>
      </c>
      <c r="I1446">
        <v>45521.704925999999</v>
      </c>
      <c r="J1446">
        <v>16881.279204999999</v>
      </c>
      <c r="K1446">
        <v>0.72947899999999999</v>
      </c>
      <c r="M1446" t="str">
        <f t="shared" si="45"/>
        <v>2021Ferrous</v>
      </c>
    </row>
    <row r="1447" spans="1:13" x14ac:dyDescent="0.25">
      <c r="A1447" t="s">
        <v>69</v>
      </c>
      <c r="B1447" t="str">
        <f t="shared" si="44"/>
        <v>2021</v>
      </c>
      <c r="C1447" t="s">
        <v>23</v>
      </c>
      <c r="D1447" t="s">
        <v>25</v>
      </c>
      <c r="E1447" t="s">
        <v>15</v>
      </c>
      <c r="F1447">
        <v>45848</v>
      </c>
      <c r="G1447">
        <v>0</v>
      </c>
      <c r="H1447">
        <v>0</v>
      </c>
      <c r="I1447">
        <v>141200.249068</v>
      </c>
      <c r="J1447">
        <v>35734.937715</v>
      </c>
      <c r="K1447">
        <v>0.83959700000000004</v>
      </c>
      <c r="M1447" t="str">
        <f t="shared" si="45"/>
        <v>2021Ferrous</v>
      </c>
    </row>
    <row r="1448" spans="1:13" x14ac:dyDescent="0.25">
      <c r="A1448" t="s">
        <v>69</v>
      </c>
      <c r="B1448" t="str">
        <f t="shared" si="44"/>
        <v>2021</v>
      </c>
      <c r="C1448" t="s">
        <v>23</v>
      </c>
      <c r="D1448" t="s">
        <v>26</v>
      </c>
      <c r="E1448" t="s">
        <v>13</v>
      </c>
      <c r="F1448">
        <v>161766</v>
      </c>
      <c r="G1448">
        <v>0</v>
      </c>
      <c r="H1448">
        <v>0</v>
      </c>
      <c r="I1448">
        <v>15909.834777</v>
      </c>
      <c r="J1448">
        <v>0</v>
      </c>
      <c r="K1448">
        <v>1</v>
      </c>
      <c r="M1448" t="str">
        <f t="shared" si="45"/>
        <v>2021Other metals</v>
      </c>
    </row>
    <row r="1449" spans="1:13" x14ac:dyDescent="0.25">
      <c r="A1449" t="s">
        <v>69</v>
      </c>
      <c r="B1449" t="str">
        <f t="shared" si="44"/>
        <v>2021</v>
      </c>
      <c r="C1449" t="s">
        <v>23</v>
      </c>
      <c r="D1449" t="s">
        <v>26</v>
      </c>
      <c r="E1449" t="s">
        <v>14</v>
      </c>
      <c r="F1449">
        <v>0</v>
      </c>
      <c r="G1449">
        <v>0</v>
      </c>
      <c r="H1449">
        <v>0</v>
      </c>
      <c r="I1449">
        <v>1191.380811</v>
      </c>
      <c r="J1449">
        <v>0</v>
      </c>
      <c r="K1449">
        <v>1</v>
      </c>
      <c r="M1449" t="str">
        <f t="shared" si="45"/>
        <v>2021Other metals</v>
      </c>
    </row>
    <row r="1450" spans="1:13" x14ac:dyDescent="0.25">
      <c r="A1450" t="s">
        <v>69</v>
      </c>
      <c r="B1450" t="str">
        <f t="shared" si="44"/>
        <v>2021</v>
      </c>
      <c r="C1450" t="s">
        <v>23</v>
      </c>
      <c r="D1450" t="s">
        <v>26</v>
      </c>
      <c r="E1450" t="s">
        <v>15</v>
      </c>
      <c r="F1450">
        <v>4134</v>
      </c>
      <c r="G1450">
        <v>0</v>
      </c>
      <c r="H1450">
        <v>0</v>
      </c>
      <c r="I1450">
        <v>2456.784412</v>
      </c>
      <c r="J1450">
        <v>0</v>
      </c>
      <c r="K1450">
        <v>1</v>
      </c>
      <c r="M1450" t="str">
        <f t="shared" si="45"/>
        <v>2021Other metals</v>
      </c>
    </row>
    <row r="1451" spans="1:13" x14ac:dyDescent="0.25">
      <c r="A1451" t="s">
        <v>69</v>
      </c>
      <c r="B1451" t="str">
        <f t="shared" si="44"/>
        <v>2021</v>
      </c>
      <c r="C1451" t="s">
        <v>27</v>
      </c>
      <c r="D1451" t="s">
        <v>28</v>
      </c>
      <c r="E1451" t="s">
        <v>13</v>
      </c>
      <c r="F1451">
        <v>43603.843999999997</v>
      </c>
      <c r="G1451">
        <v>3510.54</v>
      </c>
      <c r="H1451">
        <v>0</v>
      </c>
      <c r="I1451">
        <v>7963.418756</v>
      </c>
      <c r="J1451">
        <v>307904.81957200001</v>
      </c>
      <c r="K1451">
        <v>0.15173600000000001</v>
      </c>
      <c r="M1451" t="str">
        <f t="shared" si="45"/>
        <v>2021Food organics</v>
      </c>
    </row>
    <row r="1452" spans="1:13" x14ac:dyDescent="0.25">
      <c r="A1452" t="s">
        <v>69</v>
      </c>
      <c r="B1452" t="str">
        <f t="shared" si="44"/>
        <v>2021</v>
      </c>
      <c r="C1452" t="s">
        <v>27</v>
      </c>
      <c r="D1452" t="s">
        <v>28</v>
      </c>
      <c r="E1452" t="s">
        <v>14</v>
      </c>
      <c r="F1452">
        <v>0</v>
      </c>
      <c r="G1452">
        <v>0</v>
      </c>
      <c r="H1452">
        <v>0</v>
      </c>
      <c r="I1452">
        <v>124.299638</v>
      </c>
      <c r="J1452">
        <v>3044.7619180000002</v>
      </c>
      <c r="K1452">
        <v>3.9222E-2</v>
      </c>
      <c r="M1452" t="str">
        <f t="shared" si="45"/>
        <v>2021Food organics</v>
      </c>
    </row>
    <row r="1453" spans="1:13" x14ac:dyDescent="0.25">
      <c r="A1453" t="s">
        <v>69</v>
      </c>
      <c r="B1453" t="str">
        <f t="shared" si="44"/>
        <v>2021</v>
      </c>
      <c r="C1453" t="s">
        <v>27</v>
      </c>
      <c r="D1453" t="s">
        <v>28</v>
      </c>
      <c r="E1453" t="s">
        <v>15</v>
      </c>
      <c r="F1453">
        <v>53170.61</v>
      </c>
      <c r="G1453">
        <v>0</v>
      </c>
      <c r="H1453">
        <v>0</v>
      </c>
      <c r="I1453">
        <v>7825.2816059999996</v>
      </c>
      <c r="J1453">
        <v>646476.62156400003</v>
      </c>
      <c r="K1453">
        <v>8.6216000000000001E-2</v>
      </c>
      <c r="M1453" t="str">
        <f t="shared" si="45"/>
        <v>2021Food organics</v>
      </c>
    </row>
    <row r="1454" spans="1:13" x14ac:dyDescent="0.25">
      <c r="A1454" t="s">
        <v>69</v>
      </c>
      <c r="B1454" t="str">
        <f t="shared" si="44"/>
        <v>2021</v>
      </c>
      <c r="C1454" t="s">
        <v>27</v>
      </c>
      <c r="D1454" t="s">
        <v>29</v>
      </c>
      <c r="E1454" t="s">
        <v>13</v>
      </c>
      <c r="F1454">
        <v>159835.34</v>
      </c>
      <c r="G1454">
        <v>0</v>
      </c>
      <c r="H1454">
        <v>0</v>
      </c>
      <c r="I1454">
        <v>0</v>
      </c>
      <c r="J1454">
        <v>77607.467281000005</v>
      </c>
      <c r="K1454">
        <v>0.673153</v>
      </c>
      <c r="M1454" t="str">
        <f t="shared" si="45"/>
        <v>2021Garden organics</v>
      </c>
    </row>
    <row r="1455" spans="1:13" x14ac:dyDescent="0.25">
      <c r="A1455" t="s">
        <v>69</v>
      </c>
      <c r="B1455" t="str">
        <f t="shared" si="44"/>
        <v>2021</v>
      </c>
      <c r="C1455" t="s">
        <v>27</v>
      </c>
      <c r="D1455" t="s">
        <v>29</v>
      </c>
      <c r="E1455" t="s">
        <v>14</v>
      </c>
      <c r="F1455">
        <v>0</v>
      </c>
      <c r="G1455">
        <v>0</v>
      </c>
      <c r="H1455">
        <v>0</v>
      </c>
      <c r="I1455">
        <v>0</v>
      </c>
      <c r="J1455">
        <v>21948.254953</v>
      </c>
      <c r="K1455">
        <v>0</v>
      </c>
      <c r="M1455" t="str">
        <f t="shared" si="45"/>
        <v>2021Garden organics</v>
      </c>
    </row>
    <row r="1456" spans="1:13" x14ac:dyDescent="0.25">
      <c r="A1456" t="s">
        <v>69</v>
      </c>
      <c r="B1456" t="str">
        <f t="shared" si="44"/>
        <v>2021</v>
      </c>
      <c r="C1456" t="s">
        <v>27</v>
      </c>
      <c r="D1456" t="s">
        <v>29</v>
      </c>
      <c r="E1456" t="s">
        <v>15</v>
      </c>
      <c r="F1456">
        <v>531942.39</v>
      </c>
      <c r="G1456">
        <v>0</v>
      </c>
      <c r="H1456">
        <v>0</v>
      </c>
      <c r="I1456">
        <v>0</v>
      </c>
      <c r="J1456">
        <v>102438.794158</v>
      </c>
      <c r="K1456">
        <v>0.83852099999999996</v>
      </c>
      <c r="M1456" t="str">
        <f t="shared" si="45"/>
        <v>2021Garden organics</v>
      </c>
    </row>
    <row r="1457" spans="1:13" x14ac:dyDescent="0.25">
      <c r="A1457" t="s">
        <v>69</v>
      </c>
      <c r="B1457" t="str">
        <f t="shared" si="44"/>
        <v>2021</v>
      </c>
      <c r="C1457" t="s">
        <v>27</v>
      </c>
      <c r="D1457" t="s">
        <v>30</v>
      </c>
      <c r="E1457" t="s">
        <v>13</v>
      </c>
      <c r="F1457">
        <v>413565</v>
      </c>
      <c r="G1457">
        <v>0</v>
      </c>
      <c r="H1457">
        <v>0</v>
      </c>
      <c r="I1457">
        <v>0.64323799999999998</v>
      </c>
      <c r="J1457">
        <v>38309.572444999998</v>
      </c>
      <c r="K1457">
        <v>0.91522000000000003</v>
      </c>
      <c r="M1457" t="str">
        <f t="shared" si="45"/>
        <v>2021Other organics</v>
      </c>
    </row>
    <row r="1458" spans="1:13" x14ac:dyDescent="0.25">
      <c r="A1458" t="s">
        <v>69</v>
      </c>
      <c r="B1458" t="str">
        <f t="shared" si="44"/>
        <v>2021</v>
      </c>
      <c r="C1458" t="s">
        <v>27</v>
      </c>
      <c r="D1458" t="s">
        <v>30</v>
      </c>
      <c r="E1458" t="s">
        <v>14</v>
      </c>
      <c r="F1458">
        <v>0</v>
      </c>
      <c r="G1458">
        <v>0</v>
      </c>
      <c r="H1458">
        <v>0</v>
      </c>
      <c r="I1458">
        <v>0</v>
      </c>
      <c r="J1458">
        <v>533.04623800000002</v>
      </c>
      <c r="K1458">
        <v>0</v>
      </c>
      <c r="M1458" t="str">
        <f t="shared" si="45"/>
        <v>2021Other organics</v>
      </c>
    </row>
    <row r="1459" spans="1:13" x14ac:dyDescent="0.25">
      <c r="A1459" t="s">
        <v>69</v>
      </c>
      <c r="B1459" t="str">
        <f t="shared" si="44"/>
        <v>2021</v>
      </c>
      <c r="C1459" t="s">
        <v>27</v>
      </c>
      <c r="D1459" t="s">
        <v>30</v>
      </c>
      <c r="E1459" t="s">
        <v>15</v>
      </c>
      <c r="F1459">
        <v>0</v>
      </c>
      <c r="G1459">
        <v>0</v>
      </c>
      <c r="H1459">
        <v>0</v>
      </c>
      <c r="I1459">
        <v>0.35676200000000002</v>
      </c>
      <c r="J1459">
        <v>102177.38565</v>
      </c>
      <c r="K1459">
        <v>3.0000000000000001E-6</v>
      </c>
      <c r="M1459" t="str">
        <f t="shared" si="45"/>
        <v>2021Other organics</v>
      </c>
    </row>
    <row r="1460" spans="1:13" x14ac:dyDescent="0.25">
      <c r="A1460" t="s">
        <v>69</v>
      </c>
      <c r="B1460" t="str">
        <f t="shared" si="44"/>
        <v>2021</v>
      </c>
      <c r="C1460" t="s">
        <v>27</v>
      </c>
      <c r="D1460" t="s">
        <v>31</v>
      </c>
      <c r="E1460" t="s">
        <v>13</v>
      </c>
      <c r="F1460">
        <v>214938</v>
      </c>
      <c r="G1460">
        <v>0</v>
      </c>
      <c r="H1460">
        <v>0</v>
      </c>
      <c r="I1460">
        <v>0.37357000000000001</v>
      </c>
      <c r="J1460">
        <v>299274.88569199998</v>
      </c>
      <c r="K1460">
        <v>0.41799399999999998</v>
      </c>
      <c r="M1460" t="str">
        <f t="shared" si="45"/>
        <v>2021Wood /timber</v>
      </c>
    </row>
    <row r="1461" spans="1:13" x14ac:dyDescent="0.25">
      <c r="A1461" t="s">
        <v>69</v>
      </c>
      <c r="B1461" t="str">
        <f t="shared" si="44"/>
        <v>2021</v>
      </c>
      <c r="C1461" t="s">
        <v>27</v>
      </c>
      <c r="D1461" t="s">
        <v>31</v>
      </c>
      <c r="E1461" t="s">
        <v>14</v>
      </c>
      <c r="F1461">
        <v>0</v>
      </c>
      <c r="G1461">
        <v>0</v>
      </c>
      <c r="H1461">
        <v>0</v>
      </c>
      <c r="I1461">
        <v>0.54321900000000001</v>
      </c>
      <c r="J1461">
        <v>119695.05412</v>
      </c>
      <c r="K1461">
        <v>3.9999999999999998E-6</v>
      </c>
      <c r="M1461" t="str">
        <f t="shared" si="45"/>
        <v>2021Wood /timber</v>
      </c>
    </row>
    <row r="1462" spans="1:13" x14ac:dyDescent="0.25">
      <c r="A1462" t="s">
        <v>69</v>
      </c>
      <c r="B1462" t="str">
        <f t="shared" si="44"/>
        <v>2021</v>
      </c>
      <c r="C1462" t="s">
        <v>27</v>
      </c>
      <c r="D1462" t="s">
        <v>31</v>
      </c>
      <c r="E1462" t="s">
        <v>15</v>
      </c>
      <c r="F1462">
        <v>74500</v>
      </c>
      <c r="G1462">
        <v>0</v>
      </c>
      <c r="H1462">
        <v>0</v>
      </c>
      <c r="I1462">
        <v>8.3210999999999993E-2</v>
      </c>
      <c r="J1462">
        <v>28591.097309000001</v>
      </c>
      <c r="K1462">
        <v>0.72266200000000003</v>
      </c>
      <c r="M1462" t="str">
        <f t="shared" si="45"/>
        <v>2021Wood /timber</v>
      </c>
    </row>
    <row r="1463" spans="1:13" x14ac:dyDescent="0.25">
      <c r="A1463" t="s">
        <v>69</v>
      </c>
      <c r="B1463" t="str">
        <f t="shared" si="44"/>
        <v>2021</v>
      </c>
      <c r="C1463" t="s">
        <v>32</v>
      </c>
      <c r="D1463" t="s">
        <v>33</v>
      </c>
      <c r="E1463" t="s">
        <v>13</v>
      </c>
      <c r="F1463">
        <v>304463</v>
      </c>
      <c r="G1463">
        <v>0</v>
      </c>
      <c r="H1463">
        <v>0</v>
      </c>
      <c r="I1463">
        <v>190072.8</v>
      </c>
      <c r="J1463">
        <v>99819.305242000002</v>
      </c>
      <c r="K1463">
        <v>0.83205399999999996</v>
      </c>
      <c r="M1463" t="str">
        <f t="shared" si="45"/>
        <v>2021Cardboard</v>
      </c>
    </row>
    <row r="1464" spans="1:13" x14ac:dyDescent="0.25">
      <c r="A1464" t="s">
        <v>69</v>
      </c>
      <c r="B1464" t="str">
        <f t="shared" si="44"/>
        <v>2021</v>
      </c>
      <c r="C1464" t="s">
        <v>32</v>
      </c>
      <c r="D1464" t="s">
        <v>33</v>
      </c>
      <c r="E1464" t="s">
        <v>14</v>
      </c>
      <c r="F1464">
        <v>0</v>
      </c>
      <c r="G1464">
        <v>0</v>
      </c>
      <c r="H1464">
        <v>0</v>
      </c>
      <c r="I1464">
        <v>10559.6</v>
      </c>
      <c r="J1464">
        <v>4382.9836789999999</v>
      </c>
      <c r="K1464">
        <v>0.70667800000000003</v>
      </c>
      <c r="M1464" t="str">
        <f t="shared" si="45"/>
        <v>2021Cardboard</v>
      </c>
    </row>
    <row r="1465" spans="1:13" x14ac:dyDescent="0.25">
      <c r="A1465" t="s">
        <v>69</v>
      </c>
      <c r="B1465" t="str">
        <f t="shared" si="44"/>
        <v>2021</v>
      </c>
      <c r="C1465" t="s">
        <v>32</v>
      </c>
      <c r="D1465" t="s">
        <v>33</v>
      </c>
      <c r="E1465" t="s">
        <v>15</v>
      </c>
      <c r="F1465">
        <v>46</v>
      </c>
      <c r="G1465">
        <v>0</v>
      </c>
      <c r="H1465">
        <v>0</v>
      </c>
      <c r="I1465">
        <v>10559.6</v>
      </c>
      <c r="J1465">
        <v>37552.889535000002</v>
      </c>
      <c r="K1465">
        <v>0.220222</v>
      </c>
      <c r="M1465" t="str">
        <f t="shared" si="45"/>
        <v>2021Cardboard</v>
      </c>
    </row>
    <row r="1466" spans="1:13" x14ac:dyDescent="0.25">
      <c r="A1466" t="s">
        <v>69</v>
      </c>
      <c r="B1466" t="str">
        <f t="shared" si="44"/>
        <v>2021</v>
      </c>
      <c r="C1466" t="s">
        <v>32</v>
      </c>
      <c r="D1466" t="s">
        <v>46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36056.705040000001</v>
      </c>
      <c r="K1466">
        <v>0</v>
      </c>
      <c r="M1466" t="str">
        <f t="shared" si="45"/>
        <v>2021Liquidpaperboard</v>
      </c>
    </row>
    <row r="1467" spans="1:13" x14ac:dyDescent="0.25">
      <c r="A1467" t="s">
        <v>69</v>
      </c>
      <c r="B1467" t="str">
        <f t="shared" si="44"/>
        <v>2021</v>
      </c>
      <c r="C1467" t="s">
        <v>32</v>
      </c>
      <c r="D1467" t="s">
        <v>46</v>
      </c>
      <c r="E1467" t="s">
        <v>14</v>
      </c>
      <c r="F1467">
        <v>0</v>
      </c>
      <c r="G1467">
        <v>0</v>
      </c>
      <c r="H1467">
        <v>0</v>
      </c>
      <c r="I1467">
        <v>0</v>
      </c>
      <c r="J1467">
        <v>544.180342</v>
      </c>
      <c r="K1467">
        <v>0</v>
      </c>
      <c r="M1467" t="str">
        <f t="shared" si="45"/>
        <v>2021Liquidpaperboard</v>
      </c>
    </row>
    <row r="1468" spans="1:13" x14ac:dyDescent="0.25">
      <c r="A1468" t="s">
        <v>69</v>
      </c>
      <c r="B1468" t="str">
        <f t="shared" si="44"/>
        <v>2021</v>
      </c>
      <c r="C1468" t="s">
        <v>32</v>
      </c>
      <c r="D1468" t="s">
        <v>46</v>
      </c>
      <c r="E1468" t="s">
        <v>15</v>
      </c>
      <c r="F1468">
        <v>0</v>
      </c>
      <c r="G1468">
        <v>0</v>
      </c>
      <c r="H1468">
        <v>0</v>
      </c>
      <c r="I1468">
        <v>0</v>
      </c>
      <c r="J1468">
        <v>28512.889635</v>
      </c>
      <c r="K1468">
        <v>0</v>
      </c>
      <c r="M1468" t="str">
        <f t="shared" si="45"/>
        <v>2021Liquidpaperboard</v>
      </c>
    </row>
    <row r="1469" spans="1:13" x14ac:dyDescent="0.25">
      <c r="A1469" t="s">
        <v>69</v>
      </c>
      <c r="B1469" t="str">
        <f t="shared" si="44"/>
        <v>2021</v>
      </c>
      <c r="C1469" t="s">
        <v>32</v>
      </c>
      <c r="D1469" t="s">
        <v>34</v>
      </c>
      <c r="E1469" t="s">
        <v>13</v>
      </c>
      <c r="F1469">
        <v>14690</v>
      </c>
      <c r="G1469">
        <v>0</v>
      </c>
      <c r="H1469">
        <v>0</v>
      </c>
      <c r="I1469">
        <v>2881.9</v>
      </c>
      <c r="J1469">
        <v>0</v>
      </c>
      <c r="K1469">
        <v>1</v>
      </c>
      <c r="M1469" t="str">
        <f t="shared" si="45"/>
        <v>2021Newsprint and magazines</v>
      </c>
    </row>
    <row r="1470" spans="1:13" x14ac:dyDescent="0.25">
      <c r="A1470" t="s">
        <v>69</v>
      </c>
      <c r="B1470" t="str">
        <f t="shared" si="44"/>
        <v>2021</v>
      </c>
      <c r="C1470" t="s">
        <v>32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205.85</v>
      </c>
      <c r="J1470">
        <v>0</v>
      </c>
      <c r="K1470">
        <v>1</v>
      </c>
      <c r="M1470" t="str">
        <f t="shared" si="45"/>
        <v>2021Newsprint and magazines</v>
      </c>
    </row>
    <row r="1471" spans="1:13" x14ac:dyDescent="0.25">
      <c r="A1471" t="s">
        <v>69</v>
      </c>
      <c r="B1471" t="str">
        <f t="shared" si="44"/>
        <v>2021</v>
      </c>
      <c r="C1471" t="s">
        <v>32</v>
      </c>
      <c r="D1471" t="s">
        <v>34</v>
      </c>
      <c r="E1471" t="s">
        <v>15</v>
      </c>
      <c r="F1471">
        <v>6287</v>
      </c>
      <c r="G1471">
        <v>0</v>
      </c>
      <c r="H1471">
        <v>0</v>
      </c>
      <c r="I1471">
        <v>1029.25</v>
      </c>
      <c r="J1471">
        <v>0</v>
      </c>
      <c r="K1471">
        <v>1</v>
      </c>
      <c r="M1471" t="str">
        <f t="shared" si="45"/>
        <v>2021Newsprint and magazines</v>
      </c>
    </row>
    <row r="1472" spans="1:13" x14ac:dyDescent="0.25">
      <c r="A1472" t="s">
        <v>69</v>
      </c>
      <c r="B1472" t="str">
        <f t="shared" si="44"/>
        <v>2021</v>
      </c>
      <c r="C1472" t="s">
        <v>32</v>
      </c>
      <c r="D1472" t="s">
        <v>35</v>
      </c>
      <c r="E1472" t="s">
        <v>13</v>
      </c>
      <c r="F1472">
        <v>84147</v>
      </c>
      <c r="G1472">
        <v>0</v>
      </c>
      <c r="H1472">
        <v>0</v>
      </c>
      <c r="I1472">
        <v>80431.618627999997</v>
      </c>
      <c r="J1472">
        <v>107640.560216</v>
      </c>
      <c r="K1472">
        <v>0.60458100000000004</v>
      </c>
      <c r="M1472" t="str">
        <f t="shared" si="45"/>
        <v>2021Other paper</v>
      </c>
    </row>
    <row r="1473" spans="1:13" x14ac:dyDescent="0.25">
      <c r="A1473" t="s">
        <v>69</v>
      </c>
      <c r="B1473" t="str">
        <f t="shared" si="44"/>
        <v>2021</v>
      </c>
      <c r="C1473" t="s">
        <v>32</v>
      </c>
      <c r="D1473" t="s">
        <v>35</v>
      </c>
      <c r="E1473" t="s">
        <v>14</v>
      </c>
      <c r="F1473">
        <v>0</v>
      </c>
      <c r="G1473">
        <v>0</v>
      </c>
      <c r="H1473">
        <v>0</v>
      </c>
      <c r="I1473">
        <v>15.872958000000001</v>
      </c>
      <c r="J1473">
        <v>1659.8727180000001</v>
      </c>
      <c r="K1473">
        <v>9.4719999999999995E-3</v>
      </c>
      <c r="M1473" t="str">
        <f t="shared" si="45"/>
        <v>2021Other paper</v>
      </c>
    </row>
    <row r="1474" spans="1:13" x14ac:dyDescent="0.25">
      <c r="A1474" t="s">
        <v>69</v>
      </c>
      <c r="B1474" t="str">
        <f t="shared" si="44"/>
        <v>2021</v>
      </c>
      <c r="C1474" t="s">
        <v>32</v>
      </c>
      <c r="D1474" t="s">
        <v>35</v>
      </c>
      <c r="E1474" t="s">
        <v>15</v>
      </c>
      <c r="F1474">
        <v>170089</v>
      </c>
      <c r="G1474">
        <v>0</v>
      </c>
      <c r="H1474">
        <v>0</v>
      </c>
      <c r="I1474">
        <v>42081.508414000004</v>
      </c>
      <c r="J1474">
        <v>128303.415331</v>
      </c>
      <c r="K1474">
        <v>0.62316199999999999</v>
      </c>
      <c r="M1474" t="str">
        <f t="shared" si="45"/>
        <v>2021Other paper</v>
      </c>
    </row>
    <row r="1475" spans="1:13" x14ac:dyDescent="0.25">
      <c r="A1475" t="s">
        <v>69</v>
      </c>
      <c r="B1475" t="str">
        <f t="shared" ref="B1475:B1516" si="46">RIGHT(A1475,4)</f>
        <v>2021</v>
      </c>
      <c r="C1475" t="s">
        <v>32</v>
      </c>
      <c r="D1475" t="s">
        <v>36</v>
      </c>
      <c r="E1475" t="s">
        <v>13</v>
      </c>
      <c r="F1475">
        <v>37824</v>
      </c>
      <c r="G1475">
        <v>0</v>
      </c>
      <c r="H1475">
        <v>0</v>
      </c>
      <c r="I1475">
        <v>0</v>
      </c>
      <c r="J1475">
        <v>103489.15427499999</v>
      </c>
      <c r="K1475">
        <v>0.26766000000000001</v>
      </c>
      <c r="M1475" t="str">
        <f t="shared" ref="M1475:M1516" si="47">_xlfn.TEXTJOIN("",FALSE,B1475,D1475)</f>
        <v>2021Printing and writing paper</v>
      </c>
    </row>
    <row r="1476" spans="1:13" x14ac:dyDescent="0.25">
      <c r="A1476" t="s">
        <v>69</v>
      </c>
      <c r="B1476" t="str">
        <f t="shared" si="46"/>
        <v>2021</v>
      </c>
      <c r="C1476" t="s">
        <v>32</v>
      </c>
      <c r="D1476" t="s">
        <v>36</v>
      </c>
      <c r="E1476" t="s">
        <v>14</v>
      </c>
      <c r="F1476">
        <v>0</v>
      </c>
      <c r="G1476">
        <v>0</v>
      </c>
      <c r="H1476">
        <v>0</v>
      </c>
      <c r="I1476">
        <v>0</v>
      </c>
      <c r="J1476">
        <v>1696.048151</v>
      </c>
      <c r="K1476">
        <v>0</v>
      </c>
      <c r="M1476" t="str">
        <f t="shared" si="47"/>
        <v>2021Printing and writing paper</v>
      </c>
    </row>
    <row r="1477" spans="1:13" x14ac:dyDescent="0.25">
      <c r="A1477" t="s">
        <v>69</v>
      </c>
      <c r="B1477" t="str">
        <f t="shared" si="46"/>
        <v>2021</v>
      </c>
      <c r="C1477" t="s">
        <v>32</v>
      </c>
      <c r="D1477" t="s">
        <v>36</v>
      </c>
      <c r="E1477" t="s">
        <v>15</v>
      </c>
      <c r="F1477">
        <v>0</v>
      </c>
      <c r="G1477">
        <v>0</v>
      </c>
      <c r="H1477">
        <v>0</v>
      </c>
      <c r="I1477">
        <v>0</v>
      </c>
      <c r="J1477">
        <v>85652.975701999996</v>
      </c>
      <c r="K1477">
        <v>0</v>
      </c>
      <c r="M1477" t="str">
        <f t="shared" si="47"/>
        <v>2021Printing and writing paper</v>
      </c>
    </row>
    <row r="1478" spans="1:13" x14ac:dyDescent="0.25">
      <c r="A1478" t="s">
        <v>69</v>
      </c>
      <c r="B1478" t="str">
        <f t="shared" si="46"/>
        <v>2021</v>
      </c>
      <c r="C1478" t="s">
        <v>49</v>
      </c>
      <c r="D1478" t="s">
        <v>50</v>
      </c>
      <c r="E1478" t="s">
        <v>13</v>
      </c>
      <c r="F1478">
        <v>2822.1820379999999</v>
      </c>
      <c r="G1478">
        <v>0</v>
      </c>
      <c r="H1478">
        <v>520.35100179211497</v>
      </c>
      <c r="I1478">
        <v>3625.4765630000002</v>
      </c>
      <c r="J1478">
        <v>68616.379476000002</v>
      </c>
      <c r="K1478">
        <v>9.2188000000000006E-2</v>
      </c>
      <c r="M1478" t="str">
        <f t="shared" si="47"/>
        <v>2021HDPE (2)</v>
      </c>
    </row>
    <row r="1479" spans="1:13" x14ac:dyDescent="0.25">
      <c r="A1479" t="s">
        <v>69</v>
      </c>
      <c r="B1479" t="str">
        <f t="shared" si="46"/>
        <v>2021</v>
      </c>
      <c r="C1479" t="s">
        <v>49</v>
      </c>
      <c r="D1479" t="s">
        <v>50</v>
      </c>
      <c r="E1479" t="s">
        <v>14</v>
      </c>
      <c r="F1479">
        <v>221.47498999999999</v>
      </c>
      <c r="G1479">
        <v>0</v>
      </c>
      <c r="H1479">
        <v>35.886275985663097</v>
      </c>
      <c r="I1479">
        <v>223.10624999999999</v>
      </c>
      <c r="J1479">
        <v>4436.1360020000002</v>
      </c>
      <c r="K1479">
        <v>9.7723000000000004E-2</v>
      </c>
      <c r="M1479" t="str">
        <f t="shared" si="47"/>
        <v>2021HDPE (2)</v>
      </c>
    </row>
    <row r="1480" spans="1:13" x14ac:dyDescent="0.25">
      <c r="A1480" t="s">
        <v>69</v>
      </c>
      <c r="B1480" t="str">
        <f t="shared" si="46"/>
        <v>2021</v>
      </c>
      <c r="C1480" t="s">
        <v>49</v>
      </c>
      <c r="D1480" t="s">
        <v>50</v>
      </c>
      <c r="E1480" t="s">
        <v>15</v>
      </c>
      <c r="F1480">
        <v>10827.737462999999</v>
      </c>
      <c r="G1480">
        <v>0</v>
      </c>
      <c r="H1480">
        <v>1946.8304722222199</v>
      </c>
      <c r="I1480">
        <v>13999.917187999999</v>
      </c>
      <c r="J1480">
        <v>72989.094098000001</v>
      </c>
      <c r="K1480">
        <v>0.26837899999999998</v>
      </c>
      <c r="M1480" t="str">
        <f t="shared" si="47"/>
        <v>2021HDPE (2)</v>
      </c>
    </row>
    <row r="1481" spans="1:13" x14ac:dyDescent="0.25">
      <c r="A1481" t="s">
        <v>69</v>
      </c>
      <c r="B1481" t="str">
        <f t="shared" si="46"/>
        <v>2021</v>
      </c>
      <c r="C1481" t="s">
        <v>49</v>
      </c>
      <c r="D1481" t="s">
        <v>51</v>
      </c>
      <c r="E1481" t="s">
        <v>13</v>
      </c>
      <c r="F1481">
        <v>13350.179539000001</v>
      </c>
      <c r="G1481">
        <v>0</v>
      </c>
      <c r="H1481">
        <v>74.842436974789905</v>
      </c>
      <c r="I1481">
        <v>3340.5934069999998</v>
      </c>
      <c r="J1481">
        <v>51390.510151000002</v>
      </c>
      <c r="K1481">
        <v>0.24598800000000001</v>
      </c>
      <c r="M1481" t="str">
        <f t="shared" si="47"/>
        <v>2021LDPE (4)</v>
      </c>
    </row>
    <row r="1482" spans="1:13" x14ac:dyDescent="0.25">
      <c r="A1482" t="s">
        <v>69</v>
      </c>
      <c r="B1482" t="str">
        <f t="shared" si="46"/>
        <v>2021</v>
      </c>
      <c r="C1482" t="s">
        <v>49</v>
      </c>
      <c r="D1482" t="s">
        <v>51</v>
      </c>
      <c r="E1482" t="s">
        <v>14</v>
      </c>
      <c r="F1482">
        <v>4.9995219999999998</v>
      </c>
      <c r="G1482">
        <v>0</v>
      </c>
      <c r="H1482">
        <v>0</v>
      </c>
      <c r="I1482">
        <v>0</v>
      </c>
      <c r="J1482">
        <v>3322.4616919999999</v>
      </c>
      <c r="K1482">
        <v>1.5020000000000001E-3</v>
      </c>
      <c r="M1482" t="str">
        <f t="shared" si="47"/>
        <v>2021LDPE (4)</v>
      </c>
    </row>
    <row r="1483" spans="1:13" x14ac:dyDescent="0.25">
      <c r="A1483" t="s">
        <v>69</v>
      </c>
      <c r="B1483" t="str">
        <f t="shared" si="46"/>
        <v>2021</v>
      </c>
      <c r="C1483" t="s">
        <v>49</v>
      </c>
      <c r="D1483" t="s">
        <v>51</v>
      </c>
      <c r="E1483" t="s">
        <v>15</v>
      </c>
      <c r="F1483">
        <v>8045.2942439999997</v>
      </c>
      <c r="G1483">
        <v>0</v>
      </c>
      <c r="H1483">
        <v>43.907563025210102</v>
      </c>
      <c r="I1483">
        <v>2024.0065930000001</v>
      </c>
      <c r="J1483">
        <v>34814.154409000002</v>
      </c>
      <c r="K1483">
        <v>0.225101</v>
      </c>
      <c r="M1483" t="str">
        <f t="shared" si="47"/>
        <v>2021LDPE (4)</v>
      </c>
    </row>
    <row r="1484" spans="1:13" x14ac:dyDescent="0.25">
      <c r="A1484" t="s">
        <v>69</v>
      </c>
      <c r="B1484" t="str">
        <f t="shared" si="46"/>
        <v>2021</v>
      </c>
      <c r="C1484" t="s">
        <v>49</v>
      </c>
      <c r="D1484" t="s">
        <v>52</v>
      </c>
      <c r="E1484" t="s">
        <v>13</v>
      </c>
      <c r="F1484">
        <v>7635.6953579999999</v>
      </c>
      <c r="G1484">
        <v>0</v>
      </c>
      <c r="H1484">
        <v>288</v>
      </c>
      <c r="I1484">
        <v>630.52105300000005</v>
      </c>
      <c r="J1484">
        <v>38555.512437999998</v>
      </c>
      <c r="K1484">
        <v>0.18157999999999999</v>
      </c>
      <c r="M1484" t="str">
        <f t="shared" si="47"/>
        <v>2021Other plastics (7)</v>
      </c>
    </row>
    <row r="1485" spans="1:13" x14ac:dyDescent="0.25">
      <c r="A1485" t="s">
        <v>69</v>
      </c>
      <c r="B1485" t="str">
        <f t="shared" si="46"/>
        <v>2021</v>
      </c>
      <c r="C1485" t="s">
        <v>49</v>
      </c>
      <c r="D1485" t="s">
        <v>52</v>
      </c>
      <c r="E1485" t="s">
        <v>14</v>
      </c>
      <c r="F1485">
        <v>0</v>
      </c>
      <c r="G1485">
        <v>0</v>
      </c>
      <c r="H1485">
        <v>0</v>
      </c>
      <c r="I1485">
        <v>0</v>
      </c>
      <c r="J1485">
        <v>2378.6089449999999</v>
      </c>
      <c r="K1485">
        <v>0</v>
      </c>
      <c r="M1485" t="str">
        <f t="shared" si="47"/>
        <v>2021Other plastics (7)</v>
      </c>
    </row>
    <row r="1486" spans="1:13" x14ac:dyDescent="0.25">
      <c r="A1486" t="s">
        <v>69</v>
      </c>
      <c r="B1486" t="str">
        <f t="shared" si="46"/>
        <v>2021</v>
      </c>
      <c r="C1486" t="s">
        <v>49</v>
      </c>
      <c r="D1486" t="s">
        <v>52</v>
      </c>
      <c r="E1486" t="s">
        <v>15</v>
      </c>
      <c r="F1486">
        <v>3201.1134310000002</v>
      </c>
      <c r="G1486">
        <v>0</v>
      </c>
      <c r="H1486">
        <v>0</v>
      </c>
      <c r="I1486">
        <v>256.87894699999998</v>
      </c>
      <c r="J1486">
        <v>86076.005720999994</v>
      </c>
      <c r="K1486">
        <v>3.8621999999999997E-2</v>
      </c>
      <c r="M1486" t="str">
        <f t="shared" si="47"/>
        <v>2021Other plastics (7)</v>
      </c>
    </row>
    <row r="1487" spans="1:13" x14ac:dyDescent="0.25">
      <c r="A1487" t="s">
        <v>69</v>
      </c>
      <c r="B1487" t="str">
        <f t="shared" si="46"/>
        <v>2021</v>
      </c>
      <c r="C1487" t="s">
        <v>49</v>
      </c>
      <c r="D1487" t="s">
        <v>53</v>
      </c>
      <c r="E1487" t="s">
        <v>13</v>
      </c>
      <c r="F1487">
        <v>3514.8929880000001</v>
      </c>
      <c r="G1487">
        <v>0</v>
      </c>
      <c r="H1487">
        <v>526.16891487889302</v>
      </c>
      <c r="I1487">
        <v>6642.649367</v>
      </c>
      <c r="J1487">
        <v>28422.684385</v>
      </c>
      <c r="K1487">
        <v>0.27319599999999999</v>
      </c>
      <c r="M1487" t="str">
        <f t="shared" si="47"/>
        <v>2021PET (1)</v>
      </c>
    </row>
    <row r="1488" spans="1:13" x14ac:dyDescent="0.25">
      <c r="A1488" t="s">
        <v>69</v>
      </c>
      <c r="B1488" t="str">
        <f t="shared" si="46"/>
        <v>2021</v>
      </c>
      <c r="C1488" t="s">
        <v>49</v>
      </c>
      <c r="D1488" t="s">
        <v>53</v>
      </c>
      <c r="E1488" t="s">
        <v>14</v>
      </c>
      <c r="F1488">
        <v>33.75</v>
      </c>
      <c r="G1488">
        <v>0</v>
      </c>
      <c r="H1488">
        <v>0</v>
      </c>
      <c r="I1488">
        <v>0</v>
      </c>
      <c r="J1488">
        <v>1837.5626130000001</v>
      </c>
      <c r="K1488">
        <v>1.8034999999999999E-2</v>
      </c>
      <c r="M1488" t="str">
        <f t="shared" si="47"/>
        <v>2021PET (1)</v>
      </c>
    </row>
    <row r="1489" spans="1:13" x14ac:dyDescent="0.25">
      <c r="A1489" t="s">
        <v>69</v>
      </c>
      <c r="B1489" t="str">
        <f t="shared" si="46"/>
        <v>2021</v>
      </c>
      <c r="C1489" t="s">
        <v>49</v>
      </c>
      <c r="D1489" t="s">
        <v>53</v>
      </c>
      <c r="E1489" t="s">
        <v>15</v>
      </c>
      <c r="F1489">
        <v>7896.7411229999998</v>
      </c>
      <c r="G1489">
        <v>0</v>
      </c>
      <c r="H1489">
        <v>1126.68778512111</v>
      </c>
      <c r="I1489">
        <v>14560.150632999999</v>
      </c>
      <c r="J1489">
        <v>48705.189929</v>
      </c>
      <c r="K1489">
        <v>0.326241</v>
      </c>
      <c r="M1489" t="str">
        <f t="shared" si="47"/>
        <v>2021PET (1)</v>
      </c>
    </row>
    <row r="1490" spans="1:13" x14ac:dyDescent="0.25">
      <c r="A1490" t="s">
        <v>69</v>
      </c>
      <c r="B1490" t="str">
        <f t="shared" si="46"/>
        <v>2021</v>
      </c>
      <c r="C1490" t="s">
        <v>49</v>
      </c>
      <c r="D1490" t="s">
        <v>54</v>
      </c>
      <c r="E1490" t="s">
        <v>13</v>
      </c>
      <c r="F1490">
        <v>5625.6570890000003</v>
      </c>
      <c r="G1490">
        <v>0</v>
      </c>
      <c r="H1490">
        <v>74.988461538461493</v>
      </c>
      <c r="I1490">
        <v>1842.7920859999999</v>
      </c>
      <c r="J1490">
        <v>55122.781839000003</v>
      </c>
      <c r="K1490">
        <v>0.12037399999999999</v>
      </c>
      <c r="M1490" t="str">
        <f t="shared" si="47"/>
        <v>2021PP (5)</v>
      </c>
    </row>
    <row r="1491" spans="1:13" x14ac:dyDescent="0.25">
      <c r="A1491" t="s">
        <v>69</v>
      </c>
      <c r="B1491" t="str">
        <f t="shared" si="46"/>
        <v>2021</v>
      </c>
      <c r="C1491" t="s">
        <v>49</v>
      </c>
      <c r="D1491" t="s">
        <v>54</v>
      </c>
      <c r="E1491" t="s">
        <v>14</v>
      </c>
      <c r="F1491">
        <v>112.846841</v>
      </c>
      <c r="G1491">
        <v>0</v>
      </c>
      <c r="H1491">
        <v>1.1192307692307699</v>
      </c>
      <c r="I1491">
        <v>23.625540000000001</v>
      </c>
      <c r="J1491">
        <v>3563.7577919999999</v>
      </c>
      <c r="K1491">
        <v>3.7172999999999998E-2</v>
      </c>
      <c r="M1491" t="str">
        <f t="shared" si="47"/>
        <v>2021PP (5)</v>
      </c>
    </row>
    <row r="1492" spans="1:13" x14ac:dyDescent="0.25">
      <c r="A1492" t="s">
        <v>69</v>
      </c>
      <c r="B1492" t="str">
        <f t="shared" si="46"/>
        <v>2021</v>
      </c>
      <c r="C1492" t="s">
        <v>49</v>
      </c>
      <c r="D1492" t="s">
        <v>54</v>
      </c>
      <c r="E1492" t="s">
        <v>15</v>
      </c>
      <c r="F1492">
        <v>14357.301818</v>
      </c>
      <c r="G1492">
        <v>0</v>
      </c>
      <c r="H1492">
        <v>185.79230769230799</v>
      </c>
      <c r="I1492">
        <v>4701.4823740000002</v>
      </c>
      <c r="J1492">
        <v>37342.556685000003</v>
      </c>
      <c r="K1492">
        <v>0.34008699999999997</v>
      </c>
      <c r="M1492" t="str">
        <f t="shared" si="47"/>
        <v>2021PP (5)</v>
      </c>
    </row>
    <row r="1493" spans="1:13" x14ac:dyDescent="0.25">
      <c r="A1493" t="s">
        <v>69</v>
      </c>
      <c r="B1493" t="str">
        <f t="shared" si="46"/>
        <v>2021</v>
      </c>
      <c r="C1493" t="s">
        <v>49</v>
      </c>
      <c r="D1493" t="s">
        <v>55</v>
      </c>
      <c r="E1493" t="s">
        <v>13</v>
      </c>
      <c r="F1493">
        <v>2596.3182830000001</v>
      </c>
      <c r="G1493">
        <v>0</v>
      </c>
      <c r="H1493">
        <v>55.117581187010103</v>
      </c>
      <c r="I1493">
        <v>311.2</v>
      </c>
      <c r="J1493">
        <v>14354.891103</v>
      </c>
      <c r="K1493">
        <v>0.17107700000000001</v>
      </c>
      <c r="M1493" t="str">
        <f t="shared" si="47"/>
        <v>2021PS (6)</v>
      </c>
    </row>
    <row r="1494" spans="1:13" x14ac:dyDescent="0.25">
      <c r="A1494" t="s">
        <v>69</v>
      </c>
      <c r="B1494" t="str">
        <f t="shared" si="46"/>
        <v>2021</v>
      </c>
      <c r="C1494" t="s">
        <v>49</v>
      </c>
      <c r="D1494" t="s">
        <v>55</v>
      </c>
      <c r="E1494" t="s">
        <v>14</v>
      </c>
      <c r="F1494">
        <v>1730.0406680000001</v>
      </c>
      <c r="G1494">
        <v>0</v>
      </c>
      <c r="H1494">
        <v>40</v>
      </c>
      <c r="I1494">
        <v>211.17142899999999</v>
      </c>
      <c r="J1494">
        <v>928.06192599999997</v>
      </c>
      <c r="K1494">
        <v>0.68099799999999999</v>
      </c>
      <c r="M1494" t="str">
        <f t="shared" si="47"/>
        <v>2021PS (6)</v>
      </c>
    </row>
    <row r="1495" spans="1:13" x14ac:dyDescent="0.25">
      <c r="A1495" t="s">
        <v>69</v>
      </c>
      <c r="B1495" t="str">
        <f t="shared" si="46"/>
        <v>2021</v>
      </c>
      <c r="C1495" t="s">
        <v>49</v>
      </c>
      <c r="D1495" t="s">
        <v>55</v>
      </c>
      <c r="E1495" t="s">
        <v>15</v>
      </c>
      <c r="F1495">
        <v>4050.048241</v>
      </c>
      <c r="G1495">
        <v>0</v>
      </c>
      <c r="H1495">
        <v>84.882418812989897</v>
      </c>
      <c r="I1495">
        <v>489.028571</v>
      </c>
      <c r="J1495">
        <v>9724.6241370000007</v>
      </c>
      <c r="K1495">
        <v>0.32225799999999999</v>
      </c>
      <c r="M1495" t="str">
        <f t="shared" si="47"/>
        <v>2021PS (6)</v>
      </c>
    </row>
    <row r="1496" spans="1:13" x14ac:dyDescent="0.25">
      <c r="A1496" t="s">
        <v>69</v>
      </c>
      <c r="B1496" t="str">
        <f t="shared" si="46"/>
        <v>2021</v>
      </c>
      <c r="C1496" t="s">
        <v>49</v>
      </c>
      <c r="D1496" t="s">
        <v>56</v>
      </c>
      <c r="E1496" t="s">
        <v>13</v>
      </c>
      <c r="F1496">
        <v>1249.2037660000001</v>
      </c>
      <c r="G1496">
        <v>0</v>
      </c>
      <c r="H1496">
        <v>0</v>
      </c>
      <c r="I1496">
        <v>869.53846199999998</v>
      </c>
      <c r="J1496">
        <v>36174.325580999997</v>
      </c>
      <c r="K1496">
        <v>5.5329000000000003E-2</v>
      </c>
      <c r="M1496" t="str">
        <f t="shared" si="47"/>
        <v>2021PVC (3)</v>
      </c>
    </row>
    <row r="1497" spans="1:13" x14ac:dyDescent="0.25">
      <c r="A1497" t="s">
        <v>69</v>
      </c>
      <c r="B1497" t="str">
        <f t="shared" si="46"/>
        <v>2021</v>
      </c>
      <c r="C1497" t="s">
        <v>49</v>
      </c>
      <c r="D1497" t="s">
        <v>56</v>
      </c>
      <c r="E1497" t="s">
        <v>14</v>
      </c>
      <c r="F1497">
        <v>373.50338799999997</v>
      </c>
      <c r="G1497">
        <v>0</v>
      </c>
      <c r="H1497">
        <v>0</v>
      </c>
      <c r="I1497">
        <v>260.861538</v>
      </c>
      <c r="J1497">
        <v>2338.7160520000002</v>
      </c>
      <c r="K1497">
        <v>0.213369</v>
      </c>
      <c r="M1497" t="str">
        <f t="shared" si="47"/>
        <v>2021PVC (3)</v>
      </c>
    </row>
    <row r="1498" spans="1:13" x14ac:dyDescent="0.25">
      <c r="A1498" t="s">
        <v>69</v>
      </c>
      <c r="B1498" t="str">
        <f t="shared" si="46"/>
        <v>2021</v>
      </c>
      <c r="C1498" t="s">
        <v>49</v>
      </c>
      <c r="D1498" t="s">
        <v>56</v>
      </c>
      <c r="E1498" t="s">
        <v>15</v>
      </c>
      <c r="F1498">
        <v>35.029940000000003</v>
      </c>
      <c r="G1498">
        <v>0</v>
      </c>
      <c r="H1498">
        <v>0</v>
      </c>
      <c r="I1498">
        <v>0</v>
      </c>
      <c r="J1498">
        <v>24506.052824999999</v>
      </c>
      <c r="K1498">
        <v>1.4270000000000001E-3</v>
      </c>
      <c r="M1498" t="str">
        <f t="shared" si="47"/>
        <v>2021PVC (3)</v>
      </c>
    </row>
    <row r="1499" spans="1:13" x14ac:dyDescent="0.25">
      <c r="A1499" t="s">
        <v>69</v>
      </c>
      <c r="B1499" t="str">
        <f t="shared" si="46"/>
        <v>2021</v>
      </c>
      <c r="C1499" t="s">
        <v>37</v>
      </c>
      <c r="D1499" t="s">
        <v>38</v>
      </c>
      <c r="E1499" t="s">
        <v>13</v>
      </c>
      <c r="F1499">
        <v>0</v>
      </c>
      <c r="G1499">
        <v>0</v>
      </c>
      <c r="H1499">
        <v>0</v>
      </c>
      <c r="I1499">
        <v>0</v>
      </c>
      <c r="J1499">
        <v>48172.204492999997</v>
      </c>
      <c r="K1499">
        <v>0</v>
      </c>
      <c r="M1499" t="str">
        <f t="shared" si="47"/>
        <v>2021Clothing</v>
      </c>
    </row>
    <row r="1500" spans="1:13" x14ac:dyDescent="0.25">
      <c r="A1500" t="s">
        <v>69</v>
      </c>
      <c r="B1500" t="str">
        <f t="shared" si="46"/>
        <v>2021</v>
      </c>
      <c r="C1500" t="s">
        <v>37</v>
      </c>
      <c r="D1500" t="s">
        <v>38</v>
      </c>
      <c r="E1500" t="s">
        <v>14</v>
      </c>
      <c r="F1500">
        <v>0</v>
      </c>
      <c r="G1500">
        <v>0</v>
      </c>
      <c r="H1500">
        <v>0</v>
      </c>
      <c r="I1500">
        <v>0</v>
      </c>
      <c r="J1500">
        <v>3757.320725</v>
      </c>
      <c r="K1500">
        <v>0</v>
      </c>
      <c r="M1500" t="str">
        <f t="shared" si="47"/>
        <v>2021Clothing</v>
      </c>
    </row>
    <row r="1501" spans="1:13" x14ac:dyDescent="0.25">
      <c r="A1501" t="s">
        <v>69</v>
      </c>
      <c r="B1501" t="str">
        <f t="shared" si="46"/>
        <v>2021</v>
      </c>
      <c r="C1501" t="s">
        <v>37</v>
      </c>
      <c r="D1501" t="s">
        <v>38</v>
      </c>
      <c r="E1501" t="s">
        <v>15</v>
      </c>
      <c r="F1501">
        <v>0</v>
      </c>
      <c r="G1501">
        <v>0</v>
      </c>
      <c r="H1501">
        <v>0</v>
      </c>
      <c r="I1501">
        <v>0</v>
      </c>
      <c r="J1501">
        <v>63601.568488999997</v>
      </c>
      <c r="K1501">
        <v>0</v>
      </c>
      <c r="M1501" t="str">
        <f t="shared" si="47"/>
        <v>2021Clothing</v>
      </c>
    </row>
    <row r="1502" spans="1:13" x14ac:dyDescent="0.25">
      <c r="A1502" t="s">
        <v>69</v>
      </c>
      <c r="B1502" t="str">
        <f t="shared" si="46"/>
        <v>2021</v>
      </c>
      <c r="C1502" t="s">
        <v>37</v>
      </c>
      <c r="D1502" t="s">
        <v>39</v>
      </c>
      <c r="E1502" t="s">
        <v>13</v>
      </c>
      <c r="F1502">
        <v>33184</v>
      </c>
      <c r="G1502">
        <v>0</v>
      </c>
      <c r="H1502">
        <v>0</v>
      </c>
      <c r="I1502">
        <v>0</v>
      </c>
      <c r="J1502">
        <v>73991.543558000005</v>
      </c>
      <c r="K1502">
        <v>0.30962200000000001</v>
      </c>
      <c r="M1502" t="str">
        <f t="shared" si="47"/>
        <v>2021Other textiles</v>
      </c>
    </row>
    <row r="1503" spans="1:13" x14ac:dyDescent="0.25">
      <c r="A1503" t="s">
        <v>69</v>
      </c>
      <c r="B1503" t="str">
        <f t="shared" si="46"/>
        <v>2021</v>
      </c>
      <c r="C1503" t="s">
        <v>37</v>
      </c>
      <c r="D1503" t="s">
        <v>39</v>
      </c>
      <c r="E1503" t="s">
        <v>14</v>
      </c>
      <c r="F1503">
        <v>0</v>
      </c>
      <c r="G1503">
        <v>0</v>
      </c>
      <c r="H1503">
        <v>0</v>
      </c>
      <c r="I1503">
        <v>0</v>
      </c>
      <c r="J1503">
        <v>6697.3106180000004</v>
      </c>
      <c r="K1503">
        <v>0</v>
      </c>
      <c r="M1503" t="str">
        <f t="shared" si="47"/>
        <v>2021Other textiles</v>
      </c>
    </row>
    <row r="1504" spans="1:13" x14ac:dyDescent="0.25">
      <c r="A1504" t="s">
        <v>69</v>
      </c>
      <c r="B1504" t="str">
        <f t="shared" si="46"/>
        <v>2021</v>
      </c>
      <c r="C1504" t="s">
        <v>37</v>
      </c>
      <c r="D1504" t="s">
        <v>39</v>
      </c>
      <c r="E1504" t="s">
        <v>15</v>
      </c>
      <c r="F1504">
        <v>0</v>
      </c>
      <c r="G1504">
        <v>0</v>
      </c>
      <c r="H1504">
        <v>0</v>
      </c>
      <c r="I1504">
        <v>0</v>
      </c>
      <c r="J1504">
        <v>20826.482973999999</v>
      </c>
      <c r="K1504">
        <v>0</v>
      </c>
      <c r="M1504" t="str">
        <f t="shared" si="47"/>
        <v>2021Other textiles</v>
      </c>
    </row>
    <row r="1505" spans="1:13" x14ac:dyDescent="0.25">
      <c r="A1505" t="s">
        <v>69</v>
      </c>
      <c r="B1505" t="str">
        <f t="shared" si="46"/>
        <v>2021</v>
      </c>
      <c r="C1505" t="s">
        <v>40</v>
      </c>
      <c r="D1505" t="s">
        <v>47</v>
      </c>
      <c r="E1505" t="s">
        <v>13</v>
      </c>
      <c r="F1505">
        <v>6814</v>
      </c>
      <c r="G1505">
        <v>0</v>
      </c>
      <c r="H1505">
        <v>0</v>
      </c>
      <c r="I1505">
        <v>8543</v>
      </c>
      <c r="J1505">
        <v>0</v>
      </c>
      <c r="K1505">
        <v>1</v>
      </c>
      <c r="M1505" t="str">
        <f t="shared" si="47"/>
        <v>2021Offroad tyres</v>
      </c>
    </row>
    <row r="1506" spans="1:13" x14ac:dyDescent="0.25">
      <c r="A1506" t="s">
        <v>69</v>
      </c>
      <c r="B1506" t="str">
        <f t="shared" si="46"/>
        <v>2021</v>
      </c>
      <c r="C1506" t="s">
        <v>40</v>
      </c>
      <c r="D1506" t="s">
        <v>47</v>
      </c>
      <c r="E1506" t="s">
        <v>14</v>
      </c>
      <c r="F1506">
        <v>0</v>
      </c>
      <c r="G1506">
        <v>0</v>
      </c>
      <c r="H1506">
        <v>0</v>
      </c>
      <c r="I1506">
        <v>0</v>
      </c>
      <c r="J1506">
        <v>0</v>
      </c>
      <c r="M1506" t="str">
        <f t="shared" si="47"/>
        <v>2021Offroad tyres</v>
      </c>
    </row>
    <row r="1507" spans="1:13" x14ac:dyDescent="0.25">
      <c r="A1507" t="s">
        <v>69</v>
      </c>
      <c r="B1507" t="str">
        <f t="shared" si="46"/>
        <v>2021</v>
      </c>
      <c r="C1507" t="s">
        <v>40</v>
      </c>
      <c r="D1507" t="s">
        <v>47</v>
      </c>
      <c r="E1507" t="s">
        <v>15</v>
      </c>
      <c r="F1507">
        <v>0</v>
      </c>
      <c r="G1507">
        <v>0</v>
      </c>
      <c r="H1507">
        <v>0</v>
      </c>
      <c r="I1507">
        <v>0</v>
      </c>
      <c r="J1507">
        <v>0</v>
      </c>
      <c r="M1507" t="str">
        <f t="shared" si="47"/>
        <v>2021Offroad tyres</v>
      </c>
    </row>
    <row r="1508" spans="1:13" x14ac:dyDescent="0.25">
      <c r="A1508" t="s">
        <v>69</v>
      </c>
      <c r="B1508" t="str">
        <f t="shared" si="46"/>
        <v>2021</v>
      </c>
      <c r="C1508" t="s">
        <v>40</v>
      </c>
      <c r="D1508" t="s">
        <v>41</v>
      </c>
      <c r="E1508" t="s">
        <v>13</v>
      </c>
      <c r="F1508">
        <v>0</v>
      </c>
      <c r="G1508">
        <v>0</v>
      </c>
      <c r="H1508">
        <v>0</v>
      </c>
      <c r="I1508">
        <v>13548.855034</v>
      </c>
      <c r="J1508">
        <v>10359.537625999999</v>
      </c>
      <c r="K1508">
        <v>0.56669800000000004</v>
      </c>
      <c r="M1508" t="str">
        <f t="shared" si="47"/>
        <v>2021Other rubber</v>
      </c>
    </row>
    <row r="1509" spans="1:13" x14ac:dyDescent="0.25">
      <c r="A1509" t="s">
        <v>69</v>
      </c>
      <c r="B1509" t="str">
        <f t="shared" si="46"/>
        <v>2021</v>
      </c>
      <c r="C1509" t="s">
        <v>40</v>
      </c>
      <c r="D1509" t="s">
        <v>41</v>
      </c>
      <c r="E1509" t="s">
        <v>14</v>
      </c>
      <c r="F1509">
        <v>0</v>
      </c>
      <c r="G1509">
        <v>0</v>
      </c>
      <c r="H1509">
        <v>0</v>
      </c>
      <c r="I1509">
        <v>0</v>
      </c>
      <c r="J1509">
        <v>181.912023</v>
      </c>
      <c r="K1509">
        <v>0</v>
      </c>
      <c r="M1509" t="str">
        <f t="shared" si="47"/>
        <v>2021Other rubber</v>
      </c>
    </row>
    <row r="1510" spans="1:13" x14ac:dyDescent="0.25">
      <c r="A1510" t="s">
        <v>69</v>
      </c>
      <c r="B1510" t="str">
        <f t="shared" si="46"/>
        <v>2021</v>
      </c>
      <c r="C1510" t="s">
        <v>40</v>
      </c>
      <c r="D1510" t="s">
        <v>41</v>
      </c>
      <c r="E1510" t="s">
        <v>15</v>
      </c>
      <c r="F1510">
        <v>0</v>
      </c>
      <c r="G1510">
        <v>0</v>
      </c>
      <c r="H1510">
        <v>0</v>
      </c>
      <c r="I1510">
        <v>1639.1449660000001</v>
      </c>
      <c r="J1510">
        <v>2498.7134569999998</v>
      </c>
      <c r="K1510">
        <v>0.39613300000000001</v>
      </c>
      <c r="M1510" t="str">
        <f t="shared" si="47"/>
        <v>2021Other rubber</v>
      </c>
    </row>
    <row r="1511" spans="1:13" x14ac:dyDescent="0.25">
      <c r="A1511" t="s">
        <v>69</v>
      </c>
      <c r="B1511" t="str">
        <f t="shared" si="46"/>
        <v>2021</v>
      </c>
      <c r="C1511" t="s">
        <v>40</v>
      </c>
      <c r="D1511" t="s">
        <v>42</v>
      </c>
      <c r="E1511" t="s">
        <v>13</v>
      </c>
      <c r="F1511">
        <v>23287</v>
      </c>
      <c r="G1511">
        <v>0</v>
      </c>
      <c r="H1511">
        <v>0</v>
      </c>
      <c r="I1511">
        <v>8371.5003059999999</v>
      </c>
      <c r="J1511">
        <v>1127.65391</v>
      </c>
      <c r="K1511">
        <v>0.96560500000000005</v>
      </c>
      <c r="M1511" t="str">
        <f t="shared" si="47"/>
        <v>2021Passenger tyres</v>
      </c>
    </row>
    <row r="1512" spans="1:13" x14ac:dyDescent="0.25">
      <c r="A1512" t="s">
        <v>69</v>
      </c>
      <c r="B1512" t="str">
        <f t="shared" si="46"/>
        <v>2021</v>
      </c>
      <c r="C1512" t="s">
        <v>40</v>
      </c>
      <c r="D1512" t="s">
        <v>42</v>
      </c>
      <c r="E1512" t="s">
        <v>14</v>
      </c>
      <c r="F1512">
        <v>0</v>
      </c>
      <c r="G1512">
        <v>0</v>
      </c>
      <c r="H1512">
        <v>0</v>
      </c>
      <c r="I1512">
        <v>0</v>
      </c>
      <c r="J1512">
        <v>130.46868000000001</v>
      </c>
      <c r="K1512">
        <v>0</v>
      </c>
      <c r="M1512" t="str">
        <f t="shared" si="47"/>
        <v>2021Passenger tyres</v>
      </c>
    </row>
    <row r="1513" spans="1:13" x14ac:dyDescent="0.25">
      <c r="A1513" t="s">
        <v>69</v>
      </c>
      <c r="B1513" t="str">
        <f t="shared" si="46"/>
        <v>2021</v>
      </c>
      <c r="C1513" t="s">
        <v>40</v>
      </c>
      <c r="D1513" t="s">
        <v>42</v>
      </c>
      <c r="E1513" t="s">
        <v>15</v>
      </c>
      <c r="F1513">
        <v>0</v>
      </c>
      <c r="G1513">
        <v>0</v>
      </c>
      <c r="H1513">
        <v>0</v>
      </c>
      <c r="I1513">
        <v>1738.4996940000001</v>
      </c>
      <c r="J1513">
        <v>0</v>
      </c>
      <c r="K1513">
        <v>1</v>
      </c>
      <c r="M1513" t="str">
        <f t="shared" si="47"/>
        <v>2021Passenger tyres</v>
      </c>
    </row>
    <row r="1514" spans="1:13" x14ac:dyDescent="0.25">
      <c r="A1514" t="s">
        <v>69</v>
      </c>
      <c r="B1514" t="str">
        <f t="shared" si="46"/>
        <v>2021</v>
      </c>
      <c r="C1514" t="s">
        <v>40</v>
      </c>
      <c r="D1514" t="s">
        <v>43</v>
      </c>
      <c r="E1514" t="s">
        <v>13</v>
      </c>
      <c r="F1514">
        <v>12900</v>
      </c>
      <c r="G1514">
        <v>0</v>
      </c>
      <c r="H1514">
        <v>0</v>
      </c>
      <c r="I1514">
        <v>0</v>
      </c>
      <c r="J1514">
        <v>0</v>
      </c>
      <c r="K1514">
        <v>1</v>
      </c>
      <c r="M1514" t="str">
        <f t="shared" si="47"/>
        <v>2021Truck tyres</v>
      </c>
    </row>
    <row r="1515" spans="1:13" x14ac:dyDescent="0.25">
      <c r="A1515" t="s">
        <v>69</v>
      </c>
      <c r="B1515" t="str">
        <f t="shared" si="46"/>
        <v>2021</v>
      </c>
      <c r="C1515" t="s">
        <v>40</v>
      </c>
      <c r="D1515" t="s">
        <v>43</v>
      </c>
      <c r="E1515" t="s">
        <v>14</v>
      </c>
      <c r="F1515">
        <v>0</v>
      </c>
      <c r="G1515">
        <v>0</v>
      </c>
      <c r="H1515">
        <v>0</v>
      </c>
      <c r="I1515">
        <v>0</v>
      </c>
      <c r="J1515">
        <v>0</v>
      </c>
      <c r="M1515" t="str">
        <f t="shared" si="47"/>
        <v>2021Truck tyres</v>
      </c>
    </row>
    <row r="1516" spans="1:13" x14ac:dyDescent="0.25">
      <c r="A1516" t="s">
        <v>69</v>
      </c>
      <c r="B1516" t="str">
        <f t="shared" si="46"/>
        <v>2021</v>
      </c>
      <c r="C1516" t="s">
        <v>40</v>
      </c>
      <c r="D1516" t="s">
        <v>43</v>
      </c>
      <c r="E1516" t="s">
        <v>15</v>
      </c>
      <c r="F1516">
        <v>0</v>
      </c>
      <c r="G1516">
        <v>0</v>
      </c>
      <c r="H1516">
        <v>0</v>
      </c>
      <c r="I1516">
        <v>0</v>
      </c>
      <c r="J1516">
        <v>0</v>
      </c>
      <c r="M1516" t="str">
        <f t="shared" si="47"/>
        <v>2021Truck tyres</v>
      </c>
    </row>
  </sheetData>
  <mergeCells count="1">
    <mergeCell ref="L1:L10485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/>
  <dimension ref="A1:F1516"/>
  <sheetViews>
    <sheetView topLeftCell="B476" workbookViewId="0">
      <selection activeCell="H10" sqref="H10"/>
    </sheetView>
  </sheetViews>
  <sheetFormatPr defaultRowHeight="15" x14ac:dyDescent="0.25"/>
  <cols>
    <col min="1" max="1" width="12" bestFit="1" customWidth="1"/>
    <col min="5" max="5" width="28.5703125" bestFit="1" customWidth="1"/>
    <col min="6" max="6" width="15.140625" bestFit="1" customWidth="1"/>
  </cols>
  <sheetData>
    <row r="1" spans="1:6" x14ac:dyDescent="0.25">
      <c r="A1" t="s">
        <v>4</v>
      </c>
      <c r="B1" t="s">
        <v>80</v>
      </c>
      <c r="E1" s="1" t="s">
        <v>70</v>
      </c>
      <c r="F1" t="s">
        <v>73</v>
      </c>
    </row>
    <row r="2" spans="1:6" x14ac:dyDescent="0.25">
      <c r="A2">
        <v>4115</v>
      </c>
      <c r="B2" t="s">
        <v>81</v>
      </c>
      <c r="E2" s="2" t="s">
        <v>88</v>
      </c>
      <c r="F2">
        <v>37949</v>
      </c>
    </row>
    <row r="3" spans="1:6" x14ac:dyDescent="0.25">
      <c r="A3">
        <v>134808</v>
      </c>
      <c r="B3" t="s">
        <v>81</v>
      </c>
      <c r="E3" s="2" t="s">
        <v>81</v>
      </c>
      <c r="F3">
        <v>138923</v>
      </c>
    </row>
    <row r="4" spans="1:6" x14ac:dyDescent="0.25">
      <c r="A4">
        <v>0</v>
      </c>
      <c r="B4" t="s">
        <v>81</v>
      </c>
      <c r="E4" s="2" t="s">
        <v>82</v>
      </c>
      <c r="F4">
        <v>385214</v>
      </c>
    </row>
    <row r="5" spans="1:6" x14ac:dyDescent="0.25">
      <c r="A5">
        <v>7996</v>
      </c>
      <c r="B5" t="s">
        <v>82</v>
      </c>
      <c r="E5" s="2" t="s">
        <v>95</v>
      </c>
      <c r="F5">
        <v>408814</v>
      </c>
    </row>
    <row r="6" spans="1:6" x14ac:dyDescent="0.25">
      <c r="A6">
        <v>367220</v>
      </c>
      <c r="B6" t="s">
        <v>82</v>
      </c>
      <c r="E6" s="2" t="s">
        <v>99</v>
      </c>
      <c r="F6">
        <v>5000</v>
      </c>
    </row>
    <row r="7" spans="1:6" x14ac:dyDescent="0.25">
      <c r="A7">
        <v>9998</v>
      </c>
      <c r="B7" t="s">
        <v>82</v>
      </c>
      <c r="E7" s="2" t="s">
        <v>83</v>
      </c>
      <c r="F7">
        <v>1733505</v>
      </c>
    </row>
    <row r="8" spans="1:6" x14ac:dyDescent="0.25">
      <c r="A8">
        <v>49883</v>
      </c>
      <c r="B8" t="s">
        <v>83</v>
      </c>
      <c r="E8" s="2" t="s">
        <v>86</v>
      </c>
      <c r="F8">
        <v>142617</v>
      </c>
    </row>
    <row r="9" spans="1:6" x14ac:dyDescent="0.25">
      <c r="A9">
        <v>1666870</v>
      </c>
      <c r="B9" t="s">
        <v>83</v>
      </c>
      <c r="E9" s="2" t="s">
        <v>89</v>
      </c>
      <c r="F9">
        <v>784992</v>
      </c>
    </row>
    <row r="10" spans="1:6" x14ac:dyDescent="0.25">
      <c r="A10">
        <v>16752</v>
      </c>
      <c r="B10" t="s">
        <v>83</v>
      </c>
      <c r="E10" s="2" t="s">
        <v>91</v>
      </c>
      <c r="F10">
        <v>25796</v>
      </c>
    </row>
    <row r="11" spans="1:6" x14ac:dyDescent="0.25">
      <c r="A11">
        <v>9404</v>
      </c>
      <c r="B11" t="s">
        <v>84</v>
      </c>
      <c r="E11" s="2" t="s">
        <v>92</v>
      </c>
      <c r="F11">
        <v>276293</v>
      </c>
    </row>
    <row r="12" spans="1:6" x14ac:dyDescent="0.25">
      <c r="A12">
        <v>17882</v>
      </c>
      <c r="B12" t="s">
        <v>84</v>
      </c>
      <c r="E12" s="2" t="s">
        <v>96</v>
      </c>
      <c r="F12">
        <v>175611</v>
      </c>
    </row>
    <row r="13" spans="1:6" x14ac:dyDescent="0.25">
      <c r="A13">
        <v>4</v>
      </c>
      <c r="B13" t="s">
        <v>84</v>
      </c>
      <c r="E13" s="2" t="s">
        <v>87</v>
      </c>
      <c r="F13">
        <v>25000</v>
      </c>
    </row>
    <row r="14" spans="1:6" x14ac:dyDescent="0.25">
      <c r="A14">
        <v>11777</v>
      </c>
      <c r="B14" t="s">
        <v>85</v>
      </c>
      <c r="E14" s="2" t="s">
        <v>90</v>
      </c>
      <c r="F14">
        <v>20822</v>
      </c>
    </row>
    <row r="15" spans="1:6" x14ac:dyDescent="0.25">
      <c r="A15">
        <v>615758</v>
      </c>
      <c r="B15" t="s">
        <v>85</v>
      </c>
      <c r="E15" s="2" t="s">
        <v>93</v>
      </c>
      <c r="F15">
        <v>28597</v>
      </c>
    </row>
    <row r="16" spans="1:6" x14ac:dyDescent="0.25">
      <c r="A16">
        <v>476</v>
      </c>
      <c r="B16" t="s">
        <v>85</v>
      </c>
      <c r="E16" s="2" t="s">
        <v>97</v>
      </c>
      <c r="F16">
        <v>10004</v>
      </c>
    </row>
    <row r="17" spans="1:6" x14ac:dyDescent="0.25">
      <c r="A17">
        <v>44975</v>
      </c>
      <c r="B17" t="s">
        <v>86</v>
      </c>
      <c r="E17" s="2" t="s">
        <v>101</v>
      </c>
      <c r="F17">
        <v>2586</v>
      </c>
    </row>
    <row r="18" spans="1:6" x14ac:dyDescent="0.25">
      <c r="A18">
        <v>0</v>
      </c>
      <c r="B18" t="s">
        <v>86</v>
      </c>
      <c r="E18" s="2" t="s">
        <v>100</v>
      </c>
      <c r="F18">
        <v>900</v>
      </c>
    </row>
    <row r="19" spans="1:6" x14ac:dyDescent="0.25">
      <c r="A19">
        <v>97642</v>
      </c>
      <c r="B19" t="s">
        <v>86</v>
      </c>
      <c r="E19" s="2" t="s">
        <v>102</v>
      </c>
      <c r="F19">
        <v>9970</v>
      </c>
    </row>
    <row r="20" spans="1:6" x14ac:dyDescent="0.25">
      <c r="A20">
        <v>25000</v>
      </c>
      <c r="B20" t="s">
        <v>87</v>
      </c>
      <c r="E20" s="2" t="s">
        <v>84</v>
      </c>
      <c r="F20">
        <v>27290</v>
      </c>
    </row>
    <row r="21" spans="1:6" x14ac:dyDescent="0.25">
      <c r="A21">
        <v>0</v>
      </c>
      <c r="B21" t="s">
        <v>87</v>
      </c>
      <c r="E21" s="2" t="s">
        <v>98</v>
      </c>
      <c r="F21">
        <v>224926</v>
      </c>
    </row>
    <row r="22" spans="1:6" x14ac:dyDescent="0.25">
      <c r="A22">
        <v>0</v>
      </c>
      <c r="B22" t="s">
        <v>87</v>
      </c>
      <c r="E22" s="2" t="s">
        <v>85</v>
      </c>
      <c r="F22">
        <v>628011</v>
      </c>
    </row>
    <row r="23" spans="1:6" x14ac:dyDescent="0.25">
      <c r="A23">
        <v>33885</v>
      </c>
      <c r="B23" t="s">
        <v>88</v>
      </c>
      <c r="E23" s="2" t="s">
        <v>103</v>
      </c>
      <c r="F23">
        <v>13777</v>
      </c>
    </row>
    <row r="24" spans="1:6" x14ac:dyDescent="0.25">
      <c r="A24">
        <v>2573</v>
      </c>
      <c r="B24" t="s">
        <v>88</v>
      </c>
      <c r="E24" s="2" t="s">
        <v>94</v>
      </c>
      <c r="F24">
        <v>84001</v>
      </c>
    </row>
    <row r="25" spans="1:6" x14ac:dyDescent="0.25">
      <c r="A25">
        <v>1491</v>
      </c>
      <c r="B25" t="s">
        <v>88</v>
      </c>
      <c r="E25" s="2" t="s">
        <v>112</v>
      </c>
      <c r="F25">
        <v>22067</v>
      </c>
    </row>
    <row r="26" spans="1:6" x14ac:dyDescent="0.25">
      <c r="A26">
        <v>554018</v>
      </c>
      <c r="B26" t="s">
        <v>89</v>
      </c>
      <c r="E26" s="2" t="s">
        <v>104</v>
      </c>
      <c r="F26">
        <v>189520</v>
      </c>
    </row>
    <row r="27" spans="1:6" x14ac:dyDescent="0.25">
      <c r="A27">
        <v>118552</v>
      </c>
      <c r="B27" t="s">
        <v>89</v>
      </c>
      <c r="E27" s="2" t="s">
        <v>105</v>
      </c>
      <c r="F27">
        <v>437843</v>
      </c>
    </row>
    <row r="28" spans="1:6" x14ac:dyDescent="0.25">
      <c r="A28">
        <v>112422</v>
      </c>
      <c r="B28" t="s">
        <v>89</v>
      </c>
      <c r="E28" s="2" t="s">
        <v>119</v>
      </c>
      <c r="F28">
        <v>366919</v>
      </c>
    </row>
    <row r="29" spans="1:6" x14ac:dyDescent="0.25">
      <c r="A29">
        <v>16361</v>
      </c>
      <c r="B29" t="s">
        <v>90</v>
      </c>
      <c r="E29" s="2" t="s">
        <v>106</v>
      </c>
      <c r="F29">
        <v>1695308</v>
      </c>
    </row>
    <row r="30" spans="1:6" x14ac:dyDescent="0.25">
      <c r="A30">
        <v>2375</v>
      </c>
      <c r="B30" t="s">
        <v>90</v>
      </c>
      <c r="E30" s="2" t="s">
        <v>110</v>
      </c>
      <c r="F30">
        <v>187955</v>
      </c>
    </row>
    <row r="31" spans="1:6" x14ac:dyDescent="0.25">
      <c r="A31">
        <v>2086</v>
      </c>
      <c r="B31" t="s">
        <v>90</v>
      </c>
      <c r="E31" s="2" t="s">
        <v>113</v>
      </c>
      <c r="F31">
        <v>937397</v>
      </c>
    </row>
    <row r="32" spans="1:6" x14ac:dyDescent="0.25">
      <c r="A32">
        <v>22296</v>
      </c>
      <c r="B32" t="s">
        <v>91</v>
      </c>
      <c r="E32" s="2" t="s">
        <v>115</v>
      </c>
      <c r="F32">
        <v>48583</v>
      </c>
    </row>
    <row r="33" spans="1:6" x14ac:dyDescent="0.25">
      <c r="A33">
        <v>0</v>
      </c>
      <c r="B33" t="s">
        <v>91</v>
      </c>
      <c r="E33" s="2" t="s">
        <v>116</v>
      </c>
      <c r="F33">
        <v>339358</v>
      </c>
    </row>
    <row r="34" spans="1:6" x14ac:dyDescent="0.25">
      <c r="A34">
        <v>3500</v>
      </c>
      <c r="B34" t="s">
        <v>91</v>
      </c>
      <c r="E34" s="2" t="s">
        <v>120</v>
      </c>
      <c r="F34">
        <v>1200</v>
      </c>
    </row>
    <row r="35" spans="1:6" x14ac:dyDescent="0.25">
      <c r="A35">
        <v>37504</v>
      </c>
      <c r="B35" t="s">
        <v>92</v>
      </c>
      <c r="E35" s="2" t="s">
        <v>121</v>
      </c>
      <c r="F35">
        <v>93801</v>
      </c>
    </row>
    <row r="36" spans="1:6" x14ac:dyDescent="0.25">
      <c r="A36">
        <v>38833</v>
      </c>
      <c r="B36" t="s">
        <v>92</v>
      </c>
      <c r="E36" s="2" t="s">
        <v>125</v>
      </c>
      <c r="F36">
        <v>2768</v>
      </c>
    </row>
    <row r="37" spans="1:6" x14ac:dyDescent="0.25">
      <c r="A37">
        <v>199956</v>
      </c>
      <c r="B37" t="s">
        <v>92</v>
      </c>
      <c r="E37" s="2" t="s">
        <v>111</v>
      </c>
      <c r="F37">
        <v>14058</v>
      </c>
    </row>
    <row r="38" spans="1:6" x14ac:dyDescent="0.25">
      <c r="A38">
        <v>14339</v>
      </c>
      <c r="B38" t="s">
        <v>93</v>
      </c>
      <c r="E38" s="2" t="s">
        <v>114</v>
      </c>
      <c r="F38">
        <v>64851</v>
      </c>
    </row>
    <row r="39" spans="1:6" x14ac:dyDescent="0.25">
      <c r="A39">
        <v>13900</v>
      </c>
      <c r="B39" t="s">
        <v>93</v>
      </c>
      <c r="E39" s="2" t="s">
        <v>117</v>
      </c>
      <c r="F39">
        <v>0</v>
      </c>
    </row>
    <row r="40" spans="1:6" x14ac:dyDescent="0.25">
      <c r="A40">
        <v>358</v>
      </c>
      <c r="B40" t="s">
        <v>93</v>
      </c>
      <c r="E40" s="2" t="s">
        <v>122</v>
      </c>
      <c r="F40">
        <v>136367</v>
      </c>
    </row>
    <row r="41" spans="1:6" x14ac:dyDescent="0.25">
      <c r="A41">
        <v>81481</v>
      </c>
      <c r="B41" t="s">
        <v>94</v>
      </c>
      <c r="E41" s="2" t="s">
        <v>124</v>
      </c>
      <c r="F41">
        <v>2320</v>
      </c>
    </row>
    <row r="42" spans="1:6" x14ac:dyDescent="0.25">
      <c r="A42">
        <v>1082</v>
      </c>
      <c r="B42" t="s">
        <v>94</v>
      </c>
      <c r="E42" s="2" t="s">
        <v>126</v>
      </c>
      <c r="F42">
        <v>13632</v>
      </c>
    </row>
    <row r="43" spans="1:6" x14ac:dyDescent="0.25">
      <c r="A43">
        <v>1438</v>
      </c>
      <c r="B43" t="s">
        <v>94</v>
      </c>
      <c r="E43" s="2" t="s">
        <v>107</v>
      </c>
      <c r="F43">
        <v>22300</v>
      </c>
    </row>
    <row r="44" spans="1:6" x14ac:dyDescent="0.25">
      <c r="A44">
        <v>347561</v>
      </c>
      <c r="B44" t="s">
        <v>95</v>
      </c>
      <c r="E44" s="2" t="s">
        <v>123</v>
      </c>
      <c r="F44">
        <v>56355</v>
      </c>
    </row>
    <row r="45" spans="1:6" x14ac:dyDescent="0.25">
      <c r="A45">
        <v>0</v>
      </c>
      <c r="B45" t="s">
        <v>95</v>
      </c>
      <c r="E45" s="2" t="s">
        <v>108</v>
      </c>
      <c r="F45">
        <v>81433</v>
      </c>
    </row>
    <row r="46" spans="1:6" x14ac:dyDescent="0.25">
      <c r="A46">
        <v>61253</v>
      </c>
      <c r="B46" t="s">
        <v>95</v>
      </c>
      <c r="E46" s="2" t="s">
        <v>109</v>
      </c>
      <c r="F46">
        <v>743697</v>
      </c>
    </row>
    <row r="47" spans="1:6" x14ac:dyDescent="0.25">
      <c r="A47">
        <v>62160</v>
      </c>
      <c r="B47" t="s">
        <v>96</v>
      </c>
      <c r="E47" s="2" t="s">
        <v>127</v>
      </c>
      <c r="F47">
        <v>9633</v>
      </c>
    </row>
    <row r="48" spans="1:6" x14ac:dyDescent="0.25">
      <c r="A48">
        <v>0</v>
      </c>
      <c r="B48" t="s">
        <v>96</v>
      </c>
      <c r="E48" s="2" t="s">
        <v>118</v>
      </c>
      <c r="F48">
        <v>179412</v>
      </c>
    </row>
    <row r="49" spans="1:6" x14ac:dyDescent="0.25">
      <c r="A49">
        <v>113451</v>
      </c>
      <c r="B49" t="s">
        <v>96</v>
      </c>
      <c r="E49" s="2" t="s">
        <v>136</v>
      </c>
      <c r="F49">
        <v>16596</v>
      </c>
    </row>
    <row r="50" spans="1:6" x14ac:dyDescent="0.25">
      <c r="A50">
        <v>0</v>
      </c>
      <c r="B50" t="s">
        <v>97</v>
      </c>
      <c r="E50" s="2" t="s">
        <v>128</v>
      </c>
      <c r="F50">
        <v>151965</v>
      </c>
    </row>
    <row r="51" spans="1:6" x14ac:dyDescent="0.25">
      <c r="A51">
        <v>0</v>
      </c>
      <c r="B51" t="s">
        <v>97</v>
      </c>
      <c r="E51" s="2" t="s">
        <v>129</v>
      </c>
      <c r="F51">
        <v>293128</v>
      </c>
    </row>
    <row r="52" spans="1:6" x14ac:dyDescent="0.25">
      <c r="A52">
        <v>10004</v>
      </c>
      <c r="B52" t="s">
        <v>97</v>
      </c>
      <c r="E52" s="2" t="s">
        <v>143</v>
      </c>
      <c r="F52">
        <v>379546.38</v>
      </c>
    </row>
    <row r="53" spans="1:6" x14ac:dyDescent="0.25">
      <c r="A53">
        <v>172506</v>
      </c>
      <c r="B53" t="s">
        <v>98</v>
      </c>
      <c r="E53" s="2" t="s">
        <v>155</v>
      </c>
      <c r="F53">
        <v>0</v>
      </c>
    </row>
    <row r="54" spans="1:6" x14ac:dyDescent="0.25">
      <c r="A54">
        <v>0</v>
      </c>
      <c r="B54" t="s">
        <v>98</v>
      </c>
      <c r="E54" s="2" t="s">
        <v>130</v>
      </c>
      <c r="F54">
        <v>1717318</v>
      </c>
    </row>
    <row r="55" spans="1:6" x14ac:dyDescent="0.25">
      <c r="A55">
        <v>52420</v>
      </c>
      <c r="B55" t="s">
        <v>98</v>
      </c>
      <c r="E55" s="2" t="s">
        <v>134</v>
      </c>
      <c r="F55">
        <v>162320</v>
      </c>
    </row>
    <row r="56" spans="1:6" x14ac:dyDescent="0.25">
      <c r="A56">
        <v>0</v>
      </c>
      <c r="B56" t="s">
        <v>99</v>
      </c>
      <c r="E56" s="2" t="s">
        <v>137</v>
      </c>
      <c r="F56">
        <v>772972.48</v>
      </c>
    </row>
    <row r="57" spans="1:6" x14ac:dyDescent="0.25">
      <c r="A57">
        <v>0</v>
      </c>
      <c r="B57" t="s">
        <v>99</v>
      </c>
      <c r="E57" s="2" t="s">
        <v>139</v>
      </c>
      <c r="F57">
        <v>28888</v>
      </c>
    </row>
    <row r="58" spans="1:6" x14ac:dyDescent="0.25">
      <c r="A58">
        <v>5000</v>
      </c>
      <c r="B58" t="s">
        <v>99</v>
      </c>
      <c r="E58" s="2" t="s">
        <v>140</v>
      </c>
      <c r="F58">
        <v>311059</v>
      </c>
    </row>
    <row r="59" spans="1:6" x14ac:dyDescent="0.25">
      <c r="A59">
        <v>900</v>
      </c>
      <c r="B59" t="s">
        <v>100</v>
      </c>
      <c r="E59" s="2" t="s">
        <v>148</v>
      </c>
      <c r="F59">
        <v>0</v>
      </c>
    </row>
    <row r="60" spans="1:6" x14ac:dyDescent="0.25">
      <c r="A60">
        <v>0</v>
      </c>
      <c r="B60" t="s">
        <v>100</v>
      </c>
      <c r="E60" s="2" t="s">
        <v>149</v>
      </c>
      <c r="F60">
        <v>0</v>
      </c>
    </row>
    <row r="61" spans="1:6" x14ac:dyDescent="0.25">
      <c r="A61">
        <v>0</v>
      </c>
      <c r="B61" t="s">
        <v>100</v>
      </c>
      <c r="E61" s="2" t="s">
        <v>144</v>
      </c>
      <c r="F61">
        <v>1208</v>
      </c>
    </row>
    <row r="62" spans="1:6" x14ac:dyDescent="0.25">
      <c r="A62">
        <v>2586</v>
      </c>
      <c r="B62" t="s">
        <v>101</v>
      </c>
      <c r="E62" s="2" t="s">
        <v>145</v>
      </c>
      <c r="F62">
        <v>85782</v>
      </c>
    </row>
    <row r="63" spans="1:6" x14ac:dyDescent="0.25">
      <c r="A63">
        <v>0</v>
      </c>
      <c r="B63" t="s">
        <v>101</v>
      </c>
      <c r="E63" s="2" t="s">
        <v>157</v>
      </c>
      <c r="F63">
        <v>9767</v>
      </c>
    </row>
    <row r="64" spans="1:6" x14ac:dyDescent="0.25">
      <c r="A64">
        <v>0</v>
      </c>
      <c r="B64" t="s">
        <v>101</v>
      </c>
      <c r="E64" s="2" t="s">
        <v>135</v>
      </c>
      <c r="F64">
        <v>11249</v>
      </c>
    </row>
    <row r="65" spans="1:6" x14ac:dyDescent="0.25">
      <c r="A65">
        <v>9770</v>
      </c>
      <c r="B65" t="s">
        <v>102</v>
      </c>
      <c r="E65" s="2" t="s">
        <v>138</v>
      </c>
      <c r="F65">
        <v>270427</v>
      </c>
    </row>
    <row r="66" spans="1:6" x14ac:dyDescent="0.25">
      <c r="A66">
        <v>0</v>
      </c>
      <c r="B66" t="s">
        <v>102</v>
      </c>
      <c r="E66" s="2" t="s">
        <v>141</v>
      </c>
      <c r="F66">
        <v>7917</v>
      </c>
    </row>
    <row r="67" spans="1:6" x14ac:dyDescent="0.25">
      <c r="A67">
        <v>200</v>
      </c>
      <c r="B67" t="s">
        <v>102</v>
      </c>
      <c r="E67" s="2" t="s">
        <v>146</v>
      </c>
      <c r="F67">
        <v>163881</v>
      </c>
    </row>
    <row r="68" spans="1:6" x14ac:dyDescent="0.25">
      <c r="A68">
        <v>13556</v>
      </c>
      <c r="B68" t="s">
        <v>103</v>
      </c>
      <c r="E68" s="2" t="s">
        <v>150</v>
      </c>
      <c r="F68">
        <v>0</v>
      </c>
    </row>
    <row r="69" spans="1:6" x14ac:dyDescent="0.25">
      <c r="A69">
        <v>0</v>
      </c>
      <c r="B69" t="s">
        <v>103</v>
      </c>
      <c r="E69" s="2" t="s">
        <v>158</v>
      </c>
      <c r="F69">
        <v>0</v>
      </c>
    </row>
    <row r="70" spans="1:6" x14ac:dyDescent="0.25">
      <c r="A70">
        <v>221</v>
      </c>
      <c r="B70" t="s">
        <v>103</v>
      </c>
      <c r="E70" s="2" t="s">
        <v>156</v>
      </c>
      <c r="F70">
        <v>507.6</v>
      </c>
    </row>
    <row r="71" spans="1:6" x14ac:dyDescent="0.25">
      <c r="A71">
        <v>7615</v>
      </c>
      <c r="B71" t="s">
        <v>104</v>
      </c>
      <c r="E71" s="2" t="s">
        <v>159</v>
      </c>
      <c r="F71">
        <v>6898</v>
      </c>
    </row>
    <row r="72" spans="1:6" x14ac:dyDescent="0.25">
      <c r="A72">
        <v>117340</v>
      </c>
      <c r="B72" t="s">
        <v>104</v>
      </c>
      <c r="E72" s="2" t="s">
        <v>151</v>
      </c>
      <c r="F72">
        <v>0</v>
      </c>
    </row>
    <row r="73" spans="1:6" x14ac:dyDescent="0.25">
      <c r="A73">
        <v>64565</v>
      </c>
      <c r="B73" t="s">
        <v>104</v>
      </c>
      <c r="E73" s="2" t="s">
        <v>131</v>
      </c>
      <c r="F73">
        <v>33475</v>
      </c>
    </row>
    <row r="74" spans="1:6" x14ac:dyDescent="0.25">
      <c r="A74">
        <v>37953</v>
      </c>
      <c r="B74" t="s">
        <v>105</v>
      </c>
      <c r="E74" s="2" t="s">
        <v>152</v>
      </c>
      <c r="F74">
        <v>0</v>
      </c>
    </row>
    <row r="75" spans="1:6" x14ac:dyDescent="0.25">
      <c r="A75">
        <v>388800</v>
      </c>
      <c r="B75" t="s">
        <v>105</v>
      </c>
      <c r="E75" s="2" t="s">
        <v>147</v>
      </c>
      <c r="F75">
        <v>89265</v>
      </c>
    </row>
    <row r="76" spans="1:6" x14ac:dyDescent="0.25">
      <c r="A76">
        <v>11090</v>
      </c>
      <c r="B76" t="s">
        <v>105</v>
      </c>
      <c r="E76" s="2" t="s">
        <v>153</v>
      </c>
      <c r="F76">
        <v>0</v>
      </c>
    </row>
    <row r="77" spans="1:6" x14ac:dyDescent="0.25">
      <c r="A77">
        <v>97963</v>
      </c>
      <c r="B77" t="s">
        <v>106</v>
      </c>
      <c r="E77" s="2" t="s">
        <v>154</v>
      </c>
      <c r="F77">
        <v>0</v>
      </c>
    </row>
    <row r="78" spans="1:6" x14ac:dyDescent="0.25">
      <c r="A78">
        <v>1547857</v>
      </c>
      <c r="B78" t="s">
        <v>106</v>
      </c>
      <c r="E78" s="2" t="s">
        <v>132</v>
      </c>
      <c r="F78">
        <v>102874</v>
      </c>
    </row>
    <row r="79" spans="1:6" x14ac:dyDescent="0.25">
      <c r="A79">
        <v>49488</v>
      </c>
      <c r="B79" t="s">
        <v>106</v>
      </c>
      <c r="E79" s="2" t="s">
        <v>133</v>
      </c>
      <c r="F79">
        <v>742793</v>
      </c>
    </row>
    <row r="80" spans="1:6" x14ac:dyDescent="0.25">
      <c r="A80">
        <v>20592</v>
      </c>
      <c r="B80" t="s">
        <v>107</v>
      </c>
      <c r="E80" s="2" t="s">
        <v>160</v>
      </c>
      <c r="F80">
        <v>8088</v>
      </c>
    </row>
    <row r="81" spans="1:6" x14ac:dyDescent="0.25">
      <c r="A81">
        <v>0</v>
      </c>
      <c r="B81" t="s">
        <v>107</v>
      </c>
      <c r="E81" s="2" t="s">
        <v>142</v>
      </c>
      <c r="F81">
        <v>121329.9</v>
      </c>
    </row>
    <row r="82" spans="1:6" x14ac:dyDescent="0.25">
      <c r="A82">
        <v>1708</v>
      </c>
      <c r="B82" t="s">
        <v>107</v>
      </c>
      <c r="E82" s="2" t="s">
        <v>169</v>
      </c>
      <c r="F82">
        <v>16629</v>
      </c>
    </row>
    <row r="83" spans="1:6" x14ac:dyDescent="0.25">
      <c r="A83">
        <v>29325</v>
      </c>
      <c r="B83" t="s">
        <v>108</v>
      </c>
      <c r="E83" s="2" t="s">
        <v>161</v>
      </c>
      <c r="F83">
        <v>225802</v>
      </c>
    </row>
    <row r="84" spans="1:6" x14ac:dyDescent="0.25">
      <c r="A84">
        <v>44716</v>
      </c>
      <c r="B84" t="s">
        <v>108</v>
      </c>
      <c r="E84" s="2" t="s">
        <v>162</v>
      </c>
      <c r="F84">
        <v>243616</v>
      </c>
    </row>
    <row r="85" spans="1:6" x14ac:dyDescent="0.25">
      <c r="A85">
        <v>7392</v>
      </c>
      <c r="B85" t="s">
        <v>108</v>
      </c>
      <c r="E85" s="2" t="s">
        <v>176</v>
      </c>
      <c r="F85">
        <v>449376.98</v>
      </c>
    </row>
    <row r="86" spans="1:6" x14ac:dyDescent="0.25">
      <c r="A86">
        <v>64953</v>
      </c>
      <c r="B86" t="s">
        <v>109</v>
      </c>
      <c r="E86" s="2" t="s">
        <v>188</v>
      </c>
      <c r="F86">
        <v>0</v>
      </c>
    </row>
    <row r="87" spans="1:6" x14ac:dyDescent="0.25">
      <c r="A87">
        <v>675967</v>
      </c>
      <c r="B87" t="s">
        <v>109</v>
      </c>
      <c r="E87" s="2" t="s">
        <v>163</v>
      </c>
      <c r="F87">
        <v>1712831</v>
      </c>
    </row>
    <row r="88" spans="1:6" x14ac:dyDescent="0.25">
      <c r="A88">
        <v>2777</v>
      </c>
      <c r="B88" t="s">
        <v>109</v>
      </c>
      <c r="E88" s="2" t="s">
        <v>167</v>
      </c>
      <c r="F88">
        <v>166649</v>
      </c>
    </row>
    <row r="89" spans="1:6" x14ac:dyDescent="0.25">
      <c r="A89">
        <v>21769</v>
      </c>
      <c r="B89" t="s">
        <v>110</v>
      </c>
      <c r="E89" s="2" t="s">
        <v>170</v>
      </c>
      <c r="F89">
        <v>826264.08</v>
      </c>
    </row>
    <row r="90" spans="1:6" x14ac:dyDescent="0.25">
      <c r="A90">
        <v>5995</v>
      </c>
      <c r="B90" t="s">
        <v>110</v>
      </c>
      <c r="E90" s="2" t="s">
        <v>172</v>
      </c>
      <c r="F90">
        <v>12546</v>
      </c>
    </row>
    <row r="91" spans="1:6" x14ac:dyDescent="0.25">
      <c r="A91">
        <v>160191</v>
      </c>
      <c r="B91" t="s">
        <v>110</v>
      </c>
      <c r="E91" s="2" t="s">
        <v>173</v>
      </c>
      <c r="F91">
        <v>326833</v>
      </c>
    </row>
    <row r="92" spans="1:6" x14ac:dyDescent="0.25">
      <c r="A92">
        <v>13355</v>
      </c>
      <c r="B92" t="s">
        <v>111</v>
      </c>
      <c r="E92" s="2" t="s">
        <v>181</v>
      </c>
      <c r="F92">
        <v>0</v>
      </c>
    </row>
    <row r="93" spans="1:6" x14ac:dyDescent="0.25">
      <c r="A93">
        <v>0</v>
      </c>
      <c r="B93" t="s">
        <v>111</v>
      </c>
      <c r="E93" s="2" t="s">
        <v>182</v>
      </c>
      <c r="F93">
        <v>0</v>
      </c>
    </row>
    <row r="94" spans="1:6" x14ac:dyDescent="0.25">
      <c r="A94">
        <v>703</v>
      </c>
      <c r="B94" t="s">
        <v>111</v>
      </c>
      <c r="E94" s="2" t="s">
        <v>177</v>
      </c>
      <c r="F94">
        <v>37776</v>
      </c>
    </row>
    <row r="95" spans="1:6" x14ac:dyDescent="0.25">
      <c r="A95">
        <v>13614</v>
      </c>
      <c r="B95" t="s">
        <v>112</v>
      </c>
      <c r="E95" s="2" t="s">
        <v>178</v>
      </c>
      <c r="F95">
        <v>347025</v>
      </c>
    </row>
    <row r="96" spans="1:6" x14ac:dyDescent="0.25">
      <c r="A96">
        <v>475</v>
      </c>
      <c r="B96" t="s">
        <v>112</v>
      </c>
      <c r="E96" s="2" t="s">
        <v>190</v>
      </c>
      <c r="F96">
        <v>9724</v>
      </c>
    </row>
    <row r="97" spans="1:6" x14ac:dyDescent="0.25">
      <c r="A97">
        <v>7978</v>
      </c>
      <c r="B97" t="s">
        <v>112</v>
      </c>
      <c r="E97" s="2" t="s">
        <v>168</v>
      </c>
      <c r="F97">
        <v>19251</v>
      </c>
    </row>
    <row r="98" spans="1:6" x14ac:dyDescent="0.25">
      <c r="A98">
        <v>685788.8</v>
      </c>
      <c r="B98" t="s">
        <v>113</v>
      </c>
      <c r="E98" s="2" t="s">
        <v>171</v>
      </c>
      <c r="F98">
        <v>52857</v>
      </c>
    </row>
    <row r="99" spans="1:6" x14ac:dyDescent="0.25">
      <c r="A99">
        <v>102766</v>
      </c>
      <c r="B99" t="s">
        <v>113</v>
      </c>
      <c r="E99" s="2" t="s">
        <v>174</v>
      </c>
      <c r="F99">
        <v>44624</v>
      </c>
    </row>
    <row r="100" spans="1:6" x14ac:dyDescent="0.25">
      <c r="A100">
        <v>148842.20000000001</v>
      </c>
      <c r="B100" t="s">
        <v>113</v>
      </c>
      <c r="E100" s="2" t="s">
        <v>179</v>
      </c>
      <c r="F100">
        <v>26130</v>
      </c>
    </row>
    <row r="101" spans="1:6" x14ac:dyDescent="0.25">
      <c r="A101">
        <v>59578</v>
      </c>
      <c r="B101" t="s">
        <v>114</v>
      </c>
      <c r="E101" s="2" t="s">
        <v>183</v>
      </c>
      <c r="F101">
        <v>0</v>
      </c>
    </row>
    <row r="102" spans="1:6" x14ac:dyDescent="0.25">
      <c r="A102">
        <v>1821</v>
      </c>
      <c r="B102" t="s">
        <v>114</v>
      </c>
      <c r="E102" s="2" t="s">
        <v>191</v>
      </c>
      <c r="F102">
        <v>0</v>
      </c>
    </row>
    <row r="103" spans="1:6" x14ac:dyDescent="0.25">
      <c r="A103">
        <v>3452</v>
      </c>
      <c r="B103" t="s">
        <v>114</v>
      </c>
      <c r="E103" s="2" t="s">
        <v>189</v>
      </c>
      <c r="F103">
        <v>1209.5999999999999</v>
      </c>
    </row>
    <row r="104" spans="1:6" x14ac:dyDescent="0.25">
      <c r="A104">
        <v>48488</v>
      </c>
      <c r="B104" t="s">
        <v>115</v>
      </c>
      <c r="E104" s="2" t="s">
        <v>192</v>
      </c>
      <c r="F104">
        <v>13920</v>
      </c>
    </row>
    <row r="105" spans="1:6" x14ac:dyDescent="0.25">
      <c r="A105">
        <v>0</v>
      </c>
      <c r="B105" t="s">
        <v>115</v>
      </c>
      <c r="E105" s="2" t="s">
        <v>184</v>
      </c>
      <c r="F105">
        <v>0</v>
      </c>
    </row>
    <row r="106" spans="1:6" x14ac:dyDescent="0.25">
      <c r="A106">
        <v>95</v>
      </c>
      <c r="B106" t="s">
        <v>115</v>
      </c>
      <c r="E106" s="2" t="s">
        <v>164</v>
      </c>
      <c r="F106">
        <v>37259</v>
      </c>
    </row>
    <row r="107" spans="1:6" x14ac:dyDescent="0.25">
      <c r="A107">
        <v>85463</v>
      </c>
      <c r="B107" t="s">
        <v>116</v>
      </c>
      <c r="E107" s="2" t="s">
        <v>185</v>
      </c>
      <c r="F107">
        <v>0</v>
      </c>
    </row>
    <row r="108" spans="1:6" x14ac:dyDescent="0.25">
      <c r="A108">
        <v>4995</v>
      </c>
      <c r="B108" t="s">
        <v>116</v>
      </c>
      <c r="E108" s="2" t="s">
        <v>180</v>
      </c>
      <c r="F108">
        <v>3413</v>
      </c>
    </row>
    <row r="109" spans="1:6" x14ac:dyDescent="0.25">
      <c r="A109">
        <v>248900</v>
      </c>
      <c r="B109" t="s">
        <v>116</v>
      </c>
      <c r="E109" s="2" t="s">
        <v>186</v>
      </c>
      <c r="F109">
        <v>0</v>
      </c>
    </row>
    <row r="110" spans="1:6" x14ac:dyDescent="0.25">
      <c r="A110">
        <v>0</v>
      </c>
      <c r="B110" t="s">
        <v>117</v>
      </c>
      <c r="E110" s="2" t="s">
        <v>187</v>
      </c>
      <c r="F110">
        <v>0</v>
      </c>
    </row>
    <row r="111" spans="1:6" x14ac:dyDescent="0.25">
      <c r="A111">
        <v>0</v>
      </c>
      <c r="B111" t="s">
        <v>117</v>
      </c>
      <c r="E111" s="2" t="s">
        <v>165</v>
      </c>
      <c r="F111">
        <v>109068</v>
      </c>
    </row>
    <row r="112" spans="1:6" x14ac:dyDescent="0.25">
      <c r="A112">
        <v>0</v>
      </c>
      <c r="B112" t="s">
        <v>117</v>
      </c>
      <c r="E112" s="2" t="s">
        <v>166</v>
      </c>
      <c r="F112">
        <v>826100</v>
      </c>
    </row>
    <row r="113" spans="1:6" x14ac:dyDescent="0.25">
      <c r="A113">
        <v>151285.5</v>
      </c>
      <c r="B113" t="s">
        <v>118</v>
      </c>
      <c r="E113" s="2" t="s">
        <v>193</v>
      </c>
      <c r="F113">
        <v>7908</v>
      </c>
    </row>
    <row r="114" spans="1:6" x14ac:dyDescent="0.25">
      <c r="A114">
        <v>23090</v>
      </c>
      <c r="B114" t="s">
        <v>118</v>
      </c>
      <c r="E114" s="2" t="s">
        <v>175</v>
      </c>
      <c r="F114">
        <v>157544.9</v>
      </c>
    </row>
    <row r="115" spans="1:6" x14ac:dyDescent="0.25">
      <c r="A115">
        <v>5036.5</v>
      </c>
      <c r="B115" t="s">
        <v>118</v>
      </c>
      <c r="E115" s="2" t="s">
        <v>202</v>
      </c>
      <c r="F115">
        <v>5500</v>
      </c>
    </row>
    <row r="116" spans="1:6" x14ac:dyDescent="0.25">
      <c r="A116">
        <v>341888.3</v>
      </c>
      <c r="B116" t="s">
        <v>119</v>
      </c>
      <c r="E116" s="2" t="s">
        <v>194</v>
      </c>
      <c r="F116">
        <v>196305</v>
      </c>
    </row>
    <row r="117" spans="1:6" x14ac:dyDescent="0.25">
      <c r="A117">
        <v>1199</v>
      </c>
      <c r="B117" t="s">
        <v>119</v>
      </c>
      <c r="E117" s="2" t="s">
        <v>195</v>
      </c>
      <c r="F117">
        <v>518366</v>
      </c>
    </row>
    <row r="118" spans="1:6" x14ac:dyDescent="0.25">
      <c r="A118">
        <v>23831.7</v>
      </c>
      <c r="B118" t="s">
        <v>119</v>
      </c>
      <c r="E118" s="2" t="s">
        <v>209</v>
      </c>
      <c r="F118">
        <v>192303.91999999998</v>
      </c>
    </row>
    <row r="119" spans="1:6" x14ac:dyDescent="0.25">
      <c r="A119">
        <v>1200</v>
      </c>
      <c r="B119" t="s">
        <v>120</v>
      </c>
      <c r="E119" s="2" t="s">
        <v>221</v>
      </c>
      <c r="F119">
        <v>500</v>
      </c>
    </row>
    <row r="120" spans="1:6" x14ac:dyDescent="0.25">
      <c r="A120">
        <v>0</v>
      </c>
      <c r="B120" t="s">
        <v>120</v>
      </c>
      <c r="E120" s="2" t="s">
        <v>196</v>
      </c>
      <c r="F120">
        <v>2438898</v>
      </c>
    </row>
    <row r="121" spans="1:6" x14ac:dyDescent="0.25">
      <c r="A121">
        <v>0</v>
      </c>
      <c r="B121" t="s">
        <v>120</v>
      </c>
      <c r="E121" s="2" t="s">
        <v>200</v>
      </c>
      <c r="F121">
        <v>137049</v>
      </c>
    </row>
    <row r="122" spans="1:6" x14ac:dyDescent="0.25">
      <c r="A122">
        <v>66259</v>
      </c>
      <c r="B122" t="s">
        <v>121</v>
      </c>
      <c r="E122" s="2" t="s">
        <v>203</v>
      </c>
      <c r="F122">
        <v>941584.32000000007</v>
      </c>
    </row>
    <row r="123" spans="1:6" x14ac:dyDescent="0.25">
      <c r="A123">
        <v>5663</v>
      </c>
      <c r="B123" t="s">
        <v>121</v>
      </c>
      <c r="E123" s="2" t="s">
        <v>205</v>
      </c>
      <c r="F123">
        <v>31971</v>
      </c>
    </row>
    <row r="124" spans="1:6" x14ac:dyDescent="0.25">
      <c r="A124">
        <v>21879</v>
      </c>
      <c r="B124" t="s">
        <v>121</v>
      </c>
      <c r="E124" s="2" t="s">
        <v>206</v>
      </c>
      <c r="F124">
        <v>384117</v>
      </c>
    </row>
    <row r="125" spans="1:6" x14ac:dyDescent="0.25">
      <c r="A125">
        <v>700</v>
      </c>
      <c r="B125" t="s">
        <v>122</v>
      </c>
      <c r="E125" s="2" t="s">
        <v>214</v>
      </c>
      <c r="F125">
        <v>0</v>
      </c>
    </row>
    <row r="126" spans="1:6" x14ac:dyDescent="0.25">
      <c r="A126">
        <v>288</v>
      </c>
      <c r="B126" t="s">
        <v>122</v>
      </c>
      <c r="E126" s="2" t="s">
        <v>215</v>
      </c>
      <c r="F126">
        <v>0</v>
      </c>
    </row>
    <row r="127" spans="1:6" x14ac:dyDescent="0.25">
      <c r="A127">
        <v>135379</v>
      </c>
      <c r="B127" t="s">
        <v>122</v>
      </c>
      <c r="E127" s="2" t="s">
        <v>210</v>
      </c>
      <c r="F127">
        <v>0</v>
      </c>
    </row>
    <row r="128" spans="1:6" x14ac:dyDescent="0.25">
      <c r="A128">
        <v>55806</v>
      </c>
      <c r="B128" t="s">
        <v>123</v>
      </c>
      <c r="E128" s="2" t="s">
        <v>211</v>
      </c>
      <c r="F128">
        <v>65453</v>
      </c>
    </row>
    <row r="129" spans="1:6" x14ac:dyDescent="0.25">
      <c r="A129">
        <v>397</v>
      </c>
      <c r="B129" t="s">
        <v>123</v>
      </c>
      <c r="E129" s="2" t="s">
        <v>223</v>
      </c>
      <c r="F129">
        <v>10070</v>
      </c>
    </row>
    <row r="130" spans="1:6" x14ac:dyDescent="0.25">
      <c r="A130">
        <v>152</v>
      </c>
      <c r="B130" t="s">
        <v>123</v>
      </c>
      <c r="E130" s="2" t="s">
        <v>201</v>
      </c>
      <c r="F130">
        <v>19068</v>
      </c>
    </row>
    <row r="131" spans="1:6" x14ac:dyDescent="0.25">
      <c r="A131">
        <v>126</v>
      </c>
      <c r="B131" t="s">
        <v>124</v>
      </c>
      <c r="E131" s="2" t="s">
        <v>204</v>
      </c>
      <c r="F131">
        <v>105352</v>
      </c>
    </row>
    <row r="132" spans="1:6" x14ac:dyDescent="0.25">
      <c r="A132">
        <v>0</v>
      </c>
      <c r="B132" t="s">
        <v>124</v>
      </c>
      <c r="E132" s="2" t="s">
        <v>207</v>
      </c>
      <c r="F132">
        <v>87654</v>
      </c>
    </row>
    <row r="133" spans="1:6" x14ac:dyDescent="0.25">
      <c r="A133">
        <v>2194</v>
      </c>
      <c r="B133" t="s">
        <v>124</v>
      </c>
      <c r="E133" s="2" t="s">
        <v>212</v>
      </c>
      <c r="F133">
        <v>545156</v>
      </c>
    </row>
    <row r="134" spans="1:6" x14ac:dyDescent="0.25">
      <c r="A134">
        <v>2630</v>
      </c>
      <c r="B134" t="s">
        <v>125</v>
      </c>
      <c r="E134" s="2" t="s">
        <v>216</v>
      </c>
      <c r="F134">
        <v>0</v>
      </c>
    </row>
    <row r="135" spans="1:6" x14ac:dyDescent="0.25">
      <c r="A135">
        <v>0</v>
      </c>
      <c r="B135" t="s">
        <v>125</v>
      </c>
      <c r="E135" s="2" t="s">
        <v>224</v>
      </c>
      <c r="F135">
        <v>0</v>
      </c>
    </row>
    <row r="136" spans="1:6" x14ac:dyDescent="0.25">
      <c r="A136">
        <v>138</v>
      </c>
      <c r="B136" t="s">
        <v>125</v>
      </c>
      <c r="E136" s="2" t="s">
        <v>222</v>
      </c>
      <c r="F136">
        <v>678.4</v>
      </c>
    </row>
    <row r="137" spans="1:6" x14ac:dyDescent="0.25">
      <c r="A137">
        <v>13552</v>
      </c>
      <c r="B137" t="s">
        <v>126</v>
      </c>
      <c r="E137" s="2" t="s">
        <v>225</v>
      </c>
      <c r="F137">
        <v>12146</v>
      </c>
    </row>
    <row r="138" spans="1:6" x14ac:dyDescent="0.25">
      <c r="A138">
        <v>0</v>
      </c>
      <c r="B138" t="s">
        <v>126</v>
      </c>
      <c r="E138" s="2" t="s">
        <v>217</v>
      </c>
      <c r="F138">
        <v>0</v>
      </c>
    </row>
    <row r="139" spans="1:6" x14ac:dyDescent="0.25">
      <c r="A139">
        <v>80</v>
      </c>
      <c r="B139" t="s">
        <v>126</v>
      </c>
      <c r="E139" s="2" t="s">
        <v>197</v>
      </c>
      <c r="F139">
        <v>27205</v>
      </c>
    </row>
    <row r="140" spans="1:6" x14ac:dyDescent="0.25">
      <c r="A140">
        <v>8851</v>
      </c>
      <c r="B140" t="s">
        <v>127</v>
      </c>
      <c r="E140" s="2" t="s">
        <v>218</v>
      </c>
      <c r="F140">
        <v>0</v>
      </c>
    </row>
    <row r="141" spans="1:6" x14ac:dyDescent="0.25">
      <c r="A141">
        <v>0</v>
      </c>
      <c r="B141" t="s">
        <v>127</v>
      </c>
      <c r="E141" s="2" t="s">
        <v>213</v>
      </c>
      <c r="F141">
        <v>981</v>
      </c>
    </row>
    <row r="142" spans="1:6" x14ac:dyDescent="0.25">
      <c r="A142">
        <v>782</v>
      </c>
      <c r="B142" t="s">
        <v>127</v>
      </c>
      <c r="E142" s="2" t="s">
        <v>219</v>
      </c>
      <c r="F142">
        <v>0</v>
      </c>
    </row>
    <row r="143" spans="1:6" x14ac:dyDescent="0.25">
      <c r="A143">
        <v>5420</v>
      </c>
      <c r="B143" t="s">
        <v>128</v>
      </c>
      <c r="E143" s="2" t="s">
        <v>220</v>
      </c>
      <c r="F143">
        <v>0</v>
      </c>
    </row>
    <row r="144" spans="1:6" x14ac:dyDescent="0.25">
      <c r="A144">
        <v>121042</v>
      </c>
      <c r="B144" t="s">
        <v>128</v>
      </c>
      <c r="E144" s="2" t="s">
        <v>198</v>
      </c>
      <c r="F144">
        <v>81740</v>
      </c>
    </row>
    <row r="145" spans="1:6" x14ac:dyDescent="0.25">
      <c r="A145">
        <v>25503</v>
      </c>
      <c r="B145" t="s">
        <v>128</v>
      </c>
      <c r="E145" s="2" t="s">
        <v>199</v>
      </c>
      <c r="F145">
        <v>560951</v>
      </c>
    </row>
    <row r="146" spans="1:6" x14ac:dyDescent="0.25">
      <c r="A146">
        <v>8781</v>
      </c>
      <c r="B146" t="s">
        <v>129</v>
      </c>
      <c r="E146" s="2" t="s">
        <v>226</v>
      </c>
      <c r="F146">
        <v>13534</v>
      </c>
    </row>
    <row r="147" spans="1:6" x14ac:dyDescent="0.25">
      <c r="A147">
        <v>275940</v>
      </c>
      <c r="B147" t="s">
        <v>129</v>
      </c>
      <c r="E147" s="2" t="s">
        <v>208</v>
      </c>
      <c r="F147">
        <v>162923.6</v>
      </c>
    </row>
    <row r="148" spans="1:6" x14ac:dyDescent="0.25">
      <c r="A148">
        <v>8407</v>
      </c>
      <c r="B148" t="s">
        <v>129</v>
      </c>
      <c r="E148" s="2" t="s">
        <v>235</v>
      </c>
      <c r="F148">
        <v>29481</v>
      </c>
    </row>
    <row r="149" spans="1:6" x14ac:dyDescent="0.25">
      <c r="A149">
        <v>117809</v>
      </c>
      <c r="B149" t="s">
        <v>130</v>
      </c>
      <c r="E149" s="2" t="s">
        <v>227</v>
      </c>
      <c r="F149">
        <v>223478</v>
      </c>
    </row>
    <row r="150" spans="1:6" x14ac:dyDescent="0.25">
      <c r="A150">
        <v>1491840</v>
      </c>
      <c r="B150" t="s">
        <v>130</v>
      </c>
      <c r="E150" s="2" t="s">
        <v>228</v>
      </c>
      <c r="F150">
        <v>497273</v>
      </c>
    </row>
    <row r="151" spans="1:6" x14ac:dyDescent="0.25">
      <c r="A151">
        <v>107669</v>
      </c>
      <c r="B151" t="s">
        <v>130</v>
      </c>
      <c r="E151" s="2" t="s">
        <v>242</v>
      </c>
      <c r="F151">
        <v>211481.91999999998</v>
      </c>
    </row>
    <row r="152" spans="1:6" x14ac:dyDescent="0.25">
      <c r="A152">
        <v>32521</v>
      </c>
      <c r="B152" t="s">
        <v>131</v>
      </c>
      <c r="E152" s="2" t="s">
        <v>254</v>
      </c>
      <c r="F152">
        <v>500</v>
      </c>
    </row>
    <row r="153" spans="1:6" x14ac:dyDescent="0.25">
      <c r="A153">
        <v>179</v>
      </c>
      <c r="B153" t="s">
        <v>131</v>
      </c>
      <c r="E153" s="2" t="s">
        <v>229</v>
      </c>
      <c r="F153">
        <v>2174906</v>
      </c>
    </row>
    <row r="154" spans="1:6" x14ac:dyDescent="0.25">
      <c r="A154">
        <v>775</v>
      </c>
      <c r="B154" t="s">
        <v>131</v>
      </c>
      <c r="E154" s="2" t="s">
        <v>233</v>
      </c>
      <c r="F154">
        <v>176954</v>
      </c>
    </row>
    <row r="155" spans="1:6" x14ac:dyDescent="0.25">
      <c r="A155">
        <v>14051</v>
      </c>
      <c r="B155" t="s">
        <v>132</v>
      </c>
      <c r="E155" s="2" t="s">
        <v>236</v>
      </c>
      <c r="F155">
        <v>919892.32000000007</v>
      </c>
    </row>
    <row r="156" spans="1:6" x14ac:dyDescent="0.25">
      <c r="A156">
        <v>83693</v>
      </c>
      <c r="B156" t="s">
        <v>132</v>
      </c>
      <c r="E156" s="2" t="s">
        <v>238</v>
      </c>
      <c r="F156">
        <v>22368</v>
      </c>
    </row>
    <row r="157" spans="1:6" x14ac:dyDescent="0.25">
      <c r="A157">
        <v>5130</v>
      </c>
      <c r="B157" t="s">
        <v>132</v>
      </c>
      <c r="E157" s="2" t="s">
        <v>239</v>
      </c>
      <c r="F157">
        <v>421802</v>
      </c>
    </row>
    <row r="158" spans="1:6" x14ac:dyDescent="0.25">
      <c r="A158">
        <v>100772</v>
      </c>
      <c r="B158" t="s">
        <v>133</v>
      </c>
      <c r="E158" s="2" t="s">
        <v>247</v>
      </c>
      <c r="F158">
        <v>0</v>
      </c>
    </row>
    <row r="159" spans="1:6" x14ac:dyDescent="0.25">
      <c r="A159">
        <v>628752</v>
      </c>
      <c r="B159" t="s">
        <v>133</v>
      </c>
      <c r="E159" s="2" t="s">
        <v>248</v>
      </c>
      <c r="F159">
        <v>0</v>
      </c>
    </row>
    <row r="160" spans="1:6" x14ac:dyDescent="0.25">
      <c r="A160">
        <v>13269</v>
      </c>
      <c r="B160" t="s">
        <v>133</v>
      </c>
      <c r="E160" s="2" t="s">
        <v>243</v>
      </c>
      <c r="F160">
        <v>0</v>
      </c>
    </row>
    <row r="161" spans="1:6" x14ac:dyDescent="0.25">
      <c r="A161">
        <v>6990</v>
      </c>
      <c r="B161" t="s">
        <v>134</v>
      </c>
      <c r="E161" s="2" t="s">
        <v>244</v>
      </c>
      <c r="F161">
        <v>27000</v>
      </c>
    </row>
    <row r="162" spans="1:6" x14ac:dyDescent="0.25">
      <c r="A162">
        <v>0</v>
      </c>
      <c r="B162" t="s">
        <v>134</v>
      </c>
      <c r="E162" s="2" t="s">
        <v>256</v>
      </c>
      <c r="F162">
        <v>10320</v>
      </c>
    </row>
    <row r="163" spans="1:6" x14ac:dyDescent="0.25">
      <c r="A163">
        <v>155330</v>
      </c>
      <c r="B163" t="s">
        <v>134</v>
      </c>
      <c r="E163" s="2" t="s">
        <v>234</v>
      </c>
      <c r="F163">
        <v>18547</v>
      </c>
    </row>
    <row r="164" spans="1:6" x14ac:dyDescent="0.25">
      <c r="A164">
        <v>11249</v>
      </c>
      <c r="B164" t="s">
        <v>135</v>
      </c>
      <c r="E164" s="2" t="s">
        <v>237</v>
      </c>
      <c r="F164">
        <v>71159</v>
      </c>
    </row>
    <row r="165" spans="1:6" x14ac:dyDescent="0.25">
      <c r="A165">
        <v>0</v>
      </c>
      <c r="B165" t="s">
        <v>135</v>
      </c>
      <c r="E165" s="2" t="s">
        <v>240</v>
      </c>
      <c r="F165">
        <v>27093</v>
      </c>
    </row>
    <row r="166" spans="1:6" x14ac:dyDescent="0.25">
      <c r="A166">
        <v>0</v>
      </c>
      <c r="B166" t="s">
        <v>135</v>
      </c>
      <c r="E166" s="2" t="s">
        <v>245</v>
      </c>
      <c r="F166">
        <v>589959</v>
      </c>
    </row>
    <row r="167" spans="1:6" x14ac:dyDescent="0.25">
      <c r="A167">
        <v>14395</v>
      </c>
      <c r="B167" t="s">
        <v>136</v>
      </c>
      <c r="E167" s="2" t="s">
        <v>249</v>
      </c>
      <c r="F167">
        <v>0</v>
      </c>
    </row>
    <row r="168" spans="1:6" x14ac:dyDescent="0.25">
      <c r="A168">
        <v>298</v>
      </c>
      <c r="B168" t="s">
        <v>136</v>
      </c>
      <c r="E168" s="2" t="s">
        <v>257</v>
      </c>
      <c r="F168">
        <v>0</v>
      </c>
    </row>
    <row r="169" spans="1:6" x14ac:dyDescent="0.25">
      <c r="A169">
        <v>1903</v>
      </c>
      <c r="B169" t="s">
        <v>136</v>
      </c>
      <c r="E169" s="2" t="s">
        <v>255</v>
      </c>
      <c r="F169">
        <v>678.4</v>
      </c>
    </row>
    <row r="170" spans="1:6" x14ac:dyDescent="0.25">
      <c r="A170">
        <v>652398.28</v>
      </c>
      <c r="B170" t="s">
        <v>137</v>
      </c>
      <c r="E170" s="2" t="s">
        <v>258</v>
      </c>
      <c r="F170">
        <v>13496</v>
      </c>
    </row>
    <row r="171" spans="1:6" x14ac:dyDescent="0.25">
      <c r="A171">
        <v>55888</v>
      </c>
      <c r="B171" t="s">
        <v>137</v>
      </c>
      <c r="E171" s="2" t="s">
        <v>250</v>
      </c>
      <c r="F171">
        <v>0</v>
      </c>
    </row>
    <row r="172" spans="1:6" x14ac:dyDescent="0.25">
      <c r="A172">
        <v>64686.2</v>
      </c>
      <c r="B172" t="s">
        <v>137</v>
      </c>
      <c r="E172" s="2" t="s">
        <v>230</v>
      </c>
      <c r="F172">
        <v>32234</v>
      </c>
    </row>
    <row r="173" spans="1:6" x14ac:dyDescent="0.25">
      <c r="A173">
        <v>130945</v>
      </c>
      <c r="B173" t="s">
        <v>138</v>
      </c>
      <c r="E173" s="2" t="s">
        <v>251</v>
      </c>
      <c r="F173">
        <v>0</v>
      </c>
    </row>
    <row r="174" spans="1:6" x14ac:dyDescent="0.25">
      <c r="A174">
        <v>103623</v>
      </c>
      <c r="B174" t="s">
        <v>138</v>
      </c>
      <c r="E174" s="2" t="s">
        <v>246</v>
      </c>
      <c r="F174">
        <v>8297</v>
      </c>
    </row>
    <row r="175" spans="1:6" x14ac:dyDescent="0.25">
      <c r="A175">
        <v>35859</v>
      </c>
      <c r="B175" t="s">
        <v>138</v>
      </c>
      <c r="E175" s="2" t="s">
        <v>252</v>
      </c>
      <c r="F175">
        <v>0</v>
      </c>
    </row>
    <row r="176" spans="1:6" x14ac:dyDescent="0.25">
      <c r="A176">
        <v>24301</v>
      </c>
      <c r="B176" t="s">
        <v>139</v>
      </c>
      <c r="E176" s="2" t="s">
        <v>253</v>
      </c>
      <c r="F176">
        <v>0</v>
      </c>
    </row>
    <row r="177" spans="1:6" x14ac:dyDescent="0.25">
      <c r="A177">
        <v>3484</v>
      </c>
      <c r="B177" t="s">
        <v>139</v>
      </c>
      <c r="E177" s="2" t="s">
        <v>231</v>
      </c>
      <c r="F177">
        <v>167101</v>
      </c>
    </row>
    <row r="178" spans="1:6" x14ac:dyDescent="0.25">
      <c r="A178">
        <v>1103</v>
      </c>
      <c r="B178" t="s">
        <v>139</v>
      </c>
      <c r="E178" s="2" t="s">
        <v>232</v>
      </c>
      <c r="F178">
        <v>1098835</v>
      </c>
    </row>
    <row r="179" spans="1:6" x14ac:dyDescent="0.25">
      <c r="A179">
        <v>19074</v>
      </c>
      <c r="B179" t="s">
        <v>140</v>
      </c>
      <c r="E179" s="2" t="s">
        <v>259</v>
      </c>
      <c r="F179">
        <v>14006</v>
      </c>
    </row>
    <row r="180" spans="1:6" x14ac:dyDescent="0.25">
      <c r="A180">
        <v>5223</v>
      </c>
      <c r="B180" t="s">
        <v>140</v>
      </c>
      <c r="E180" s="2" t="s">
        <v>241</v>
      </c>
      <c r="F180">
        <v>106958.6</v>
      </c>
    </row>
    <row r="181" spans="1:6" x14ac:dyDescent="0.25">
      <c r="A181">
        <v>286762</v>
      </c>
      <c r="B181" t="s">
        <v>140</v>
      </c>
      <c r="E181" s="2" t="s">
        <v>268</v>
      </c>
      <c r="F181">
        <v>4898</v>
      </c>
    </row>
    <row r="182" spans="1:6" x14ac:dyDescent="0.25">
      <c r="A182">
        <v>7917</v>
      </c>
      <c r="B182" t="s">
        <v>141</v>
      </c>
      <c r="E182" s="2" t="s">
        <v>260</v>
      </c>
      <c r="F182">
        <v>228916</v>
      </c>
    </row>
    <row r="183" spans="1:6" x14ac:dyDescent="0.25">
      <c r="A183">
        <v>0</v>
      </c>
      <c r="B183" t="s">
        <v>141</v>
      </c>
      <c r="E183" s="2" t="s">
        <v>261</v>
      </c>
      <c r="F183">
        <v>350222</v>
      </c>
    </row>
    <row r="184" spans="1:6" x14ac:dyDescent="0.25">
      <c r="A184">
        <v>0</v>
      </c>
      <c r="B184" t="s">
        <v>141</v>
      </c>
      <c r="E184" s="2" t="s">
        <v>275</v>
      </c>
      <c r="F184">
        <v>277662.2</v>
      </c>
    </row>
    <row r="185" spans="1:6" x14ac:dyDescent="0.25">
      <c r="A185">
        <v>84728.4</v>
      </c>
      <c r="B185" t="s">
        <v>142</v>
      </c>
      <c r="E185" s="2" t="s">
        <v>287</v>
      </c>
      <c r="F185">
        <v>0</v>
      </c>
    </row>
    <row r="186" spans="1:6" x14ac:dyDescent="0.25">
      <c r="A186">
        <v>22288</v>
      </c>
      <c r="B186" t="s">
        <v>142</v>
      </c>
      <c r="E186" s="2" t="s">
        <v>262</v>
      </c>
      <c r="F186">
        <v>1828873</v>
      </c>
    </row>
    <row r="187" spans="1:6" x14ac:dyDescent="0.25">
      <c r="A187">
        <v>14313.5</v>
      </c>
      <c r="B187" t="s">
        <v>142</v>
      </c>
      <c r="E187" s="2" t="s">
        <v>266</v>
      </c>
      <c r="F187">
        <v>178608</v>
      </c>
    </row>
    <row r="188" spans="1:6" x14ac:dyDescent="0.25">
      <c r="A188">
        <v>363046.68</v>
      </c>
      <c r="B188" t="s">
        <v>143</v>
      </c>
      <c r="E188" s="2" t="s">
        <v>269</v>
      </c>
      <c r="F188">
        <v>948913.2</v>
      </c>
    </row>
    <row r="189" spans="1:6" x14ac:dyDescent="0.25">
      <c r="A189">
        <v>12516</v>
      </c>
      <c r="B189" t="s">
        <v>143</v>
      </c>
      <c r="E189" s="2" t="s">
        <v>271</v>
      </c>
      <c r="F189">
        <v>30696</v>
      </c>
    </row>
    <row r="190" spans="1:6" x14ac:dyDescent="0.25">
      <c r="A190">
        <v>3983.7</v>
      </c>
      <c r="B190" t="s">
        <v>143</v>
      </c>
      <c r="E190" s="2" t="s">
        <v>272</v>
      </c>
      <c r="F190">
        <v>499978</v>
      </c>
    </row>
    <row r="191" spans="1:6" x14ac:dyDescent="0.25">
      <c r="A191">
        <v>1196</v>
      </c>
      <c r="B191" t="s">
        <v>144</v>
      </c>
      <c r="E191" s="2" t="s">
        <v>280</v>
      </c>
      <c r="F191">
        <v>43845.7588850354</v>
      </c>
    </row>
    <row r="192" spans="1:6" x14ac:dyDescent="0.25">
      <c r="A192">
        <v>0</v>
      </c>
      <c r="B192" t="s">
        <v>144</v>
      </c>
      <c r="E192" s="2" t="s">
        <v>281</v>
      </c>
      <c r="F192">
        <v>36971.282100000033</v>
      </c>
    </row>
    <row r="193" spans="1:6" x14ac:dyDescent="0.25">
      <c r="A193">
        <v>12</v>
      </c>
      <c r="B193" t="s">
        <v>144</v>
      </c>
      <c r="E193" s="2" t="s">
        <v>276</v>
      </c>
      <c r="F193">
        <v>0</v>
      </c>
    </row>
    <row r="194" spans="1:6" x14ac:dyDescent="0.25">
      <c r="A194">
        <v>72077</v>
      </c>
      <c r="B194" t="s">
        <v>145</v>
      </c>
      <c r="E194" s="2" t="s">
        <v>277</v>
      </c>
      <c r="F194">
        <v>9381</v>
      </c>
    </row>
    <row r="195" spans="1:6" x14ac:dyDescent="0.25">
      <c r="A195">
        <v>5389</v>
      </c>
      <c r="B195" t="s">
        <v>145</v>
      </c>
      <c r="E195" s="2" t="s">
        <v>267</v>
      </c>
      <c r="F195">
        <v>16420</v>
      </c>
    </row>
    <row r="196" spans="1:6" x14ac:dyDescent="0.25">
      <c r="A196">
        <v>8316</v>
      </c>
      <c r="B196" t="s">
        <v>145</v>
      </c>
      <c r="E196" s="2" t="s">
        <v>270</v>
      </c>
      <c r="F196">
        <v>99624</v>
      </c>
    </row>
    <row r="197" spans="1:6" x14ac:dyDescent="0.25">
      <c r="A197">
        <v>6322</v>
      </c>
      <c r="B197" t="s">
        <v>146</v>
      </c>
      <c r="E197" s="2" t="s">
        <v>273</v>
      </c>
      <c r="F197">
        <v>184812</v>
      </c>
    </row>
    <row r="198" spans="1:6" x14ac:dyDescent="0.25">
      <c r="A198">
        <v>2469</v>
      </c>
      <c r="B198" t="s">
        <v>146</v>
      </c>
      <c r="E198" s="2" t="s">
        <v>278</v>
      </c>
      <c r="F198">
        <v>682321</v>
      </c>
    </row>
    <row r="199" spans="1:6" x14ac:dyDescent="0.25">
      <c r="A199">
        <v>155090</v>
      </c>
      <c r="B199" t="s">
        <v>146</v>
      </c>
      <c r="E199" s="2" t="s">
        <v>282</v>
      </c>
      <c r="F199">
        <v>9347.0000000000073</v>
      </c>
    </row>
    <row r="200" spans="1:6" x14ac:dyDescent="0.25">
      <c r="A200">
        <v>88605</v>
      </c>
      <c r="B200" t="s">
        <v>147</v>
      </c>
      <c r="E200" s="2" t="s">
        <v>289</v>
      </c>
      <c r="F200">
        <v>8783</v>
      </c>
    </row>
    <row r="201" spans="1:6" x14ac:dyDescent="0.25">
      <c r="A201">
        <v>501</v>
      </c>
      <c r="B201" t="s">
        <v>147</v>
      </c>
      <c r="E201" s="2" t="s">
        <v>288</v>
      </c>
      <c r="F201">
        <v>1184</v>
      </c>
    </row>
    <row r="202" spans="1:6" x14ac:dyDescent="0.25">
      <c r="A202">
        <v>159</v>
      </c>
      <c r="B202" t="s">
        <v>147</v>
      </c>
      <c r="E202" s="2" t="s">
        <v>290</v>
      </c>
      <c r="F202">
        <v>26858</v>
      </c>
    </row>
    <row r="203" spans="1:6" x14ac:dyDescent="0.25">
      <c r="A203">
        <v>0</v>
      </c>
      <c r="B203" t="s">
        <v>148</v>
      </c>
      <c r="E203" s="2" t="s">
        <v>283</v>
      </c>
      <c r="F203">
        <v>28115.527199999953</v>
      </c>
    </row>
    <row r="204" spans="1:6" x14ac:dyDescent="0.25">
      <c r="A204">
        <v>0</v>
      </c>
      <c r="B204" t="s">
        <v>148</v>
      </c>
      <c r="E204" s="2" t="s">
        <v>263</v>
      </c>
      <c r="F204">
        <v>34058</v>
      </c>
    </row>
    <row r="205" spans="1:6" x14ac:dyDescent="0.25">
      <c r="A205">
        <v>0</v>
      </c>
      <c r="B205" t="s">
        <v>148</v>
      </c>
      <c r="E205" s="2" t="s">
        <v>284</v>
      </c>
      <c r="F205">
        <v>20256.010879999962</v>
      </c>
    </row>
    <row r="206" spans="1:6" x14ac:dyDescent="0.25">
      <c r="A206">
        <v>0</v>
      </c>
      <c r="B206" t="s">
        <v>149</v>
      </c>
      <c r="E206" s="2" t="s">
        <v>279</v>
      </c>
      <c r="F206">
        <v>49936</v>
      </c>
    </row>
    <row r="207" spans="1:6" x14ac:dyDescent="0.25">
      <c r="A207">
        <v>0</v>
      </c>
      <c r="B207" t="s">
        <v>149</v>
      </c>
      <c r="E207" s="2" t="s">
        <v>285</v>
      </c>
      <c r="F207">
        <v>6023.1157200000043</v>
      </c>
    </row>
    <row r="208" spans="1:6" x14ac:dyDescent="0.25">
      <c r="A208">
        <v>0</v>
      </c>
      <c r="B208" t="s">
        <v>149</v>
      </c>
      <c r="E208" s="2" t="s">
        <v>286</v>
      </c>
      <c r="F208">
        <v>4896.889214964639</v>
      </c>
    </row>
    <row r="209" spans="1:6" x14ac:dyDescent="0.25">
      <c r="A209">
        <v>0</v>
      </c>
      <c r="B209" t="s">
        <v>150</v>
      </c>
      <c r="E209" s="2" t="s">
        <v>264</v>
      </c>
      <c r="F209">
        <v>243419</v>
      </c>
    </row>
    <row r="210" spans="1:6" x14ac:dyDescent="0.25">
      <c r="A210">
        <v>0</v>
      </c>
      <c r="B210" t="s">
        <v>150</v>
      </c>
      <c r="E210" s="2" t="s">
        <v>265</v>
      </c>
      <c r="F210">
        <v>816521</v>
      </c>
    </row>
    <row r="211" spans="1:6" x14ac:dyDescent="0.25">
      <c r="A211">
        <v>0</v>
      </c>
      <c r="B211" t="s">
        <v>150</v>
      </c>
      <c r="E211" s="2" t="s">
        <v>274</v>
      </c>
      <c r="F211">
        <v>112536</v>
      </c>
    </row>
    <row r="212" spans="1:6" x14ac:dyDescent="0.25">
      <c r="A212">
        <v>0</v>
      </c>
      <c r="B212" t="s">
        <v>151</v>
      </c>
      <c r="E212" s="2" t="s">
        <v>299</v>
      </c>
      <c r="F212">
        <v>28800</v>
      </c>
    </row>
    <row r="213" spans="1:6" x14ac:dyDescent="0.25">
      <c r="A213">
        <v>0</v>
      </c>
      <c r="B213" t="s">
        <v>151</v>
      </c>
      <c r="E213" s="2" t="s">
        <v>291</v>
      </c>
      <c r="F213">
        <v>257835</v>
      </c>
    </row>
    <row r="214" spans="1:6" x14ac:dyDescent="0.25">
      <c r="A214">
        <v>0</v>
      </c>
      <c r="B214" t="s">
        <v>151</v>
      </c>
      <c r="E214" s="2" t="s">
        <v>292</v>
      </c>
      <c r="F214">
        <v>369721</v>
      </c>
    </row>
    <row r="215" spans="1:6" x14ac:dyDescent="0.25">
      <c r="A215">
        <v>0</v>
      </c>
      <c r="B215" t="s">
        <v>152</v>
      </c>
      <c r="E215" s="2" t="s">
        <v>306</v>
      </c>
      <c r="F215">
        <v>635293.14</v>
      </c>
    </row>
    <row r="216" spans="1:6" x14ac:dyDescent="0.25">
      <c r="A216">
        <v>0</v>
      </c>
      <c r="B216" t="s">
        <v>152</v>
      </c>
      <c r="E216" s="2" t="s">
        <v>318</v>
      </c>
      <c r="F216">
        <v>0</v>
      </c>
    </row>
    <row r="217" spans="1:6" x14ac:dyDescent="0.25">
      <c r="A217">
        <v>0</v>
      </c>
      <c r="B217" t="s">
        <v>152</v>
      </c>
      <c r="E217" s="2" t="s">
        <v>293</v>
      </c>
      <c r="F217">
        <v>1984673</v>
      </c>
    </row>
    <row r="218" spans="1:6" x14ac:dyDescent="0.25">
      <c r="A218">
        <v>0</v>
      </c>
      <c r="B218" t="s">
        <v>153</v>
      </c>
      <c r="E218" s="2" t="s">
        <v>297</v>
      </c>
      <c r="F218">
        <v>143480</v>
      </c>
    </row>
    <row r="219" spans="1:6" x14ac:dyDescent="0.25">
      <c r="A219">
        <v>0</v>
      </c>
      <c r="B219" t="s">
        <v>153</v>
      </c>
      <c r="E219" s="2" t="s">
        <v>300</v>
      </c>
      <c r="F219">
        <v>896104.44</v>
      </c>
    </row>
    <row r="220" spans="1:6" x14ac:dyDescent="0.25">
      <c r="A220">
        <v>0</v>
      </c>
      <c r="B220" t="s">
        <v>153</v>
      </c>
      <c r="E220" s="2" t="s">
        <v>302</v>
      </c>
      <c r="F220">
        <v>42366</v>
      </c>
    </row>
    <row r="221" spans="1:6" x14ac:dyDescent="0.25">
      <c r="A221">
        <v>0</v>
      </c>
      <c r="B221" t="s">
        <v>154</v>
      </c>
      <c r="E221" s="2" t="s">
        <v>303</v>
      </c>
      <c r="F221">
        <v>402313</v>
      </c>
    </row>
    <row r="222" spans="1:6" x14ac:dyDescent="0.25">
      <c r="A222">
        <v>0</v>
      </c>
      <c r="B222" t="s">
        <v>154</v>
      </c>
      <c r="E222" s="2" t="s">
        <v>311</v>
      </c>
      <c r="F222">
        <v>43700.143389449571</v>
      </c>
    </row>
    <row r="223" spans="1:6" x14ac:dyDescent="0.25">
      <c r="A223">
        <v>0</v>
      </c>
      <c r="B223" t="s">
        <v>154</v>
      </c>
      <c r="E223" s="2" t="s">
        <v>312</v>
      </c>
      <c r="F223">
        <v>37413.241499999982</v>
      </c>
    </row>
    <row r="224" spans="1:6" x14ac:dyDescent="0.25">
      <c r="A224">
        <v>0</v>
      </c>
      <c r="B224" t="s">
        <v>155</v>
      </c>
      <c r="E224" s="2" t="s">
        <v>307</v>
      </c>
      <c r="F224">
        <v>0</v>
      </c>
    </row>
    <row r="225" spans="1:6" x14ac:dyDescent="0.25">
      <c r="A225">
        <v>0</v>
      </c>
      <c r="B225" t="s">
        <v>155</v>
      </c>
      <c r="E225" s="2" t="s">
        <v>308</v>
      </c>
      <c r="F225">
        <v>31040</v>
      </c>
    </row>
    <row r="226" spans="1:6" x14ac:dyDescent="0.25">
      <c r="A226">
        <v>0</v>
      </c>
      <c r="B226" t="s">
        <v>155</v>
      </c>
      <c r="E226" s="2" t="s">
        <v>298</v>
      </c>
      <c r="F226">
        <v>23514</v>
      </c>
    </row>
    <row r="227" spans="1:6" x14ac:dyDescent="0.25">
      <c r="A227">
        <v>93.6</v>
      </c>
      <c r="B227" t="s">
        <v>156</v>
      </c>
      <c r="E227" s="2" t="s">
        <v>301</v>
      </c>
      <c r="F227">
        <v>55207</v>
      </c>
    </row>
    <row r="228" spans="1:6" x14ac:dyDescent="0.25">
      <c r="A228">
        <v>0</v>
      </c>
      <c r="B228" t="s">
        <v>156</v>
      </c>
      <c r="E228" s="2" t="s">
        <v>304</v>
      </c>
      <c r="F228">
        <v>127173</v>
      </c>
    </row>
    <row r="229" spans="1:6" x14ac:dyDescent="0.25">
      <c r="A229">
        <v>414</v>
      </c>
      <c r="B229" t="s">
        <v>156</v>
      </c>
      <c r="E229" s="2" t="s">
        <v>309</v>
      </c>
      <c r="F229">
        <v>84717</v>
      </c>
    </row>
    <row r="230" spans="1:6" x14ac:dyDescent="0.25">
      <c r="A230">
        <v>8700</v>
      </c>
      <c r="B230" t="s">
        <v>157</v>
      </c>
      <c r="E230" s="2" t="s">
        <v>313</v>
      </c>
      <c r="F230">
        <v>8920.0500000000065</v>
      </c>
    </row>
    <row r="231" spans="1:6" x14ac:dyDescent="0.25">
      <c r="A231">
        <v>100</v>
      </c>
      <c r="B231" t="s">
        <v>157</v>
      </c>
      <c r="E231" s="2" t="s">
        <v>320</v>
      </c>
      <c r="F231">
        <v>8046</v>
      </c>
    </row>
    <row r="232" spans="1:6" x14ac:dyDescent="0.25">
      <c r="A232">
        <v>967</v>
      </c>
      <c r="B232" t="s">
        <v>157</v>
      </c>
      <c r="E232" s="2" t="s">
        <v>319</v>
      </c>
      <c r="F232">
        <v>822.8</v>
      </c>
    </row>
    <row r="233" spans="1:6" x14ac:dyDescent="0.25">
      <c r="A233">
        <v>0</v>
      </c>
      <c r="B233" t="s">
        <v>158</v>
      </c>
      <c r="E233" s="2" t="s">
        <v>321</v>
      </c>
      <c r="F233">
        <v>33120</v>
      </c>
    </row>
    <row r="234" spans="1:6" x14ac:dyDescent="0.25">
      <c r="A234">
        <v>0</v>
      </c>
      <c r="B234" t="s">
        <v>158</v>
      </c>
      <c r="E234" s="2" t="s">
        <v>314</v>
      </c>
      <c r="F234">
        <v>28146.448800000027</v>
      </c>
    </row>
    <row r="235" spans="1:6" x14ac:dyDescent="0.25">
      <c r="A235">
        <v>0</v>
      </c>
      <c r="B235" t="s">
        <v>158</v>
      </c>
      <c r="E235" s="2" t="s">
        <v>294</v>
      </c>
      <c r="F235">
        <v>38838</v>
      </c>
    </row>
    <row r="236" spans="1:6" x14ac:dyDescent="0.25">
      <c r="A236">
        <v>6560</v>
      </c>
      <c r="B236" t="s">
        <v>159</v>
      </c>
      <c r="E236" s="2" t="s">
        <v>315</v>
      </c>
      <c r="F236">
        <v>23796.59452000005</v>
      </c>
    </row>
    <row r="237" spans="1:6" x14ac:dyDescent="0.25">
      <c r="A237">
        <v>0</v>
      </c>
      <c r="B237" t="s">
        <v>159</v>
      </c>
      <c r="E237" s="2" t="s">
        <v>310</v>
      </c>
      <c r="F237">
        <v>32593</v>
      </c>
    </row>
    <row r="238" spans="1:6" x14ac:dyDescent="0.25">
      <c r="A238">
        <v>338</v>
      </c>
      <c r="B238" t="s">
        <v>159</v>
      </c>
      <c r="E238" s="2" t="s">
        <v>316</v>
      </c>
      <c r="F238">
        <v>6143.1848799999943</v>
      </c>
    </row>
    <row r="239" spans="1:6" x14ac:dyDescent="0.25">
      <c r="A239">
        <v>7845</v>
      </c>
      <c r="B239" t="s">
        <v>160</v>
      </c>
      <c r="E239" s="2" t="s">
        <v>317</v>
      </c>
      <c r="F239">
        <v>3880.5369105504451</v>
      </c>
    </row>
    <row r="240" spans="1:6" x14ac:dyDescent="0.25">
      <c r="A240">
        <v>0</v>
      </c>
      <c r="B240" t="s">
        <v>160</v>
      </c>
      <c r="E240" s="2" t="s">
        <v>295</v>
      </c>
      <c r="F240">
        <v>494574</v>
      </c>
    </row>
    <row r="241" spans="1:6" x14ac:dyDescent="0.25">
      <c r="A241">
        <v>243</v>
      </c>
      <c r="B241" t="s">
        <v>160</v>
      </c>
      <c r="E241" s="2" t="s">
        <v>296</v>
      </c>
      <c r="F241">
        <v>839579</v>
      </c>
    </row>
    <row r="242" spans="1:6" x14ac:dyDescent="0.25">
      <c r="A242">
        <v>11747</v>
      </c>
      <c r="B242" t="s">
        <v>161</v>
      </c>
      <c r="E242" s="2" t="s">
        <v>305</v>
      </c>
      <c r="F242">
        <v>129429.7</v>
      </c>
    </row>
    <row r="243" spans="1:6" x14ac:dyDescent="0.25">
      <c r="A243">
        <v>186424</v>
      </c>
      <c r="B243" t="s">
        <v>161</v>
      </c>
      <c r="E243" s="2" t="s">
        <v>330</v>
      </c>
      <c r="F243">
        <v>28735</v>
      </c>
    </row>
    <row r="244" spans="1:6" x14ac:dyDescent="0.25">
      <c r="A244">
        <v>27631</v>
      </c>
      <c r="B244" t="s">
        <v>161</v>
      </c>
      <c r="E244" s="2" t="s">
        <v>322</v>
      </c>
      <c r="F244">
        <v>233206</v>
      </c>
    </row>
    <row r="245" spans="1:6" x14ac:dyDescent="0.25">
      <c r="A245">
        <v>7557</v>
      </c>
      <c r="B245" t="s">
        <v>162</v>
      </c>
      <c r="E245" s="2" t="s">
        <v>323</v>
      </c>
      <c r="F245">
        <v>366973</v>
      </c>
    </row>
    <row r="246" spans="1:6" x14ac:dyDescent="0.25">
      <c r="A246">
        <v>230685</v>
      </c>
      <c r="B246" t="s">
        <v>162</v>
      </c>
      <c r="E246" s="2" t="s">
        <v>337</v>
      </c>
      <c r="F246">
        <v>621051.14</v>
      </c>
    </row>
    <row r="247" spans="1:6" x14ac:dyDescent="0.25">
      <c r="A247">
        <v>5374</v>
      </c>
      <c r="B247" t="s">
        <v>162</v>
      </c>
      <c r="E247" s="2" t="s">
        <v>349</v>
      </c>
      <c r="F247">
        <v>0</v>
      </c>
    </row>
    <row r="248" spans="1:6" x14ac:dyDescent="0.25">
      <c r="A248">
        <v>76870</v>
      </c>
      <c r="B248" t="s">
        <v>163</v>
      </c>
      <c r="E248" s="2" t="s">
        <v>324</v>
      </c>
      <c r="F248">
        <v>1964234</v>
      </c>
    </row>
    <row r="249" spans="1:6" x14ac:dyDescent="0.25">
      <c r="A249">
        <v>1554870</v>
      </c>
      <c r="B249" t="s">
        <v>163</v>
      </c>
      <c r="E249" s="2" t="s">
        <v>328</v>
      </c>
      <c r="F249">
        <v>149169</v>
      </c>
    </row>
    <row r="250" spans="1:6" x14ac:dyDescent="0.25">
      <c r="A250">
        <v>81091</v>
      </c>
      <c r="B250" t="s">
        <v>163</v>
      </c>
      <c r="E250" s="2" t="s">
        <v>331</v>
      </c>
      <c r="F250">
        <v>918991.44</v>
      </c>
    </row>
    <row r="251" spans="1:6" x14ac:dyDescent="0.25">
      <c r="A251">
        <v>10824</v>
      </c>
      <c r="B251" t="s">
        <v>164</v>
      </c>
      <c r="E251" s="2" t="s">
        <v>333</v>
      </c>
      <c r="F251">
        <v>66890</v>
      </c>
    </row>
    <row r="252" spans="1:6" x14ac:dyDescent="0.25">
      <c r="A252">
        <v>26403</v>
      </c>
      <c r="B252" t="s">
        <v>164</v>
      </c>
      <c r="E252" s="2" t="s">
        <v>334</v>
      </c>
      <c r="F252">
        <v>358882</v>
      </c>
    </row>
    <row r="253" spans="1:6" x14ac:dyDescent="0.25">
      <c r="A253">
        <v>32</v>
      </c>
      <c r="B253" t="s">
        <v>164</v>
      </c>
      <c r="E253" s="2" t="s">
        <v>342</v>
      </c>
      <c r="F253">
        <v>12906.947046000001</v>
      </c>
    </row>
    <row r="254" spans="1:6" x14ac:dyDescent="0.25">
      <c r="A254">
        <v>2780</v>
      </c>
      <c r="B254" t="s">
        <v>165</v>
      </c>
      <c r="E254" s="2" t="s">
        <v>343</v>
      </c>
      <c r="F254">
        <v>22333.522905000002</v>
      </c>
    </row>
    <row r="255" spans="1:6" x14ac:dyDescent="0.25">
      <c r="A255">
        <v>106288</v>
      </c>
      <c r="B255" t="s">
        <v>165</v>
      </c>
      <c r="E255" s="2" t="s">
        <v>338</v>
      </c>
      <c r="F255">
        <v>0</v>
      </c>
    </row>
    <row r="256" spans="1:6" x14ac:dyDescent="0.25">
      <c r="A256">
        <v>0</v>
      </c>
      <c r="B256" t="s">
        <v>165</v>
      </c>
      <c r="E256" s="2" t="s">
        <v>339</v>
      </c>
      <c r="F256">
        <v>23743</v>
      </c>
    </row>
    <row r="257" spans="1:6" x14ac:dyDescent="0.25">
      <c r="A257">
        <v>55981</v>
      </c>
      <c r="B257" t="s">
        <v>166</v>
      </c>
      <c r="E257" s="2" t="s">
        <v>351</v>
      </c>
      <c r="F257">
        <v>0</v>
      </c>
    </row>
    <row r="258" spans="1:6" x14ac:dyDescent="0.25">
      <c r="A258">
        <v>767912</v>
      </c>
      <c r="B258" t="s">
        <v>166</v>
      </c>
      <c r="E258" s="2" t="s">
        <v>329</v>
      </c>
      <c r="F258">
        <v>14588</v>
      </c>
    </row>
    <row r="259" spans="1:6" x14ac:dyDescent="0.25">
      <c r="A259">
        <v>2207</v>
      </c>
      <c r="B259" t="s">
        <v>166</v>
      </c>
      <c r="E259" s="2" t="s">
        <v>332</v>
      </c>
      <c r="F259">
        <v>66317</v>
      </c>
    </row>
    <row r="260" spans="1:6" x14ac:dyDescent="0.25">
      <c r="A260">
        <v>5306</v>
      </c>
      <c r="B260" t="s">
        <v>167</v>
      </c>
      <c r="E260" s="2" t="s">
        <v>335</v>
      </c>
      <c r="F260">
        <v>140759</v>
      </c>
    </row>
    <row r="261" spans="1:6" x14ac:dyDescent="0.25">
      <c r="A261">
        <v>0</v>
      </c>
      <c r="B261" t="s">
        <v>167</v>
      </c>
      <c r="E261" s="2" t="s">
        <v>340</v>
      </c>
      <c r="F261">
        <v>123126</v>
      </c>
    </row>
    <row r="262" spans="1:6" x14ac:dyDescent="0.25">
      <c r="A262">
        <v>161343</v>
      </c>
      <c r="B262" t="s">
        <v>167</v>
      </c>
      <c r="E262" s="2" t="s">
        <v>344</v>
      </c>
      <c r="F262">
        <v>6948.6645500000004</v>
      </c>
    </row>
    <row r="263" spans="1:6" x14ac:dyDescent="0.25">
      <c r="A263">
        <v>19251</v>
      </c>
      <c r="B263" t="s">
        <v>168</v>
      </c>
      <c r="E263" s="2" t="s">
        <v>352</v>
      </c>
      <c r="F263">
        <v>7718</v>
      </c>
    </row>
    <row r="264" spans="1:6" x14ac:dyDescent="0.25">
      <c r="A264">
        <v>0</v>
      </c>
      <c r="B264" t="s">
        <v>168</v>
      </c>
      <c r="E264" s="2" t="s">
        <v>350</v>
      </c>
      <c r="F264">
        <v>1742.8</v>
      </c>
    </row>
    <row r="265" spans="1:6" x14ac:dyDescent="0.25">
      <c r="A265">
        <v>0</v>
      </c>
      <c r="B265" t="s">
        <v>168</v>
      </c>
      <c r="E265" s="2" t="s">
        <v>353</v>
      </c>
      <c r="F265">
        <v>19987</v>
      </c>
    </row>
    <row r="266" spans="1:6" x14ac:dyDescent="0.25">
      <c r="A266">
        <v>14737</v>
      </c>
      <c r="B266" t="s">
        <v>169</v>
      </c>
      <c r="E266" s="2" t="s">
        <v>345</v>
      </c>
      <c r="F266">
        <v>481.87040400000001</v>
      </c>
    </row>
    <row r="267" spans="1:6" x14ac:dyDescent="0.25">
      <c r="A267">
        <v>946</v>
      </c>
      <c r="B267" t="s">
        <v>169</v>
      </c>
      <c r="E267" s="2" t="s">
        <v>325</v>
      </c>
      <c r="F267">
        <v>33208</v>
      </c>
    </row>
    <row r="268" spans="1:6" x14ac:dyDescent="0.25">
      <c r="A268">
        <v>946</v>
      </c>
      <c r="B268" t="s">
        <v>169</v>
      </c>
      <c r="E268" s="2" t="s">
        <v>346</v>
      </c>
      <c r="F268">
        <v>17947.195746000001</v>
      </c>
    </row>
    <row r="269" spans="1:6" x14ac:dyDescent="0.25">
      <c r="A269">
        <v>548741.19999999995</v>
      </c>
      <c r="B269" t="s">
        <v>170</v>
      </c>
      <c r="E269" s="2" t="s">
        <v>341</v>
      </c>
      <c r="F269">
        <v>0</v>
      </c>
    </row>
    <row r="270" spans="1:6" x14ac:dyDescent="0.25">
      <c r="A270">
        <v>107200</v>
      </c>
      <c r="B270" t="s">
        <v>170</v>
      </c>
      <c r="E270" s="2" t="s">
        <v>347</v>
      </c>
      <c r="F270">
        <v>2026.5735199999999</v>
      </c>
    </row>
    <row r="271" spans="1:6" x14ac:dyDescent="0.25">
      <c r="A271">
        <v>170322.88</v>
      </c>
      <c r="B271" t="s">
        <v>170</v>
      </c>
      <c r="E271" s="2" t="s">
        <v>348</v>
      </c>
      <c r="F271">
        <v>1458.4354050000002</v>
      </c>
    </row>
    <row r="272" spans="1:6" x14ac:dyDescent="0.25">
      <c r="A272">
        <v>37822</v>
      </c>
      <c r="B272" t="s">
        <v>171</v>
      </c>
      <c r="E272" s="2" t="s">
        <v>326</v>
      </c>
      <c r="F272">
        <v>264926</v>
      </c>
    </row>
    <row r="273" spans="1:6" x14ac:dyDescent="0.25">
      <c r="A273">
        <v>3286</v>
      </c>
      <c r="B273" t="s">
        <v>171</v>
      </c>
      <c r="E273" s="2" t="s">
        <v>327</v>
      </c>
      <c r="F273">
        <v>711088</v>
      </c>
    </row>
    <row r="274" spans="1:6" x14ac:dyDescent="0.25">
      <c r="A274">
        <v>11749</v>
      </c>
      <c r="B274" t="s">
        <v>171</v>
      </c>
      <c r="E274" s="2" t="s">
        <v>354</v>
      </c>
      <c r="F274">
        <v>0</v>
      </c>
    </row>
    <row r="275" spans="1:6" x14ac:dyDescent="0.25">
      <c r="A275">
        <v>12546</v>
      </c>
      <c r="B275" t="s">
        <v>172</v>
      </c>
      <c r="E275" s="2" t="s">
        <v>336</v>
      </c>
      <c r="F275">
        <v>117953.7</v>
      </c>
    </row>
    <row r="276" spans="1:6" x14ac:dyDescent="0.25">
      <c r="A276">
        <v>0</v>
      </c>
      <c r="B276" t="s">
        <v>172</v>
      </c>
      <c r="E276" s="2" t="s">
        <v>363</v>
      </c>
      <c r="F276">
        <v>28731</v>
      </c>
    </row>
    <row r="277" spans="1:6" x14ac:dyDescent="0.25">
      <c r="A277">
        <v>0</v>
      </c>
      <c r="B277" t="s">
        <v>172</v>
      </c>
      <c r="E277" s="2" t="s">
        <v>355</v>
      </c>
      <c r="F277">
        <v>160128</v>
      </c>
    </row>
    <row r="278" spans="1:6" x14ac:dyDescent="0.25">
      <c r="A278">
        <v>9175</v>
      </c>
      <c r="B278" t="s">
        <v>173</v>
      </c>
      <c r="E278" s="2" t="s">
        <v>356</v>
      </c>
      <c r="F278">
        <v>330740</v>
      </c>
    </row>
    <row r="279" spans="1:6" x14ac:dyDescent="0.25">
      <c r="A279">
        <v>5588</v>
      </c>
      <c r="B279" t="s">
        <v>173</v>
      </c>
      <c r="E279" s="2" t="s">
        <v>370</v>
      </c>
      <c r="F279">
        <v>210298.13</v>
      </c>
    </row>
    <row r="280" spans="1:6" x14ac:dyDescent="0.25">
      <c r="A280">
        <v>312070</v>
      </c>
      <c r="B280" t="s">
        <v>173</v>
      </c>
      <c r="E280" s="2" t="s">
        <v>382</v>
      </c>
      <c r="F280">
        <v>0</v>
      </c>
    </row>
    <row r="281" spans="1:6" x14ac:dyDescent="0.25">
      <c r="A281">
        <v>6536</v>
      </c>
      <c r="B281" t="s">
        <v>174</v>
      </c>
      <c r="E281" s="2" t="s">
        <v>357</v>
      </c>
      <c r="F281">
        <v>1738324</v>
      </c>
    </row>
    <row r="282" spans="1:6" x14ac:dyDescent="0.25">
      <c r="A282">
        <v>3000</v>
      </c>
      <c r="B282" t="s">
        <v>174</v>
      </c>
      <c r="E282" s="2" t="s">
        <v>361</v>
      </c>
      <c r="F282">
        <v>196075</v>
      </c>
    </row>
    <row r="283" spans="1:6" x14ac:dyDescent="0.25">
      <c r="A283">
        <v>35088</v>
      </c>
      <c r="B283" t="s">
        <v>174</v>
      </c>
      <c r="E283" s="2" t="s">
        <v>364</v>
      </c>
      <c r="F283">
        <v>653195.98</v>
      </c>
    </row>
    <row r="284" spans="1:6" x14ac:dyDescent="0.25">
      <c r="A284">
        <v>93001</v>
      </c>
      <c r="B284" t="s">
        <v>175</v>
      </c>
      <c r="E284" s="2" t="s">
        <v>366</v>
      </c>
      <c r="F284">
        <v>68418</v>
      </c>
    </row>
    <row r="285" spans="1:6" x14ac:dyDescent="0.25">
      <c r="A285">
        <v>28621</v>
      </c>
      <c r="B285" t="s">
        <v>175</v>
      </c>
      <c r="E285" s="2" t="s">
        <v>367</v>
      </c>
      <c r="F285">
        <v>411216</v>
      </c>
    </row>
    <row r="286" spans="1:6" x14ac:dyDescent="0.25">
      <c r="A286">
        <v>35922.9</v>
      </c>
      <c r="B286" t="s">
        <v>175</v>
      </c>
      <c r="E286" s="2" t="s">
        <v>375</v>
      </c>
      <c r="F286">
        <v>9987.1318380000012</v>
      </c>
    </row>
    <row r="287" spans="1:6" x14ac:dyDescent="0.25">
      <c r="A287">
        <v>277129.2</v>
      </c>
      <c r="B287" t="s">
        <v>176</v>
      </c>
      <c r="E287" s="2" t="s">
        <v>376</v>
      </c>
      <c r="F287">
        <v>16738.718000000001</v>
      </c>
    </row>
    <row r="288" spans="1:6" x14ac:dyDescent="0.25">
      <c r="A288">
        <v>0</v>
      </c>
      <c r="B288" t="s">
        <v>176</v>
      </c>
      <c r="E288" s="2" t="s">
        <v>371</v>
      </c>
      <c r="F288">
        <v>0</v>
      </c>
    </row>
    <row r="289" spans="1:6" x14ac:dyDescent="0.25">
      <c r="A289">
        <v>172247.78</v>
      </c>
      <c r="B289" t="s">
        <v>176</v>
      </c>
      <c r="E289" s="2" t="s">
        <v>372</v>
      </c>
      <c r="F289">
        <v>7939</v>
      </c>
    </row>
    <row r="290" spans="1:6" x14ac:dyDescent="0.25">
      <c r="A290">
        <v>37774</v>
      </c>
      <c r="B290" t="s">
        <v>177</v>
      </c>
      <c r="E290" s="2" t="s">
        <v>384</v>
      </c>
      <c r="F290">
        <v>1738</v>
      </c>
    </row>
    <row r="291" spans="1:6" x14ac:dyDescent="0.25">
      <c r="A291">
        <v>0</v>
      </c>
      <c r="B291" t="s">
        <v>177</v>
      </c>
      <c r="E291" s="2" t="s">
        <v>362</v>
      </c>
      <c r="F291">
        <v>175</v>
      </c>
    </row>
    <row r="292" spans="1:6" x14ac:dyDescent="0.25">
      <c r="A292">
        <v>2</v>
      </c>
      <c r="B292" t="s">
        <v>177</v>
      </c>
      <c r="E292" s="2" t="s">
        <v>365</v>
      </c>
      <c r="F292">
        <v>246703</v>
      </c>
    </row>
    <row r="293" spans="1:6" x14ac:dyDescent="0.25">
      <c r="A293">
        <v>333621</v>
      </c>
      <c r="B293" t="s">
        <v>178</v>
      </c>
      <c r="E293" s="2" t="s">
        <v>368</v>
      </c>
      <c r="F293">
        <v>93890</v>
      </c>
    </row>
    <row r="294" spans="1:6" x14ac:dyDescent="0.25">
      <c r="A294">
        <v>0</v>
      </c>
      <c r="B294" t="s">
        <v>178</v>
      </c>
      <c r="E294" s="2" t="s">
        <v>373</v>
      </c>
      <c r="F294">
        <v>512779</v>
      </c>
    </row>
    <row r="295" spans="1:6" x14ac:dyDescent="0.25">
      <c r="A295">
        <v>13404</v>
      </c>
      <c r="B295" t="s">
        <v>178</v>
      </c>
      <c r="E295" s="2" t="s">
        <v>377</v>
      </c>
      <c r="F295">
        <v>1479.9185000000002</v>
      </c>
    </row>
    <row r="296" spans="1:6" x14ac:dyDescent="0.25">
      <c r="A296">
        <v>1362</v>
      </c>
      <c r="B296" t="s">
        <v>179</v>
      </c>
      <c r="E296" s="2" t="s">
        <v>385</v>
      </c>
      <c r="F296">
        <v>0</v>
      </c>
    </row>
    <row r="297" spans="1:6" x14ac:dyDescent="0.25">
      <c r="A297">
        <v>0</v>
      </c>
      <c r="B297" t="s">
        <v>179</v>
      </c>
      <c r="E297" s="2" t="s">
        <v>383</v>
      </c>
      <c r="F297">
        <v>302.60000000000002</v>
      </c>
    </row>
    <row r="298" spans="1:6" x14ac:dyDescent="0.25">
      <c r="A298">
        <v>24768</v>
      </c>
      <c r="B298" t="s">
        <v>179</v>
      </c>
      <c r="E298" s="2" t="s">
        <v>386</v>
      </c>
      <c r="F298">
        <v>13804</v>
      </c>
    </row>
    <row r="299" spans="1:6" x14ac:dyDescent="0.25">
      <c r="A299">
        <v>2125</v>
      </c>
      <c r="B299" t="s">
        <v>180</v>
      </c>
      <c r="E299" s="2" t="s">
        <v>378</v>
      </c>
      <c r="F299">
        <v>1779.1236199999998</v>
      </c>
    </row>
    <row r="300" spans="1:6" x14ac:dyDescent="0.25">
      <c r="A300">
        <v>0</v>
      </c>
      <c r="B300" t="s">
        <v>180</v>
      </c>
      <c r="E300" s="2" t="s">
        <v>358</v>
      </c>
      <c r="F300">
        <v>38062</v>
      </c>
    </row>
    <row r="301" spans="1:6" x14ac:dyDescent="0.25">
      <c r="A301">
        <v>1288</v>
      </c>
      <c r="B301" t="s">
        <v>180</v>
      </c>
      <c r="E301" s="2" t="s">
        <v>379</v>
      </c>
      <c r="F301">
        <v>17182.05184</v>
      </c>
    </row>
    <row r="302" spans="1:6" x14ac:dyDescent="0.25">
      <c r="A302">
        <v>0</v>
      </c>
      <c r="B302" t="s">
        <v>181</v>
      </c>
      <c r="E302" s="2" t="s">
        <v>374</v>
      </c>
      <c r="F302">
        <v>146440</v>
      </c>
    </row>
    <row r="303" spans="1:6" x14ac:dyDescent="0.25">
      <c r="A303">
        <v>0</v>
      </c>
      <c r="B303" t="s">
        <v>181</v>
      </c>
      <c r="E303" s="2" t="s">
        <v>380</v>
      </c>
      <c r="F303">
        <v>190.63498900000002</v>
      </c>
    </row>
    <row r="304" spans="1:6" x14ac:dyDescent="0.25">
      <c r="A304">
        <v>0</v>
      </c>
      <c r="B304" t="s">
        <v>181</v>
      </c>
      <c r="E304" s="2" t="s">
        <v>381</v>
      </c>
      <c r="F304">
        <v>953.36821099999997</v>
      </c>
    </row>
    <row r="305" spans="1:6" x14ac:dyDescent="0.25">
      <c r="A305">
        <v>0</v>
      </c>
      <c r="B305" t="s">
        <v>182</v>
      </c>
      <c r="E305" s="2" t="s">
        <v>359</v>
      </c>
      <c r="F305">
        <v>865157</v>
      </c>
    </row>
    <row r="306" spans="1:6" x14ac:dyDescent="0.25">
      <c r="A306">
        <v>0</v>
      </c>
      <c r="B306" t="s">
        <v>182</v>
      </c>
      <c r="E306" s="2" t="s">
        <v>360</v>
      </c>
      <c r="F306">
        <v>727237</v>
      </c>
    </row>
    <row r="307" spans="1:6" x14ac:dyDescent="0.25">
      <c r="A307">
        <v>0</v>
      </c>
      <c r="B307" t="s">
        <v>182</v>
      </c>
      <c r="E307" s="2" t="s">
        <v>387</v>
      </c>
      <c r="F307">
        <v>13152</v>
      </c>
    </row>
    <row r="308" spans="1:6" x14ac:dyDescent="0.25">
      <c r="A308">
        <v>0</v>
      </c>
      <c r="B308" t="s">
        <v>183</v>
      </c>
      <c r="E308" s="2" t="s">
        <v>369</v>
      </c>
      <c r="F308">
        <v>193828.65</v>
      </c>
    </row>
    <row r="309" spans="1:6" x14ac:dyDescent="0.25">
      <c r="A309">
        <v>0</v>
      </c>
      <c r="B309" t="s">
        <v>183</v>
      </c>
      <c r="E309" s="2" t="s">
        <v>396</v>
      </c>
      <c r="F309">
        <v>36747</v>
      </c>
    </row>
    <row r="310" spans="1:6" x14ac:dyDescent="0.25">
      <c r="A310">
        <v>0</v>
      </c>
      <c r="B310" t="s">
        <v>183</v>
      </c>
      <c r="E310" s="2" t="s">
        <v>388</v>
      </c>
      <c r="F310">
        <v>626587</v>
      </c>
    </row>
    <row r="311" spans="1:6" x14ac:dyDescent="0.25">
      <c r="A311">
        <v>0</v>
      </c>
      <c r="B311" t="s">
        <v>184</v>
      </c>
      <c r="E311" s="2" t="s">
        <v>389</v>
      </c>
      <c r="F311">
        <v>426778</v>
      </c>
    </row>
    <row r="312" spans="1:6" x14ac:dyDescent="0.25">
      <c r="A312">
        <v>0</v>
      </c>
      <c r="B312" t="s">
        <v>184</v>
      </c>
      <c r="E312" s="2" t="s">
        <v>403</v>
      </c>
      <c r="F312">
        <v>515963.48000000004</v>
      </c>
    </row>
    <row r="313" spans="1:6" x14ac:dyDescent="0.25">
      <c r="A313">
        <v>0</v>
      </c>
      <c r="B313" t="s">
        <v>184</v>
      </c>
      <c r="E313" s="2" t="s">
        <v>415</v>
      </c>
      <c r="F313">
        <v>0</v>
      </c>
    </row>
    <row r="314" spans="1:6" x14ac:dyDescent="0.25">
      <c r="A314">
        <v>0</v>
      </c>
      <c r="B314" t="s">
        <v>185</v>
      </c>
      <c r="E314" s="2" t="s">
        <v>390</v>
      </c>
      <c r="F314">
        <v>2373860</v>
      </c>
    </row>
    <row r="315" spans="1:6" x14ac:dyDescent="0.25">
      <c r="A315">
        <v>0</v>
      </c>
      <c r="B315" t="s">
        <v>185</v>
      </c>
      <c r="E315" s="2" t="s">
        <v>394</v>
      </c>
      <c r="F315">
        <v>181754</v>
      </c>
    </row>
    <row r="316" spans="1:6" x14ac:dyDescent="0.25">
      <c r="A316">
        <v>0</v>
      </c>
      <c r="B316" t="s">
        <v>185</v>
      </c>
      <c r="E316" s="2" t="s">
        <v>397</v>
      </c>
      <c r="F316">
        <v>389451.08</v>
      </c>
    </row>
    <row r="317" spans="1:6" x14ac:dyDescent="0.25">
      <c r="A317">
        <v>0</v>
      </c>
      <c r="B317" t="s">
        <v>186</v>
      </c>
      <c r="E317" s="2" t="s">
        <v>399</v>
      </c>
      <c r="F317">
        <v>65972.47</v>
      </c>
    </row>
    <row r="318" spans="1:6" x14ac:dyDescent="0.25">
      <c r="A318">
        <v>0</v>
      </c>
      <c r="B318" t="s">
        <v>186</v>
      </c>
      <c r="E318" s="2" t="s">
        <v>400</v>
      </c>
      <c r="F318">
        <v>452398.53</v>
      </c>
    </row>
    <row r="319" spans="1:6" x14ac:dyDescent="0.25">
      <c r="A319">
        <v>0</v>
      </c>
      <c r="B319" t="s">
        <v>186</v>
      </c>
      <c r="E319" s="2" t="s">
        <v>408</v>
      </c>
      <c r="F319">
        <v>7288.4917420000002</v>
      </c>
    </row>
    <row r="320" spans="1:6" x14ac:dyDescent="0.25">
      <c r="A320">
        <v>0</v>
      </c>
      <c r="B320" t="s">
        <v>187</v>
      </c>
      <c r="E320" s="2" t="s">
        <v>409</v>
      </c>
      <c r="F320">
        <v>20607.214033</v>
      </c>
    </row>
    <row r="321" spans="1:6" x14ac:dyDescent="0.25">
      <c r="A321">
        <v>0</v>
      </c>
      <c r="B321" t="s">
        <v>187</v>
      </c>
      <c r="E321" s="2" t="s">
        <v>404</v>
      </c>
      <c r="F321">
        <v>0</v>
      </c>
    </row>
    <row r="322" spans="1:6" x14ac:dyDescent="0.25">
      <c r="A322">
        <v>0</v>
      </c>
      <c r="B322" t="s">
        <v>187</v>
      </c>
      <c r="E322" s="2" t="s">
        <v>405</v>
      </c>
      <c r="F322">
        <v>30186</v>
      </c>
    </row>
    <row r="323" spans="1:6" x14ac:dyDescent="0.25">
      <c r="A323">
        <v>0</v>
      </c>
      <c r="B323" t="s">
        <v>188</v>
      </c>
      <c r="E323" s="2" t="s">
        <v>417</v>
      </c>
      <c r="F323">
        <v>2013</v>
      </c>
    </row>
    <row r="324" spans="1:6" x14ac:dyDescent="0.25">
      <c r="A324">
        <v>0</v>
      </c>
      <c r="B324" t="s">
        <v>188</v>
      </c>
      <c r="E324" s="2" t="s">
        <v>395</v>
      </c>
      <c r="F324">
        <v>0</v>
      </c>
    </row>
    <row r="325" spans="1:6" x14ac:dyDescent="0.25">
      <c r="A325">
        <v>0</v>
      </c>
      <c r="B325" t="s">
        <v>188</v>
      </c>
      <c r="E325" s="2" t="s">
        <v>398</v>
      </c>
      <c r="F325">
        <v>640245</v>
      </c>
    </row>
    <row r="326" spans="1:6" x14ac:dyDescent="0.25">
      <c r="A326">
        <v>854</v>
      </c>
      <c r="B326" t="s">
        <v>189</v>
      </c>
      <c r="E326" s="2" t="s">
        <v>401</v>
      </c>
      <c r="F326">
        <v>95920</v>
      </c>
    </row>
    <row r="327" spans="1:6" x14ac:dyDescent="0.25">
      <c r="A327">
        <v>0</v>
      </c>
      <c r="B327" t="s">
        <v>189</v>
      </c>
      <c r="E327" s="2" t="s">
        <v>406</v>
      </c>
      <c r="F327">
        <v>138211</v>
      </c>
    </row>
    <row r="328" spans="1:6" x14ac:dyDescent="0.25">
      <c r="A328">
        <v>355.6</v>
      </c>
      <c r="B328" t="s">
        <v>189</v>
      </c>
      <c r="E328" s="2" t="s">
        <v>410</v>
      </c>
      <c r="F328">
        <v>209.067565</v>
      </c>
    </row>
    <row r="329" spans="1:6" x14ac:dyDescent="0.25">
      <c r="A329">
        <v>8672</v>
      </c>
      <c r="B329" t="s">
        <v>190</v>
      </c>
      <c r="E329" s="2" t="s">
        <v>418</v>
      </c>
      <c r="F329">
        <v>0</v>
      </c>
    </row>
    <row r="330" spans="1:6" x14ac:dyDescent="0.25">
      <c r="A330">
        <v>24</v>
      </c>
      <c r="B330" t="s">
        <v>190</v>
      </c>
      <c r="E330" s="2" t="s">
        <v>416</v>
      </c>
      <c r="F330">
        <v>369.6</v>
      </c>
    </row>
    <row r="331" spans="1:6" x14ac:dyDescent="0.25">
      <c r="A331">
        <v>1028</v>
      </c>
      <c r="B331" t="s">
        <v>190</v>
      </c>
      <c r="E331" s="2" t="s">
        <v>419</v>
      </c>
      <c r="F331">
        <v>18880</v>
      </c>
    </row>
    <row r="332" spans="1:6" x14ac:dyDescent="0.25">
      <c r="A332">
        <v>0</v>
      </c>
      <c r="B332" t="s">
        <v>191</v>
      </c>
      <c r="E332" s="2" t="s">
        <v>411</v>
      </c>
      <c r="F332">
        <v>0</v>
      </c>
    </row>
    <row r="333" spans="1:6" x14ac:dyDescent="0.25">
      <c r="A333">
        <v>0</v>
      </c>
      <c r="B333" t="s">
        <v>191</v>
      </c>
      <c r="E333" s="2" t="s">
        <v>391</v>
      </c>
      <c r="F333">
        <v>36868</v>
      </c>
    </row>
    <row r="334" spans="1:6" x14ac:dyDescent="0.25">
      <c r="A334">
        <v>0</v>
      </c>
      <c r="B334" t="s">
        <v>191</v>
      </c>
      <c r="E334" s="2" t="s">
        <v>412</v>
      </c>
      <c r="F334">
        <v>10313.406138</v>
      </c>
    </row>
    <row r="335" spans="1:6" x14ac:dyDescent="0.25">
      <c r="A335">
        <v>13687</v>
      </c>
      <c r="B335" t="s">
        <v>192</v>
      </c>
      <c r="E335" s="2" t="s">
        <v>407</v>
      </c>
      <c r="F335">
        <v>173023</v>
      </c>
    </row>
    <row r="336" spans="1:6" x14ac:dyDescent="0.25">
      <c r="A336">
        <v>35</v>
      </c>
      <c r="B336" t="s">
        <v>192</v>
      </c>
      <c r="E336" s="2" t="s">
        <v>413</v>
      </c>
      <c r="F336">
        <v>4399.346896</v>
      </c>
    </row>
    <row r="337" spans="1:6" x14ac:dyDescent="0.25">
      <c r="A337">
        <v>198</v>
      </c>
      <c r="B337" t="s">
        <v>192</v>
      </c>
      <c r="E337" s="2" t="s">
        <v>414</v>
      </c>
      <c r="F337">
        <v>518.43121599999995</v>
      </c>
    </row>
    <row r="338" spans="1:6" x14ac:dyDescent="0.25">
      <c r="A338">
        <v>7669</v>
      </c>
      <c r="B338" t="s">
        <v>193</v>
      </c>
      <c r="E338" s="2" t="s">
        <v>392</v>
      </c>
      <c r="F338">
        <v>582540</v>
      </c>
    </row>
    <row r="339" spans="1:6" x14ac:dyDescent="0.25">
      <c r="A339">
        <v>78</v>
      </c>
      <c r="B339" t="s">
        <v>193</v>
      </c>
      <c r="E339" s="2" t="s">
        <v>393</v>
      </c>
      <c r="F339">
        <v>100197</v>
      </c>
    </row>
    <row r="340" spans="1:6" x14ac:dyDescent="0.25">
      <c r="A340">
        <v>161</v>
      </c>
      <c r="B340" t="s">
        <v>193</v>
      </c>
      <c r="E340" s="2" t="s">
        <v>420</v>
      </c>
      <c r="F340">
        <v>21334</v>
      </c>
    </row>
    <row r="341" spans="1:6" x14ac:dyDescent="0.25">
      <c r="A341">
        <v>42840</v>
      </c>
      <c r="B341" t="s">
        <v>194</v>
      </c>
      <c r="E341" s="2" t="s">
        <v>402</v>
      </c>
      <c r="F341">
        <v>203710.4</v>
      </c>
    </row>
    <row r="342" spans="1:6" x14ac:dyDescent="0.25">
      <c r="A342">
        <v>141465</v>
      </c>
      <c r="B342" t="s">
        <v>194</v>
      </c>
      <c r="E342" s="2" t="s">
        <v>429</v>
      </c>
      <c r="F342">
        <v>30270</v>
      </c>
    </row>
    <row r="343" spans="1:6" x14ac:dyDescent="0.25">
      <c r="A343">
        <v>12000</v>
      </c>
      <c r="B343" t="s">
        <v>194</v>
      </c>
      <c r="E343" s="2" t="s">
        <v>421</v>
      </c>
      <c r="F343">
        <v>757452</v>
      </c>
    </row>
    <row r="344" spans="1:6" x14ac:dyDescent="0.25">
      <c r="A344">
        <v>44789</v>
      </c>
      <c r="B344" t="s">
        <v>195</v>
      </c>
      <c r="E344" s="2" t="s">
        <v>422</v>
      </c>
      <c r="F344">
        <v>586157</v>
      </c>
    </row>
    <row r="345" spans="1:6" x14ac:dyDescent="0.25">
      <c r="A345">
        <v>469494</v>
      </c>
      <c r="B345" t="s">
        <v>195</v>
      </c>
      <c r="E345" s="2" t="s">
        <v>436</v>
      </c>
      <c r="F345">
        <v>485156.12</v>
      </c>
    </row>
    <row r="346" spans="1:6" x14ac:dyDescent="0.25">
      <c r="A346">
        <v>4083</v>
      </c>
      <c r="B346" t="s">
        <v>195</v>
      </c>
      <c r="E346" s="2" t="s">
        <v>448</v>
      </c>
      <c r="F346">
        <v>0</v>
      </c>
    </row>
    <row r="347" spans="1:6" x14ac:dyDescent="0.25">
      <c r="A347">
        <v>164578</v>
      </c>
      <c r="B347" t="s">
        <v>196</v>
      </c>
      <c r="E347" s="2" t="s">
        <v>423</v>
      </c>
      <c r="F347">
        <v>2262965</v>
      </c>
    </row>
    <row r="348" spans="1:6" x14ac:dyDescent="0.25">
      <c r="A348">
        <v>2086168</v>
      </c>
      <c r="B348" t="s">
        <v>196</v>
      </c>
      <c r="E348" s="2" t="s">
        <v>427</v>
      </c>
      <c r="F348">
        <v>142554</v>
      </c>
    </row>
    <row r="349" spans="1:6" x14ac:dyDescent="0.25">
      <c r="A349">
        <v>188152</v>
      </c>
      <c r="B349" t="s">
        <v>196</v>
      </c>
      <c r="E349" s="2" t="s">
        <v>430</v>
      </c>
      <c r="F349">
        <v>613077.52</v>
      </c>
    </row>
    <row r="350" spans="1:6" x14ac:dyDescent="0.25">
      <c r="A350">
        <v>5</v>
      </c>
      <c r="B350" t="s">
        <v>197</v>
      </c>
      <c r="E350" s="2" t="s">
        <v>432</v>
      </c>
      <c r="F350">
        <v>32936.04</v>
      </c>
    </row>
    <row r="351" spans="1:6" x14ac:dyDescent="0.25">
      <c r="A351">
        <v>27200</v>
      </c>
      <c r="B351" t="s">
        <v>197</v>
      </c>
      <c r="E351" s="2" t="s">
        <v>433</v>
      </c>
      <c r="F351">
        <v>529191.96</v>
      </c>
    </row>
    <row r="352" spans="1:6" x14ac:dyDescent="0.25">
      <c r="A352">
        <v>0</v>
      </c>
      <c r="B352" t="s">
        <v>197</v>
      </c>
      <c r="E352" s="2" t="s">
        <v>441</v>
      </c>
      <c r="F352">
        <v>9192.3609219999998</v>
      </c>
    </row>
    <row r="353" spans="1:6" x14ac:dyDescent="0.25">
      <c r="A353">
        <v>0</v>
      </c>
      <c r="B353" t="s">
        <v>198</v>
      </c>
      <c r="E353" s="2" t="s">
        <v>442</v>
      </c>
      <c r="F353">
        <v>35429.057122999999</v>
      </c>
    </row>
    <row r="354" spans="1:6" x14ac:dyDescent="0.25">
      <c r="A354">
        <v>81740</v>
      </c>
      <c r="B354" t="s">
        <v>198</v>
      </c>
      <c r="E354" s="2" t="s">
        <v>437</v>
      </c>
      <c r="F354">
        <v>0</v>
      </c>
    </row>
    <row r="355" spans="1:6" x14ac:dyDescent="0.25">
      <c r="A355">
        <v>0</v>
      </c>
      <c r="B355" t="s">
        <v>198</v>
      </c>
      <c r="E355" s="2" t="s">
        <v>438</v>
      </c>
      <c r="F355">
        <v>129382</v>
      </c>
    </row>
    <row r="356" spans="1:6" x14ac:dyDescent="0.25">
      <c r="A356">
        <v>24000</v>
      </c>
      <c r="B356" t="s">
        <v>199</v>
      </c>
      <c r="E356" s="2" t="s">
        <v>450</v>
      </c>
      <c r="F356">
        <v>12745</v>
      </c>
    </row>
    <row r="357" spans="1:6" x14ac:dyDescent="0.25">
      <c r="A357">
        <v>534951</v>
      </c>
      <c r="B357" t="s">
        <v>199</v>
      </c>
      <c r="E357" s="2" t="s">
        <v>428</v>
      </c>
      <c r="F357">
        <v>0</v>
      </c>
    </row>
    <row r="358" spans="1:6" x14ac:dyDescent="0.25">
      <c r="A358">
        <v>2000</v>
      </c>
      <c r="B358" t="s">
        <v>199</v>
      </c>
      <c r="E358" s="2" t="s">
        <v>431</v>
      </c>
      <c r="F358">
        <v>631564</v>
      </c>
    </row>
    <row r="359" spans="1:6" x14ac:dyDescent="0.25">
      <c r="A359">
        <v>28301</v>
      </c>
      <c r="B359" t="s">
        <v>200</v>
      </c>
      <c r="E359" s="2" t="s">
        <v>434</v>
      </c>
      <c r="F359">
        <v>87949</v>
      </c>
    </row>
    <row r="360" spans="1:6" x14ac:dyDescent="0.25">
      <c r="A360">
        <v>0</v>
      </c>
      <c r="B360" t="s">
        <v>200</v>
      </c>
      <c r="E360" s="2" t="s">
        <v>439</v>
      </c>
      <c r="F360">
        <v>146114</v>
      </c>
    </row>
    <row r="361" spans="1:6" x14ac:dyDescent="0.25">
      <c r="A361">
        <v>108748</v>
      </c>
      <c r="B361" t="s">
        <v>200</v>
      </c>
      <c r="E361" s="2" t="s">
        <v>443</v>
      </c>
      <c r="F361">
        <v>5454.8769940000002</v>
      </c>
    </row>
    <row r="362" spans="1:6" x14ac:dyDescent="0.25">
      <c r="A362">
        <v>2950</v>
      </c>
      <c r="B362" t="s">
        <v>201</v>
      </c>
      <c r="E362" s="2" t="s">
        <v>451</v>
      </c>
      <c r="F362">
        <v>0</v>
      </c>
    </row>
    <row r="363" spans="1:6" x14ac:dyDescent="0.25">
      <c r="A363">
        <v>16118</v>
      </c>
      <c r="B363" t="s">
        <v>201</v>
      </c>
      <c r="E363" s="2" t="s">
        <v>449</v>
      </c>
      <c r="F363">
        <v>682.4</v>
      </c>
    </row>
    <row r="364" spans="1:6" x14ac:dyDescent="0.25">
      <c r="A364">
        <v>0</v>
      </c>
      <c r="B364" t="s">
        <v>201</v>
      </c>
      <c r="E364" s="2" t="s">
        <v>452</v>
      </c>
      <c r="F364">
        <v>18805</v>
      </c>
    </row>
    <row r="365" spans="1:6" x14ac:dyDescent="0.25">
      <c r="A365">
        <v>5046</v>
      </c>
      <c r="B365" t="s">
        <v>202</v>
      </c>
      <c r="E365" s="2" t="s">
        <v>444</v>
      </c>
      <c r="F365">
        <v>365.59480100000002</v>
      </c>
    </row>
    <row r="366" spans="1:6" x14ac:dyDescent="0.25">
      <c r="A366">
        <v>0</v>
      </c>
      <c r="B366" t="s">
        <v>202</v>
      </c>
      <c r="E366" s="2" t="s">
        <v>424</v>
      </c>
      <c r="F366">
        <v>34524</v>
      </c>
    </row>
    <row r="367" spans="1:6" x14ac:dyDescent="0.25">
      <c r="A367">
        <v>454</v>
      </c>
      <c r="B367" t="s">
        <v>202</v>
      </c>
      <c r="E367" s="2" t="s">
        <v>445</v>
      </c>
      <c r="F367">
        <v>16905.890583</v>
      </c>
    </row>
    <row r="368" spans="1:6" x14ac:dyDescent="0.25">
      <c r="A368">
        <v>631049</v>
      </c>
      <c r="B368" t="s">
        <v>203</v>
      </c>
      <c r="E368" s="2" t="s">
        <v>440</v>
      </c>
      <c r="F368">
        <v>24293</v>
      </c>
    </row>
    <row r="369" spans="1:6" x14ac:dyDescent="0.25">
      <c r="A369">
        <v>55202</v>
      </c>
      <c r="B369" t="s">
        <v>203</v>
      </c>
      <c r="E369" s="2" t="s">
        <v>446</v>
      </c>
      <c r="F369">
        <v>4107.1490629999998</v>
      </c>
    </row>
    <row r="370" spans="1:6" x14ac:dyDescent="0.25">
      <c r="A370">
        <v>255333.32</v>
      </c>
      <c r="B370" t="s">
        <v>203</v>
      </c>
      <c r="E370" s="2" t="s">
        <v>447</v>
      </c>
      <c r="F370">
        <v>1646.709112</v>
      </c>
    </row>
    <row r="371" spans="1:6" x14ac:dyDescent="0.25">
      <c r="A371">
        <v>41790</v>
      </c>
      <c r="B371" t="s">
        <v>204</v>
      </c>
      <c r="E371" s="2" t="s">
        <v>425</v>
      </c>
      <c r="F371">
        <v>346551</v>
      </c>
    </row>
    <row r="372" spans="1:6" x14ac:dyDescent="0.25">
      <c r="A372">
        <v>53891</v>
      </c>
      <c r="B372" t="s">
        <v>204</v>
      </c>
      <c r="E372" s="2" t="s">
        <v>426</v>
      </c>
      <c r="F372">
        <v>92277</v>
      </c>
    </row>
    <row r="373" spans="1:6" x14ac:dyDescent="0.25">
      <c r="A373">
        <v>9671</v>
      </c>
      <c r="B373" t="s">
        <v>204</v>
      </c>
      <c r="E373" s="2" t="s">
        <v>453</v>
      </c>
      <c r="F373">
        <v>7880</v>
      </c>
    </row>
    <row r="374" spans="1:6" x14ac:dyDescent="0.25">
      <c r="A374">
        <v>31971</v>
      </c>
      <c r="B374" t="s">
        <v>205</v>
      </c>
      <c r="E374" s="2" t="s">
        <v>435</v>
      </c>
      <c r="F374">
        <v>227405.6</v>
      </c>
    </row>
    <row r="375" spans="1:6" x14ac:dyDescent="0.25">
      <c r="A375">
        <v>0</v>
      </c>
      <c r="B375" t="s">
        <v>205</v>
      </c>
      <c r="E375" s="2" t="s">
        <v>462</v>
      </c>
      <c r="F375">
        <v>0</v>
      </c>
    </row>
    <row r="376" spans="1:6" x14ac:dyDescent="0.25">
      <c r="A376">
        <v>0</v>
      </c>
      <c r="B376" t="s">
        <v>205</v>
      </c>
      <c r="E376" s="2" t="s">
        <v>454</v>
      </c>
      <c r="F376">
        <v>439204</v>
      </c>
    </row>
    <row r="377" spans="1:6" x14ac:dyDescent="0.25">
      <c r="A377">
        <v>43673</v>
      </c>
      <c r="B377" t="s">
        <v>206</v>
      </c>
      <c r="E377" s="2" t="s">
        <v>455</v>
      </c>
      <c r="F377">
        <v>797410</v>
      </c>
    </row>
    <row r="378" spans="1:6" x14ac:dyDescent="0.25">
      <c r="A378">
        <v>12</v>
      </c>
      <c r="B378" t="s">
        <v>206</v>
      </c>
      <c r="E378" s="2" t="s">
        <v>469</v>
      </c>
      <c r="F378">
        <v>513054</v>
      </c>
    </row>
    <row r="379" spans="1:6" x14ac:dyDescent="0.25">
      <c r="A379">
        <v>340432</v>
      </c>
      <c r="B379" t="s">
        <v>206</v>
      </c>
      <c r="E379" s="2" t="s">
        <v>481</v>
      </c>
      <c r="F379">
        <v>0</v>
      </c>
    </row>
    <row r="380" spans="1:6" x14ac:dyDescent="0.25">
      <c r="A380">
        <v>52149</v>
      </c>
      <c r="B380" t="s">
        <v>207</v>
      </c>
      <c r="E380" s="2" t="s">
        <v>456</v>
      </c>
      <c r="F380">
        <v>2624038</v>
      </c>
    </row>
    <row r="381" spans="1:6" x14ac:dyDescent="0.25">
      <c r="A381">
        <v>0</v>
      </c>
      <c r="B381" t="s">
        <v>207</v>
      </c>
      <c r="E381" s="2" t="s">
        <v>460</v>
      </c>
      <c r="F381">
        <v>218376</v>
      </c>
    </row>
    <row r="382" spans="1:6" x14ac:dyDescent="0.25">
      <c r="A382">
        <v>35505</v>
      </c>
      <c r="B382" t="s">
        <v>207</v>
      </c>
      <c r="E382" s="2" t="s">
        <v>463</v>
      </c>
      <c r="F382">
        <v>550045</v>
      </c>
    </row>
    <row r="383" spans="1:6" x14ac:dyDescent="0.25">
      <c r="A383">
        <v>72682</v>
      </c>
      <c r="B383" t="s">
        <v>208</v>
      </c>
      <c r="E383" s="2" t="s">
        <v>465</v>
      </c>
      <c r="F383">
        <v>37663.300000000003</v>
      </c>
    </row>
    <row r="384" spans="1:6" x14ac:dyDescent="0.25">
      <c r="A384">
        <v>59782</v>
      </c>
      <c r="B384" t="s">
        <v>208</v>
      </c>
      <c r="E384" s="2" t="s">
        <v>466</v>
      </c>
      <c r="F384">
        <v>426821.7</v>
      </c>
    </row>
    <row r="385" spans="1:6" x14ac:dyDescent="0.25">
      <c r="A385">
        <v>30459.599999999999</v>
      </c>
      <c r="B385" t="s">
        <v>208</v>
      </c>
      <c r="E385" s="2" t="s">
        <v>474</v>
      </c>
      <c r="F385">
        <v>8901.1704600000012</v>
      </c>
    </row>
    <row r="386" spans="1:6" x14ac:dyDescent="0.25">
      <c r="A386">
        <v>130996</v>
      </c>
      <c r="B386" t="s">
        <v>209</v>
      </c>
      <c r="E386" s="2" t="s">
        <v>475</v>
      </c>
      <c r="F386">
        <v>18711.279133</v>
      </c>
    </row>
    <row r="387" spans="1:6" x14ac:dyDescent="0.25">
      <c r="A387">
        <v>9</v>
      </c>
      <c r="B387" t="s">
        <v>209</v>
      </c>
      <c r="E387" s="2" t="s">
        <v>470</v>
      </c>
      <c r="F387">
        <v>2569</v>
      </c>
    </row>
    <row r="388" spans="1:6" x14ac:dyDescent="0.25">
      <c r="A388">
        <v>61298.92</v>
      </c>
      <c r="B388" t="s">
        <v>209</v>
      </c>
      <c r="E388" s="2" t="s">
        <v>471</v>
      </c>
      <c r="F388">
        <v>120541</v>
      </c>
    </row>
    <row r="389" spans="1:6" x14ac:dyDescent="0.25">
      <c r="A389">
        <v>0</v>
      </c>
      <c r="B389" t="s">
        <v>210</v>
      </c>
      <c r="E389" s="2" t="s">
        <v>483</v>
      </c>
      <c r="F389">
        <v>1504</v>
      </c>
    </row>
    <row r="390" spans="1:6" x14ac:dyDescent="0.25">
      <c r="A390">
        <v>0</v>
      </c>
      <c r="B390" t="s">
        <v>210</v>
      </c>
      <c r="E390" s="2" t="s">
        <v>461</v>
      </c>
      <c r="F390">
        <v>0</v>
      </c>
    </row>
    <row r="391" spans="1:6" x14ac:dyDescent="0.25">
      <c r="A391">
        <v>0</v>
      </c>
      <c r="B391" t="s">
        <v>210</v>
      </c>
      <c r="E391" s="2" t="s">
        <v>464</v>
      </c>
      <c r="F391">
        <v>416388</v>
      </c>
    </row>
    <row r="392" spans="1:6" x14ac:dyDescent="0.25">
      <c r="A392">
        <v>34702</v>
      </c>
      <c r="B392" t="s">
        <v>211</v>
      </c>
      <c r="E392" s="2" t="s">
        <v>467</v>
      </c>
      <c r="F392">
        <v>235434</v>
      </c>
    </row>
    <row r="393" spans="1:6" x14ac:dyDescent="0.25">
      <c r="A393">
        <v>0</v>
      </c>
      <c r="B393" t="s">
        <v>211</v>
      </c>
      <c r="E393" s="2" t="s">
        <v>472</v>
      </c>
      <c r="F393">
        <v>38812</v>
      </c>
    </row>
    <row r="394" spans="1:6" x14ac:dyDescent="0.25">
      <c r="A394">
        <v>30751</v>
      </c>
      <c r="B394" t="s">
        <v>211</v>
      </c>
      <c r="E394" s="2" t="s">
        <v>476</v>
      </c>
      <c r="F394">
        <v>5777.5301070000005</v>
      </c>
    </row>
    <row r="395" spans="1:6" x14ac:dyDescent="0.25">
      <c r="A395">
        <v>367602</v>
      </c>
      <c r="B395" t="s">
        <v>212</v>
      </c>
      <c r="E395" s="2" t="s">
        <v>484</v>
      </c>
      <c r="F395">
        <v>0</v>
      </c>
    </row>
    <row r="396" spans="1:6" x14ac:dyDescent="0.25">
      <c r="A396">
        <v>0</v>
      </c>
      <c r="B396" t="s">
        <v>212</v>
      </c>
      <c r="E396" s="2" t="s">
        <v>482</v>
      </c>
      <c r="F396">
        <v>0</v>
      </c>
    </row>
    <row r="397" spans="1:6" x14ac:dyDescent="0.25">
      <c r="A397">
        <v>177554</v>
      </c>
      <c r="B397" t="s">
        <v>212</v>
      </c>
      <c r="E397" s="2" t="s">
        <v>485</v>
      </c>
      <c r="F397">
        <v>25085</v>
      </c>
    </row>
    <row r="398" spans="1:6" x14ac:dyDescent="0.25">
      <c r="A398">
        <v>0</v>
      </c>
      <c r="B398" t="s">
        <v>213</v>
      </c>
      <c r="E398" s="2" t="s">
        <v>477</v>
      </c>
      <c r="F398">
        <v>0</v>
      </c>
    </row>
    <row r="399" spans="1:6" x14ac:dyDescent="0.25">
      <c r="A399">
        <v>0</v>
      </c>
      <c r="B399" t="s">
        <v>213</v>
      </c>
      <c r="E399" s="2" t="s">
        <v>457</v>
      </c>
      <c r="F399">
        <v>35983</v>
      </c>
    </row>
    <row r="400" spans="1:6" x14ac:dyDescent="0.25">
      <c r="A400">
        <v>981</v>
      </c>
      <c r="B400" t="s">
        <v>213</v>
      </c>
      <c r="E400" s="2" t="s">
        <v>478</v>
      </c>
      <c r="F400">
        <v>13850.094842</v>
      </c>
    </row>
    <row r="401" spans="1:6" x14ac:dyDescent="0.25">
      <c r="A401">
        <v>0</v>
      </c>
      <c r="B401" t="s">
        <v>214</v>
      </c>
      <c r="E401" s="2" t="s">
        <v>473</v>
      </c>
      <c r="F401">
        <v>173752</v>
      </c>
    </row>
    <row r="402" spans="1:6" x14ac:dyDescent="0.25">
      <c r="A402">
        <v>0</v>
      </c>
      <c r="B402" t="s">
        <v>214</v>
      </c>
      <c r="E402" s="2" t="s">
        <v>479</v>
      </c>
      <c r="F402">
        <v>3661.121173</v>
      </c>
    </row>
    <row r="403" spans="1:6" x14ac:dyDescent="0.25">
      <c r="A403">
        <v>0</v>
      </c>
      <c r="B403" t="s">
        <v>214</v>
      </c>
      <c r="E403" s="2" t="s">
        <v>480</v>
      </c>
      <c r="F403">
        <v>1379.385403</v>
      </c>
    </row>
    <row r="404" spans="1:6" x14ac:dyDescent="0.25">
      <c r="A404">
        <v>0</v>
      </c>
      <c r="B404" t="s">
        <v>215</v>
      </c>
      <c r="E404" s="2" t="s">
        <v>458</v>
      </c>
      <c r="F404">
        <v>552144</v>
      </c>
    </row>
    <row r="405" spans="1:6" x14ac:dyDescent="0.25">
      <c r="A405">
        <v>0</v>
      </c>
      <c r="B405" t="s">
        <v>215</v>
      </c>
      <c r="E405" s="2" t="s">
        <v>459</v>
      </c>
      <c r="F405">
        <v>1058430</v>
      </c>
    </row>
    <row r="406" spans="1:6" x14ac:dyDescent="0.25">
      <c r="A406">
        <v>0</v>
      </c>
      <c r="B406" t="s">
        <v>215</v>
      </c>
      <c r="E406" s="2" t="s">
        <v>486</v>
      </c>
      <c r="F406">
        <v>15581</v>
      </c>
    </row>
    <row r="407" spans="1:6" x14ac:dyDescent="0.25">
      <c r="A407">
        <v>0</v>
      </c>
      <c r="B407" t="s">
        <v>216</v>
      </c>
      <c r="E407" s="2" t="s">
        <v>468</v>
      </c>
      <c r="F407">
        <v>187632</v>
      </c>
    </row>
    <row r="408" spans="1:6" x14ac:dyDescent="0.25">
      <c r="A408">
        <v>0</v>
      </c>
      <c r="B408" t="s">
        <v>216</v>
      </c>
      <c r="E408" s="2" t="s">
        <v>495</v>
      </c>
      <c r="F408">
        <v>24692</v>
      </c>
    </row>
    <row r="409" spans="1:6" x14ac:dyDescent="0.25">
      <c r="A409">
        <v>0</v>
      </c>
      <c r="B409" t="s">
        <v>216</v>
      </c>
      <c r="E409" s="2" t="s">
        <v>487</v>
      </c>
      <c r="F409">
        <v>978257</v>
      </c>
    </row>
    <row r="410" spans="1:6" x14ac:dyDescent="0.25">
      <c r="A410">
        <v>0</v>
      </c>
      <c r="B410" t="s">
        <v>217</v>
      </c>
      <c r="E410" s="2" t="s">
        <v>488</v>
      </c>
      <c r="F410">
        <v>804650</v>
      </c>
    </row>
    <row r="411" spans="1:6" x14ac:dyDescent="0.25">
      <c r="A411">
        <v>0</v>
      </c>
      <c r="B411" t="s">
        <v>217</v>
      </c>
      <c r="E411" s="2" t="s">
        <v>502</v>
      </c>
      <c r="F411">
        <v>553108</v>
      </c>
    </row>
    <row r="412" spans="1:6" x14ac:dyDescent="0.25">
      <c r="A412">
        <v>0</v>
      </c>
      <c r="B412" t="s">
        <v>217</v>
      </c>
      <c r="E412" s="2" t="s">
        <v>514</v>
      </c>
      <c r="F412">
        <v>250</v>
      </c>
    </row>
    <row r="413" spans="1:6" x14ac:dyDescent="0.25">
      <c r="A413">
        <v>0</v>
      </c>
      <c r="B413" t="s">
        <v>218</v>
      </c>
      <c r="E413" s="2" t="s">
        <v>489</v>
      </c>
      <c r="F413">
        <v>2710460</v>
      </c>
    </row>
    <row r="414" spans="1:6" x14ac:dyDescent="0.25">
      <c r="A414">
        <v>0</v>
      </c>
      <c r="B414" t="s">
        <v>218</v>
      </c>
      <c r="E414" s="2" t="s">
        <v>493</v>
      </c>
      <c r="F414">
        <v>175668</v>
      </c>
    </row>
    <row r="415" spans="1:6" x14ac:dyDescent="0.25">
      <c r="A415">
        <v>0</v>
      </c>
      <c r="B415" t="s">
        <v>218</v>
      </c>
      <c r="E415" s="2" t="s">
        <v>496</v>
      </c>
      <c r="F415">
        <v>754538</v>
      </c>
    </row>
    <row r="416" spans="1:6" x14ac:dyDescent="0.25">
      <c r="A416">
        <v>0</v>
      </c>
      <c r="B416" t="s">
        <v>219</v>
      </c>
      <c r="E416" s="2" t="s">
        <v>498</v>
      </c>
      <c r="F416">
        <v>58524.320000000007</v>
      </c>
    </row>
    <row r="417" spans="1:6" x14ac:dyDescent="0.25">
      <c r="A417">
        <v>0</v>
      </c>
      <c r="B417" t="s">
        <v>219</v>
      </c>
      <c r="E417" s="2" t="s">
        <v>499</v>
      </c>
      <c r="F417">
        <v>466551.68</v>
      </c>
    </row>
    <row r="418" spans="1:6" x14ac:dyDescent="0.25">
      <c r="A418">
        <v>0</v>
      </c>
      <c r="B418" t="s">
        <v>219</v>
      </c>
      <c r="E418" s="2" t="s">
        <v>507</v>
      </c>
      <c r="F418">
        <v>14661.90141</v>
      </c>
    </row>
    <row r="419" spans="1:6" x14ac:dyDescent="0.25">
      <c r="A419">
        <v>0</v>
      </c>
      <c r="B419" t="s">
        <v>220</v>
      </c>
      <c r="E419" s="2" t="s">
        <v>508</v>
      </c>
      <c r="F419">
        <v>20267.092724000002</v>
      </c>
    </row>
    <row r="420" spans="1:6" x14ac:dyDescent="0.25">
      <c r="A420">
        <v>0</v>
      </c>
      <c r="B420" t="s">
        <v>220</v>
      </c>
      <c r="E420" s="2" t="s">
        <v>503</v>
      </c>
      <c r="F420">
        <v>0</v>
      </c>
    </row>
    <row r="421" spans="1:6" x14ac:dyDescent="0.25">
      <c r="A421">
        <v>0</v>
      </c>
      <c r="B421" t="s">
        <v>220</v>
      </c>
      <c r="E421" s="2" t="s">
        <v>504</v>
      </c>
      <c r="F421">
        <v>58171</v>
      </c>
    </row>
    <row r="422" spans="1:6" x14ac:dyDescent="0.25">
      <c r="A422">
        <v>0</v>
      </c>
      <c r="B422" t="s">
        <v>221</v>
      </c>
      <c r="E422" s="2" t="s">
        <v>516</v>
      </c>
      <c r="F422">
        <v>7420</v>
      </c>
    </row>
    <row r="423" spans="1:6" x14ac:dyDescent="0.25">
      <c r="A423">
        <v>0</v>
      </c>
      <c r="B423" t="s">
        <v>221</v>
      </c>
      <c r="E423" s="2" t="s">
        <v>494</v>
      </c>
      <c r="F423">
        <v>4600</v>
      </c>
    </row>
    <row r="424" spans="1:6" x14ac:dyDescent="0.25">
      <c r="A424">
        <v>500</v>
      </c>
      <c r="B424" t="s">
        <v>221</v>
      </c>
      <c r="E424" s="2" t="s">
        <v>497</v>
      </c>
      <c r="F424">
        <v>206587</v>
      </c>
    </row>
    <row r="425" spans="1:6" x14ac:dyDescent="0.25">
      <c r="A425">
        <v>0</v>
      </c>
      <c r="B425" t="s">
        <v>222</v>
      </c>
      <c r="E425" s="2" t="s">
        <v>500</v>
      </c>
      <c r="F425">
        <v>159046</v>
      </c>
    </row>
    <row r="426" spans="1:6" x14ac:dyDescent="0.25">
      <c r="A426">
        <v>0</v>
      </c>
      <c r="B426" t="s">
        <v>222</v>
      </c>
      <c r="E426" s="2" t="s">
        <v>505</v>
      </c>
      <c r="F426">
        <v>125031</v>
      </c>
    </row>
    <row r="427" spans="1:6" x14ac:dyDescent="0.25">
      <c r="A427">
        <v>678.4</v>
      </c>
      <c r="B427" t="s">
        <v>222</v>
      </c>
      <c r="E427" s="2" t="s">
        <v>509</v>
      </c>
      <c r="F427">
        <v>9239.7226169999994</v>
      </c>
    </row>
    <row r="428" spans="1:6" x14ac:dyDescent="0.25">
      <c r="A428">
        <v>9105</v>
      </c>
      <c r="B428" t="s">
        <v>223</v>
      </c>
      <c r="E428" s="2" t="s">
        <v>517</v>
      </c>
      <c r="F428">
        <v>0</v>
      </c>
    </row>
    <row r="429" spans="1:6" x14ac:dyDescent="0.25">
      <c r="A429">
        <v>3</v>
      </c>
      <c r="B429" t="s">
        <v>223</v>
      </c>
      <c r="E429" s="2" t="s">
        <v>515</v>
      </c>
      <c r="F429">
        <v>250</v>
      </c>
    </row>
    <row r="430" spans="1:6" x14ac:dyDescent="0.25">
      <c r="A430">
        <v>962</v>
      </c>
      <c r="B430" t="s">
        <v>223</v>
      </c>
      <c r="E430" s="2" t="s">
        <v>518</v>
      </c>
      <c r="F430">
        <v>17093</v>
      </c>
    </row>
    <row r="431" spans="1:6" x14ac:dyDescent="0.25">
      <c r="A431">
        <v>0</v>
      </c>
      <c r="B431" t="s">
        <v>224</v>
      </c>
      <c r="E431" s="2" t="s">
        <v>510</v>
      </c>
      <c r="F431">
        <v>2107.7752380000002</v>
      </c>
    </row>
    <row r="432" spans="1:6" x14ac:dyDescent="0.25">
      <c r="A432">
        <v>0</v>
      </c>
      <c r="B432" t="s">
        <v>224</v>
      </c>
      <c r="E432" s="2" t="s">
        <v>490</v>
      </c>
      <c r="F432">
        <v>30319</v>
      </c>
    </row>
    <row r="433" spans="1:6" x14ac:dyDescent="0.25">
      <c r="A433">
        <v>0</v>
      </c>
      <c r="B433" t="s">
        <v>224</v>
      </c>
      <c r="E433" s="2" t="s">
        <v>511</v>
      </c>
      <c r="F433">
        <v>15563.139663</v>
      </c>
    </row>
    <row r="434" spans="1:6" x14ac:dyDescent="0.25">
      <c r="A434">
        <v>11546</v>
      </c>
      <c r="B434" t="s">
        <v>225</v>
      </c>
      <c r="E434" s="2" t="s">
        <v>506</v>
      </c>
      <c r="F434">
        <v>29099</v>
      </c>
    </row>
    <row r="435" spans="1:6" x14ac:dyDescent="0.25">
      <c r="A435">
        <v>119</v>
      </c>
      <c r="B435" t="s">
        <v>225</v>
      </c>
      <c r="E435" s="2" t="s">
        <v>512</v>
      </c>
      <c r="F435">
        <v>4170.0611369999997</v>
      </c>
    </row>
    <row r="436" spans="1:6" x14ac:dyDescent="0.25">
      <c r="A436">
        <v>481</v>
      </c>
      <c r="B436" t="s">
        <v>225</v>
      </c>
      <c r="E436" s="2" t="s">
        <v>513</v>
      </c>
      <c r="F436">
        <v>2578.4962889999997</v>
      </c>
    </row>
    <row r="437" spans="1:6" x14ac:dyDescent="0.25">
      <c r="A437">
        <v>11933</v>
      </c>
      <c r="B437" t="s">
        <v>226</v>
      </c>
      <c r="E437" s="2" t="s">
        <v>491</v>
      </c>
      <c r="F437">
        <v>491306</v>
      </c>
    </row>
    <row r="438" spans="1:6" x14ac:dyDescent="0.25">
      <c r="A438">
        <v>620</v>
      </c>
      <c r="B438" t="s">
        <v>226</v>
      </c>
      <c r="E438" s="2" t="s">
        <v>492</v>
      </c>
      <c r="F438">
        <v>1300376</v>
      </c>
    </row>
    <row r="439" spans="1:6" x14ac:dyDescent="0.25">
      <c r="A439">
        <v>981</v>
      </c>
      <c r="B439" t="s">
        <v>226</v>
      </c>
      <c r="E439" s="2" t="s">
        <v>519</v>
      </c>
      <c r="F439">
        <v>5527</v>
      </c>
    </row>
    <row r="440" spans="1:6" x14ac:dyDescent="0.25">
      <c r="A440">
        <v>6007</v>
      </c>
      <c r="B440" t="s">
        <v>227</v>
      </c>
      <c r="E440" s="2" t="s">
        <v>501</v>
      </c>
      <c r="F440">
        <v>193094</v>
      </c>
    </row>
    <row r="441" spans="1:6" x14ac:dyDescent="0.25">
      <c r="A441">
        <v>214077</v>
      </c>
      <c r="B441" t="s">
        <v>227</v>
      </c>
      <c r="E441" s="2" t="s">
        <v>528</v>
      </c>
      <c r="F441">
        <v>27629</v>
      </c>
    </row>
    <row r="442" spans="1:6" x14ac:dyDescent="0.25">
      <c r="A442">
        <v>3394</v>
      </c>
      <c r="B442" t="s">
        <v>227</v>
      </c>
      <c r="E442" s="2" t="s">
        <v>520</v>
      </c>
      <c r="F442">
        <v>510291</v>
      </c>
    </row>
    <row r="443" spans="1:6" x14ac:dyDescent="0.25">
      <c r="A443">
        <v>5408</v>
      </c>
      <c r="B443" t="s">
        <v>228</v>
      </c>
      <c r="E443" s="2" t="s">
        <v>521</v>
      </c>
      <c r="F443">
        <v>1293321</v>
      </c>
    </row>
    <row r="444" spans="1:6" x14ac:dyDescent="0.25">
      <c r="A444">
        <v>489649</v>
      </c>
      <c r="B444" t="s">
        <v>228</v>
      </c>
      <c r="E444" s="2" t="s">
        <v>535</v>
      </c>
      <c r="F444">
        <v>402325</v>
      </c>
    </row>
    <row r="445" spans="1:6" x14ac:dyDescent="0.25">
      <c r="A445">
        <v>2216</v>
      </c>
      <c r="B445" t="s">
        <v>228</v>
      </c>
      <c r="E445" s="2" t="s">
        <v>547</v>
      </c>
      <c r="F445">
        <v>0</v>
      </c>
    </row>
    <row r="446" spans="1:6" x14ac:dyDescent="0.25">
      <c r="A446">
        <v>6414</v>
      </c>
      <c r="B446" t="s">
        <v>229</v>
      </c>
      <c r="E446" s="2" t="s">
        <v>522</v>
      </c>
      <c r="F446">
        <v>3182354</v>
      </c>
    </row>
    <row r="447" spans="1:6" x14ac:dyDescent="0.25">
      <c r="A447">
        <v>1996940</v>
      </c>
      <c r="B447" t="s">
        <v>229</v>
      </c>
      <c r="E447" s="2" t="s">
        <v>526</v>
      </c>
      <c r="F447">
        <v>296804</v>
      </c>
    </row>
    <row r="448" spans="1:6" x14ac:dyDescent="0.25">
      <c r="A448">
        <v>171552</v>
      </c>
      <c r="B448" t="s">
        <v>229</v>
      </c>
      <c r="E448" s="2" t="s">
        <v>529</v>
      </c>
      <c r="F448">
        <v>721441</v>
      </c>
    </row>
    <row r="449" spans="1:6" x14ac:dyDescent="0.25">
      <c r="A449">
        <v>0</v>
      </c>
      <c r="B449" t="s">
        <v>230</v>
      </c>
      <c r="E449" s="2" t="s">
        <v>531</v>
      </c>
      <c r="F449">
        <v>76613.279999999999</v>
      </c>
    </row>
    <row r="450" spans="1:6" x14ac:dyDescent="0.25">
      <c r="A450">
        <v>32000</v>
      </c>
      <c r="B450" t="s">
        <v>230</v>
      </c>
      <c r="E450" s="2" t="s">
        <v>532</v>
      </c>
      <c r="F450">
        <v>698228.52</v>
      </c>
    </row>
    <row r="451" spans="1:6" x14ac:dyDescent="0.25">
      <c r="A451">
        <v>234</v>
      </c>
      <c r="B451" t="s">
        <v>230</v>
      </c>
      <c r="E451" s="2" t="s">
        <v>540</v>
      </c>
      <c r="F451">
        <v>13248.726576000001</v>
      </c>
    </row>
    <row r="452" spans="1:6" x14ac:dyDescent="0.25">
      <c r="A452">
        <v>0</v>
      </c>
      <c r="B452" t="s">
        <v>231</v>
      </c>
      <c r="E452" s="2" t="s">
        <v>541</v>
      </c>
      <c r="F452">
        <v>21942.008701999999</v>
      </c>
    </row>
    <row r="453" spans="1:6" x14ac:dyDescent="0.25">
      <c r="A453">
        <v>167101</v>
      </c>
      <c r="B453" t="s">
        <v>231</v>
      </c>
      <c r="E453" s="2" t="s">
        <v>536</v>
      </c>
      <c r="F453">
        <v>0</v>
      </c>
    </row>
    <row r="454" spans="1:6" x14ac:dyDescent="0.25">
      <c r="A454">
        <v>0</v>
      </c>
      <c r="B454" t="s">
        <v>231</v>
      </c>
      <c r="E454" s="2" t="s">
        <v>537</v>
      </c>
      <c r="F454">
        <v>23725</v>
      </c>
    </row>
    <row r="455" spans="1:6" x14ac:dyDescent="0.25">
      <c r="A455">
        <v>37674</v>
      </c>
      <c r="B455" t="s">
        <v>232</v>
      </c>
      <c r="E455" s="2" t="s">
        <v>549</v>
      </c>
      <c r="F455">
        <v>7706</v>
      </c>
    </row>
    <row r="456" spans="1:6" x14ac:dyDescent="0.25">
      <c r="A456">
        <v>1060615</v>
      </c>
      <c r="B456" t="s">
        <v>232</v>
      </c>
      <c r="E456" s="2" t="s">
        <v>527</v>
      </c>
      <c r="F456">
        <v>0</v>
      </c>
    </row>
    <row r="457" spans="1:6" x14ac:dyDescent="0.25">
      <c r="A457">
        <v>546</v>
      </c>
      <c r="B457" t="s">
        <v>232</v>
      </c>
      <c r="E457" s="2" t="s">
        <v>530</v>
      </c>
      <c r="F457">
        <v>203069</v>
      </c>
    </row>
    <row r="458" spans="1:6" x14ac:dyDescent="0.25">
      <c r="A458">
        <v>63532</v>
      </c>
      <c r="B458" t="s">
        <v>233</v>
      </c>
      <c r="E458" s="2" t="s">
        <v>533</v>
      </c>
      <c r="F458">
        <v>148198</v>
      </c>
    </row>
    <row r="459" spans="1:6" x14ac:dyDescent="0.25">
      <c r="A459">
        <v>0</v>
      </c>
      <c r="B459" t="s">
        <v>233</v>
      </c>
      <c r="E459" s="2" t="s">
        <v>538</v>
      </c>
      <c r="F459">
        <v>132248</v>
      </c>
    </row>
    <row r="460" spans="1:6" x14ac:dyDescent="0.25">
      <c r="A460">
        <v>113422</v>
      </c>
      <c r="B460" t="s">
        <v>233</v>
      </c>
      <c r="E460" s="2" t="s">
        <v>542</v>
      </c>
      <c r="F460">
        <v>7355.4733120000001</v>
      </c>
    </row>
    <row r="461" spans="1:6" x14ac:dyDescent="0.25">
      <c r="A461">
        <v>16029</v>
      </c>
      <c r="B461" t="s">
        <v>234</v>
      </c>
      <c r="E461" s="2" t="s">
        <v>550</v>
      </c>
      <c r="F461">
        <v>0</v>
      </c>
    </row>
    <row r="462" spans="1:6" x14ac:dyDescent="0.25">
      <c r="A462">
        <v>0</v>
      </c>
      <c r="B462" t="s">
        <v>234</v>
      </c>
      <c r="E462" s="2" t="s">
        <v>548</v>
      </c>
      <c r="F462">
        <v>32000</v>
      </c>
    </row>
    <row r="463" spans="1:6" x14ac:dyDescent="0.25">
      <c r="A463">
        <v>2518</v>
      </c>
      <c r="B463" t="s">
        <v>234</v>
      </c>
      <c r="E463" s="2" t="s">
        <v>551</v>
      </c>
      <c r="F463">
        <v>10263</v>
      </c>
    </row>
    <row r="464" spans="1:6" x14ac:dyDescent="0.25">
      <c r="A464">
        <v>20451</v>
      </c>
      <c r="B464" t="s">
        <v>235</v>
      </c>
      <c r="E464" s="2" t="s">
        <v>543</v>
      </c>
      <c r="F464">
        <v>10337.559461000001</v>
      </c>
    </row>
    <row r="465" spans="1:6" x14ac:dyDescent="0.25">
      <c r="A465">
        <v>2500</v>
      </c>
      <c r="B465" t="s">
        <v>235</v>
      </c>
      <c r="E465" s="2" t="s">
        <v>523</v>
      </c>
      <c r="F465">
        <v>32616</v>
      </c>
    </row>
    <row r="466" spans="1:6" x14ac:dyDescent="0.25">
      <c r="A466">
        <v>6530</v>
      </c>
      <c r="B466" t="s">
        <v>235</v>
      </c>
      <c r="E466" s="2" t="s">
        <v>544</v>
      </c>
      <c r="F466">
        <v>24868.352486000003</v>
      </c>
    </row>
    <row r="467" spans="1:6" x14ac:dyDescent="0.25">
      <c r="A467">
        <v>712191</v>
      </c>
      <c r="B467" t="s">
        <v>236</v>
      </c>
      <c r="E467" s="2" t="s">
        <v>539</v>
      </c>
      <c r="F467">
        <v>140854</v>
      </c>
    </row>
    <row r="468" spans="1:6" x14ac:dyDescent="0.25">
      <c r="A468">
        <v>55431</v>
      </c>
      <c r="B468" t="s">
        <v>236</v>
      </c>
      <c r="E468" s="2" t="s">
        <v>545</v>
      </c>
      <c r="F468">
        <v>7051.8165630000003</v>
      </c>
    </row>
    <row r="469" spans="1:6" x14ac:dyDescent="0.25">
      <c r="A469">
        <v>152270.32</v>
      </c>
      <c r="B469" t="s">
        <v>236</v>
      </c>
      <c r="E469" s="2" t="s">
        <v>546</v>
      </c>
      <c r="F469">
        <v>2936.9050310000002</v>
      </c>
    </row>
    <row r="470" spans="1:6" x14ac:dyDescent="0.25">
      <c r="A470">
        <v>50235</v>
      </c>
      <c r="B470" t="s">
        <v>237</v>
      </c>
      <c r="E470" s="2" t="s">
        <v>524</v>
      </c>
      <c r="F470">
        <v>573506</v>
      </c>
    </row>
    <row r="471" spans="1:6" x14ac:dyDescent="0.25">
      <c r="A471">
        <v>8042</v>
      </c>
      <c r="B471" t="s">
        <v>237</v>
      </c>
      <c r="E471" s="2" t="s">
        <v>525</v>
      </c>
      <c r="F471">
        <v>946601</v>
      </c>
    </row>
    <row r="472" spans="1:6" x14ac:dyDescent="0.25">
      <c r="A472">
        <v>12882</v>
      </c>
      <c r="B472" t="s">
        <v>237</v>
      </c>
      <c r="E472" s="2" t="s">
        <v>552</v>
      </c>
      <c r="F472">
        <v>14589</v>
      </c>
    </row>
    <row r="473" spans="1:6" x14ac:dyDescent="0.25">
      <c r="A473">
        <v>22368</v>
      </c>
      <c r="B473" t="s">
        <v>238</v>
      </c>
      <c r="E473" s="2" t="s">
        <v>534</v>
      </c>
      <c r="F473">
        <v>202195</v>
      </c>
    </row>
    <row r="474" spans="1:6" x14ac:dyDescent="0.25">
      <c r="A474">
        <v>0</v>
      </c>
      <c r="B474" t="s">
        <v>238</v>
      </c>
      <c r="E474" s="2" t="s">
        <v>561</v>
      </c>
      <c r="F474">
        <v>46112</v>
      </c>
    </row>
    <row r="475" spans="1:6" x14ac:dyDescent="0.25">
      <c r="A475">
        <v>0</v>
      </c>
      <c r="B475" t="s">
        <v>238</v>
      </c>
      <c r="E475" s="2" t="s">
        <v>553</v>
      </c>
      <c r="F475">
        <v>939675</v>
      </c>
    </row>
    <row r="476" spans="1:6" x14ac:dyDescent="0.25">
      <c r="A476">
        <v>73275</v>
      </c>
      <c r="B476" t="s">
        <v>239</v>
      </c>
      <c r="E476" s="2" t="s">
        <v>554</v>
      </c>
      <c r="F476">
        <v>1024636</v>
      </c>
    </row>
    <row r="477" spans="1:6" x14ac:dyDescent="0.25">
      <c r="A477">
        <v>0</v>
      </c>
      <c r="B477" t="s">
        <v>239</v>
      </c>
      <c r="E477" s="2" t="s">
        <v>568</v>
      </c>
      <c r="F477">
        <v>304509</v>
      </c>
    </row>
    <row r="478" spans="1:6" x14ac:dyDescent="0.25">
      <c r="A478">
        <v>348527</v>
      </c>
      <c r="B478" t="s">
        <v>239</v>
      </c>
      <c r="E478" s="2" t="s">
        <v>580</v>
      </c>
      <c r="F478">
        <v>0</v>
      </c>
    </row>
    <row r="479" spans="1:6" x14ac:dyDescent="0.25">
      <c r="A479">
        <v>11451</v>
      </c>
      <c r="B479" t="s">
        <v>240</v>
      </c>
      <c r="E479" s="2" t="s">
        <v>555</v>
      </c>
      <c r="F479">
        <v>2673437</v>
      </c>
    </row>
    <row r="480" spans="1:6" x14ac:dyDescent="0.25">
      <c r="A480">
        <v>2763</v>
      </c>
      <c r="B480" t="s">
        <v>240</v>
      </c>
      <c r="E480" s="2" t="s">
        <v>559</v>
      </c>
      <c r="F480">
        <v>334640</v>
      </c>
    </row>
    <row r="481" spans="1:6" x14ac:dyDescent="0.25">
      <c r="A481">
        <v>12879</v>
      </c>
      <c r="B481" t="s">
        <v>240</v>
      </c>
      <c r="E481" s="2" t="s">
        <v>562</v>
      </c>
      <c r="F481">
        <v>750742</v>
      </c>
    </row>
    <row r="482" spans="1:6" x14ac:dyDescent="0.25">
      <c r="A482">
        <v>46037</v>
      </c>
      <c r="B482" t="s">
        <v>241</v>
      </c>
      <c r="E482" s="2" t="s">
        <v>564</v>
      </c>
      <c r="F482">
        <v>96774.453999999998</v>
      </c>
    </row>
    <row r="483" spans="1:6" x14ac:dyDescent="0.25">
      <c r="A483">
        <v>44652</v>
      </c>
      <c r="B483" t="s">
        <v>241</v>
      </c>
      <c r="E483" s="2" t="s">
        <v>565</v>
      </c>
      <c r="F483">
        <v>691777.73</v>
      </c>
    </row>
    <row r="484" spans="1:6" x14ac:dyDescent="0.25">
      <c r="A484">
        <v>16269.6</v>
      </c>
      <c r="B484" t="s">
        <v>241</v>
      </c>
      <c r="E484" s="2" t="s">
        <v>573</v>
      </c>
      <c r="F484">
        <v>13871.394490999999</v>
      </c>
    </row>
    <row r="485" spans="1:6" x14ac:dyDescent="0.25">
      <c r="A485">
        <v>183892</v>
      </c>
      <c r="B485" t="s">
        <v>242</v>
      </c>
      <c r="E485" s="2" t="s">
        <v>574</v>
      </c>
      <c r="F485">
        <v>21400.473305</v>
      </c>
    </row>
    <row r="486" spans="1:6" x14ac:dyDescent="0.25">
      <c r="A486">
        <v>0</v>
      </c>
      <c r="B486" t="s">
        <v>242</v>
      </c>
      <c r="E486" s="2" t="s">
        <v>569</v>
      </c>
      <c r="F486">
        <v>0</v>
      </c>
    </row>
    <row r="487" spans="1:6" x14ac:dyDescent="0.25">
      <c r="A487">
        <v>27589.919999999998</v>
      </c>
      <c r="B487" t="s">
        <v>242</v>
      </c>
      <c r="E487" s="2" t="s">
        <v>570</v>
      </c>
      <c r="F487">
        <v>20977</v>
      </c>
    </row>
    <row r="488" spans="1:6" x14ac:dyDescent="0.25">
      <c r="A488">
        <v>0</v>
      </c>
      <c r="B488" t="s">
        <v>243</v>
      </c>
      <c r="E488" s="2" t="s">
        <v>582</v>
      </c>
      <c r="F488">
        <v>6814</v>
      </c>
    </row>
    <row r="489" spans="1:6" x14ac:dyDescent="0.25">
      <c r="A489">
        <v>0</v>
      </c>
      <c r="B489" t="s">
        <v>243</v>
      </c>
      <c r="E489" s="2" t="s">
        <v>560</v>
      </c>
      <c r="F489">
        <v>0</v>
      </c>
    </row>
    <row r="490" spans="1:6" x14ac:dyDescent="0.25">
      <c r="A490">
        <v>0</v>
      </c>
      <c r="B490" t="s">
        <v>243</v>
      </c>
      <c r="E490" s="2" t="s">
        <v>563</v>
      </c>
      <c r="F490">
        <v>165900</v>
      </c>
    </row>
    <row r="491" spans="1:6" x14ac:dyDescent="0.25">
      <c r="A491">
        <v>27000</v>
      </c>
      <c r="B491" t="s">
        <v>244</v>
      </c>
      <c r="E491" s="2" t="s">
        <v>566</v>
      </c>
      <c r="F491">
        <v>413565</v>
      </c>
    </row>
    <row r="492" spans="1:6" x14ac:dyDescent="0.25">
      <c r="A492">
        <v>0</v>
      </c>
      <c r="B492" t="s">
        <v>244</v>
      </c>
      <c r="E492" s="2" t="s">
        <v>571</v>
      </c>
      <c r="F492">
        <v>254236</v>
      </c>
    </row>
    <row r="493" spans="1:6" x14ac:dyDescent="0.25">
      <c r="A493">
        <v>0</v>
      </c>
      <c r="B493" t="s">
        <v>244</v>
      </c>
      <c r="E493" s="2" t="s">
        <v>575</v>
      </c>
      <c r="F493">
        <v>10836.808789000001</v>
      </c>
    </row>
    <row r="494" spans="1:6" x14ac:dyDescent="0.25">
      <c r="A494">
        <v>402944</v>
      </c>
      <c r="B494" t="s">
        <v>245</v>
      </c>
      <c r="E494" s="2" t="s">
        <v>583</v>
      </c>
      <c r="F494">
        <v>0</v>
      </c>
    </row>
    <row r="495" spans="1:6" x14ac:dyDescent="0.25">
      <c r="A495">
        <v>0</v>
      </c>
      <c r="B495" t="s">
        <v>245</v>
      </c>
      <c r="E495" s="2" t="s">
        <v>581</v>
      </c>
      <c r="F495">
        <v>33184</v>
      </c>
    </row>
    <row r="496" spans="1:6" x14ac:dyDescent="0.25">
      <c r="A496">
        <v>187015</v>
      </c>
      <c r="B496" t="s">
        <v>245</v>
      </c>
      <c r="E496" s="2" t="s">
        <v>584</v>
      </c>
      <c r="F496">
        <v>23287</v>
      </c>
    </row>
    <row r="497" spans="1:6" x14ac:dyDescent="0.25">
      <c r="A497">
        <v>0</v>
      </c>
      <c r="B497" t="s">
        <v>246</v>
      </c>
      <c r="E497" s="2" t="s">
        <v>576</v>
      </c>
      <c r="F497">
        <v>11445.384110999999</v>
      </c>
    </row>
    <row r="498" spans="1:6" x14ac:dyDescent="0.25">
      <c r="A498">
        <v>0</v>
      </c>
      <c r="B498" t="s">
        <v>246</v>
      </c>
      <c r="E498" s="2" t="s">
        <v>556</v>
      </c>
      <c r="F498">
        <v>32641</v>
      </c>
    </row>
    <row r="499" spans="1:6" x14ac:dyDescent="0.25">
      <c r="A499">
        <v>8297</v>
      </c>
      <c r="B499" t="s">
        <v>246</v>
      </c>
      <c r="E499" s="2" t="s">
        <v>577</v>
      </c>
      <c r="F499">
        <v>20095.805747999999</v>
      </c>
    </row>
    <row r="500" spans="1:6" x14ac:dyDescent="0.25">
      <c r="A500">
        <v>0</v>
      </c>
      <c r="B500" t="s">
        <v>247</v>
      </c>
      <c r="E500" s="2" t="s">
        <v>572</v>
      </c>
      <c r="F500">
        <v>37824</v>
      </c>
    </row>
    <row r="501" spans="1:6" x14ac:dyDescent="0.25">
      <c r="A501">
        <v>0</v>
      </c>
      <c r="B501" t="s">
        <v>247</v>
      </c>
      <c r="E501" s="2" t="s">
        <v>578</v>
      </c>
      <c r="F501">
        <v>8376.4071920000006</v>
      </c>
    </row>
    <row r="502" spans="1:6" x14ac:dyDescent="0.25">
      <c r="A502">
        <v>0</v>
      </c>
      <c r="B502" t="s">
        <v>247</v>
      </c>
      <c r="E502" s="2" t="s">
        <v>579</v>
      </c>
      <c r="F502">
        <v>1657.7370940000001</v>
      </c>
    </row>
    <row r="503" spans="1:6" x14ac:dyDescent="0.25">
      <c r="A503">
        <v>0</v>
      </c>
      <c r="B503" t="s">
        <v>248</v>
      </c>
      <c r="E503" s="2" t="s">
        <v>557</v>
      </c>
      <c r="F503">
        <v>792341</v>
      </c>
    </row>
    <row r="504" spans="1:6" x14ac:dyDescent="0.25">
      <c r="A504">
        <v>0</v>
      </c>
      <c r="B504" t="s">
        <v>248</v>
      </c>
      <c r="E504" s="2" t="s">
        <v>558</v>
      </c>
      <c r="F504">
        <v>1119490</v>
      </c>
    </row>
    <row r="505" spans="1:6" x14ac:dyDescent="0.25">
      <c r="A505">
        <v>0</v>
      </c>
      <c r="B505" t="s">
        <v>248</v>
      </c>
      <c r="E505" s="2" t="s">
        <v>585</v>
      </c>
      <c r="F505">
        <v>12900</v>
      </c>
    </row>
    <row r="506" spans="1:6" x14ac:dyDescent="0.25">
      <c r="A506">
        <v>0</v>
      </c>
      <c r="B506" t="s">
        <v>249</v>
      </c>
      <c r="E506" s="2" t="s">
        <v>567</v>
      </c>
      <c r="F506">
        <v>289438</v>
      </c>
    </row>
    <row r="507" spans="1:6" x14ac:dyDescent="0.25">
      <c r="A507">
        <v>0</v>
      </c>
      <c r="B507" t="s">
        <v>249</v>
      </c>
      <c r="E507" s="2" t="s">
        <v>71</v>
      </c>
      <c r="F507">
        <v>114095895.66381899</v>
      </c>
    </row>
    <row r="508" spans="1:6" x14ac:dyDescent="0.25">
      <c r="A508">
        <v>0</v>
      </c>
      <c r="B508" t="s">
        <v>249</v>
      </c>
    </row>
    <row r="509" spans="1:6" x14ac:dyDescent="0.25">
      <c r="A509">
        <v>0</v>
      </c>
      <c r="B509" t="s">
        <v>250</v>
      </c>
    </row>
    <row r="510" spans="1:6" x14ac:dyDescent="0.25">
      <c r="A510">
        <v>0</v>
      </c>
      <c r="B510" t="s">
        <v>250</v>
      </c>
    </row>
    <row r="511" spans="1:6" x14ac:dyDescent="0.25">
      <c r="A511">
        <v>0</v>
      </c>
      <c r="B511" t="s">
        <v>250</v>
      </c>
    </row>
    <row r="512" spans="1:6" x14ac:dyDescent="0.25">
      <c r="A512">
        <v>0</v>
      </c>
      <c r="B512" t="s">
        <v>251</v>
      </c>
    </row>
    <row r="513" spans="1:2" x14ac:dyDescent="0.25">
      <c r="A513">
        <v>0</v>
      </c>
      <c r="B513" t="s">
        <v>251</v>
      </c>
    </row>
    <row r="514" spans="1:2" x14ac:dyDescent="0.25">
      <c r="A514">
        <v>0</v>
      </c>
      <c r="B514" t="s">
        <v>251</v>
      </c>
    </row>
    <row r="515" spans="1:2" x14ac:dyDescent="0.25">
      <c r="A515">
        <v>0</v>
      </c>
      <c r="B515" t="s">
        <v>252</v>
      </c>
    </row>
    <row r="516" spans="1:2" x14ac:dyDescent="0.25">
      <c r="A516">
        <v>0</v>
      </c>
      <c r="B516" t="s">
        <v>252</v>
      </c>
    </row>
    <row r="517" spans="1:2" x14ac:dyDescent="0.25">
      <c r="A517">
        <v>0</v>
      </c>
      <c r="B517" t="s">
        <v>252</v>
      </c>
    </row>
    <row r="518" spans="1:2" x14ac:dyDescent="0.25">
      <c r="A518">
        <v>0</v>
      </c>
      <c r="B518" t="s">
        <v>253</v>
      </c>
    </row>
    <row r="519" spans="1:2" x14ac:dyDescent="0.25">
      <c r="A519">
        <v>0</v>
      </c>
      <c r="B519" t="s">
        <v>253</v>
      </c>
    </row>
    <row r="520" spans="1:2" x14ac:dyDescent="0.25">
      <c r="A520">
        <v>0</v>
      </c>
      <c r="B520" t="s">
        <v>253</v>
      </c>
    </row>
    <row r="521" spans="1:2" x14ac:dyDescent="0.25">
      <c r="A521">
        <v>0</v>
      </c>
      <c r="B521" t="s">
        <v>254</v>
      </c>
    </row>
    <row r="522" spans="1:2" x14ac:dyDescent="0.25">
      <c r="A522">
        <v>0</v>
      </c>
      <c r="B522" t="s">
        <v>254</v>
      </c>
    </row>
    <row r="523" spans="1:2" x14ac:dyDescent="0.25">
      <c r="A523">
        <v>500</v>
      </c>
      <c r="B523" t="s">
        <v>254</v>
      </c>
    </row>
    <row r="524" spans="1:2" x14ac:dyDescent="0.25">
      <c r="A524">
        <v>0</v>
      </c>
      <c r="B524" t="s">
        <v>255</v>
      </c>
    </row>
    <row r="525" spans="1:2" x14ac:dyDescent="0.25">
      <c r="A525">
        <v>0</v>
      </c>
      <c r="B525" t="s">
        <v>255</v>
      </c>
    </row>
    <row r="526" spans="1:2" x14ac:dyDescent="0.25">
      <c r="A526">
        <v>678.4</v>
      </c>
      <c r="B526" t="s">
        <v>255</v>
      </c>
    </row>
    <row r="527" spans="1:2" x14ac:dyDescent="0.25">
      <c r="A527">
        <v>9338</v>
      </c>
      <c r="B527" t="s">
        <v>256</v>
      </c>
    </row>
    <row r="528" spans="1:2" x14ac:dyDescent="0.25">
      <c r="A528">
        <v>5</v>
      </c>
      <c r="B528" t="s">
        <v>256</v>
      </c>
    </row>
    <row r="529" spans="1:2" x14ac:dyDescent="0.25">
      <c r="A529">
        <v>977</v>
      </c>
      <c r="B529" t="s">
        <v>256</v>
      </c>
    </row>
    <row r="530" spans="1:2" x14ac:dyDescent="0.25">
      <c r="A530">
        <v>0</v>
      </c>
      <c r="B530" t="s">
        <v>257</v>
      </c>
    </row>
    <row r="531" spans="1:2" x14ac:dyDescent="0.25">
      <c r="A531">
        <v>0</v>
      </c>
      <c r="B531" t="s">
        <v>257</v>
      </c>
    </row>
    <row r="532" spans="1:2" x14ac:dyDescent="0.25">
      <c r="A532">
        <v>0</v>
      </c>
      <c r="B532" t="s">
        <v>257</v>
      </c>
    </row>
    <row r="533" spans="1:2" x14ac:dyDescent="0.25">
      <c r="A533">
        <v>12698</v>
      </c>
      <c r="B533" t="s">
        <v>258</v>
      </c>
    </row>
    <row r="534" spans="1:2" x14ac:dyDescent="0.25">
      <c r="A534">
        <v>135</v>
      </c>
      <c r="B534" t="s">
        <v>258</v>
      </c>
    </row>
    <row r="535" spans="1:2" x14ac:dyDescent="0.25">
      <c r="A535">
        <v>663</v>
      </c>
      <c r="B535" t="s">
        <v>258</v>
      </c>
    </row>
    <row r="536" spans="1:2" x14ac:dyDescent="0.25">
      <c r="A536">
        <v>13166</v>
      </c>
      <c r="B536" t="s">
        <v>259</v>
      </c>
    </row>
    <row r="537" spans="1:2" x14ac:dyDescent="0.25">
      <c r="A537">
        <v>140</v>
      </c>
      <c r="B537" t="s">
        <v>259</v>
      </c>
    </row>
    <row r="538" spans="1:2" x14ac:dyDescent="0.25">
      <c r="A538">
        <v>700</v>
      </c>
      <c r="B538" t="s">
        <v>259</v>
      </c>
    </row>
    <row r="539" spans="1:2" x14ac:dyDescent="0.25">
      <c r="A539">
        <v>4790</v>
      </c>
      <c r="B539" t="s">
        <v>260</v>
      </c>
    </row>
    <row r="540" spans="1:2" x14ac:dyDescent="0.25">
      <c r="A540">
        <v>201431</v>
      </c>
      <c r="B540" t="s">
        <v>260</v>
      </c>
    </row>
    <row r="541" spans="1:2" x14ac:dyDescent="0.25">
      <c r="A541">
        <v>22695</v>
      </c>
      <c r="B541" t="s">
        <v>260</v>
      </c>
    </row>
    <row r="542" spans="1:2" x14ac:dyDescent="0.25">
      <c r="A542">
        <v>6128</v>
      </c>
      <c r="B542" t="s">
        <v>261</v>
      </c>
    </row>
    <row r="543" spans="1:2" x14ac:dyDescent="0.25">
      <c r="A543">
        <v>341469</v>
      </c>
      <c r="B543" t="s">
        <v>261</v>
      </c>
    </row>
    <row r="544" spans="1:2" x14ac:dyDescent="0.25">
      <c r="A544">
        <v>2625</v>
      </c>
      <c r="B544" t="s">
        <v>261</v>
      </c>
    </row>
    <row r="545" spans="1:2" x14ac:dyDescent="0.25">
      <c r="A545">
        <v>7414</v>
      </c>
      <c r="B545" t="s">
        <v>262</v>
      </c>
    </row>
    <row r="546" spans="1:2" x14ac:dyDescent="0.25">
      <c r="A546">
        <v>1798046</v>
      </c>
      <c r="B546" t="s">
        <v>262</v>
      </c>
    </row>
    <row r="547" spans="1:2" x14ac:dyDescent="0.25">
      <c r="A547">
        <v>23413</v>
      </c>
      <c r="B547" t="s">
        <v>262</v>
      </c>
    </row>
    <row r="548" spans="1:2" x14ac:dyDescent="0.25">
      <c r="A548">
        <v>0</v>
      </c>
      <c r="B548" t="s">
        <v>263</v>
      </c>
    </row>
    <row r="549" spans="1:2" x14ac:dyDescent="0.25">
      <c r="A549">
        <v>34000</v>
      </c>
      <c r="B549" t="s">
        <v>263</v>
      </c>
    </row>
    <row r="550" spans="1:2" x14ac:dyDescent="0.25">
      <c r="A550">
        <v>58</v>
      </c>
      <c r="B550" t="s">
        <v>263</v>
      </c>
    </row>
    <row r="551" spans="1:2" x14ac:dyDescent="0.25">
      <c r="A551">
        <v>0</v>
      </c>
      <c r="B551" t="s">
        <v>264</v>
      </c>
    </row>
    <row r="552" spans="1:2" x14ac:dyDescent="0.25">
      <c r="A552">
        <v>243419</v>
      </c>
      <c r="B552" t="s">
        <v>264</v>
      </c>
    </row>
    <row r="553" spans="1:2" x14ac:dyDescent="0.25">
      <c r="A553">
        <v>0</v>
      </c>
      <c r="B553" t="s">
        <v>264</v>
      </c>
    </row>
    <row r="554" spans="1:2" x14ac:dyDescent="0.25">
      <c r="A554">
        <v>44041</v>
      </c>
      <c r="B554" t="s">
        <v>265</v>
      </c>
    </row>
    <row r="555" spans="1:2" x14ac:dyDescent="0.25">
      <c r="A555">
        <v>747359</v>
      </c>
      <c r="B555" t="s">
        <v>265</v>
      </c>
    </row>
    <row r="556" spans="1:2" x14ac:dyDescent="0.25">
      <c r="A556">
        <v>25121</v>
      </c>
      <c r="B556" t="s">
        <v>265</v>
      </c>
    </row>
    <row r="557" spans="1:2" x14ac:dyDescent="0.25">
      <c r="A557">
        <v>42359</v>
      </c>
      <c r="B557" t="s">
        <v>266</v>
      </c>
    </row>
    <row r="558" spans="1:2" x14ac:dyDescent="0.25">
      <c r="A558">
        <v>0</v>
      </c>
      <c r="B558" t="s">
        <v>266</v>
      </c>
    </row>
    <row r="559" spans="1:2" x14ac:dyDescent="0.25">
      <c r="A559">
        <v>136249</v>
      </c>
      <c r="B559" t="s">
        <v>266</v>
      </c>
    </row>
    <row r="560" spans="1:2" x14ac:dyDescent="0.25">
      <c r="A560">
        <v>16420</v>
      </c>
      <c r="B560" t="s">
        <v>267</v>
      </c>
    </row>
    <row r="561" spans="1:2" x14ac:dyDescent="0.25">
      <c r="A561">
        <v>0</v>
      </c>
      <c r="B561" t="s">
        <v>267</v>
      </c>
    </row>
    <row r="562" spans="1:2" x14ac:dyDescent="0.25">
      <c r="A562">
        <v>0</v>
      </c>
      <c r="B562" t="s">
        <v>267</v>
      </c>
    </row>
    <row r="563" spans="1:2" x14ac:dyDescent="0.25">
      <c r="A563">
        <v>4898</v>
      </c>
      <c r="B563" t="s">
        <v>268</v>
      </c>
    </row>
    <row r="564" spans="1:2" x14ac:dyDescent="0.25">
      <c r="A564">
        <v>0</v>
      </c>
      <c r="B564" t="s">
        <v>268</v>
      </c>
    </row>
    <row r="565" spans="1:2" x14ac:dyDescent="0.25">
      <c r="A565">
        <v>0</v>
      </c>
      <c r="B565" t="s">
        <v>268</v>
      </c>
    </row>
    <row r="566" spans="1:2" x14ac:dyDescent="0.25">
      <c r="A566">
        <v>686444</v>
      </c>
      <c r="B566" t="s">
        <v>269</v>
      </c>
    </row>
    <row r="567" spans="1:2" x14ac:dyDescent="0.25">
      <c r="A567">
        <v>112735</v>
      </c>
      <c r="B567" t="s">
        <v>269</v>
      </c>
    </row>
    <row r="568" spans="1:2" x14ac:dyDescent="0.25">
      <c r="A568">
        <v>149734.20000000001</v>
      </c>
      <c r="B568" t="s">
        <v>269</v>
      </c>
    </row>
    <row r="569" spans="1:2" x14ac:dyDescent="0.25">
      <c r="A569">
        <v>78032</v>
      </c>
      <c r="B569" t="s">
        <v>270</v>
      </c>
    </row>
    <row r="570" spans="1:2" x14ac:dyDescent="0.25">
      <c r="A570">
        <v>8321</v>
      </c>
      <c r="B570" t="s">
        <v>270</v>
      </c>
    </row>
    <row r="571" spans="1:2" x14ac:dyDescent="0.25">
      <c r="A571">
        <v>13271</v>
      </c>
      <c r="B571" t="s">
        <v>270</v>
      </c>
    </row>
    <row r="572" spans="1:2" x14ac:dyDescent="0.25">
      <c r="A572">
        <v>30696</v>
      </c>
      <c r="B572" t="s">
        <v>271</v>
      </c>
    </row>
    <row r="573" spans="1:2" x14ac:dyDescent="0.25">
      <c r="A573">
        <v>0</v>
      </c>
      <c r="B573" t="s">
        <v>271</v>
      </c>
    </row>
    <row r="574" spans="1:2" x14ac:dyDescent="0.25">
      <c r="A574">
        <v>0</v>
      </c>
      <c r="B574" t="s">
        <v>271</v>
      </c>
    </row>
    <row r="575" spans="1:2" x14ac:dyDescent="0.25">
      <c r="A575">
        <v>39646</v>
      </c>
      <c r="B575" t="s">
        <v>272</v>
      </c>
    </row>
    <row r="576" spans="1:2" x14ac:dyDescent="0.25">
      <c r="A576">
        <v>3600</v>
      </c>
      <c r="B576" t="s">
        <v>272</v>
      </c>
    </row>
    <row r="577" spans="1:2" x14ac:dyDescent="0.25">
      <c r="A577">
        <v>456732</v>
      </c>
      <c r="B577" t="s">
        <v>272</v>
      </c>
    </row>
    <row r="578" spans="1:2" x14ac:dyDescent="0.25">
      <c r="A578">
        <v>114470</v>
      </c>
      <c r="B578" t="s">
        <v>273</v>
      </c>
    </row>
    <row r="579" spans="1:2" x14ac:dyDescent="0.25">
      <c r="A579">
        <v>11</v>
      </c>
      <c r="B579" t="s">
        <v>273</v>
      </c>
    </row>
    <row r="580" spans="1:2" x14ac:dyDescent="0.25">
      <c r="A580">
        <v>70331</v>
      </c>
      <c r="B580" t="s">
        <v>273</v>
      </c>
    </row>
    <row r="581" spans="1:2" x14ac:dyDescent="0.25">
      <c r="A581">
        <v>76350</v>
      </c>
      <c r="B581" t="s">
        <v>274</v>
      </c>
    </row>
    <row r="582" spans="1:2" x14ac:dyDescent="0.25">
      <c r="A582">
        <v>15795</v>
      </c>
      <c r="B582" t="s">
        <v>274</v>
      </c>
    </row>
    <row r="583" spans="1:2" x14ac:dyDescent="0.25">
      <c r="A583">
        <v>20391</v>
      </c>
      <c r="B583" t="s">
        <v>274</v>
      </c>
    </row>
    <row r="584" spans="1:2" x14ac:dyDescent="0.25">
      <c r="A584">
        <v>254891</v>
      </c>
      <c r="B584" t="s">
        <v>275</v>
      </c>
    </row>
    <row r="585" spans="1:2" x14ac:dyDescent="0.25">
      <c r="A585">
        <v>0</v>
      </c>
      <c r="B585" t="s">
        <v>275</v>
      </c>
    </row>
    <row r="586" spans="1:2" x14ac:dyDescent="0.25">
      <c r="A586">
        <v>22771.200000000001</v>
      </c>
      <c r="B586" t="s">
        <v>275</v>
      </c>
    </row>
    <row r="587" spans="1:2" x14ac:dyDescent="0.25">
      <c r="A587">
        <v>0</v>
      </c>
      <c r="B587" t="s">
        <v>276</v>
      </c>
    </row>
    <row r="588" spans="1:2" x14ac:dyDescent="0.25">
      <c r="A588">
        <v>0</v>
      </c>
      <c r="B588" t="s">
        <v>276</v>
      </c>
    </row>
    <row r="589" spans="1:2" x14ac:dyDescent="0.25">
      <c r="A589">
        <v>0</v>
      </c>
      <c r="B589" t="s">
        <v>276</v>
      </c>
    </row>
    <row r="590" spans="1:2" x14ac:dyDescent="0.25">
      <c r="A590">
        <v>0</v>
      </c>
      <c r="B590" t="s">
        <v>277</v>
      </c>
    </row>
    <row r="591" spans="1:2" x14ac:dyDescent="0.25">
      <c r="A591">
        <v>0</v>
      </c>
      <c r="B591" t="s">
        <v>277</v>
      </c>
    </row>
    <row r="592" spans="1:2" x14ac:dyDescent="0.25">
      <c r="A592">
        <v>9381</v>
      </c>
      <c r="B592" t="s">
        <v>277</v>
      </c>
    </row>
    <row r="593" spans="1:2" x14ac:dyDescent="0.25">
      <c r="A593">
        <v>423298</v>
      </c>
      <c r="B593" t="s">
        <v>278</v>
      </c>
    </row>
    <row r="594" spans="1:2" x14ac:dyDescent="0.25">
      <c r="A594">
        <v>0</v>
      </c>
      <c r="B594" t="s">
        <v>278</v>
      </c>
    </row>
    <row r="595" spans="1:2" x14ac:dyDescent="0.25">
      <c r="A595">
        <v>259023</v>
      </c>
      <c r="B595" t="s">
        <v>278</v>
      </c>
    </row>
    <row r="596" spans="1:2" x14ac:dyDescent="0.25">
      <c r="A596">
        <v>49936</v>
      </c>
      <c r="B596" t="s">
        <v>279</v>
      </c>
    </row>
    <row r="597" spans="1:2" x14ac:dyDescent="0.25">
      <c r="A597">
        <v>0</v>
      </c>
      <c r="B597" t="s">
        <v>279</v>
      </c>
    </row>
    <row r="598" spans="1:2" x14ac:dyDescent="0.25">
      <c r="A598">
        <v>0</v>
      </c>
      <c r="B598" t="s">
        <v>279</v>
      </c>
    </row>
    <row r="599" spans="1:2" x14ac:dyDescent="0.25">
      <c r="A599">
        <v>9891.6599380890493</v>
      </c>
      <c r="B599" t="s">
        <v>280</v>
      </c>
    </row>
    <row r="600" spans="1:2" x14ac:dyDescent="0.25">
      <c r="A600">
        <v>1535.9616598489499</v>
      </c>
      <c r="B600" t="s">
        <v>280</v>
      </c>
    </row>
    <row r="601" spans="1:2" x14ac:dyDescent="0.25">
      <c r="A601">
        <v>32418.137287097401</v>
      </c>
      <c r="B601" t="s">
        <v>280</v>
      </c>
    </row>
    <row r="602" spans="1:2" x14ac:dyDescent="0.25">
      <c r="A602">
        <v>17572.002700035799</v>
      </c>
      <c r="B602" t="s">
        <v>281</v>
      </c>
    </row>
    <row r="603" spans="1:2" x14ac:dyDescent="0.25">
      <c r="A603">
        <v>77.535983468734798</v>
      </c>
      <c r="B603" t="s">
        <v>281</v>
      </c>
    </row>
    <row r="604" spans="1:2" x14ac:dyDescent="0.25">
      <c r="A604">
        <v>19321.743416495501</v>
      </c>
      <c r="B604" t="s">
        <v>281</v>
      </c>
    </row>
    <row r="605" spans="1:2" x14ac:dyDescent="0.25">
      <c r="A605">
        <v>7020.7803523205303</v>
      </c>
      <c r="B605" t="s">
        <v>282</v>
      </c>
    </row>
    <row r="606" spans="1:2" x14ac:dyDescent="0.25">
      <c r="A606">
        <v>18.607262562077299</v>
      </c>
      <c r="B606" t="s">
        <v>282</v>
      </c>
    </row>
    <row r="607" spans="1:2" x14ac:dyDescent="0.25">
      <c r="A607">
        <v>2307.6123851174002</v>
      </c>
      <c r="B607" t="s">
        <v>282</v>
      </c>
    </row>
    <row r="608" spans="1:2" x14ac:dyDescent="0.25">
      <c r="A608">
        <v>2175.8436405387001</v>
      </c>
      <c r="B608" t="s">
        <v>283</v>
      </c>
    </row>
    <row r="609" spans="1:2" x14ac:dyDescent="0.25">
      <c r="A609">
        <v>65.078745632351399</v>
      </c>
      <c r="B609" t="s">
        <v>283</v>
      </c>
    </row>
    <row r="610" spans="1:2" x14ac:dyDescent="0.25">
      <c r="A610">
        <v>25874.604813828901</v>
      </c>
      <c r="B610" t="s">
        <v>283</v>
      </c>
    </row>
    <row r="611" spans="1:2" x14ac:dyDescent="0.25">
      <c r="A611">
        <v>9230.5472360648291</v>
      </c>
      <c r="B611" t="s">
        <v>284</v>
      </c>
    </row>
    <row r="612" spans="1:2" x14ac:dyDescent="0.25">
      <c r="A612">
        <v>32.278986596432901</v>
      </c>
      <c r="B612" t="s">
        <v>284</v>
      </c>
    </row>
    <row r="613" spans="1:2" x14ac:dyDescent="0.25">
      <c r="A613">
        <v>10993.184657338699</v>
      </c>
      <c r="B613" t="s">
        <v>284</v>
      </c>
    </row>
    <row r="614" spans="1:2" x14ac:dyDescent="0.25">
      <c r="A614">
        <v>2536.0148150168102</v>
      </c>
      <c r="B614" t="s">
        <v>285</v>
      </c>
    </row>
    <row r="615" spans="1:2" x14ac:dyDescent="0.25">
      <c r="A615">
        <v>802.86262221881395</v>
      </c>
      <c r="B615" t="s">
        <v>285</v>
      </c>
    </row>
    <row r="616" spans="1:2" x14ac:dyDescent="0.25">
      <c r="A616">
        <v>2684.2382827643801</v>
      </c>
      <c r="B616" t="s">
        <v>285</v>
      </c>
    </row>
    <row r="617" spans="1:2" x14ac:dyDescent="0.25">
      <c r="A617">
        <v>2874.41017784826</v>
      </c>
      <c r="B617" t="s">
        <v>286</v>
      </c>
    </row>
    <row r="618" spans="1:2" x14ac:dyDescent="0.25">
      <c r="A618">
        <v>318.44582400532897</v>
      </c>
      <c r="B618" t="s">
        <v>286</v>
      </c>
    </row>
    <row r="619" spans="1:2" x14ac:dyDescent="0.25">
      <c r="A619">
        <v>1704.0332131110499</v>
      </c>
      <c r="B619" t="s">
        <v>286</v>
      </c>
    </row>
    <row r="620" spans="1:2" x14ac:dyDescent="0.25">
      <c r="A620">
        <v>0</v>
      </c>
      <c r="B620" t="s">
        <v>287</v>
      </c>
    </row>
    <row r="621" spans="1:2" x14ac:dyDescent="0.25">
      <c r="A621">
        <v>0</v>
      </c>
      <c r="B621" t="s">
        <v>287</v>
      </c>
    </row>
    <row r="622" spans="1:2" x14ac:dyDescent="0.25">
      <c r="A622">
        <v>0</v>
      </c>
      <c r="B622" t="s">
        <v>287</v>
      </c>
    </row>
    <row r="623" spans="1:2" x14ac:dyDescent="0.25">
      <c r="A623">
        <v>0</v>
      </c>
      <c r="B623" t="s">
        <v>288</v>
      </c>
    </row>
    <row r="624" spans="1:2" x14ac:dyDescent="0.25">
      <c r="A624">
        <v>0</v>
      </c>
      <c r="B624" t="s">
        <v>288</v>
      </c>
    </row>
    <row r="625" spans="1:2" x14ac:dyDescent="0.25">
      <c r="A625">
        <v>1184</v>
      </c>
      <c r="B625" t="s">
        <v>288</v>
      </c>
    </row>
    <row r="626" spans="1:2" x14ac:dyDescent="0.25">
      <c r="A626">
        <v>8783</v>
      </c>
      <c r="B626" t="s">
        <v>289</v>
      </c>
    </row>
    <row r="627" spans="1:2" x14ac:dyDescent="0.25">
      <c r="A627">
        <v>0</v>
      </c>
      <c r="B627" t="s">
        <v>289</v>
      </c>
    </row>
    <row r="628" spans="1:2" x14ac:dyDescent="0.25">
      <c r="A628">
        <v>0</v>
      </c>
      <c r="B628" t="s">
        <v>289</v>
      </c>
    </row>
    <row r="629" spans="1:2" x14ac:dyDescent="0.25">
      <c r="A629">
        <v>25247</v>
      </c>
      <c r="B629" t="s">
        <v>290</v>
      </c>
    </row>
    <row r="630" spans="1:2" x14ac:dyDescent="0.25">
      <c r="A630">
        <v>268</v>
      </c>
      <c r="B630" t="s">
        <v>290</v>
      </c>
    </row>
    <row r="631" spans="1:2" x14ac:dyDescent="0.25">
      <c r="A631">
        <v>1343</v>
      </c>
      <c r="B631" t="s">
        <v>290</v>
      </c>
    </row>
    <row r="632" spans="1:2" x14ac:dyDescent="0.25">
      <c r="A632">
        <v>6290</v>
      </c>
      <c r="B632" t="s">
        <v>291</v>
      </c>
    </row>
    <row r="633" spans="1:2" x14ac:dyDescent="0.25">
      <c r="A633">
        <v>249150</v>
      </c>
      <c r="B633" t="s">
        <v>291</v>
      </c>
    </row>
    <row r="634" spans="1:2" x14ac:dyDescent="0.25">
      <c r="A634">
        <v>2395</v>
      </c>
      <c r="B634" t="s">
        <v>291</v>
      </c>
    </row>
    <row r="635" spans="1:2" x14ac:dyDescent="0.25">
      <c r="A635">
        <v>6208</v>
      </c>
      <c r="B635" t="s">
        <v>292</v>
      </c>
    </row>
    <row r="636" spans="1:2" x14ac:dyDescent="0.25">
      <c r="A636">
        <v>361430</v>
      </c>
      <c r="B636" t="s">
        <v>292</v>
      </c>
    </row>
    <row r="637" spans="1:2" x14ac:dyDescent="0.25">
      <c r="A637">
        <v>2083</v>
      </c>
      <c r="B637" t="s">
        <v>292</v>
      </c>
    </row>
    <row r="638" spans="1:2" x14ac:dyDescent="0.25">
      <c r="A638">
        <v>8436</v>
      </c>
      <c r="B638" t="s">
        <v>293</v>
      </c>
    </row>
    <row r="639" spans="1:2" x14ac:dyDescent="0.25">
      <c r="A639">
        <v>1958709</v>
      </c>
      <c r="B639" t="s">
        <v>293</v>
      </c>
    </row>
    <row r="640" spans="1:2" x14ac:dyDescent="0.25">
      <c r="A640">
        <v>17528</v>
      </c>
      <c r="B640" t="s">
        <v>293</v>
      </c>
    </row>
    <row r="641" spans="1:2" x14ac:dyDescent="0.25">
      <c r="A641">
        <v>0</v>
      </c>
      <c r="B641" t="s">
        <v>294</v>
      </c>
    </row>
    <row r="642" spans="1:2" x14ac:dyDescent="0.25">
      <c r="A642">
        <v>38838</v>
      </c>
      <c r="B642" t="s">
        <v>294</v>
      </c>
    </row>
    <row r="643" spans="1:2" x14ac:dyDescent="0.25">
      <c r="A643">
        <v>0</v>
      </c>
      <c r="B643" t="s">
        <v>294</v>
      </c>
    </row>
    <row r="644" spans="1:2" x14ac:dyDescent="0.25">
      <c r="A644">
        <v>0</v>
      </c>
      <c r="B644" t="s">
        <v>295</v>
      </c>
    </row>
    <row r="645" spans="1:2" x14ac:dyDescent="0.25">
      <c r="A645">
        <v>494574</v>
      </c>
      <c r="B645" t="s">
        <v>295</v>
      </c>
    </row>
    <row r="646" spans="1:2" x14ac:dyDescent="0.25">
      <c r="A646">
        <v>0</v>
      </c>
      <c r="B646" t="s">
        <v>295</v>
      </c>
    </row>
    <row r="647" spans="1:2" x14ac:dyDescent="0.25">
      <c r="A647">
        <v>39027</v>
      </c>
      <c r="B647" t="s">
        <v>296</v>
      </c>
    </row>
    <row r="648" spans="1:2" x14ac:dyDescent="0.25">
      <c r="A648">
        <v>800006</v>
      </c>
      <c r="B648" t="s">
        <v>296</v>
      </c>
    </row>
    <row r="649" spans="1:2" x14ac:dyDescent="0.25">
      <c r="A649">
        <v>546</v>
      </c>
      <c r="B649" t="s">
        <v>296</v>
      </c>
    </row>
    <row r="650" spans="1:2" x14ac:dyDescent="0.25">
      <c r="A650">
        <v>30207</v>
      </c>
      <c r="B650" t="s">
        <v>297</v>
      </c>
    </row>
    <row r="651" spans="1:2" x14ac:dyDescent="0.25">
      <c r="A651">
        <v>3195</v>
      </c>
      <c r="B651" t="s">
        <v>297</v>
      </c>
    </row>
    <row r="652" spans="1:2" x14ac:dyDescent="0.25">
      <c r="A652">
        <v>110078</v>
      </c>
      <c r="B652" t="s">
        <v>297</v>
      </c>
    </row>
    <row r="653" spans="1:2" x14ac:dyDescent="0.25">
      <c r="A653">
        <v>18214</v>
      </c>
      <c r="B653" t="s">
        <v>298</v>
      </c>
    </row>
    <row r="654" spans="1:2" x14ac:dyDescent="0.25">
      <c r="A654">
        <v>0</v>
      </c>
      <c r="B654" t="s">
        <v>298</v>
      </c>
    </row>
    <row r="655" spans="1:2" x14ac:dyDescent="0.25">
      <c r="A655">
        <v>5300</v>
      </c>
      <c r="B655" t="s">
        <v>298</v>
      </c>
    </row>
    <row r="656" spans="1:2" x14ac:dyDescent="0.25">
      <c r="A656">
        <v>26300</v>
      </c>
      <c r="B656" t="s">
        <v>299</v>
      </c>
    </row>
    <row r="657" spans="1:2" x14ac:dyDescent="0.25">
      <c r="A657">
        <v>0</v>
      </c>
      <c r="B657" t="s">
        <v>299</v>
      </c>
    </row>
    <row r="658" spans="1:2" x14ac:dyDescent="0.25">
      <c r="A658">
        <v>2500</v>
      </c>
      <c r="B658" t="s">
        <v>299</v>
      </c>
    </row>
    <row r="659" spans="1:2" x14ac:dyDescent="0.25">
      <c r="A659">
        <v>605968</v>
      </c>
      <c r="B659" t="s">
        <v>300</v>
      </c>
    </row>
    <row r="660" spans="1:2" x14ac:dyDescent="0.25">
      <c r="A660">
        <v>98946</v>
      </c>
      <c r="B660" t="s">
        <v>300</v>
      </c>
    </row>
    <row r="661" spans="1:2" x14ac:dyDescent="0.25">
      <c r="A661">
        <v>191190.44</v>
      </c>
      <c r="B661" t="s">
        <v>300</v>
      </c>
    </row>
    <row r="662" spans="1:2" x14ac:dyDescent="0.25">
      <c r="A662">
        <v>42961</v>
      </c>
      <c r="B662" t="s">
        <v>301</v>
      </c>
    </row>
    <row r="663" spans="1:2" x14ac:dyDescent="0.25">
      <c r="A663">
        <v>4351</v>
      </c>
      <c r="B663" t="s">
        <v>301</v>
      </c>
    </row>
    <row r="664" spans="1:2" x14ac:dyDescent="0.25">
      <c r="A664">
        <v>7895</v>
      </c>
      <c r="B664" t="s">
        <v>301</v>
      </c>
    </row>
    <row r="665" spans="1:2" x14ac:dyDescent="0.25">
      <c r="A665">
        <v>42366</v>
      </c>
      <c r="B665" t="s">
        <v>302</v>
      </c>
    </row>
    <row r="666" spans="1:2" x14ac:dyDescent="0.25">
      <c r="A666">
        <v>0</v>
      </c>
      <c r="B666" t="s">
        <v>302</v>
      </c>
    </row>
    <row r="667" spans="1:2" x14ac:dyDescent="0.25">
      <c r="A667">
        <v>0</v>
      </c>
      <c r="B667" t="s">
        <v>302</v>
      </c>
    </row>
    <row r="668" spans="1:2" x14ac:dyDescent="0.25">
      <c r="A668">
        <v>19087</v>
      </c>
      <c r="B668" t="s">
        <v>303</v>
      </c>
    </row>
    <row r="669" spans="1:2" x14ac:dyDescent="0.25">
      <c r="A669">
        <v>4652</v>
      </c>
      <c r="B669" t="s">
        <v>303</v>
      </c>
    </row>
    <row r="670" spans="1:2" x14ac:dyDescent="0.25">
      <c r="A670">
        <v>378574</v>
      </c>
      <c r="B670" t="s">
        <v>303</v>
      </c>
    </row>
    <row r="671" spans="1:2" x14ac:dyDescent="0.25">
      <c r="A671">
        <v>114664</v>
      </c>
      <c r="B671" t="s">
        <v>304</v>
      </c>
    </row>
    <row r="672" spans="1:2" x14ac:dyDescent="0.25">
      <c r="A672">
        <v>0</v>
      </c>
      <c r="B672" t="s">
        <v>304</v>
      </c>
    </row>
    <row r="673" spans="1:2" x14ac:dyDescent="0.25">
      <c r="A673">
        <v>12509</v>
      </c>
      <c r="B673" t="s">
        <v>304</v>
      </c>
    </row>
    <row r="674" spans="1:2" x14ac:dyDescent="0.25">
      <c r="A674">
        <v>87579</v>
      </c>
      <c r="B674" t="s">
        <v>305</v>
      </c>
    </row>
    <row r="675" spans="1:2" x14ac:dyDescent="0.25">
      <c r="A675">
        <v>23247</v>
      </c>
      <c r="B675" t="s">
        <v>305</v>
      </c>
    </row>
    <row r="676" spans="1:2" x14ac:dyDescent="0.25">
      <c r="A676">
        <v>18603.7</v>
      </c>
      <c r="B676" t="s">
        <v>305</v>
      </c>
    </row>
    <row r="677" spans="1:2" x14ac:dyDescent="0.25">
      <c r="A677">
        <v>485366</v>
      </c>
      <c r="B677" t="s">
        <v>306</v>
      </c>
    </row>
    <row r="678" spans="1:2" x14ac:dyDescent="0.25">
      <c r="A678">
        <v>0</v>
      </c>
      <c r="B678" t="s">
        <v>306</v>
      </c>
    </row>
    <row r="679" spans="1:2" x14ac:dyDescent="0.25">
      <c r="A679">
        <v>149927.14000000001</v>
      </c>
      <c r="B679" t="s">
        <v>306</v>
      </c>
    </row>
    <row r="680" spans="1:2" x14ac:dyDescent="0.25">
      <c r="A680">
        <v>0</v>
      </c>
      <c r="B680" t="s">
        <v>307</v>
      </c>
    </row>
    <row r="681" spans="1:2" x14ac:dyDescent="0.25">
      <c r="A681">
        <v>0</v>
      </c>
      <c r="B681" t="s">
        <v>307</v>
      </c>
    </row>
    <row r="682" spans="1:2" x14ac:dyDescent="0.25">
      <c r="A682">
        <v>0</v>
      </c>
      <c r="B682" t="s">
        <v>307</v>
      </c>
    </row>
    <row r="683" spans="1:2" x14ac:dyDescent="0.25">
      <c r="A683">
        <v>0</v>
      </c>
      <c r="B683" t="s">
        <v>308</v>
      </c>
    </row>
    <row r="684" spans="1:2" x14ac:dyDescent="0.25">
      <c r="A684">
        <v>0</v>
      </c>
      <c r="B684" t="s">
        <v>308</v>
      </c>
    </row>
    <row r="685" spans="1:2" x14ac:dyDescent="0.25">
      <c r="A685">
        <v>31040</v>
      </c>
      <c r="B685" t="s">
        <v>308</v>
      </c>
    </row>
    <row r="686" spans="1:2" x14ac:dyDescent="0.25">
      <c r="A686">
        <v>33641</v>
      </c>
      <c r="B686" t="s">
        <v>309</v>
      </c>
    </row>
    <row r="687" spans="1:2" x14ac:dyDescent="0.25">
      <c r="A687">
        <v>0</v>
      </c>
      <c r="B687" t="s">
        <v>309</v>
      </c>
    </row>
    <row r="688" spans="1:2" x14ac:dyDescent="0.25">
      <c r="A688">
        <v>51076</v>
      </c>
      <c r="B688" t="s">
        <v>309</v>
      </c>
    </row>
    <row r="689" spans="1:2" x14ac:dyDescent="0.25">
      <c r="A689">
        <v>32415</v>
      </c>
      <c r="B689" t="s">
        <v>310</v>
      </c>
    </row>
    <row r="690" spans="1:2" x14ac:dyDescent="0.25">
      <c r="A690">
        <v>0</v>
      </c>
      <c r="B690" t="s">
        <v>310</v>
      </c>
    </row>
    <row r="691" spans="1:2" x14ac:dyDescent="0.25">
      <c r="A691">
        <v>178</v>
      </c>
      <c r="B691" t="s">
        <v>310</v>
      </c>
    </row>
    <row r="692" spans="1:2" x14ac:dyDescent="0.25">
      <c r="A692">
        <v>9858.8088938676992</v>
      </c>
      <c r="B692" t="s">
        <v>311</v>
      </c>
    </row>
    <row r="693" spans="1:2" x14ac:dyDescent="0.25">
      <c r="A693">
        <v>1530.8606004993701</v>
      </c>
      <c r="B693" t="s">
        <v>311</v>
      </c>
    </row>
    <row r="694" spans="1:2" x14ac:dyDescent="0.25">
      <c r="A694">
        <v>32310.473895082501</v>
      </c>
      <c r="B694" t="s">
        <v>311</v>
      </c>
    </row>
    <row r="695" spans="1:2" x14ac:dyDescent="0.25">
      <c r="A695">
        <v>17782.060651207201</v>
      </c>
      <c r="B695" t="s">
        <v>312</v>
      </c>
    </row>
    <row r="696" spans="1:2" x14ac:dyDescent="0.25">
      <c r="A696">
        <v>78.462858458884298</v>
      </c>
      <c r="B696" t="s">
        <v>312</v>
      </c>
    </row>
    <row r="697" spans="1:2" x14ac:dyDescent="0.25">
      <c r="A697">
        <v>19552.717990333898</v>
      </c>
      <c r="B697" t="s">
        <v>312</v>
      </c>
    </row>
    <row r="698" spans="1:2" x14ac:dyDescent="0.25">
      <c r="A698">
        <v>6516.5033426383497</v>
      </c>
      <c r="B698" t="s">
        <v>313</v>
      </c>
    </row>
    <row r="699" spans="1:2" x14ac:dyDescent="0.25">
      <c r="A699">
        <v>19.225795714667601</v>
      </c>
      <c r="B699" t="s">
        <v>313</v>
      </c>
    </row>
    <row r="700" spans="1:2" x14ac:dyDescent="0.25">
      <c r="A700">
        <v>2384.3208616469901</v>
      </c>
      <c r="B700" t="s">
        <v>313</v>
      </c>
    </row>
    <row r="701" spans="1:2" x14ac:dyDescent="0.25">
      <c r="A701">
        <v>2178.2366444556001</v>
      </c>
      <c r="B701" t="s">
        <v>314</v>
      </c>
    </row>
    <row r="702" spans="1:2" x14ac:dyDescent="0.25">
      <c r="A702">
        <v>65.1503195682279</v>
      </c>
      <c r="B702" t="s">
        <v>314</v>
      </c>
    </row>
    <row r="703" spans="1:2" x14ac:dyDescent="0.25">
      <c r="A703">
        <v>25903.061835976201</v>
      </c>
      <c r="B703" t="s">
        <v>314</v>
      </c>
    </row>
    <row r="704" spans="1:2" x14ac:dyDescent="0.25">
      <c r="A704">
        <v>10843.9707638201</v>
      </c>
      <c r="B704" t="s">
        <v>315</v>
      </c>
    </row>
    <row r="705" spans="1:2" x14ac:dyDescent="0.25">
      <c r="A705">
        <v>37.921087231950999</v>
      </c>
      <c r="B705" t="s">
        <v>315</v>
      </c>
    </row>
    <row r="706" spans="1:2" x14ac:dyDescent="0.25">
      <c r="A706">
        <v>12914.702668948001</v>
      </c>
      <c r="B706" t="s">
        <v>315</v>
      </c>
    </row>
    <row r="707" spans="1:2" x14ac:dyDescent="0.25">
      <c r="A707">
        <v>2382.6041651176802</v>
      </c>
      <c r="B707" t="s">
        <v>316</v>
      </c>
    </row>
    <row r="708" spans="1:2" x14ac:dyDescent="0.25">
      <c r="A708">
        <v>758.43724599781399</v>
      </c>
      <c r="B708" t="s">
        <v>316</v>
      </c>
    </row>
    <row r="709" spans="1:2" x14ac:dyDescent="0.25">
      <c r="A709">
        <v>3002.1434688845002</v>
      </c>
      <c r="B709" t="s">
        <v>316</v>
      </c>
    </row>
    <row r="710" spans="1:2" x14ac:dyDescent="0.25">
      <c r="A710">
        <v>2277.8246150873101</v>
      </c>
      <c r="B710" t="s">
        <v>317</v>
      </c>
    </row>
    <row r="711" spans="1:2" x14ac:dyDescent="0.25">
      <c r="A711">
        <v>252.352201533775</v>
      </c>
      <c r="B711" t="s">
        <v>317</v>
      </c>
    </row>
    <row r="712" spans="1:2" x14ac:dyDescent="0.25">
      <c r="A712">
        <v>1350.3600939293599</v>
      </c>
      <c r="B712" t="s">
        <v>317</v>
      </c>
    </row>
    <row r="713" spans="1:2" x14ac:dyDescent="0.25">
      <c r="A713">
        <v>0</v>
      </c>
      <c r="B713" t="s">
        <v>318</v>
      </c>
    </row>
    <row r="714" spans="1:2" x14ac:dyDescent="0.25">
      <c r="A714">
        <v>0</v>
      </c>
      <c r="B714" t="s">
        <v>318</v>
      </c>
    </row>
    <row r="715" spans="1:2" x14ac:dyDescent="0.25">
      <c r="A715">
        <v>0</v>
      </c>
      <c r="B715" t="s">
        <v>318</v>
      </c>
    </row>
    <row r="716" spans="1:2" x14ac:dyDescent="0.25">
      <c r="A716">
        <v>320</v>
      </c>
      <c r="B716" t="s">
        <v>319</v>
      </c>
    </row>
    <row r="717" spans="1:2" x14ac:dyDescent="0.25">
      <c r="A717">
        <v>0</v>
      </c>
      <c r="B717" t="s">
        <v>319</v>
      </c>
    </row>
    <row r="718" spans="1:2" x14ac:dyDescent="0.25">
      <c r="A718">
        <v>502.8</v>
      </c>
      <c r="B718" t="s">
        <v>319</v>
      </c>
    </row>
    <row r="719" spans="1:2" x14ac:dyDescent="0.25">
      <c r="A719">
        <v>8046</v>
      </c>
      <c r="B719" t="s">
        <v>320</v>
      </c>
    </row>
    <row r="720" spans="1:2" x14ac:dyDescent="0.25">
      <c r="A720">
        <v>0</v>
      </c>
      <c r="B720" t="s">
        <v>320</v>
      </c>
    </row>
    <row r="721" spans="1:2" x14ac:dyDescent="0.25">
      <c r="A721">
        <v>0</v>
      </c>
      <c r="B721" t="s">
        <v>320</v>
      </c>
    </row>
    <row r="722" spans="1:2" x14ac:dyDescent="0.25">
      <c r="A722">
        <v>32510</v>
      </c>
      <c r="B722" t="s">
        <v>321</v>
      </c>
    </row>
    <row r="723" spans="1:2" x14ac:dyDescent="0.25">
      <c r="A723">
        <v>0</v>
      </c>
      <c r="B723" t="s">
        <v>321</v>
      </c>
    </row>
    <row r="724" spans="1:2" x14ac:dyDescent="0.25">
      <c r="A724">
        <v>610</v>
      </c>
      <c r="B724" t="s">
        <v>321</v>
      </c>
    </row>
    <row r="725" spans="1:2" x14ac:dyDescent="0.25">
      <c r="A725">
        <v>5426</v>
      </c>
      <c r="B725" t="s">
        <v>322</v>
      </c>
    </row>
    <row r="726" spans="1:2" x14ac:dyDescent="0.25">
      <c r="A726">
        <v>222884</v>
      </c>
      <c r="B726" t="s">
        <v>322</v>
      </c>
    </row>
    <row r="727" spans="1:2" x14ac:dyDescent="0.25">
      <c r="A727">
        <v>4896</v>
      </c>
      <c r="B727" t="s">
        <v>322</v>
      </c>
    </row>
    <row r="728" spans="1:2" x14ac:dyDescent="0.25">
      <c r="A728">
        <v>5863</v>
      </c>
      <c r="B728" t="s">
        <v>323</v>
      </c>
    </row>
    <row r="729" spans="1:2" x14ac:dyDescent="0.25">
      <c r="A729">
        <v>358949</v>
      </c>
      <c r="B729" t="s">
        <v>323</v>
      </c>
    </row>
    <row r="730" spans="1:2" x14ac:dyDescent="0.25">
      <c r="A730">
        <v>2161</v>
      </c>
      <c r="B730" t="s">
        <v>323</v>
      </c>
    </row>
    <row r="731" spans="1:2" x14ac:dyDescent="0.25">
      <c r="A731">
        <v>9131</v>
      </c>
      <c r="B731" t="s">
        <v>324</v>
      </c>
    </row>
    <row r="732" spans="1:2" x14ac:dyDescent="0.25">
      <c r="A732">
        <v>1938259</v>
      </c>
      <c r="B732" t="s">
        <v>324</v>
      </c>
    </row>
    <row r="733" spans="1:2" x14ac:dyDescent="0.25">
      <c r="A733">
        <v>16844</v>
      </c>
      <c r="B733" t="s">
        <v>324</v>
      </c>
    </row>
    <row r="734" spans="1:2" x14ac:dyDescent="0.25">
      <c r="A734">
        <v>33144</v>
      </c>
      <c r="B734" t="s">
        <v>325</v>
      </c>
    </row>
    <row r="735" spans="1:2" x14ac:dyDescent="0.25">
      <c r="A735">
        <v>64</v>
      </c>
      <c r="B735" t="s">
        <v>325</v>
      </c>
    </row>
    <row r="736" spans="1:2" x14ac:dyDescent="0.25">
      <c r="A736">
        <v>0</v>
      </c>
      <c r="B736" t="s">
        <v>325</v>
      </c>
    </row>
    <row r="737" spans="1:2" x14ac:dyDescent="0.25">
      <c r="A737">
        <v>2649</v>
      </c>
      <c r="B737" t="s">
        <v>326</v>
      </c>
    </row>
    <row r="738" spans="1:2" x14ac:dyDescent="0.25">
      <c r="A738">
        <v>261802</v>
      </c>
      <c r="B738" t="s">
        <v>326</v>
      </c>
    </row>
    <row r="739" spans="1:2" x14ac:dyDescent="0.25">
      <c r="A739">
        <v>475</v>
      </c>
      <c r="B739" t="s">
        <v>326</v>
      </c>
    </row>
    <row r="740" spans="1:2" x14ac:dyDescent="0.25">
      <c r="A740">
        <v>50230</v>
      </c>
      <c r="B740" t="s">
        <v>327</v>
      </c>
    </row>
    <row r="741" spans="1:2" x14ac:dyDescent="0.25">
      <c r="A741">
        <v>660312</v>
      </c>
      <c r="B741" t="s">
        <v>327</v>
      </c>
    </row>
    <row r="742" spans="1:2" x14ac:dyDescent="0.25">
      <c r="A742">
        <v>546</v>
      </c>
      <c r="B742" t="s">
        <v>327</v>
      </c>
    </row>
    <row r="743" spans="1:2" x14ac:dyDescent="0.25">
      <c r="A743">
        <v>37815</v>
      </c>
      <c r="B743" t="s">
        <v>328</v>
      </c>
    </row>
    <row r="744" spans="1:2" x14ac:dyDescent="0.25">
      <c r="A744">
        <v>2611</v>
      </c>
      <c r="B744" t="s">
        <v>328</v>
      </c>
    </row>
    <row r="745" spans="1:2" x14ac:dyDescent="0.25">
      <c r="A745">
        <v>108743</v>
      </c>
      <c r="B745" t="s">
        <v>328</v>
      </c>
    </row>
    <row r="746" spans="1:2" x14ac:dyDescent="0.25">
      <c r="A746">
        <v>0</v>
      </c>
      <c r="B746" t="s">
        <v>329</v>
      </c>
    </row>
    <row r="747" spans="1:2" x14ac:dyDescent="0.25">
      <c r="A747">
        <v>14588</v>
      </c>
      <c r="B747" t="s">
        <v>329</v>
      </c>
    </row>
    <row r="748" spans="1:2" x14ac:dyDescent="0.25">
      <c r="A748">
        <v>0</v>
      </c>
      <c r="B748" t="s">
        <v>329</v>
      </c>
    </row>
    <row r="749" spans="1:2" x14ac:dyDescent="0.25">
      <c r="A749">
        <v>28735</v>
      </c>
      <c r="B749" t="s">
        <v>330</v>
      </c>
    </row>
    <row r="750" spans="1:2" x14ac:dyDescent="0.25">
      <c r="A750">
        <v>0</v>
      </c>
      <c r="B750" t="s">
        <v>330</v>
      </c>
    </row>
    <row r="751" spans="1:2" x14ac:dyDescent="0.25">
      <c r="A751">
        <v>0</v>
      </c>
      <c r="B751" t="s">
        <v>330</v>
      </c>
    </row>
    <row r="752" spans="1:2" x14ac:dyDescent="0.25">
      <c r="A752">
        <v>637891</v>
      </c>
      <c r="B752" t="s">
        <v>331</v>
      </c>
    </row>
    <row r="753" spans="1:2" x14ac:dyDescent="0.25">
      <c r="A753">
        <v>56362</v>
      </c>
      <c r="B753" t="s">
        <v>331</v>
      </c>
    </row>
    <row r="754" spans="1:2" x14ac:dyDescent="0.25">
      <c r="A754">
        <v>224738.44</v>
      </c>
      <c r="B754" t="s">
        <v>331</v>
      </c>
    </row>
    <row r="755" spans="1:2" x14ac:dyDescent="0.25">
      <c r="A755">
        <v>48393</v>
      </c>
      <c r="B755" t="s">
        <v>332</v>
      </c>
    </row>
    <row r="756" spans="1:2" x14ac:dyDescent="0.25">
      <c r="A756">
        <v>5344</v>
      </c>
      <c r="B756" t="s">
        <v>332</v>
      </c>
    </row>
    <row r="757" spans="1:2" x14ac:dyDescent="0.25">
      <c r="A757">
        <v>12580</v>
      </c>
      <c r="B757" t="s">
        <v>332</v>
      </c>
    </row>
    <row r="758" spans="1:2" x14ac:dyDescent="0.25">
      <c r="A758">
        <v>66890</v>
      </c>
      <c r="B758" t="s">
        <v>333</v>
      </c>
    </row>
    <row r="759" spans="1:2" x14ac:dyDescent="0.25">
      <c r="A759">
        <v>0</v>
      </c>
      <c r="B759" t="s">
        <v>333</v>
      </c>
    </row>
    <row r="760" spans="1:2" x14ac:dyDescent="0.25">
      <c r="A760">
        <v>0</v>
      </c>
      <c r="B760" t="s">
        <v>333</v>
      </c>
    </row>
    <row r="761" spans="1:2" x14ac:dyDescent="0.25">
      <c r="A761">
        <v>21949</v>
      </c>
      <c r="B761" t="s">
        <v>334</v>
      </c>
    </row>
    <row r="762" spans="1:2" x14ac:dyDescent="0.25">
      <c r="A762">
        <v>7253</v>
      </c>
      <c r="B762" t="s">
        <v>334</v>
      </c>
    </row>
    <row r="763" spans="1:2" x14ac:dyDescent="0.25">
      <c r="A763">
        <v>329680</v>
      </c>
      <c r="B763" t="s">
        <v>334</v>
      </c>
    </row>
    <row r="764" spans="1:2" x14ac:dyDescent="0.25">
      <c r="A764">
        <v>99407</v>
      </c>
      <c r="B764" t="s">
        <v>335</v>
      </c>
    </row>
    <row r="765" spans="1:2" x14ac:dyDescent="0.25">
      <c r="A765">
        <v>238</v>
      </c>
      <c r="B765" t="s">
        <v>335</v>
      </c>
    </row>
    <row r="766" spans="1:2" x14ac:dyDescent="0.25">
      <c r="A766">
        <v>41114</v>
      </c>
      <c r="B766" t="s">
        <v>335</v>
      </c>
    </row>
    <row r="767" spans="1:2" x14ac:dyDescent="0.25">
      <c r="A767">
        <v>80529</v>
      </c>
      <c r="B767" t="s">
        <v>336</v>
      </c>
    </row>
    <row r="768" spans="1:2" x14ac:dyDescent="0.25">
      <c r="A768">
        <v>19696</v>
      </c>
      <c r="B768" t="s">
        <v>336</v>
      </c>
    </row>
    <row r="769" spans="1:2" x14ac:dyDescent="0.25">
      <c r="A769">
        <v>17728.7</v>
      </c>
      <c r="B769" t="s">
        <v>336</v>
      </c>
    </row>
    <row r="770" spans="1:2" x14ac:dyDescent="0.25">
      <c r="A770">
        <v>551833</v>
      </c>
      <c r="B770" t="s">
        <v>337</v>
      </c>
    </row>
    <row r="771" spans="1:2" x14ac:dyDescent="0.25">
      <c r="A771">
        <v>0</v>
      </c>
      <c r="B771" t="s">
        <v>337</v>
      </c>
    </row>
    <row r="772" spans="1:2" x14ac:dyDescent="0.25">
      <c r="A772">
        <v>69218.14</v>
      </c>
      <c r="B772" t="s">
        <v>337</v>
      </c>
    </row>
    <row r="773" spans="1:2" x14ac:dyDescent="0.25">
      <c r="A773">
        <v>0</v>
      </c>
      <c r="B773" t="s">
        <v>338</v>
      </c>
    </row>
    <row r="774" spans="1:2" x14ac:dyDescent="0.25">
      <c r="A774">
        <v>0</v>
      </c>
      <c r="B774" t="s">
        <v>338</v>
      </c>
    </row>
    <row r="775" spans="1:2" x14ac:dyDescent="0.25">
      <c r="A775">
        <v>0</v>
      </c>
      <c r="B775" t="s">
        <v>338</v>
      </c>
    </row>
    <row r="776" spans="1:2" x14ac:dyDescent="0.25">
      <c r="A776">
        <v>8990</v>
      </c>
      <c r="B776" t="s">
        <v>339</v>
      </c>
    </row>
    <row r="777" spans="1:2" x14ac:dyDescent="0.25">
      <c r="A777">
        <v>0</v>
      </c>
      <c r="B777" t="s">
        <v>339</v>
      </c>
    </row>
    <row r="778" spans="1:2" x14ac:dyDescent="0.25">
      <c r="A778">
        <v>14753</v>
      </c>
      <c r="B778" t="s">
        <v>339</v>
      </c>
    </row>
    <row r="779" spans="1:2" x14ac:dyDescent="0.25">
      <c r="A779">
        <v>120600</v>
      </c>
      <c r="B779" t="s">
        <v>340</v>
      </c>
    </row>
    <row r="780" spans="1:2" x14ac:dyDescent="0.25">
      <c r="A780">
        <v>0</v>
      </c>
      <c r="B780" t="s">
        <v>340</v>
      </c>
    </row>
    <row r="781" spans="1:2" x14ac:dyDescent="0.25">
      <c r="A781">
        <v>2526</v>
      </c>
      <c r="B781" t="s">
        <v>340</v>
      </c>
    </row>
    <row r="782" spans="1:2" x14ac:dyDescent="0.25">
      <c r="A782">
        <v>0</v>
      </c>
      <c r="B782" t="s">
        <v>341</v>
      </c>
    </row>
    <row r="783" spans="1:2" x14ac:dyDescent="0.25">
      <c r="A783">
        <v>0</v>
      </c>
      <c r="B783" t="s">
        <v>341</v>
      </c>
    </row>
    <row r="784" spans="1:2" x14ac:dyDescent="0.25">
      <c r="A784">
        <v>0</v>
      </c>
      <c r="B784" t="s">
        <v>341</v>
      </c>
    </row>
    <row r="785" spans="1:2" x14ac:dyDescent="0.25">
      <c r="A785">
        <v>4359.877606</v>
      </c>
      <c r="B785" t="s">
        <v>342</v>
      </c>
    </row>
    <row r="786" spans="1:2" x14ac:dyDescent="0.25">
      <c r="A786">
        <v>615.48378200000002</v>
      </c>
      <c r="B786" t="s">
        <v>342</v>
      </c>
    </row>
    <row r="787" spans="1:2" x14ac:dyDescent="0.25">
      <c r="A787">
        <v>7931.585658</v>
      </c>
      <c r="B787" t="s">
        <v>342</v>
      </c>
    </row>
    <row r="788" spans="1:2" x14ac:dyDescent="0.25">
      <c r="A788">
        <v>8164.0268880000003</v>
      </c>
      <c r="B788" t="s">
        <v>343</v>
      </c>
    </row>
    <row r="789" spans="1:2" x14ac:dyDescent="0.25">
      <c r="A789">
        <v>65.547736999999998</v>
      </c>
      <c r="B789" t="s">
        <v>343</v>
      </c>
    </row>
    <row r="790" spans="1:2" x14ac:dyDescent="0.25">
      <c r="A790">
        <v>14103.948280000001</v>
      </c>
      <c r="B790" t="s">
        <v>343</v>
      </c>
    </row>
    <row r="791" spans="1:2" x14ac:dyDescent="0.25">
      <c r="A791">
        <v>4787.701196</v>
      </c>
      <c r="B791" t="s">
        <v>344</v>
      </c>
    </row>
    <row r="792" spans="1:2" x14ac:dyDescent="0.25">
      <c r="A792">
        <v>17.640771000000001</v>
      </c>
      <c r="B792" t="s">
        <v>344</v>
      </c>
    </row>
    <row r="793" spans="1:2" x14ac:dyDescent="0.25">
      <c r="A793">
        <v>2143.3225830000001</v>
      </c>
      <c r="B793" t="s">
        <v>344</v>
      </c>
    </row>
    <row r="794" spans="1:2" x14ac:dyDescent="0.25">
      <c r="A794">
        <v>414.295661</v>
      </c>
      <c r="B794" t="s">
        <v>345</v>
      </c>
    </row>
    <row r="795" spans="1:2" x14ac:dyDescent="0.25">
      <c r="A795">
        <v>67.574742999999998</v>
      </c>
      <c r="B795" t="s">
        <v>345</v>
      </c>
    </row>
    <row r="796" spans="1:2" x14ac:dyDescent="0.25">
      <c r="A796">
        <v>0</v>
      </c>
      <c r="B796" t="s">
        <v>345</v>
      </c>
    </row>
    <row r="797" spans="1:2" x14ac:dyDescent="0.25">
      <c r="A797">
        <v>6020.8830470000003</v>
      </c>
      <c r="B797" t="s">
        <v>346</v>
      </c>
    </row>
    <row r="798" spans="1:2" x14ac:dyDescent="0.25">
      <c r="A798">
        <v>44.526471999999998</v>
      </c>
      <c r="B798" t="s">
        <v>346</v>
      </c>
    </row>
    <row r="799" spans="1:2" x14ac:dyDescent="0.25">
      <c r="A799">
        <v>11881.786227000001</v>
      </c>
      <c r="B799" t="s">
        <v>346</v>
      </c>
    </row>
    <row r="800" spans="1:2" x14ac:dyDescent="0.25">
      <c r="A800">
        <v>641.54224999999997</v>
      </c>
      <c r="B800" t="s">
        <v>347</v>
      </c>
    </row>
    <row r="801" spans="1:2" x14ac:dyDescent="0.25">
      <c r="A801">
        <v>164.39118999999999</v>
      </c>
      <c r="B801" t="s">
        <v>347</v>
      </c>
    </row>
    <row r="802" spans="1:2" x14ac:dyDescent="0.25">
      <c r="A802">
        <v>1220.6400799999999</v>
      </c>
      <c r="B802" t="s">
        <v>347</v>
      </c>
    </row>
    <row r="803" spans="1:2" x14ac:dyDescent="0.25">
      <c r="A803">
        <v>785.76704500000005</v>
      </c>
      <c r="B803" t="s">
        <v>348</v>
      </c>
    </row>
    <row r="804" spans="1:2" x14ac:dyDescent="0.25">
      <c r="A804">
        <v>86.632003999999995</v>
      </c>
      <c r="B804" t="s">
        <v>348</v>
      </c>
    </row>
    <row r="805" spans="1:2" x14ac:dyDescent="0.25">
      <c r="A805">
        <v>586.03635599999996</v>
      </c>
      <c r="B805" t="s">
        <v>348</v>
      </c>
    </row>
    <row r="806" spans="1:2" x14ac:dyDescent="0.25">
      <c r="A806">
        <v>0</v>
      </c>
      <c r="B806" t="s">
        <v>349</v>
      </c>
    </row>
    <row r="807" spans="1:2" x14ac:dyDescent="0.25">
      <c r="A807">
        <v>0</v>
      </c>
      <c r="B807" t="s">
        <v>349</v>
      </c>
    </row>
    <row r="808" spans="1:2" x14ac:dyDescent="0.25">
      <c r="A808">
        <v>0</v>
      </c>
      <c r="B808" t="s">
        <v>349</v>
      </c>
    </row>
    <row r="809" spans="1:2" x14ac:dyDescent="0.25">
      <c r="A809">
        <v>0</v>
      </c>
      <c r="B809" t="s">
        <v>350</v>
      </c>
    </row>
    <row r="810" spans="1:2" x14ac:dyDescent="0.25">
      <c r="A810">
        <v>0</v>
      </c>
      <c r="B810" t="s">
        <v>350</v>
      </c>
    </row>
    <row r="811" spans="1:2" x14ac:dyDescent="0.25">
      <c r="A811">
        <v>1742.8</v>
      </c>
      <c r="B811" t="s">
        <v>350</v>
      </c>
    </row>
    <row r="812" spans="1:2" x14ac:dyDescent="0.25">
      <c r="A812">
        <v>0</v>
      </c>
      <c r="B812" t="s">
        <v>351</v>
      </c>
    </row>
    <row r="813" spans="1:2" x14ac:dyDescent="0.25">
      <c r="A813">
        <v>0</v>
      </c>
      <c r="B813" t="s">
        <v>351</v>
      </c>
    </row>
    <row r="814" spans="1:2" x14ac:dyDescent="0.25">
      <c r="A814">
        <v>0</v>
      </c>
      <c r="B814" t="s">
        <v>351</v>
      </c>
    </row>
    <row r="815" spans="1:2" x14ac:dyDescent="0.25">
      <c r="A815">
        <v>7718</v>
      </c>
      <c r="B815" t="s">
        <v>352</v>
      </c>
    </row>
    <row r="816" spans="1:2" x14ac:dyDescent="0.25">
      <c r="A816">
        <v>0</v>
      </c>
      <c r="B816" t="s">
        <v>352</v>
      </c>
    </row>
    <row r="817" spans="1:2" x14ac:dyDescent="0.25">
      <c r="A817">
        <v>0</v>
      </c>
      <c r="B817" t="s">
        <v>352</v>
      </c>
    </row>
    <row r="818" spans="1:2" x14ac:dyDescent="0.25">
      <c r="A818">
        <v>19698</v>
      </c>
      <c r="B818" t="s">
        <v>353</v>
      </c>
    </row>
    <row r="819" spans="1:2" x14ac:dyDescent="0.25">
      <c r="A819">
        <v>0</v>
      </c>
      <c r="B819" t="s">
        <v>353</v>
      </c>
    </row>
    <row r="820" spans="1:2" x14ac:dyDescent="0.25">
      <c r="A820">
        <v>289</v>
      </c>
      <c r="B820" t="s">
        <v>353</v>
      </c>
    </row>
    <row r="821" spans="1:2" x14ac:dyDescent="0.25">
      <c r="A821">
        <v>0</v>
      </c>
      <c r="B821" t="s">
        <v>354</v>
      </c>
    </row>
    <row r="822" spans="1:2" x14ac:dyDescent="0.25">
      <c r="A822">
        <v>0</v>
      </c>
      <c r="B822" t="s">
        <v>354</v>
      </c>
    </row>
    <row r="823" spans="1:2" x14ac:dyDescent="0.25">
      <c r="A823">
        <v>0</v>
      </c>
      <c r="B823" t="s">
        <v>354</v>
      </c>
    </row>
    <row r="824" spans="1:2" x14ac:dyDescent="0.25">
      <c r="A824">
        <v>0</v>
      </c>
      <c r="B824" t="s">
        <v>355</v>
      </c>
    </row>
    <row r="825" spans="1:2" x14ac:dyDescent="0.25">
      <c r="A825">
        <v>160128</v>
      </c>
      <c r="B825" t="s">
        <v>355</v>
      </c>
    </row>
    <row r="826" spans="1:2" x14ac:dyDescent="0.25">
      <c r="A826">
        <v>0</v>
      </c>
      <c r="B826" t="s">
        <v>355</v>
      </c>
    </row>
    <row r="827" spans="1:2" x14ac:dyDescent="0.25">
      <c r="A827">
        <v>514</v>
      </c>
      <c r="B827" t="s">
        <v>356</v>
      </c>
    </row>
    <row r="828" spans="1:2" x14ac:dyDescent="0.25">
      <c r="A828">
        <v>330211</v>
      </c>
      <c r="B828" t="s">
        <v>356</v>
      </c>
    </row>
    <row r="829" spans="1:2" x14ac:dyDescent="0.25">
      <c r="A829">
        <v>15</v>
      </c>
      <c r="B829" t="s">
        <v>356</v>
      </c>
    </row>
    <row r="830" spans="1:2" x14ac:dyDescent="0.25">
      <c r="A830">
        <v>7212</v>
      </c>
      <c r="B830" t="s">
        <v>357</v>
      </c>
    </row>
    <row r="831" spans="1:2" x14ac:dyDescent="0.25">
      <c r="A831">
        <v>1729672</v>
      </c>
      <c r="B831" t="s">
        <v>357</v>
      </c>
    </row>
    <row r="832" spans="1:2" x14ac:dyDescent="0.25">
      <c r="A832">
        <v>1440</v>
      </c>
      <c r="B832" t="s">
        <v>357</v>
      </c>
    </row>
    <row r="833" spans="1:2" x14ac:dyDescent="0.25">
      <c r="A833">
        <v>37971</v>
      </c>
      <c r="B833" t="s">
        <v>358</v>
      </c>
    </row>
    <row r="834" spans="1:2" x14ac:dyDescent="0.25">
      <c r="A834">
        <v>90</v>
      </c>
      <c r="B834" t="s">
        <v>358</v>
      </c>
    </row>
    <row r="835" spans="1:2" x14ac:dyDescent="0.25">
      <c r="A835">
        <v>1</v>
      </c>
      <c r="B835" t="s">
        <v>358</v>
      </c>
    </row>
    <row r="836" spans="1:2" x14ac:dyDescent="0.25">
      <c r="A836">
        <v>19115</v>
      </c>
      <c r="B836" t="s">
        <v>359</v>
      </c>
    </row>
    <row r="837" spans="1:2" x14ac:dyDescent="0.25">
      <c r="A837">
        <v>846006</v>
      </c>
      <c r="B837" t="s">
        <v>359</v>
      </c>
    </row>
    <row r="838" spans="1:2" x14ac:dyDescent="0.25">
      <c r="A838">
        <v>36</v>
      </c>
      <c r="B838" t="s">
        <v>359</v>
      </c>
    </row>
    <row r="839" spans="1:2" x14ac:dyDescent="0.25">
      <c r="A839">
        <v>13112</v>
      </c>
      <c r="B839" t="s">
        <v>360</v>
      </c>
    </row>
    <row r="840" spans="1:2" x14ac:dyDescent="0.25">
      <c r="A840">
        <v>714125</v>
      </c>
      <c r="B840" t="s">
        <v>360</v>
      </c>
    </row>
    <row r="841" spans="1:2" x14ac:dyDescent="0.25">
      <c r="A841">
        <v>0</v>
      </c>
      <c r="B841" t="s">
        <v>360</v>
      </c>
    </row>
    <row r="842" spans="1:2" x14ac:dyDescent="0.25">
      <c r="A842">
        <v>30137</v>
      </c>
      <c r="B842" t="s">
        <v>361</v>
      </c>
    </row>
    <row r="843" spans="1:2" x14ac:dyDescent="0.25">
      <c r="A843">
        <v>185</v>
      </c>
      <c r="B843" t="s">
        <v>361</v>
      </c>
    </row>
    <row r="844" spans="1:2" x14ac:dyDescent="0.25">
      <c r="A844">
        <v>165753</v>
      </c>
      <c r="B844" t="s">
        <v>361</v>
      </c>
    </row>
    <row r="845" spans="1:2" x14ac:dyDescent="0.25">
      <c r="A845">
        <v>175</v>
      </c>
      <c r="B845" t="s">
        <v>362</v>
      </c>
    </row>
    <row r="846" spans="1:2" x14ac:dyDescent="0.25">
      <c r="A846">
        <v>0</v>
      </c>
      <c r="B846" t="s">
        <v>362</v>
      </c>
    </row>
    <row r="847" spans="1:2" x14ac:dyDescent="0.25">
      <c r="A847">
        <v>0</v>
      </c>
      <c r="B847" t="s">
        <v>362</v>
      </c>
    </row>
    <row r="848" spans="1:2" x14ac:dyDescent="0.25">
      <c r="A848">
        <v>28730</v>
      </c>
      <c r="B848" t="s">
        <v>363</v>
      </c>
    </row>
    <row r="849" spans="1:2" x14ac:dyDescent="0.25">
      <c r="A849">
        <v>1</v>
      </c>
      <c r="B849" t="s">
        <v>363</v>
      </c>
    </row>
    <row r="850" spans="1:2" x14ac:dyDescent="0.25">
      <c r="A850">
        <v>0</v>
      </c>
      <c r="B850" t="s">
        <v>363</v>
      </c>
    </row>
    <row r="851" spans="1:2" x14ac:dyDescent="0.25">
      <c r="A851">
        <v>423199</v>
      </c>
      <c r="B851" t="s">
        <v>364</v>
      </c>
    </row>
    <row r="852" spans="1:2" x14ac:dyDescent="0.25">
      <c r="A852">
        <v>128194.98</v>
      </c>
      <c r="B852" t="s">
        <v>364</v>
      </c>
    </row>
    <row r="853" spans="1:2" x14ac:dyDescent="0.25">
      <c r="A853">
        <v>101802</v>
      </c>
      <c r="B853" t="s">
        <v>364</v>
      </c>
    </row>
    <row r="854" spans="1:2" x14ac:dyDescent="0.25">
      <c r="A854">
        <v>51690</v>
      </c>
      <c r="B854" t="s">
        <v>365</v>
      </c>
    </row>
    <row r="855" spans="1:2" x14ac:dyDescent="0.25">
      <c r="A855">
        <v>65012</v>
      </c>
      <c r="B855" t="s">
        <v>365</v>
      </c>
    </row>
    <row r="856" spans="1:2" x14ac:dyDescent="0.25">
      <c r="A856">
        <v>130001</v>
      </c>
      <c r="B856" t="s">
        <v>365</v>
      </c>
    </row>
    <row r="857" spans="1:2" x14ac:dyDescent="0.25">
      <c r="A857">
        <v>55662</v>
      </c>
      <c r="B857" t="s">
        <v>366</v>
      </c>
    </row>
    <row r="858" spans="1:2" x14ac:dyDescent="0.25">
      <c r="A858">
        <v>0</v>
      </c>
      <c r="B858" t="s">
        <v>366</v>
      </c>
    </row>
    <row r="859" spans="1:2" x14ac:dyDescent="0.25">
      <c r="A859">
        <v>12756</v>
      </c>
      <c r="B859" t="s">
        <v>366</v>
      </c>
    </row>
    <row r="860" spans="1:2" x14ac:dyDescent="0.25">
      <c r="A860">
        <v>24199</v>
      </c>
      <c r="B860" t="s">
        <v>367</v>
      </c>
    </row>
    <row r="861" spans="1:2" x14ac:dyDescent="0.25">
      <c r="A861">
        <v>13612</v>
      </c>
      <c r="B861" t="s">
        <v>367</v>
      </c>
    </row>
    <row r="862" spans="1:2" x14ac:dyDescent="0.25">
      <c r="A862">
        <v>373405</v>
      </c>
      <c r="B862" t="s">
        <v>367</v>
      </c>
    </row>
    <row r="863" spans="1:2" x14ac:dyDescent="0.25">
      <c r="A863">
        <v>75438</v>
      </c>
      <c r="B863" t="s">
        <v>368</v>
      </c>
    </row>
    <row r="864" spans="1:2" x14ac:dyDescent="0.25">
      <c r="A864">
        <v>0</v>
      </c>
      <c r="B864" t="s">
        <v>368</v>
      </c>
    </row>
    <row r="865" spans="1:2" x14ac:dyDescent="0.25">
      <c r="A865">
        <v>18452</v>
      </c>
      <c r="B865" t="s">
        <v>368</v>
      </c>
    </row>
    <row r="866" spans="1:2" x14ac:dyDescent="0.25">
      <c r="A866">
        <v>138998.5</v>
      </c>
      <c r="B866" t="s">
        <v>369</v>
      </c>
    </row>
    <row r="867" spans="1:2" x14ac:dyDescent="0.25">
      <c r="A867">
        <v>36760.65</v>
      </c>
      <c r="B867" t="s">
        <v>369</v>
      </c>
    </row>
    <row r="868" spans="1:2" x14ac:dyDescent="0.25">
      <c r="A868">
        <v>18069.5</v>
      </c>
      <c r="B868" t="s">
        <v>369</v>
      </c>
    </row>
    <row r="869" spans="1:2" x14ac:dyDescent="0.25">
      <c r="A869">
        <v>208757.5</v>
      </c>
      <c r="B869" t="s">
        <v>370</v>
      </c>
    </row>
    <row r="870" spans="1:2" x14ac:dyDescent="0.25">
      <c r="A870">
        <v>295.13</v>
      </c>
      <c r="B870" t="s">
        <v>370</v>
      </c>
    </row>
    <row r="871" spans="1:2" x14ac:dyDescent="0.25">
      <c r="A871">
        <v>1245.5</v>
      </c>
      <c r="B871" t="s">
        <v>370</v>
      </c>
    </row>
    <row r="872" spans="1:2" x14ac:dyDescent="0.25">
      <c r="A872">
        <v>0</v>
      </c>
      <c r="B872" t="s">
        <v>371</v>
      </c>
    </row>
    <row r="873" spans="1:2" x14ac:dyDescent="0.25">
      <c r="A873">
        <v>0</v>
      </c>
      <c r="B873" t="s">
        <v>371</v>
      </c>
    </row>
    <row r="874" spans="1:2" x14ac:dyDescent="0.25">
      <c r="A874">
        <v>0</v>
      </c>
      <c r="B874" t="s">
        <v>371</v>
      </c>
    </row>
    <row r="875" spans="1:2" x14ac:dyDescent="0.25">
      <c r="A875">
        <v>7939</v>
      </c>
      <c r="B875" t="s">
        <v>372</v>
      </c>
    </row>
    <row r="876" spans="1:2" x14ac:dyDescent="0.25">
      <c r="A876">
        <v>0</v>
      </c>
      <c r="B876" t="s">
        <v>372</v>
      </c>
    </row>
    <row r="877" spans="1:2" x14ac:dyDescent="0.25">
      <c r="A877">
        <v>0</v>
      </c>
      <c r="B877" t="s">
        <v>372</v>
      </c>
    </row>
    <row r="878" spans="1:2" x14ac:dyDescent="0.25">
      <c r="A878">
        <v>421765</v>
      </c>
      <c r="B878" t="s">
        <v>373</v>
      </c>
    </row>
    <row r="879" spans="1:2" x14ac:dyDescent="0.25">
      <c r="A879">
        <v>0</v>
      </c>
      <c r="B879" t="s">
        <v>373</v>
      </c>
    </row>
    <row r="880" spans="1:2" x14ac:dyDescent="0.25">
      <c r="A880">
        <v>91014</v>
      </c>
      <c r="B880" t="s">
        <v>373</v>
      </c>
    </row>
    <row r="881" spans="1:2" x14ac:dyDescent="0.25">
      <c r="A881">
        <v>146440</v>
      </c>
      <c r="B881" t="s">
        <v>374</v>
      </c>
    </row>
    <row r="882" spans="1:2" x14ac:dyDescent="0.25">
      <c r="A882">
        <v>0</v>
      </c>
      <c r="B882" t="s">
        <v>374</v>
      </c>
    </row>
    <row r="883" spans="1:2" x14ac:dyDescent="0.25">
      <c r="A883">
        <v>0</v>
      </c>
      <c r="B883" t="s">
        <v>374</v>
      </c>
    </row>
    <row r="884" spans="1:2" x14ac:dyDescent="0.25">
      <c r="A884">
        <v>4099.9810180000004</v>
      </c>
      <c r="B884" t="s">
        <v>375</v>
      </c>
    </row>
    <row r="885" spans="1:2" x14ac:dyDescent="0.25">
      <c r="A885">
        <v>558.186238</v>
      </c>
      <c r="B885" t="s">
        <v>375</v>
      </c>
    </row>
    <row r="886" spans="1:2" x14ac:dyDescent="0.25">
      <c r="A886">
        <v>5328.9645819999996</v>
      </c>
      <c r="B886" t="s">
        <v>375</v>
      </c>
    </row>
    <row r="887" spans="1:2" x14ac:dyDescent="0.25">
      <c r="A887">
        <v>4879.6971510000003</v>
      </c>
      <c r="B887" t="s">
        <v>376</v>
      </c>
    </row>
    <row r="888" spans="1:2" x14ac:dyDescent="0.25">
      <c r="A888">
        <v>58.587113000000002</v>
      </c>
      <c r="B888" t="s">
        <v>376</v>
      </c>
    </row>
    <row r="889" spans="1:2" x14ac:dyDescent="0.25">
      <c r="A889">
        <v>11800.433736000001</v>
      </c>
      <c r="B889" t="s">
        <v>376</v>
      </c>
    </row>
    <row r="890" spans="1:2" x14ac:dyDescent="0.25">
      <c r="A890">
        <v>924.77488200000005</v>
      </c>
      <c r="B890" t="s">
        <v>377</v>
      </c>
    </row>
    <row r="891" spans="1:2" x14ac:dyDescent="0.25">
      <c r="A891">
        <v>4.9096630000000001</v>
      </c>
      <c r="B891" t="s">
        <v>377</v>
      </c>
    </row>
    <row r="892" spans="1:2" x14ac:dyDescent="0.25">
      <c r="A892">
        <v>550.23395500000004</v>
      </c>
      <c r="B892" t="s">
        <v>377</v>
      </c>
    </row>
    <row r="893" spans="1:2" x14ac:dyDescent="0.25">
      <c r="A893">
        <v>888.30023600000004</v>
      </c>
      <c r="B893" t="s">
        <v>378</v>
      </c>
    </row>
    <row r="894" spans="1:2" x14ac:dyDescent="0.25">
      <c r="A894">
        <v>94.375467999999998</v>
      </c>
      <c r="B894" t="s">
        <v>378</v>
      </c>
    </row>
    <row r="895" spans="1:2" x14ac:dyDescent="0.25">
      <c r="A895">
        <v>796.44791599999996</v>
      </c>
      <c r="B895" t="s">
        <v>378</v>
      </c>
    </row>
    <row r="896" spans="1:2" x14ac:dyDescent="0.25">
      <c r="A896">
        <v>5169.3187390000003</v>
      </c>
      <c r="B896" t="s">
        <v>379</v>
      </c>
    </row>
    <row r="897" spans="1:2" x14ac:dyDescent="0.25">
      <c r="A897">
        <v>47.019449999999999</v>
      </c>
      <c r="B897" t="s">
        <v>379</v>
      </c>
    </row>
    <row r="898" spans="1:2" x14ac:dyDescent="0.25">
      <c r="A898">
        <v>11965.713651</v>
      </c>
      <c r="B898" t="s">
        <v>379</v>
      </c>
    </row>
    <row r="899" spans="1:2" x14ac:dyDescent="0.25">
      <c r="A899">
        <v>102.37460900000001</v>
      </c>
      <c r="B899" t="s">
        <v>380</v>
      </c>
    </row>
    <row r="900" spans="1:2" x14ac:dyDescent="0.25">
      <c r="A900">
        <v>53.819124000000002</v>
      </c>
      <c r="B900" t="s">
        <v>380</v>
      </c>
    </row>
    <row r="901" spans="1:2" x14ac:dyDescent="0.25">
      <c r="A901">
        <v>34.441256000000003</v>
      </c>
      <c r="B901" t="s">
        <v>380</v>
      </c>
    </row>
    <row r="902" spans="1:2" x14ac:dyDescent="0.25">
      <c r="A902">
        <v>466.99282399999998</v>
      </c>
      <c r="B902" t="s">
        <v>381</v>
      </c>
    </row>
    <row r="903" spans="1:2" x14ac:dyDescent="0.25">
      <c r="A903">
        <v>51.182769999999998</v>
      </c>
      <c r="B903" t="s">
        <v>381</v>
      </c>
    </row>
    <row r="904" spans="1:2" x14ac:dyDescent="0.25">
      <c r="A904">
        <v>435.19261699999998</v>
      </c>
      <c r="B904" t="s">
        <v>381</v>
      </c>
    </row>
    <row r="905" spans="1:2" x14ac:dyDescent="0.25">
      <c r="A905">
        <v>0</v>
      </c>
      <c r="B905" t="s">
        <v>382</v>
      </c>
    </row>
    <row r="906" spans="1:2" x14ac:dyDescent="0.25">
      <c r="A906">
        <v>0</v>
      </c>
      <c r="B906" t="s">
        <v>382</v>
      </c>
    </row>
    <row r="907" spans="1:2" x14ac:dyDescent="0.25">
      <c r="A907">
        <v>0</v>
      </c>
      <c r="B907" t="s">
        <v>382</v>
      </c>
    </row>
    <row r="908" spans="1:2" x14ac:dyDescent="0.25">
      <c r="A908">
        <v>90</v>
      </c>
      <c r="B908" t="s">
        <v>383</v>
      </c>
    </row>
    <row r="909" spans="1:2" x14ac:dyDescent="0.25">
      <c r="A909">
        <v>2.6</v>
      </c>
      <c r="B909" t="s">
        <v>383</v>
      </c>
    </row>
    <row r="910" spans="1:2" x14ac:dyDescent="0.25">
      <c r="A910">
        <v>210</v>
      </c>
      <c r="B910" t="s">
        <v>383</v>
      </c>
    </row>
    <row r="911" spans="1:2" x14ac:dyDescent="0.25">
      <c r="A911">
        <v>1721</v>
      </c>
      <c r="B911" t="s">
        <v>384</v>
      </c>
    </row>
    <row r="912" spans="1:2" x14ac:dyDescent="0.25">
      <c r="A912">
        <v>0</v>
      </c>
      <c r="B912" t="s">
        <v>384</v>
      </c>
    </row>
    <row r="913" spans="1:2" x14ac:dyDescent="0.25">
      <c r="A913">
        <v>17</v>
      </c>
      <c r="B913" t="s">
        <v>384</v>
      </c>
    </row>
    <row r="914" spans="1:2" x14ac:dyDescent="0.25">
      <c r="A914">
        <v>0</v>
      </c>
      <c r="B914" t="s">
        <v>385</v>
      </c>
    </row>
    <row r="915" spans="1:2" x14ac:dyDescent="0.25">
      <c r="A915">
        <v>0</v>
      </c>
      <c r="B915" t="s">
        <v>385</v>
      </c>
    </row>
    <row r="916" spans="1:2" x14ac:dyDescent="0.25">
      <c r="A916">
        <v>0</v>
      </c>
      <c r="B916" t="s">
        <v>385</v>
      </c>
    </row>
    <row r="917" spans="1:2" x14ac:dyDescent="0.25">
      <c r="A917">
        <v>13666</v>
      </c>
      <c r="B917" t="s">
        <v>386</v>
      </c>
    </row>
    <row r="918" spans="1:2" x14ac:dyDescent="0.25">
      <c r="A918">
        <v>0</v>
      </c>
      <c r="B918" t="s">
        <v>386</v>
      </c>
    </row>
    <row r="919" spans="1:2" x14ac:dyDescent="0.25">
      <c r="A919">
        <v>138</v>
      </c>
      <c r="B919" t="s">
        <v>386</v>
      </c>
    </row>
    <row r="920" spans="1:2" x14ac:dyDescent="0.25">
      <c r="A920">
        <v>13096</v>
      </c>
      <c r="B920" t="s">
        <v>387</v>
      </c>
    </row>
    <row r="921" spans="1:2" x14ac:dyDescent="0.25">
      <c r="A921">
        <v>0</v>
      </c>
      <c r="B921" t="s">
        <v>387</v>
      </c>
    </row>
    <row r="922" spans="1:2" x14ac:dyDescent="0.25">
      <c r="A922">
        <v>56</v>
      </c>
      <c r="B922" t="s">
        <v>387</v>
      </c>
    </row>
    <row r="923" spans="1:2" x14ac:dyDescent="0.25">
      <c r="A923">
        <v>0</v>
      </c>
      <c r="B923" t="s">
        <v>388</v>
      </c>
    </row>
    <row r="924" spans="1:2" x14ac:dyDescent="0.25">
      <c r="A924">
        <v>618151</v>
      </c>
      <c r="B924" t="s">
        <v>388</v>
      </c>
    </row>
    <row r="925" spans="1:2" x14ac:dyDescent="0.25">
      <c r="A925">
        <v>8436</v>
      </c>
      <c r="B925" t="s">
        <v>388</v>
      </c>
    </row>
    <row r="926" spans="1:2" x14ac:dyDescent="0.25">
      <c r="A926">
        <v>0</v>
      </c>
      <c r="B926" t="s">
        <v>389</v>
      </c>
    </row>
    <row r="927" spans="1:2" x14ac:dyDescent="0.25">
      <c r="A927">
        <v>424778</v>
      </c>
      <c r="B927" t="s">
        <v>389</v>
      </c>
    </row>
    <row r="928" spans="1:2" x14ac:dyDescent="0.25">
      <c r="A928">
        <v>2000</v>
      </c>
      <c r="B928" t="s">
        <v>389</v>
      </c>
    </row>
    <row r="929" spans="1:2" x14ac:dyDescent="0.25">
      <c r="A929">
        <v>0</v>
      </c>
      <c r="B929" t="s">
        <v>390</v>
      </c>
    </row>
    <row r="930" spans="1:2" x14ac:dyDescent="0.25">
      <c r="A930">
        <v>2340192</v>
      </c>
      <c r="B930" t="s">
        <v>390</v>
      </c>
    </row>
    <row r="931" spans="1:2" x14ac:dyDescent="0.25">
      <c r="A931">
        <v>33668</v>
      </c>
      <c r="B931" t="s">
        <v>390</v>
      </c>
    </row>
    <row r="932" spans="1:2" x14ac:dyDescent="0.25">
      <c r="A932">
        <v>82</v>
      </c>
      <c r="B932" t="s">
        <v>391</v>
      </c>
    </row>
    <row r="933" spans="1:2" x14ac:dyDescent="0.25">
      <c r="A933">
        <v>36163</v>
      </c>
      <c r="B933" t="s">
        <v>391</v>
      </c>
    </row>
    <row r="934" spans="1:2" x14ac:dyDescent="0.25">
      <c r="A934">
        <v>623</v>
      </c>
      <c r="B934" t="s">
        <v>391</v>
      </c>
    </row>
    <row r="935" spans="1:2" x14ac:dyDescent="0.25">
      <c r="A935">
        <v>2552</v>
      </c>
      <c r="B935" t="s">
        <v>392</v>
      </c>
    </row>
    <row r="936" spans="1:2" x14ac:dyDescent="0.25">
      <c r="A936">
        <v>579988</v>
      </c>
      <c r="B936" t="s">
        <v>392</v>
      </c>
    </row>
    <row r="937" spans="1:2" x14ac:dyDescent="0.25">
      <c r="A937">
        <v>0</v>
      </c>
      <c r="B937" t="s">
        <v>392</v>
      </c>
    </row>
    <row r="938" spans="1:2" x14ac:dyDescent="0.25">
      <c r="A938">
        <v>10937</v>
      </c>
      <c r="B938" t="s">
        <v>393</v>
      </c>
    </row>
    <row r="939" spans="1:2" x14ac:dyDescent="0.25">
      <c r="A939">
        <v>88460</v>
      </c>
      <c r="B939" t="s">
        <v>393</v>
      </c>
    </row>
    <row r="940" spans="1:2" x14ac:dyDescent="0.25">
      <c r="A940">
        <v>800</v>
      </c>
      <c r="B940" t="s">
        <v>393</v>
      </c>
    </row>
    <row r="941" spans="1:2" x14ac:dyDescent="0.25">
      <c r="A941">
        <v>20140</v>
      </c>
      <c r="B941" t="s">
        <v>394</v>
      </c>
    </row>
    <row r="942" spans="1:2" x14ac:dyDescent="0.25">
      <c r="A942">
        <v>519</v>
      </c>
      <c r="B942" t="s">
        <v>394</v>
      </c>
    </row>
    <row r="943" spans="1:2" x14ac:dyDescent="0.25">
      <c r="A943">
        <v>161095</v>
      </c>
      <c r="B943" t="s">
        <v>394</v>
      </c>
    </row>
    <row r="944" spans="1:2" x14ac:dyDescent="0.25">
      <c r="A944">
        <v>0</v>
      </c>
      <c r="B944" t="s">
        <v>395</v>
      </c>
    </row>
    <row r="945" spans="1:2" x14ac:dyDescent="0.25">
      <c r="A945">
        <v>0</v>
      </c>
      <c r="B945" t="s">
        <v>395</v>
      </c>
    </row>
    <row r="946" spans="1:2" x14ac:dyDescent="0.25">
      <c r="A946">
        <v>0</v>
      </c>
      <c r="B946" t="s">
        <v>395</v>
      </c>
    </row>
    <row r="947" spans="1:2" x14ac:dyDescent="0.25">
      <c r="A947">
        <v>35080</v>
      </c>
      <c r="B947" t="s">
        <v>396</v>
      </c>
    </row>
    <row r="948" spans="1:2" x14ac:dyDescent="0.25">
      <c r="A948">
        <v>0</v>
      </c>
      <c r="B948" t="s">
        <v>396</v>
      </c>
    </row>
    <row r="949" spans="1:2" x14ac:dyDescent="0.25">
      <c r="A949">
        <v>1667</v>
      </c>
      <c r="B949" t="s">
        <v>396</v>
      </c>
    </row>
    <row r="950" spans="1:2" x14ac:dyDescent="0.25">
      <c r="A950">
        <v>174649.38</v>
      </c>
      <c r="B950" t="s">
        <v>397</v>
      </c>
    </row>
    <row r="951" spans="1:2" x14ac:dyDescent="0.25">
      <c r="A951">
        <v>88786</v>
      </c>
      <c r="B951" t="s">
        <v>397</v>
      </c>
    </row>
    <row r="952" spans="1:2" x14ac:dyDescent="0.25">
      <c r="A952">
        <v>126015.7</v>
      </c>
      <c r="B952" t="s">
        <v>397</v>
      </c>
    </row>
    <row r="953" spans="1:2" x14ac:dyDescent="0.25">
      <c r="A953">
        <v>438310</v>
      </c>
      <c r="B953" t="s">
        <v>398</v>
      </c>
    </row>
    <row r="954" spans="1:2" x14ac:dyDescent="0.25">
      <c r="A954">
        <v>65333</v>
      </c>
      <c r="B954" t="s">
        <v>398</v>
      </c>
    </row>
    <row r="955" spans="1:2" x14ac:dyDescent="0.25">
      <c r="A955">
        <v>136602</v>
      </c>
      <c r="B955" t="s">
        <v>398</v>
      </c>
    </row>
    <row r="956" spans="1:2" x14ac:dyDescent="0.25">
      <c r="A956">
        <v>61120.24</v>
      </c>
      <c r="B956" t="s">
        <v>399</v>
      </c>
    </row>
    <row r="957" spans="1:2" x14ac:dyDescent="0.25">
      <c r="A957">
        <v>0</v>
      </c>
      <c r="B957" t="s">
        <v>399</v>
      </c>
    </row>
    <row r="958" spans="1:2" x14ac:dyDescent="0.25">
      <c r="A958">
        <v>4852.2299999999996</v>
      </c>
      <c r="B958" t="s">
        <v>399</v>
      </c>
    </row>
    <row r="959" spans="1:2" x14ac:dyDescent="0.25">
      <c r="A959">
        <v>185594.76</v>
      </c>
      <c r="B959" t="s">
        <v>400</v>
      </c>
    </row>
    <row r="960" spans="1:2" x14ac:dyDescent="0.25">
      <c r="A960">
        <v>0</v>
      </c>
      <c r="B960" t="s">
        <v>400</v>
      </c>
    </row>
    <row r="961" spans="1:2" x14ac:dyDescent="0.25">
      <c r="A961">
        <v>266803.77</v>
      </c>
      <c r="B961" t="s">
        <v>400</v>
      </c>
    </row>
    <row r="962" spans="1:2" x14ac:dyDescent="0.25">
      <c r="A962">
        <v>82941</v>
      </c>
      <c r="B962" t="s">
        <v>401</v>
      </c>
    </row>
    <row r="963" spans="1:2" x14ac:dyDescent="0.25">
      <c r="A963">
        <v>0</v>
      </c>
      <c r="B963" t="s">
        <v>401</v>
      </c>
    </row>
    <row r="964" spans="1:2" x14ac:dyDescent="0.25">
      <c r="A964">
        <v>12979</v>
      </c>
      <c r="B964" t="s">
        <v>401</v>
      </c>
    </row>
    <row r="965" spans="1:2" x14ac:dyDescent="0.25">
      <c r="A965">
        <v>109853.65</v>
      </c>
      <c r="B965" t="s">
        <v>402</v>
      </c>
    </row>
    <row r="966" spans="1:2" x14ac:dyDescent="0.25">
      <c r="A966">
        <v>70578</v>
      </c>
      <c r="B966" t="s">
        <v>402</v>
      </c>
    </row>
    <row r="967" spans="1:2" x14ac:dyDescent="0.25">
      <c r="A967">
        <v>23278.75</v>
      </c>
      <c r="B967" t="s">
        <v>402</v>
      </c>
    </row>
    <row r="968" spans="1:2" x14ac:dyDescent="0.25">
      <c r="A968">
        <v>514547.53</v>
      </c>
      <c r="B968" t="s">
        <v>403</v>
      </c>
    </row>
    <row r="969" spans="1:2" x14ac:dyDescent="0.25">
      <c r="A969">
        <v>257</v>
      </c>
      <c r="B969" t="s">
        <v>403</v>
      </c>
    </row>
    <row r="970" spans="1:2" x14ac:dyDescent="0.25">
      <c r="A970">
        <v>1158.95</v>
      </c>
      <c r="B970" t="s">
        <v>403</v>
      </c>
    </row>
    <row r="971" spans="1:2" x14ac:dyDescent="0.25">
      <c r="A971">
        <v>0</v>
      </c>
      <c r="B971" t="s">
        <v>404</v>
      </c>
    </row>
    <row r="972" spans="1:2" x14ac:dyDescent="0.25">
      <c r="A972">
        <v>0</v>
      </c>
      <c r="B972" t="s">
        <v>404</v>
      </c>
    </row>
    <row r="973" spans="1:2" x14ac:dyDescent="0.25">
      <c r="A973">
        <v>0</v>
      </c>
      <c r="B973" t="s">
        <v>404</v>
      </c>
    </row>
    <row r="974" spans="1:2" x14ac:dyDescent="0.25">
      <c r="A974">
        <v>30186</v>
      </c>
      <c r="B974" t="s">
        <v>405</v>
      </c>
    </row>
    <row r="975" spans="1:2" x14ac:dyDescent="0.25">
      <c r="A975">
        <v>0</v>
      </c>
      <c r="B975" t="s">
        <v>405</v>
      </c>
    </row>
    <row r="976" spans="1:2" x14ac:dyDescent="0.25">
      <c r="A976">
        <v>0</v>
      </c>
      <c r="B976" t="s">
        <v>405</v>
      </c>
    </row>
    <row r="977" spans="1:2" x14ac:dyDescent="0.25">
      <c r="A977">
        <v>11074</v>
      </c>
      <c r="B977" t="s">
        <v>406</v>
      </c>
    </row>
    <row r="978" spans="1:2" x14ac:dyDescent="0.25">
      <c r="A978">
        <v>0</v>
      </c>
      <c r="B978" t="s">
        <v>406</v>
      </c>
    </row>
    <row r="979" spans="1:2" x14ac:dyDescent="0.25">
      <c r="A979">
        <v>127137</v>
      </c>
      <c r="B979" t="s">
        <v>406</v>
      </c>
    </row>
    <row r="980" spans="1:2" x14ac:dyDescent="0.25">
      <c r="A980">
        <v>173023</v>
      </c>
      <c r="B980" t="s">
        <v>407</v>
      </c>
    </row>
    <row r="981" spans="1:2" x14ac:dyDescent="0.25">
      <c r="A981">
        <v>0</v>
      </c>
      <c r="B981" t="s">
        <v>407</v>
      </c>
    </row>
    <row r="982" spans="1:2" x14ac:dyDescent="0.25">
      <c r="A982">
        <v>0</v>
      </c>
      <c r="B982" t="s">
        <v>407</v>
      </c>
    </row>
    <row r="983" spans="1:2" x14ac:dyDescent="0.25">
      <c r="A983">
        <v>2609.8744489999999</v>
      </c>
      <c r="B983" t="s">
        <v>408</v>
      </c>
    </row>
    <row r="984" spans="1:2" x14ac:dyDescent="0.25">
      <c r="A984">
        <v>546.17356299999994</v>
      </c>
      <c r="B984" t="s">
        <v>408</v>
      </c>
    </row>
    <row r="985" spans="1:2" x14ac:dyDescent="0.25">
      <c r="A985">
        <v>4132.44373</v>
      </c>
      <c r="B985" t="s">
        <v>408</v>
      </c>
    </row>
    <row r="986" spans="1:2" x14ac:dyDescent="0.25">
      <c r="A986">
        <v>7073.7326979999998</v>
      </c>
      <c r="B986" t="s">
        <v>409</v>
      </c>
    </row>
    <row r="987" spans="1:2" x14ac:dyDescent="0.25">
      <c r="A987">
        <v>24.128367000000001</v>
      </c>
      <c r="B987" t="s">
        <v>409</v>
      </c>
    </row>
    <row r="988" spans="1:2" x14ac:dyDescent="0.25">
      <c r="A988">
        <v>13509.352967999999</v>
      </c>
      <c r="B988" t="s">
        <v>409</v>
      </c>
    </row>
    <row r="989" spans="1:2" x14ac:dyDescent="0.25">
      <c r="A989">
        <v>0</v>
      </c>
      <c r="B989" t="s">
        <v>410</v>
      </c>
    </row>
    <row r="990" spans="1:2" x14ac:dyDescent="0.25">
      <c r="A990">
        <v>0</v>
      </c>
      <c r="B990" t="s">
        <v>410</v>
      </c>
    </row>
    <row r="991" spans="1:2" x14ac:dyDescent="0.25">
      <c r="A991">
        <v>209.067565</v>
      </c>
      <c r="B991" t="s">
        <v>410</v>
      </c>
    </row>
    <row r="992" spans="1:2" x14ac:dyDescent="0.25">
      <c r="A992">
        <v>0</v>
      </c>
      <c r="B992" t="s">
        <v>411</v>
      </c>
    </row>
    <row r="993" spans="1:2" x14ac:dyDescent="0.25">
      <c r="A993">
        <v>0</v>
      </c>
      <c r="B993" t="s">
        <v>411</v>
      </c>
    </row>
    <row r="994" spans="1:2" x14ac:dyDescent="0.25">
      <c r="A994">
        <v>0</v>
      </c>
      <c r="B994" t="s">
        <v>411</v>
      </c>
    </row>
    <row r="995" spans="1:2" x14ac:dyDescent="0.25">
      <c r="A995">
        <v>2245.7128349999998</v>
      </c>
      <c r="B995" t="s">
        <v>412</v>
      </c>
    </row>
    <row r="996" spans="1:2" x14ac:dyDescent="0.25">
      <c r="A996">
        <v>0</v>
      </c>
      <c r="B996" t="s">
        <v>412</v>
      </c>
    </row>
    <row r="997" spans="1:2" x14ac:dyDescent="0.25">
      <c r="A997">
        <v>8067.693303</v>
      </c>
      <c r="B997" t="s">
        <v>412</v>
      </c>
    </row>
    <row r="998" spans="1:2" x14ac:dyDescent="0.25">
      <c r="A998">
        <v>1643.4057459999999</v>
      </c>
      <c r="B998" t="s">
        <v>413</v>
      </c>
    </row>
    <row r="999" spans="1:2" x14ac:dyDescent="0.25">
      <c r="A999">
        <v>525.84328800000003</v>
      </c>
      <c r="B999" t="s">
        <v>413</v>
      </c>
    </row>
    <row r="1000" spans="1:2" x14ac:dyDescent="0.25">
      <c r="A1000">
        <v>2230.0978620000001</v>
      </c>
      <c r="B1000" t="s">
        <v>413</v>
      </c>
    </row>
    <row r="1001" spans="1:2" x14ac:dyDescent="0.25">
      <c r="A1001">
        <v>261.21762200000001</v>
      </c>
      <c r="B1001" t="s">
        <v>414</v>
      </c>
    </row>
    <row r="1002" spans="1:2" x14ac:dyDescent="0.25">
      <c r="A1002">
        <v>29.491963999999999</v>
      </c>
      <c r="B1002" t="s">
        <v>414</v>
      </c>
    </row>
    <row r="1003" spans="1:2" x14ac:dyDescent="0.25">
      <c r="A1003">
        <v>227.72163</v>
      </c>
      <c r="B1003" t="s">
        <v>414</v>
      </c>
    </row>
    <row r="1004" spans="1:2" x14ac:dyDescent="0.25">
      <c r="A1004">
        <v>0</v>
      </c>
      <c r="B1004" t="s">
        <v>415</v>
      </c>
    </row>
    <row r="1005" spans="1:2" x14ac:dyDescent="0.25">
      <c r="A1005">
        <v>0</v>
      </c>
      <c r="B1005" t="s">
        <v>415</v>
      </c>
    </row>
    <row r="1006" spans="1:2" x14ac:dyDescent="0.25">
      <c r="A1006">
        <v>0</v>
      </c>
      <c r="B1006" t="s">
        <v>415</v>
      </c>
    </row>
    <row r="1007" spans="1:2" x14ac:dyDescent="0.25">
      <c r="A1007">
        <v>50.6</v>
      </c>
      <c r="B1007" t="s">
        <v>416</v>
      </c>
    </row>
    <row r="1008" spans="1:2" x14ac:dyDescent="0.25">
      <c r="A1008">
        <v>0</v>
      </c>
      <c r="B1008" t="s">
        <v>416</v>
      </c>
    </row>
    <row r="1009" spans="1:2" x14ac:dyDescent="0.25">
      <c r="A1009">
        <v>319</v>
      </c>
      <c r="B1009" t="s">
        <v>416</v>
      </c>
    </row>
    <row r="1010" spans="1:2" x14ac:dyDescent="0.25">
      <c r="A1010">
        <v>1947</v>
      </c>
      <c r="B1010" t="s">
        <v>417</v>
      </c>
    </row>
    <row r="1011" spans="1:2" x14ac:dyDescent="0.25">
      <c r="A1011">
        <v>10</v>
      </c>
      <c r="B1011" t="s">
        <v>417</v>
      </c>
    </row>
    <row r="1012" spans="1:2" x14ac:dyDescent="0.25">
      <c r="A1012">
        <v>56</v>
      </c>
      <c r="B1012" t="s">
        <v>417</v>
      </c>
    </row>
    <row r="1013" spans="1:2" x14ac:dyDescent="0.25">
      <c r="A1013">
        <v>0</v>
      </c>
      <c r="B1013" t="s">
        <v>418</v>
      </c>
    </row>
    <row r="1014" spans="1:2" x14ac:dyDescent="0.25">
      <c r="A1014">
        <v>0</v>
      </c>
      <c r="B1014" t="s">
        <v>418</v>
      </c>
    </row>
    <row r="1015" spans="1:2" x14ac:dyDescent="0.25">
      <c r="A1015">
        <v>0</v>
      </c>
      <c r="B1015" t="s">
        <v>418</v>
      </c>
    </row>
    <row r="1016" spans="1:2" x14ac:dyDescent="0.25">
      <c r="A1016">
        <v>17306</v>
      </c>
      <c r="B1016" t="s">
        <v>419</v>
      </c>
    </row>
    <row r="1017" spans="1:2" x14ac:dyDescent="0.25">
      <c r="A1017">
        <v>250</v>
      </c>
      <c r="B1017" t="s">
        <v>419</v>
      </c>
    </row>
    <row r="1018" spans="1:2" x14ac:dyDescent="0.25">
      <c r="A1018">
        <v>1324</v>
      </c>
      <c r="B1018" t="s">
        <v>419</v>
      </c>
    </row>
    <row r="1019" spans="1:2" x14ac:dyDescent="0.25">
      <c r="A1019">
        <v>20944</v>
      </c>
      <c r="B1019" t="s">
        <v>420</v>
      </c>
    </row>
    <row r="1020" spans="1:2" x14ac:dyDescent="0.25">
      <c r="A1020">
        <v>140</v>
      </c>
      <c r="B1020" t="s">
        <v>420</v>
      </c>
    </row>
    <row r="1021" spans="1:2" x14ac:dyDescent="0.25">
      <c r="A1021">
        <v>250</v>
      </c>
      <c r="B1021" t="s">
        <v>420</v>
      </c>
    </row>
    <row r="1022" spans="1:2" x14ac:dyDescent="0.25">
      <c r="A1022">
        <v>0</v>
      </c>
      <c r="B1022" t="s">
        <v>421</v>
      </c>
    </row>
    <row r="1023" spans="1:2" x14ac:dyDescent="0.25">
      <c r="A1023">
        <v>755452</v>
      </c>
      <c r="B1023" t="s">
        <v>421</v>
      </c>
    </row>
    <row r="1024" spans="1:2" x14ac:dyDescent="0.25">
      <c r="A1024">
        <v>2000</v>
      </c>
      <c r="B1024" t="s">
        <v>421</v>
      </c>
    </row>
    <row r="1025" spans="1:2" x14ac:dyDescent="0.25">
      <c r="A1025">
        <v>0</v>
      </c>
      <c r="B1025" t="s">
        <v>422</v>
      </c>
    </row>
    <row r="1026" spans="1:2" x14ac:dyDescent="0.25">
      <c r="A1026">
        <v>584157</v>
      </c>
      <c r="B1026" t="s">
        <v>422</v>
      </c>
    </row>
    <row r="1027" spans="1:2" x14ac:dyDescent="0.25">
      <c r="A1027">
        <v>2000</v>
      </c>
      <c r="B1027" t="s">
        <v>422</v>
      </c>
    </row>
    <row r="1028" spans="1:2" x14ac:dyDescent="0.25">
      <c r="A1028">
        <v>5909</v>
      </c>
      <c r="B1028" t="s">
        <v>423</v>
      </c>
    </row>
    <row r="1029" spans="1:2" x14ac:dyDescent="0.25">
      <c r="A1029">
        <v>2227056</v>
      </c>
      <c r="B1029" t="s">
        <v>423</v>
      </c>
    </row>
    <row r="1030" spans="1:2" x14ac:dyDescent="0.25">
      <c r="A1030">
        <v>30000</v>
      </c>
      <c r="B1030" t="s">
        <v>423</v>
      </c>
    </row>
    <row r="1031" spans="1:2" x14ac:dyDescent="0.25">
      <c r="A1031">
        <v>774</v>
      </c>
      <c r="B1031" t="s">
        <v>424</v>
      </c>
    </row>
    <row r="1032" spans="1:2" x14ac:dyDescent="0.25">
      <c r="A1032">
        <v>33750</v>
      </c>
      <c r="B1032" t="s">
        <v>424</v>
      </c>
    </row>
    <row r="1033" spans="1:2" x14ac:dyDescent="0.25">
      <c r="A1033">
        <v>0</v>
      </c>
      <c r="B1033" t="s">
        <v>424</v>
      </c>
    </row>
    <row r="1034" spans="1:2" x14ac:dyDescent="0.25">
      <c r="A1034">
        <v>7339</v>
      </c>
      <c r="B1034" t="s">
        <v>425</v>
      </c>
    </row>
    <row r="1035" spans="1:2" x14ac:dyDescent="0.25">
      <c r="A1035">
        <v>339212</v>
      </c>
      <c r="B1035" t="s">
        <v>425</v>
      </c>
    </row>
    <row r="1036" spans="1:2" x14ac:dyDescent="0.25">
      <c r="A1036">
        <v>0</v>
      </c>
      <c r="B1036" t="s">
        <v>425</v>
      </c>
    </row>
    <row r="1037" spans="1:2" x14ac:dyDescent="0.25">
      <c r="A1037">
        <v>14588</v>
      </c>
      <c r="B1037" t="s">
        <v>426</v>
      </c>
    </row>
    <row r="1038" spans="1:2" x14ac:dyDescent="0.25">
      <c r="A1038">
        <v>76889</v>
      </c>
      <c r="B1038" t="s">
        <v>426</v>
      </c>
    </row>
    <row r="1039" spans="1:2" x14ac:dyDescent="0.25">
      <c r="A1039">
        <v>800</v>
      </c>
      <c r="B1039" t="s">
        <v>426</v>
      </c>
    </row>
    <row r="1040" spans="1:2" x14ac:dyDescent="0.25">
      <c r="A1040">
        <v>7659</v>
      </c>
      <c r="B1040" t="s">
        <v>427</v>
      </c>
    </row>
    <row r="1041" spans="1:2" x14ac:dyDescent="0.25">
      <c r="A1041">
        <v>0</v>
      </c>
      <c r="B1041" t="s">
        <v>427</v>
      </c>
    </row>
    <row r="1042" spans="1:2" x14ac:dyDescent="0.25">
      <c r="A1042">
        <v>134895</v>
      </c>
      <c r="B1042" t="s">
        <v>427</v>
      </c>
    </row>
    <row r="1043" spans="1:2" x14ac:dyDescent="0.25">
      <c r="A1043">
        <v>0</v>
      </c>
      <c r="B1043" t="s">
        <v>428</v>
      </c>
    </row>
    <row r="1044" spans="1:2" x14ac:dyDescent="0.25">
      <c r="A1044">
        <v>0</v>
      </c>
      <c r="B1044" t="s">
        <v>428</v>
      </c>
    </row>
    <row r="1045" spans="1:2" x14ac:dyDescent="0.25">
      <c r="A1045">
        <v>0</v>
      </c>
      <c r="B1045" t="s">
        <v>428</v>
      </c>
    </row>
    <row r="1046" spans="1:2" x14ac:dyDescent="0.25">
      <c r="A1046">
        <v>28825</v>
      </c>
      <c r="B1046" t="s">
        <v>429</v>
      </c>
    </row>
    <row r="1047" spans="1:2" x14ac:dyDescent="0.25">
      <c r="A1047">
        <v>0</v>
      </c>
      <c r="B1047" t="s">
        <v>429</v>
      </c>
    </row>
    <row r="1048" spans="1:2" x14ac:dyDescent="0.25">
      <c r="A1048">
        <v>1445</v>
      </c>
      <c r="B1048" t="s">
        <v>429</v>
      </c>
    </row>
    <row r="1049" spans="1:2" x14ac:dyDescent="0.25">
      <c r="A1049">
        <v>235387.54</v>
      </c>
      <c r="B1049" t="s">
        <v>430</v>
      </c>
    </row>
    <row r="1050" spans="1:2" x14ac:dyDescent="0.25">
      <c r="A1050">
        <v>92500</v>
      </c>
      <c r="B1050" t="s">
        <v>430</v>
      </c>
    </row>
    <row r="1051" spans="1:2" x14ac:dyDescent="0.25">
      <c r="A1051">
        <v>285189.98</v>
      </c>
      <c r="B1051" t="s">
        <v>430</v>
      </c>
    </row>
    <row r="1052" spans="1:2" x14ac:dyDescent="0.25">
      <c r="A1052">
        <v>615686</v>
      </c>
      <c r="B1052" t="s">
        <v>431</v>
      </c>
    </row>
    <row r="1053" spans="1:2" x14ac:dyDescent="0.25">
      <c r="A1053">
        <v>7312</v>
      </c>
      <c r="B1053" t="s">
        <v>431</v>
      </c>
    </row>
    <row r="1054" spans="1:2" x14ac:dyDescent="0.25">
      <c r="A1054">
        <v>8566</v>
      </c>
      <c r="B1054" t="s">
        <v>431</v>
      </c>
    </row>
    <row r="1055" spans="1:2" x14ac:dyDescent="0.25">
      <c r="A1055">
        <v>25381</v>
      </c>
      <c r="B1055" t="s">
        <v>432</v>
      </c>
    </row>
    <row r="1056" spans="1:2" x14ac:dyDescent="0.25">
      <c r="A1056">
        <v>0</v>
      </c>
      <c r="B1056" t="s">
        <v>432</v>
      </c>
    </row>
    <row r="1057" spans="1:2" x14ac:dyDescent="0.25">
      <c r="A1057">
        <v>7555.04</v>
      </c>
      <c r="B1057" t="s">
        <v>432</v>
      </c>
    </row>
    <row r="1058" spans="1:2" x14ac:dyDescent="0.25">
      <c r="A1058">
        <v>168789</v>
      </c>
      <c r="B1058" t="s">
        <v>433</v>
      </c>
    </row>
    <row r="1059" spans="1:2" x14ac:dyDescent="0.25">
      <c r="A1059">
        <v>0</v>
      </c>
      <c r="B1059" t="s">
        <v>433</v>
      </c>
    </row>
    <row r="1060" spans="1:2" x14ac:dyDescent="0.25">
      <c r="A1060">
        <v>360402.96</v>
      </c>
      <c r="B1060" t="s">
        <v>433</v>
      </c>
    </row>
    <row r="1061" spans="1:2" x14ac:dyDescent="0.25">
      <c r="A1061">
        <v>62212</v>
      </c>
      <c r="B1061" t="s">
        <v>434</v>
      </c>
    </row>
    <row r="1062" spans="1:2" x14ac:dyDescent="0.25">
      <c r="A1062">
        <v>11159</v>
      </c>
      <c r="B1062" t="s">
        <v>434</v>
      </c>
    </row>
    <row r="1063" spans="1:2" x14ac:dyDescent="0.25">
      <c r="A1063">
        <v>14578</v>
      </c>
      <c r="B1063" t="s">
        <v>434</v>
      </c>
    </row>
    <row r="1064" spans="1:2" x14ac:dyDescent="0.25">
      <c r="A1064">
        <v>148488.95000000001</v>
      </c>
      <c r="B1064" t="s">
        <v>435</v>
      </c>
    </row>
    <row r="1065" spans="1:2" x14ac:dyDescent="0.25">
      <c r="A1065">
        <v>59892</v>
      </c>
      <c r="B1065" t="s">
        <v>435</v>
      </c>
    </row>
    <row r="1066" spans="1:2" x14ac:dyDescent="0.25">
      <c r="A1066">
        <v>19024.650000000001</v>
      </c>
      <c r="B1066" t="s">
        <v>435</v>
      </c>
    </row>
    <row r="1067" spans="1:2" x14ac:dyDescent="0.25">
      <c r="A1067">
        <v>484930.99</v>
      </c>
      <c r="B1067" t="s">
        <v>436</v>
      </c>
    </row>
    <row r="1068" spans="1:2" x14ac:dyDescent="0.25">
      <c r="A1068">
        <v>170</v>
      </c>
      <c r="B1068" t="s">
        <v>436</v>
      </c>
    </row>
    <row r="1069" spans="1:2" x14ac:dyDescent="0.25">
      <c r="A1069">
        <v>55.13</v>
      </c>
      <c r="B1069" t="s">
        <v>436</v>
      </c>
    </row>
    <row r="1070" spans="1:2" x14ac:dyDescent="0.25">
      <c r="A1070">
        <v>0</v>
      </c>
      <c r="B1070" t="s">
        <v>437</v>
      </c>
    </row>
    <row r="1071" spans="1:2" x14ac:dyDescent="0.25">
      <c r="A1071">
        <v>0</v>
      </c>
      <c r="B1071" t="s">
        <v>437</v>
      </c>
    </row>
    <row r="1072" spans="1:2" x14ac:dyDescent="0.25">
      <c r="A1072">
        <v>0</v>
      </c>
      <c r="B1072" t="s">
        <v>437</v>
      </c>
    </row>
    <row r="1073" spans="1:2" x14ac:dyDescent="0.25">
      <c r="A1073">
        <v>129023</v>
      </c>
      <c r="B1073" t="s">
        <v>438</v>
      </c>
    </row>
    <row r="1074" spans="1:2" x14ac:dyDescent="0.25">
      <c r="A1074">
        <v>0</v>
      </c>
      <c r="B1074" t="s">
        <v>438</v>
      </c>
    </row>
    <row r="1075" spans="1:2" x14ac:dyDescent="0.25">
      <c r="A1075">
        <v>359</v>
      </c>
      <c r="B1075" t="s">
        <v>438</v>
      </c>
    </row>
    <row r="1076" spans="1:2" x14ac:dyDescent="0.25">
      <c r="A1076">
        <v>24579</v>
      </c>
      <c r="B1076" t="s">
        <v>439</v>
      </c>
    </row>
    <row r="1077" spans="1:2" x14ac:dyDescent="0.25">
      <c r="A1077">
        <v>2649</v>
      </c>
      <c r="B1077" t="s">
        <v>439</v>
      </c>
    </row>
    <row r="1078" spans="1:2" x14ac:dyDescent="0.25">
      <c r="A1078">
        <v>118886</v>
      </c>
      <c r="B1078" t="s">
        <v>439</v>
      </c>
    </row>
    <row r="1079" spans="1:2" x14ac:dyDescent="0.25">
      <c r="A1079">
        <v>24293</v>
      </c>
      <c r="B1079" t="s">
        <v>440</v>
      </c>
    </row>
    <row r="1080" spans="1:2" x14ac:dyDescent="0.25">
      <c r="A1080">
        <v>0</v>
      </c>
      <c r="B1080" t="s">
        <v>440</v>
      </c>
    </row>
    <row r="1081" spans="1:2" x14ac:dyDescent="0.25">
      <c r="A1081">
        <v>0</v>
      </c>
      <c r="B1081" t="s">
        <v>440</v>
      </c>
    </row>
    <row r="1082" spans="1:2" x14ac:dyDescent="0.25">
      <c r="A1082">
        <v>4778.1324880000002</v>
      </c>
      <c r="B1082" t="s">
        <v>441</v>
      </c>
    </row>
    <row r="1083" spans="1:2" x14ac:dyDescent="0.25">
      <c r="A1083">
        <v>261.53905400000002</v>
      </c>
      <c r="B1083" t="s">
        <v>441</v>
      </c>
    </row>
    <row r="1084" spans="1:2" x14ac:dyDescent="0.25">
      <c r="A1084">
        <v>4152.6893799999998</v>
      </c>
      <c r="B1084" t="s">
        <v>441</v>
      </c>
    </row>
    <row r="1085" spans="1:2" x14ac:dyDescent="0.25">
      <c r="A1085">
        <v>33595.677801999998</v>
      </c>
      <c r="B1085" t="s">
        <v>442</v>
      </c>
    </row>
    <row r="1086" spans="1:2" x14ac:dyDescent="0.25">
      <c r="A1086">
        <v>0</v>
      </c>
      <c r="B1086" t="s">
        <v>442</v>
      </c>
    </row>
    <row r="1087" spans="1:2" x14ac:dyDescent="0.25">
      <c r="A1087">
        <v>1833.3793209999999</v>
      </c>
      <c r="B1087" t="s">
        <v>442</v>
      </c>
    </row>
    <row r="1088" spans="1:2" x14ac:dyDescent="0.25">
      <c r="A1088">
        <v>4615.3953289999999</v>
      </c>
      <c r="B1088" t="s">
        <v>443</v>
      </c>
    </row>
    <row r="1089" spans="1:2" x14ac:dyDescent="0.25">
      <c r="A1089">
        <v>0</v>
      </c>
      <c r="B1089" t="s">
        <v>443</v>
      </c>
    </row>
    <row r="1090" spans="1:2" x14ac:dyDescent="0.25">
      <c r="A1090">
        <v>839.48166500000002</v>
      </c>
      <c r="B1090" t="s">
        <v>443</v>
      </c>
    </row>
    <row r="1091" spans="1:2" x14ac:dyDescent="0.25">
      <c r="A1091">
        <v>365.59480100000002</v>
      </c>
      <c r="B1091" t="s">
        <v>444</v>
      </c>
    </row>
    <row r="1092" spans="1:2" x14ac:dyDescent="0.25">
      <c r="A1092">
        <v>0</v>
      </c>
      <c r="B1092" t="s">
        <v>444</v>
      </c>
    </row>
    <row r="1093" spans="1:2" x14ac:dyDescent="0.25">
      <c r="A1093">
        <v>0</v>
      </c>
      <c r="B1093" t="s">
        <v>444</v>
      </c>
    </row>
    <row r="1094" spans="1:2" x14ac:dyDescent="0.25">
      <c r="A1094">
        <v>13754.525234000001</v>
      </c>
      <c r="B1094" t="s">
        <v>445</v>
      </c>
    </row>
    <row r="1095" spans="1:2" x14ac:dyDescent="0.25">
      <c r="A1095">
        <v>0</v>
      </c>
      <c r="B1095" t="s">
        <v>445</v>
      </c>
    </row>
    <row r="1096" spans="1:2" x14ac:dyDescent="0.25">
      <c r="A1096">
        <v>3151.3653490000002</v>
      </c>
      <c r="B1096" t="s">
        <v>445</v>
      </c>
    </row>
    <row r="1097" spans="1:2" x14ac:dyDescent="0.25">
      <c r="A1097">
        <v>2078.192137</v>
      </c>
      <c r="B1097" t="s">
        <v>446</v>
      </c>
    </row>
    <row r="1098" spans="1:2" x14ac:dyDescent="0.25">
      <c r="A1098">
        <v>433.69314600000001</v>
      </c>
      <c r="B1098" t="s">
        <v>446</v>
      </c>
    </row>
    <row r="1099" spans="1:2" x14ac:dyDescent="0.25">
      <c r="A1099">
        <v>1595.26378</v>
      </c>
      <c r="B1099" t="s">
        <v>446</v>
      </c>
    </row>
    <row r="1100" spans="1:2" x14ac:dyDescent="0.25">
      <c r="A1100">
        <v>1368.294318</v>
      </c>
      <c r="B1100" t="s">
        <v>447</v>
      </c>
    </row>
    <row r="1101" spans="1:2" x14ac:dyDescent="0.25">
      <c r="A1101">
        <v>46.781801000000002</v>
      </c>
      <c r="B1101" t="s">
        <v>447</v>
      </c>
    </row>
    <row r="1102" spans="1:2" x14ac:dyDescent="0.25">
      <c r="A1102">
        <v>231.632993</v>
      </c>
      <c r="B1102" t="s">
        <v>447</v>
      </c>
    </row>
    <row r="1103" spans="1:2" x14ac:dyDescent="0.25">
      <c r="A1103">
        <v>0</v>
      </c>
      <c r="B1103" t="s">
        <v>448</v>
      </c>
    </row>
    <row r="1104" spans="1:2" x14ac:dyDescent="0.25">
      <c r="A1104">
        <v>0</v>
      </c>
      <c r="B1104" t="s">
        <v>448</v>
      </c>
    </row>
    <row r="1105" spans="1:2" x14ac:dyDescent="0.25">
      <c r="A1105">
        <v>0</v>
      </c>
      <c r="B1105" t="s">
        <v>448</v>
      </c>
    </row>
    <row r="1106" spans="1:2" x14ac:dyDescent="0.25">
      <c r="A1106">
        <v>99.8</v>
      </c>
      <c r="B1106" t="s">
        <v>449</v>
      </c>
    </row>
    <row r="1107" spans="1:2" x14ac:dyDescent="0.25">
      <c r="A1107">
        <v>0</v>
      </c>
      <c r="B1107" t="s">
        <v>449</v>
      </c>
    </row>
    <row r="1108" spans="1:2" x14ac:dyDescent="0.25">
      <c r="A1108">
        <v>582.6</v>
      </c>
      <c r="B1108" t="s">
        <v>449</v>
      </c>
    </row>
    <row r="1109" spans="1:2" x14ac:dyDescent="0.25">
      <c r="A1109">
        <v>8000</v>
      </c>
      <c r="B1109" t="s">
        <v>450</v>
      </c>
    </row>
    <row r="1110" spans="1:2" x14ac:dyDescent="0.25">
      <c r="A1110">
        <v>0</v>
      </c>
      <c r="B1110" t="s">
        <v>450</v>
      </c>
    </row>
    <row r="1111" spans="1:2" x14ac:dyDescent="0.25">
      <c r="A1111">
        <v>4745</v>
      </c>
      <c r="B1111" t="s">
        <v>450</v>
      </c>
    </row>
    <row r="1112" spans="1:2" x14ac:dyDescent="0.25">
      <c r="A1112">
        <v>0</v>
      </c>
      <c r="B1112" t="s">
        <v>451</v>
      </c>
    </row>
    <row r="1113" spans="1:2" x14ac:dyDescent="0.25">
      <c r="A1113">
        <v>0</v>
      </c>
      <c r="B1113" t="s">
        <v>451</v>
      </c>
    </row>
    <row r="1114" spans="1:2" x14ac:dyDescent="0.25">
      <c r="A1114">
        <v>0</v>
      </c>
      <c r="B1114" t="s">
        <v>451</v>
      </c>
    </row>
    <row r="1115" spans="1:2" x14ac:dyDescent="0.25">
      <c r="A1115">
        <v>16911</v>
      </c>
      <c r="B1115" t="s">
        <v>452</v>
      </c>
    </row>
    <row r="1116" spans="1:2" x14ac:dyDescent="0.25">
      <c r="A1116">
        <v>0</v>
      </c>
      <c r="B1116" t="s">
        <v>452</v>
      </c>
    </row>
    <row r="1117" spans="1:2" x14ac:dyDescent="0.25">
      <c r="A1117">
        <v>1894</v>
      </c>
      <c r="B1117" t="s">
        <v>452</v>
      </c>
    </row>
    <row r="1118" spans="1:2" x14ac:dyDescent="0.25">
      <c r="A1118">
        <v>0</v>
      </c>
      <c r="B1118" t="s">
        <v>453</v>
      </c>
    </row>
    <row r="1119" spans="1:2" x14ac:dyDescent="0.25">
      <c r="A1119">
        <v>0</v>
      </c>
      <c r="B1119" t="s">
        <v>453</v>
      </c>
    </row>
    <row r="1120" spans="1:2" x14ac:dyDescent="0.25">
      <c r="A1120">
        <v>7880</v>
      </c>
      <c r="B1120" t="s">
        <v>453</v>
      </c>
    </row>
    <row r="1121" spans="1:2" x14ac:dyDescent="0.25">
      <c r="A1121">
        <v>9036</v>
      </c>
      <c r="B1121" t="s">
        <v>454</v>
      </c>
    </row>
    <row r="1122" spans="1:2" x14ac:dyDescent="0.25">
      <c r="A1122">
        <v>430168</v>
      </c>
      <c r="B1122" t="s">
        <v>454</v>
      </c>
    </row>
    <row r="1123" spans="1:2" x14ac:dyDescent="0.25">
      <c r="A1123">
        <v>0</v>
      </c>
      <c r="B1123" t="s">
        <v>454</v>
      </c>
    </row>
    <row r="1124" spans="1:2" x14ac:dyDescent="0.25">
      <c r="A1124">
        <v>0</v>
      </c>
      <c r="B1124" t="s">
        <v>455</v>
      </c>
    </row>
    <row r="1125" spans="1:2" x14ac:dyDescent="0.25">
      <c r="A1125">
        <v>797160</v>
      </c>
      <c r="B1125" t="s">
        <v>455</v>
      </c>
    </row>
    <row r="1126" spans="1:2" x14ac:dyDescent="0.25">
      <c r="A1126">
        <v>250</v>
      </c>
      <c r="B1126" t="s">
        <v>455</v>
      </c>
    </row>
    <row r="1127" spans="1:2" x14ac:dyDescent="0.25">
      <c r="A1127">
        <v>0</v>
      </c>
      <c r="B1127" t="s">
        <v>456</v>
      </c>
    </row>
    <row r="1128" spans="1:2" x14ac:dyDescent="0.25">
      <c r="A1128">
        <v>2623738</v>
      </c>
      <c r="B1128" t="s">
        <v>456</v>
      </c>
    </row>
    <row r="1129" spans="1:2" x14ac:dyDescent="0.25">
      <c r="A1129">
        <v>300</v>
      </c>
      <c r="B1129" t="s">
        <v>456</v>
      </c>
    </row>
    <row r="1130" spans="1:2" x14ac:dyDescent="0.25">
      <c r="A1130">
        <v>35983</v>
      </c>
      <c r="B1130" t="s">
        <v>457</v>
      </c>
    </row>
    <row r="1131" spans="1:2" x14ac:dyDescent="0.25">
      <c r="A1131">
        <v>0</v>
      </c>
      <c r="B1131" t="s">
        <v>457</v>
      </c>
    </row>
    <row r="1132" spans="1:2" x14ac:dyDescent="0.25">
      <c r="A1132">
        <v>0</v>
      </c>
      <c r="B1132" t="s">
        <v>457</v>
      </c>
    </row>
    <row r="1133" spans="1:2" x14ac:dyDescent="0.25">
      <c r="A1133">
        <v>3732</v>
      </c>
      <c r="B1133" t="s">
        <v>458</v>
      </c>
    </row>
    <row r="1134" spans="1:2" x14ac:dyDescent="0.25">
      <c r="A1134">
        <v>548412</v>
      </c>
      <c r="B1134" t="s">
        <v>458</v>
      </c>
    </row>
    <row r="1135" spans="1:2" x14ac:dyDescent="0.25">
      <c r="A1135">
        <v>0</v>
      </c>
      <c r="B1135" t="s">
        <v>458</v>
      </c>
    </row>
    <row r="1136" spans="1:2" x14ac:dyDescent="0.25">
      <c r="A1136">
        <v>11635</v>
      </c>
      <c r="B1136" t="s">
        <v>459</v>
      </c>
    </row>
    <row r="1137" spans="1:2" x14ac:dyDescent="0.25">
      <c r="A1137">
        <v>1046785</v>
      </c>
      <c r="B1137" t="s">
        <v>459</v>
      </c>
    </row>
    <row r="1138" spans="1:2" x14ac:dyDescent="0.25">
      <c r="A1138">
        <v>10</v>
      </c>
      <c r="B1138" t="s">
        <v>459</v>
      </c>
    </row>
    <row r="1139" spans="1:2" x14ac:dyDescent="0.25">
      <c r="A1139">
        <v>0</v>
      </c>
      <c r="B1139" t="s">
        <v>460</v>
      </c>
    </row>
    <row r="1140" spans="1:2" x14ac:dyDescent="0.25">
      <c r="A1140">
        <v>0</v>
      </c>
      <c r="B1140" t="s">
        <v>460</v>
      </c>
    </row>
    <row r="1141" spans="1:2" x14ac:dyDescent="0.25">
      <c r="A1141">
        <v>218376</v>
      </c>
      <c r="B1141" t="s">
        <v>460</v>
      </c>
    </row>
    <row r="1142" spans="1:2" x14ac:dyDescent="0.25">
      <c r="A1142">
        <v>0</v>
      </c>
      <c r="B1142" t="s">
        <v>461</v>
      </c>
    </row>
    <row r="1143" spans="1:2" x14ac:dyDescent="0.25">
      <c r="A1143">
        <v>0</v>
      </c>
      <c r="B1143" t="s">
        <v>461</v>
      </c>
    </row>
    <row r="1144" spans="1:2" x14ac:dyDescent="0.25">
      <c r="A1144">
        <v>0</v>
      </c>
      <c r="B1144" t="s">
        <v>461</v>
      </c>
    </row>
    <row r="1145" spans="1:2" x14ac:dyDescent="0.25">
      <c r="A1145">
        <v>0</v>
      </c>
      <c r="B1145" t="s">
        <v>462</v>
      </c>
    </row>
    <row r="1146" spans="1:2" x14ac:dyDescent="0.25">
      <c r="A1146">
        <v>0</v>
      </c>
      <c r="B1146" t="s">
        <v>462</v>
      </c>
    </row>
    <row r="1147" spans="1:2" x14ac:dyDescent="0.25">
      <c r="A1147">
        <v>0</v>
      </c>
      <c r="B1147" t="s">
        <v>462</v>
      </c>
    </row>
    <row r="1148" spans="1:2" x14ac:dyDescent="0.25">
      <c r="A1148">
        <v>225280</v>
      </c>
      <c r="B1148" t="s">
        <v>463</v>
      </c>
    </row>
    <row r="1149" spans="1:2" x14ac:dyDescent="0.25">
      <c r="A1149">
        <v>102955</v>
      </c>
      <c r="B1149" t="s">
        <v>463</v>
      </c>
    </row>
    <row r="1150" spans="1:2" x14ac:dyDescent="0.25">
      <c r="A1150">
        <v>221810</v>
      </c>
      <c r="B1150" t="s">
        <v>463</v>
      </c>
    </row>
    <row r="1151" spans="1:2" x14ac:dyDescent="0.25">
      <c r="A1151">
        <v>391950</v>
      </c>
      <c r="B1151" t="s">
        <v>464</v>
      </c>
    </row>
    <row r="1152" spans="1:2" x14ac:dyDescent="0.25">
      <c r="A1152">
        <v>8643</v>
      </c>
      <c r="B1152" t="s">
        <v>464</v>
      </c>
    </row>
    <row r="1153" spans="1:2" x14ac:dyDescent="0.25">
      <c r="A1153">
        <v>15795</v>
      </c>
      <c r="B1153" t="s">
        <v>464</v>
      </c>
    </row>
    <row r="1154" spans="1:2" x14ac:dyDescent="0.25">
      <c r="A1154">
        <v>34059</v>
      </c>
      <c r="B1154" t="s">
        <v>465</v>
      </c>
    </row>
    <row r="1155" spans="1:2" x14ac:dyDescent="0.25">
      <c r="A1155">
        <v>0</v>
      </c>
      <c r="B1155" t="s">
        <v>465</v>
      </c>
    </row>
    <row r="1156" spans="1:2" x14ac:dyDescent="0.25">
      <c r="A1156">
        <v>3604.3</v>
      </c>
      <c r="B1156" t="s">
        <v>465</v>
      </c>
    </row>
    <row r="1157" spans="1:2" x14ac:dyDescent="0.25">
      <c r="A1157">
        <v>163077</v>
      </c>
      <c r="B1157" t="s">
        <v>466</v>
      </c>
    </row>
    <row r="1158" spans="1:2" x14ac:dyDescent="0.25">
      <c r="A1158">
        <v>6017</v>
      </c>
      <c r="B1158" t="s">
        <v>466</v>
      </c>
    </row>
    <row r="1159" spans="1:2" x14ac:dyDescent="0.25">
      <c r="A1159">
        <v>257727.7</v>
      </c>
      <c r="B1159" t="s">
        <v>466</v>
      </c>
    </row>
    <row r="1160" spans="1:2" x14ac:dyDescent="0.25">
      <c r="A1160">
        <v>128447</v>
      </c>
      <c r="B1160" t="s">
        <v>467</v>
      </c>
    </row>
    <row r="1161" spans="1:2" x14ac:dyDescent="0.25">
      <c r="A1161">
        <v>780</v>
      </c>
      <c r="B1161" t="s">
        <v>467</v>
      </c>
    </row>
    <row r="1162" spans="1:2" x14ac:dyDescent="0.25">
      <c r="A1162">
        <v>106207</v>
      </c>
      <c r="B1162" t="s">
        <v>467</v>
      </c>
    </row>
    <row r="1163" spans="1:2" x14ac:dyDescent="0.25">
      <c r="A1163">
        <v>131051</v>
      </c>
      <c r="B1163" t="s">
        <v>468</v>
      </c>
    </row>
    <row r="1164" spans="1:2" x14ac:dyDescent="0.25">
      <c r="A1164">
        <v>40666</v>
      </c>
      <c r="B1164" t="s">
        <v>468</v>
      </c>
    </row>
    <row r="1165" spans="1:2" x14ac:dyDescent="0.25">
      <c r="A1165">
        <v>15915</v>
      </c>
      <c r="B1165" t="s">
        <v>468</v>
      </c>
    </row>
    <row r="1166" spans="1:2" x14ac:dyDescent="0.25">
      <c r="A1166">
        <v>512956</v>
      </c>
      <c r="B1166" t="s">
        <v>469</v>
      </c>
    </row>
    <row r="1167" spans="1:2" x14ac:dyDescent="0.25">
      <c r="A1167">
        <v>98</v>
      </c>
      <c r="B1167" t="s">
        <v>469</v>
      </c>
    </row>
    <row r="1168" spans="1:2" x14ac:dyDescent="0.25">
      <c r="A1168">
        <v>0</v>
      </c>
      <c r="B1168" t="s">
        <v>469</v>
      </c>
    </row>
    <row r="1169" spans="1:2" x14ac:dyDescent="0.25">
      <c r="A1169">
        <v>2569</v>
      </c>
      <c r="B1169" t="s">
        <v>470</v>
      </c>
    </row>
    <row r="1170" spans="1:2" x14ac:dyDescent="0.25">
      <c r="A1170">
        <v>0</v>
      </c>
      <c r="B1170" t="s">
        <v>470</v>
      </c>
    </row>
    <row r="1171" spans="1:2" x14ac:dyDescent="0.25">
      <c r="A1171">
        <v>0</v>
      </c>
      <c r="B1171" t="s">
        <v>470</v>
      </c>
    </row>
    <row r="1172" spans="1:2" x14ac:dyDescent="0.25">
      <c r="A1172">
        <v>88995</v>
      </c>
      <c r="B1172" t="s">
        <v>471</v>
      </c>
    </row>
    <row r="1173" spans="1:2" x14ac:dyDescent="0.25">
      <c r="A1173">
        <v>0</v>
      </c>
      <c r="B1173" t="s">
        <v>471</v>
      </c>
    </row>
    <row r="1174" spans="1:2" x14ac:dyDescent="0.25">
      <c r="A1174">
        <v>31546</v>
      </c>
      <c r="B1174" t="s">
        <v>471</v>
      </c>
    </row>
    <row r="1175" spans="1:2" x14ac:dyDescent="0.25">
      <c r="A1175">
        <v>11654</v>
      </c>
      <c r="B1175" t="s">
        <v>472</v>
      </c>
    </row>
    <row r="1176" spans="1:2" x14ac:dyDescent="0.25">
      <c r="A1176">
        <v>0</v>
      </c>
      <c r="B1176" t="s">
        <v>472</v>
      </c>
    </row>
    <row r="1177" spans="1:2" x14ac:dyDescent="0.25">
      <c r="A1177">
        <v>27158</v>
      </c>
      <c r="B1177" t="s">
        <v>472</v>
      </c>
    </row>
    <row r="1178" spans="1:2" x14ac:dyDescent="0.25">
      <c r="A1178">
        <v>173752</v>
      </c>
      <c r="B1178" t="s">
        <v>473</v>
      </c>
    </row>
    <row r="1179" spans="1:2" x14ac:dyDescent="0.25">
      <c r="A1179">
        <v>0</v>
      </c>
      <c r="B1179" t="s">
        <v>473</v>
      </c>
    </row>
    <row r="1180" spans="1:2" x14ac:dyDescent="0.25">
      <c r="A1180">
        <v>0</v>
      </c>
      <c r="B1180" t="s">
        <v>473</v>
      </c>
    </row>
    <row r="1181" spans="1:2" x14ac:dyDescent="0.25">
      <c r="A1181">
        <v>1489.643266</v>
      </c>
      <c r="B1181" t="s">
        <v>474</v>
      </c>
    </row>
    <row r="1182" spans="1:2" x14ac:dyDescent="0.25">
      <c r="A1182">
        <v>47.966909999999999</v>
      </c>
      <c r="B1182" t="s">
        <v>474</v>
      </c>
    </row>
    <row r="1183" spans="1:2" x14ac:dyDescent="0.25">
      <c r="A1183">
        <v>7363.5602840000001</v>
      </c>
      <c r="B1183" t="s">
        <v>474</v>
      </c>
    </row>
    <row r="1184" spans="1:2" x14ac:dyDescent="0.25">
      <c r="A1184">
        <v>17611.239412999999</v>
      </c>
      <c r="B1184" t="s">
        <v>475</v>
      </c>
    </row>
    <row r="1185" spans="1:2" x14ac:dyDescent="0.25">
      <c r="A1185">
        <v>119.68592</v>
      </c>
      <c r="B1185" t="s">
        <v>475</v>
      </c>
    </row>
    <row r="1186" spans="1:2" x14ac:dyDescent="0.25">
      <c r="A1186">
        <v>980.35379999999998</v>
      </c>
      <c r="B1186" t="s">
        <v>475</v>
      </c>
    </row>
    <row r="1187" spans="1:2" x14ac:dyDescent="0.25">
      <c r="A1187">
        <v>5559.6341640000001</v>
      </c>
      <c r="B1187" t="s">
        <v>476</v>
      </c>
    </row>
    <row r="1188" spans="1:2" x14ac:dyDescent="0.25">
      <c r="A1188">
        <v>217.89594299999999</v>
      </c>
      <c r="B1188" t="s">
        <v>476</v>
      </c>
    </row>
    <row r="1189" spans="1:2" x14ac:dyDescent="0.25">
      <c r="A1189">
        <v>0</v>
      </c>
      <c r="B1189" t="s">
        <v>476</v>
      </c>
    </row>
    <row r="1190" spans="1:2" x14ac:dyDescent="0.25">
      <c r="A1190">
        <v>0</v>
      </c>
      <c r="B1190" t="s">
        <v>477</v>
      </c>
    </row>
    <row r="1191" spans="1:2" x14ac:dyDescent="0.25">
      <c r="A1191">
        <v>0</v>
      </c>
      <c r="B1191" t="s">
        <v>477</v>
      </c>
    </row>
    <row r="1192" spans="1:2" x14ac:dyDescent="0.25">
      <c r="A1192">
        <v>0</v>
      </c>
      <c r="B1192" t="s">
        <v>477</v>
      </c>
    </row>
    <row r="1193" spans="1:2" x14ac:dyDescent="0.25">
      <c r="A1193">
        <v>4851.9810280000002</v>
      </c>
      <c r="B1193" t="s">
        <v>478</v>
      </c>
    </row>
    <row r="1194" spans="1:2" x14ac:dyDescent="0.25">
      <c r="A1194">
        <v>0</v>
      </c>
      <c r="B1194" t="s">
        <v>478</v>
      </c>
    </row>
    <row r="1195" spans="1:2" x14ac:dyDescent="0.25">
      <c r="A1195">
        <v>8998.1138140000003</v>
      </c>
      <c r="B1195" t="s">
        <v>478</v>
      </c>
    </row>
    <row r="1196" spans="1:2" x14ac:dyDescent="0.25">
      <c r="A1196">
        <v>1334.9936170000001</v>
      </c>
      <c r="B1196" t="s">
        <v>479</v>
      </c>
    </row>
    <row r="1197" spans="1:2" x14ac:dyDescent="0.25">
      <c r="A1197">
        <v>647.66526999999996</v>
      </c>
      <c r="B1197" t="s">
        <v>479</v>
      </c>
    </row>
    <row r="1198" spans="1:2" x14ac:dyDescent="0.25">
      <c r="A1198">
        <v>1678.4622859999999</v>
      </c>
      <c r="B1198" t="s">
        <v>479</v>
      </c>
    </row>
    <row r="1199" spans="1:2" x14ac:dyDescent="0.25">
      <c r="A1199">
        <v>963.66509099999996</v>
      </c>
      <c r="B1199" t="s">
        <v>480</v>
      </c>
    </row>
    <row r="1200" spans="1:2" x14ac:dyDescent="0.25">
      <c r="A1200">
        <v>99.676631999999998</v>
      </c>
      <c r="B1200" t="s">
        <v>480</v>
      </c>
    </row>
    <row r="1201" spans="1:2" x14ac:dyDescent="0.25">
      <c r="A1201">
        <v>316.04367999999999</v>
      </c>
      <c r="B1201" t="s">
        <v>480</v>
      </c>
    </row>
    <row r="1202" spans="1:2" x14ac:dyDescent="0.25">
      <c r="A1202">
        <v>0</v>
      </c>
      <c r="B1202" t="s">
        <v>481</v>
      </c>
    </row>
    <row r="1203" spans="1:2" x14ac:dyDescent="0.25">
      <c r="A1203">
        <v>0</v>
      </c>
      <c r="B1203" t="s">
        <v>481</v>
      </c>
    </row>
    <row r="1204" spans="1:2" x14ac:dyDescent="0.25">
      <c r="A1204">
        <v>0</v>
      </c>
      <c r="B1204" t="s">
        <v>481</v>
      </c>
    </row>
    <row r="1205" spans="1:2" x14ac:dyDescent="0.25">
      <c r="A1205">
        <v>0</v>
      </c>
      <c r="B1205" t="s">
        <v>482</v>
      </c>
    </row>
    <row r="1206" spans="1:2" x14ac:dyDescent="0.25">
      <c r="A1206">
        <v>0</v>
      </c>
      <c r="B1206" t="s">
        <v>482</v>
      </c>
    </row>
    <row r="1207" spans="1:2" x14ac:dyDescent="0.25">
      <c r="A1207">
        <v>0</v>
      </c>
      <c r="B1207" t="s">
        <v>482</v>
      </c>
    </row>
    <row r="1208" spans="1:2" x14ac:dyDescent="0.25">
      <c r="A1208">
        <v>1504</v>
      </c>
      <c r="B1208" t="s">
        <v>483</v>
      </c>
    </row>
    <row r="1209" spans="1:2" x14ac:dyDescent="0.25">
      <c r="A1209">
        <v>0</v>
      </c>
      <c r="B1209" t="s">
        <v>483</v>
      </c>
    </row>
    <row r="1210" spans="1:2" x14ac:dyDescent="0.25">
      <c r="A1210">
        <v>0</v>
      </c>
      <c r="B1210" t="s">
        <v>483</v>
      </c>
    </row>
    <row r="1211" spans="1:2" x14ac:dyDescent="0.25">
      <c r="A1211">
        <v>0</v>
      </c>
      <c r="B1211" t="s">
        <v>484</v>
      </c>
    </row>
    <row r="1212" spans="1:2" x14ac:dyDescent="0.25">
      <c r="A1212">
        <v>0</v>
      </c>
      <c r="B1212" t="s">
        <v>484</v>
      </c>
    </row>
    <row r="1213" spans="1:2" x14ac:dyDescent="0.25">
      <c r="A1213">
        <v>0</v>
      </c>
      <c r="B1213" t="s">
        <v>484</v>
      </c>
    </row>
    <row r="1214" spans="1:2" x14ac:dyDescent="0.25">
      <c r="A1214">
        <v>15706</v>
      </c>
      <c r="B1214" t="s">
        <v>485</v>
      </c>
    </row>
    <row r="1215" spans="1:2" x14ac:dyDescent="0.25">
      <c r="A1215">
        <v>0</v>
      </c>
      <c r="B1215" t="s">
        <v>485</v>
      </c>
    </row>
    <row r="1216" spans="1:2" x14ac:dyDescent="0.25">
      <c r="A1216">
        <v>9379</v>
      </c>
      <c r="B1216" t="s">
        <v>485</v>
      </c>
    </row>
    <row r="1217" spans="1:2" x14ac:dyDescent="0.25">
      <c r="A1217">
        <v>15581</v>
      </c>
      <c r="B1217" t="s">
        <v>486</v>
      </c>
    </row>
    <row r="1218" spans="1:2" x14ac:dyDescent="0.25">
      <c r="A1218">
        <v>0</v>
      </c>
      <c r="B1218" t="s">
        <v>486</v>
      </c>
    </row>
    <row r="1219" spans="1:2" x14ac:dyDescent="0.25">
      <c r="A1219">
        <v>0</v>
      </c>
      <c r="B1219" t="s">
        <v>486</v>
      </c>
    </row>
    <row r="1220" spans="1:2" x14ac:dyDescent="0.25">
      <c r="A1220">
        <v>761</v>
      </c>
      <c r="B1220" t="s">
        <v>487</v>
      </c>
    </row>
    <row r="1221" spans="1:2" x14ac:dyDescent="0.25">
      <c r="A1221">
        <v>952496</v>
      </c>
      <c r="B1221" t="s">
        <v>487</v>
      </c>
    </row>
    <row r="1222" spans="1:2" x14ac:dyDescent="0.25">
      <c r="A1222">
        <v>25000</v>
      </c>
      <c r="B1222" t="s">
        <v>487</v>
      </c>
    </row>
    <row r="1223" spans="1:2" x14ac:dyDescent="0.25">
      <c r="A1223">
        <v>50</v>
      </c>
      <c r="B1223" t="s">
        <v>488</v>
      </c>
    </row>
    <row r="1224" spans="1:2" x14ac:dyDescent="0.25">
      <c r="A1224">
        <v>804600</v>
      </c>
      <c r="B1224" t="s">
        <v>488</v>
      </c>
    </row>
    <row r="1225" spans="1:2" x14ac:dyDescent="0.25">
      <c r="A1225">
        <v>0</v>
      </c>
      <c r="B1225" t="s">
        <v>488</v>
      </c>
    </row>
    <row r="1226" spans="1:2" x14ac:dyDescent="0.25">
      <c r="A1226">
        <v>53</v>
      </c>
      <c r="B1226" t="s">
        <v>489</v>
      </c>
    </row>
    <row r="1227" spans="1:2" x14ac:dyDescent="0.25">
      <c r="A1227">
        <v>2710407</v>
      </c>
      <c r="B1227" t="s">
        <v>489</v>
      </c>
    </row>
    <row r="1228" spans="1:2" x14ac:dyDescent="0.25">
      <c r="A1228">
        <v>0</v>
      </c>
      <c r="B1228" t="s">
        <v>489</v>
      </c>
    </row>
    <row r="1229" spans="1:2" x14ac:dyDescent="0.25">
      <c r="A1229">
        <v>30319</v>
      </c>
      <c r="B1229" t="s">
        <v>490</v>
      </c>
    </row>
    <row r="1230" spans="1:2" x14ac:dyDescent="0.25">
      <c r="A1230">
        <v>0</v>
      </c>
      <c r="B1230" t="s">
        <v>490</v>
      </c>
    </row>
    <row r="1231" spans="1:2" x14ac:dyDescent="0.25">
      <c r="A1231">
        <v>0</v>
      </c>
      <c r="B1231" t="s">
        <v>490</v>
      </c>
    </row>
    <row r="1232" spans="1:2" x14ac:dyDescent="0.25">
      <c r="A1232">
        <v>4223</v>
      </c>
      <c r="B1232" t="s">
        <v>491</v>
      </c>
    </row>
    <row r="1233" spans="1:2" x14ac:dyDescent="0.25">
      <c r="A1233">
        <v>487083</v>
      </c>
      <c r="B1233" t="s">
        <v>491</v>
      </c>
    </row>
    <row r="1234" spans="1:2" x14ac:dyDescent="0.25">
      <c r="A1234">
        <v>0</v>
      </c>
      <c r="B1234" t="s">
        <v>491</v>
      </c>
    </row>
    <row r="1235" spans="1:2" x14ac:dyDescent="0.25">
      <c r="A1235">
        <v>18852</v>
      </c>
      <c r="B1235" t="s">
        <v>492</v>
      </c>
    </row>
    <row r="1236" spans="1:2" x14ac:dyDescent="0.25">
      <c r="A1236">
        <v>1256524</v>
      </c>
      <c r="B1236" t="s">
        <v>492</v>
      </c>
    </row>
    <row r="1237" spans="1:2" x14ac:dyDescent="0.25">
      <c r="A1237">
        <v>25000</v>
      </c>
      <c r="B1237" t="s">
        <v>492</v>
      </c>
    </row>
    <row r="1238" spans="1:2" x14ac:dyDescent="0.25">
      <c r="A1238">
        <v>12400</v>
      </c>
      <c r="B1238" t="s">
        <v>493</v>
      </c>
    </row>
    <row r="1239" spans="1:2" x14ac:dyDescent="0.25">
      <c r="A1239">
        <v>0</v>
      </c>
      <c r="B1239" t="s">
        <v>493</v>
      </c>
    </row>
    <row r="1240" spans="1:2" x14ac:dyDescent="0.25">
      <c r="A1240">
        <v>163268</v>
      </c>
      <c r="B1240" t="s">
        <v>493</v>
      </c>
    </row>
    <row r="1241" spans="1:2" x14ac:dyDescent="0.25">
      <c r="A1241">
        <v>3700</v>
      </c>
      <c r="B1241" t="s">
        <v>494</v>
      </c>
    </row>
    <row r="1242" spans="1:2" x14ac:dyDescent="0.25">
      <c r="A1242">
        <v>900</v>
      </c>
      <c r="B1242" t="s">
        <v>494</v>
      </c>
    </row>
    <row r="1243" spans="1:2" x14ac:dyDescent="0.25">
      <c r="A1243">
        <v>0</v>
      </c>
      <c r="B1243" t="s">
        <v>494</v>
      </c>
    </row>
    <row r="1244" spans="1:2" x14ac:dyDescent="0.25">
      <c r="A1244">
        <v>24354</v>
      </c>
      <c r="B1244" t="s">
        <v>495</v>
      </c>
    </row>
    <row r="1245" spans="1:2" x14ac:dyDescent="0.25">
      <c r="A1245">
        <v>338</v>
      </c>
      <c r="B1245" t="s">
        <v>495</v>
      </c>
    </row>
    <row r="1246" spans="1:2" x14ac:dyDescent="0.25">
      <c r="A1246">
        <v>0</v>
      </c>
      <c r="B1246" t="s">
        <v>495</v>
      </c>
    </row>
    <row r="1247" spans="1:2" x14ac:dyDescent="0.25">
      <c r="A1247">
        <v>452401</v>
      </c>
      <c r="B1247" t="s">
        <v>496</v>
      </c>
    </row>
    <row r="1248" spans="1:2" x14ac:dyDescent="0.25">
      <c r="A1248">
        <v>101379</v>
      </c>
      <c r="B1248" t="s">
        <v>496</v>
      </c>
    </row>
    <row r="1249" spans="1:2" x14ac:dyDescent="0.25">
      <c r="A1249">
        <v>200758</v>
      </c>
      <c r="B1249" t="s">
        <v>496</v>
      </c>
    </row>
    <row r="1250" spans="1:2" x14ac:dyDescent="0.25">
      <c r="A1250">
        <v>175749</v>
      </c>
      <c r="B1250" t="s">
        <v>497</v>
      </c>
    </row>
    <row r="1251" spans="1:2" x14ac:dyDescent="0.25">
      <c r="A1251">
        <v>16452</v>
      </c>
      <c r="B1251" t="s">
        <v>497</v>
      </c>
    </row>
    <row r="1252" spans="1:2" x14ac:dyDescent="0.25">
      <c r="A1252">
        <v>14386</v>
      </c>
      <c r="B1252" t="s">
        <v>497</v>
      </c>
    </row>
    <row r="1253" spans="1:2" x14ac:dyDescent="0.25">
      <c r="A1253">
        <v>18729.490000000002</v>
      </c>
      <c r="B1253" t="s">
        <v>498</v>
      </c>
    </row>
    <row r="1254" spans="1:2" x14ac:dyDescent="0.25">
      <c r="A1254">
        <v>0</v>
      </c>
      <c r="B1254" t="s">
        <v>498</v>
      </c>
    </row>
    <row r="1255" spans="1:2" x14ac:dyDescent="0.25">
      <c r="A1255">
        <v>39794.83</v>
      </c>
      <c r="B1255" t="s">
        <v>498</v>
      </c>
    </row>
    <row r="1256" spans="1:2" x14ac:dyDescent="0.25">
      <c r="A1256">
        <v>32518.51</v>
      </c>
      <c r="B1256" t="s">
        <v>499</v>
      </c>
    </row>
    <row r="1257" spans="1:2" x14ac:dyDescent="0.25">
      <c r="A1257">
        <v>17840</v>
      </c>
      <c r="B1257" t="s">
        <v>499</v>
      </c>
    </row>
    <row r="1258" spans="1:2" x14ac:dyDescent="0.25">
      <c r="A1258">
        <v>416193.17</v>
      </c>
      <c r="B1258" t="s">
        <v>499</v>
      </c>
    </row>
    <row r="1259" spans="1:2" x14ac:dyDescent="0.25">
      <c r="A1259">
        <v>133507</v>
      </c>
      <c r="B1259" t="s">
        <v>500</v>
      </c>
    </row>
    <row r="1260" spans="1:2" x14ac:dyDescent="0.25">
      <c r="A1260">
        <v>0</v>
      </c>
      <c r="B1260" t="s">
        <v>500</v>
      </c>
    </row>
    <row r="1261" spans="1:2" x14ac:dyDescent="0.25">
      <c r="A1261">
        <v>25539</v>
      </c>
      <c r="B1261" t="s">
        <v>500</v>
      </c>
    </row>
    <row r="1262" spans="1:2" x14ac:dyDescent="0.25">
      <c r="A1262">
        <v>66774</v>
      </c>
      <c r="B1262" t="s">
        <v>501</v>
      </c>
    </row>
    <row r="1263" spans="1:2" x14ac:dyDescent="0.25">
      <c r="A1263">
        <v>126320</v>
      </c>
      <c r="B1263" t="s">
        <v>501</v>
      </c>
    </row>
    <row r="1264" spans="1:2" x14ac:dyDescent="0.25">
      <c r="A1264">
        <v>0</v>
      </c>
      <c r="B1264" t="s">
        <v>501</v>
      </c>
    </row>
    <row r="1265" spans="1:2" x14ac:dyDescent="0.25">
      <c r="A1265">
        <v>553024</v>
      </c>
      <c r="B1265" t="s">
        <v>502</v>
      </c>
    </row>
    <row r="1266" spans="1:2" x14ac:dyDescent="0.25">
      <c r="A1266">
        <v>84</v>
      </c>
      <c r="B1266" t="s">
        <v>502</v>
      </c>
    </row>
    <row r="1267" spans="1:2" x14ac:dyDescent="0.25">
      <c r="A1267">
        <v>0</v>
      </c>
      <c r="B1267" t="s">
        <v>502</v>
      </c>
    </row>
    <row r="1268" spans="1:2" x14ac:dyDescent="0.25">
      <c r="A1268">
        <v>0</v>
      </c>
      <c r="B1268" t="s">
        <v>503</v>
      </c>
    </row>
    <row r="1269" spans="1:2" x14ac:dyDescent="0.25">
      <c r="A1269">
        <v>0</v>
      </c>
      <c r="B1269" t="s">
        <v>503</v>
      </c>
    </row>
    <row r="1270" spans="1:2" x14ac:dyDescent="0.25">
      <c r="A1270">
        <v>0</v>
      </c>
      <c r="B1270" t="s">
        <v>503</v>
      </c>
    </row>
    <row r="1271" spans="1:2" x14ac:dyDescent="0.25">
      <c r="A1271">
        <v>54171</v>
      </c>
      <c r="B1271" t="s">
        <v>504</v>
      </c>
    </row>
    <row r="1272" spans="1:2" x14ac:dyDescent="0.25">
      <c r="A1272">
        <v>0</v>
      </c>
      <c r="B1272" t="s">
        <v>504</v>
      </c>
    </row>
    <row r="1273" spans="1:2" x14ac:dyDescent="0.25">
      <c r="A1273">
        <v>4000</v>
      </c>
      <c r="B1273" t="s">
        <v>504</v>
      </c>
    </row>
    <row r="1274" spans="1:2" x14ac:dyDescent="0.25">
      <c r="A1274">
        <v>40186</v>
      </c>
      <c r="B1274" t="s">
        <v>505</v>
      </c>
    </row>
    <row r="1275" spans="1:2" x14ac:dyDescent="0.25">
      <c r="A1275">
        <v>0</v>
      </c>
      <c r="B1275" t="s">
        <v>505</v>
      </c>
    </row>
    <row r="1276" spans="1:2" x14ac:dyDescent="0.25">
      <c r="A1276">
        <v>84845</v>
      </c>
      <c r="B1276" t="s">
        <v>505</v>
      </c>
    </row>
    <row r="1277" spans="1:2" x14ac:dyDescent="0.25">
      <c r="A1277">
        <v>29099</v>
      </c>
      <c r="B1277" t="s">
        <v>506</v>
      </c>
    </row>
    <row r="1278" spans="1:2" x14ac:dyDescent="0.25">
      <c r="A1278">
        <v>0</v>
      </c>
      <c r="B1278" t="s">
        <v>506</v>
      </c>
    </row>
    <row r="1279" spans="1:2" x14ac:dyDescent="0.25">
      <c r="A1279">
        <v>0</v>
      </c>
      <c r="B1279" t="s">
        <v>506</v>
      </c>
    </row>
    <row r="1280" spans="1:2" x14ac:dyDescent="0.25">
      <c r="A1280">
        <v>3751.9227770000002</v>
      </c>
      <c r="B1280" t="s">
        <v>507</v>
      </c>
    </row>
    <row r="1281" spans="1:2" x14ac:dyDescent="0.25">
      <c r="A1281">
        <v>298.70714099999998</v>
      </c>
      <c r="B1281" t="s">
        <v>507</v>
      </c>
    </row>
    <row r="1282" spans="1:2" x14ac:dyDescent="0.25">
      <c r="A1282">
        <v>10611.271492</v>
      </c>
      <c r="B1282" t="s">
        <v>507</v>
      </c>
    </row>
    <row r="1283" spans="1:2" x14ac:dyDescent="0.25">
      <c r="A1283">
        <v>11438.542645</v>
      </c>
      <c r="B1283" t="s">
        <v>508</v>
      </c>
    </row>
    <row r="1284" spans="1:2" x14ac:dyDescent="0.25">
      <c r="A1284">
        <v>197.15080900000001</v>
      </c>
      <c r="B1284" t="s">
        <v>508</v>
      </c>
    </row>
    <row r="1285" spans="1:2" x14ac:dyDescent="0.25">
      <c r="A1285">
        <v>8631.3992699999999</v>
      </c>
      <c r="B1285" t="s">
        <v>508</v>
      </c>
    </row>
    <row r="1286" spans="1:2" x14ac:dyDescent="0.25">
      <c r="A1286">
        <v>9034.3735699999997</v>
      </c>
      <c r="B1286" t="s">
        <v>509</v>
      </c>
    </row>
    <row r="1287" spans="1:2" x14ac:dyDescent="0.25">
      <c r="A1287">
        <v>203.53654700000001</v>
      </c>
      <c r="B1287" t="s">
        <v>509</v>
      </c>
    </row>
    <row r="1288" spans="1:2" x14ac:dyDescent="0.25">
      <c r="A1288">
        <v>1.8125</v>
      </c>
      <c r="B1288" t="s">
        <v>509</v>
      </c>
    </row>
    <row r="1289" spans="1:2" x14ac:dyDescent="0.25">
      <c r="A1289">
        <v>1116.382096</v>
      </c>
      <c r="B1289" t="s">
        <v>510</v>
      </c>
    </row>
    <row r="1290" spans="1:2" x14ac:dyDescent="0.25">
      <c r="A1290">
        <v>0</v>
      </c>
      <c r="B1290" t="s">
        <v>510</v>
      </c>
    </row>
    <row r="1291" spans="1:2" x14ac:dyDescent="0.25">
      <c r="A1291">
        <v>991.39314200000001</v>
      </c>
      <c r="B1291" t="s">
        <v>510</v>
      </c>
    </row>
    <row r="1292" spans="1:2" x14ac:dyDescent="0.25">
      <c r="A1292">
        <v>6645.8031119999996</v>
      </c>
      <c r="B1292" t="s">
        <v>511</v>
      </c>
    </row>
    <row r="1293" spans="1:2" x14ac:dyDescent="0.25">
      <c r="A1293">
        <v>323.285394</v>
      </c>
      <c r="B1293" t="s">
        <v>511</v>
      </c>
    </row>
    <row r="1294" spans="1:2" x14ac:dyDescent="0.25">
      <c r="A1294">
        <v>8594.0511569999999</v>
      </c>
      <c r="B1294" t="s">
        <v>511</v>
      </c>
    </row>
    <row r="1295" spans="1:2" x14ac:dyDescent="0.25">
      <c r="A1295">
        <v>1574.591277</v>
      </c>
      <c r="B1295" t="s">
        <v>512</v>
      </c>
    </row>
    <row r="1296" spans="1:2" x14ac:dyDescent="0.25">
      <c r="A1296">
        <v>974.154403</v>
      </c>
      <c r="B1296" t="s">
        <v>512</v>
      </c>
    </row>
    <row r="1297" spans="1:2" x14ac:dyDescent="0.25">
      <c r="A1297">
        <v>1621.3154569999999</v>
      </c>
      <c r="B1297" t="s">
        <v>512</v>
      </c>
    </row>
    <row r="1298" spans="1:2" x14ac:dyDescent="0.25">
      <c r="A1298">
        <v>1495.6655940000001</v>
      </c>
      <c r="B1298" t="s">
        <v>513</v>
      </c>
    </row>
    <row r="1299" spans="1:2" x14ac:dyDescent="0.25">
      <c r="A1299">
        <v>364.50484899999998</v>
      </c>
      <c r="B1299" t="s">
        <v>513</v>
      </c>
    </row>
    <row r="1300" spans="1:2" x14ac:dyDescent="0.25">
      <c r="A1300">
        <v>718.32584599999996</v>
      </c>
      <c r="B1300" t="s">
        <v>513</v>
      </c>
    </row>
    <row r="1301" spans="1:2" x14ac:dyDescent="0.25">
      <c r="A1301">
        <v>0</v>
      </c>
      <c r="B1301" t="s">
        <v>514</v>
      </c>
    </row>
    <row r="1302" spans="1:2" x14ac:dyDescent="0.25">
      <c r="A1302">
        <v>0</v>
      </c>
      <c r="B1302" t="s">
        <v>514</v>
      </c>
    </row>
    <row r="1303" spans="1:2" x14ac:dyDescent="0.25">
      <c r="A1303">
        <v>250</v>
      </c>
      <c r="B1303" t="s">
        <v>514</v>
      </c>
    </row>
    <row r="1304" spans="1:2" x14ac:dyDescent="0.25">
      <c r="A1304">
        <v>0</v>
      </c>
      <c r="B1304" t="s">
        <v>515</v>
      </c>
    </row>
    <row r="1305" spans="1:2" x14ac:dyDescent="0.25">
      <c r="A1305">
        <v>0</v>
      </c>
      <c r="B1305" t="s">
        <v>515</v>
      </c>
    </row>
    <row r="1306" spans="1:2" x14ac:dyDescent="0.25">
      <c r="A1306">
        <v>250</v>
      </c>
      <c r="B1306" t="s">
        <v>515</v>
      </c>
    </row>
    <row r="1307" spans="1:2" x14ac:dyDescent="0.25">
      <c r="A1307">
        <v>7420</v>
      </c>
      <c r="B1307" t="s">
        <v>516</v>
      </c>
    </row>
    <row r="1308" spans="1:2" x14ac:dyDescent="0.25">
      <c r="A1308">
        <v>0</v>
      </c>
      <c r="B1308" t="s">
        <v>516</v>
      </c>
    </row>
    <row r="1309" spans="1:2" x14ac:dyDescent="0.25">
      <c r="A1309">
        <v>0</v>
      </c>
      <c r="B1309" t="s">
        <v>516</v>
      </c>
    </row>
    <row r="1310" spans="1:2" x14ac:dyDescent="0.25">
      <c r="A1310">
        <v>0</v>
      </c>
      <c r="B1310" t="s">
        <v>517</v>
      </c>
    </row>
    <row r="1311" spans="1:2" x14ac:dyDescent="0.25">
      <c r="A1311">
        <v>0</v>
      </c>
      <c r="B1311" t="s">
        <v>517</v>
      </c>
    </row>
    <row r="1312" spans="1:2" x14ac:dyDescent="0.25">
      <c r="A1312">
        <v>0</v>
      </c>
      <c r="B1312" t="s">
        <v>517</v>
      </c>
    </row>
    <row r="1313" spans="1:2" x14ac:dyDescent="0.25">
      <c r="A1313">
        <v>17093</v>
      </c>
      <c r="B1313" t="s">
        <v>518</v>
      </c>
    </row>
    <row r="1314" spans="1:2" x14ac:dyDescent="0.25">
      <c r="A1314">
        <v>0</v>
      </c>
      <c r="B1314" t="s">
        <v>518</v>
      </c>
    </row>
    <row r="1315" spans="1:2" x14ac:dyDescent="0.25">
      <c r="A1315">
        <v>0</v>
      </c>
      <c r="B1315" t="s">
        <v>518</v>
      </c>
    </row>
    <row r="1316" spans="1:2" x14ac:dyDescent="0.25">
      <c r="A1316">
        <v>5527</v>
      </c>
      <c r="B1316" t="s">
        <v>519</v>
      </c>
    </row>
    <row r="1317" spans="1:2" x14ac:dyDescent="0.25">
      <c r="A1317">
        <v>0</v>
      </c>
      <c r="B1317" t="s">
        <v>519</v>
      </c>
    </row>
    <row r="1318" spans="1:2" x14ac:dyDescent="0.25">
      <c r="A1318">
        <v>0</v>
      </c>
      <c r="B1318" t="s">
        <v>519</v>
      </c>
    </row>
    <row r="1319" spans="1:2" x14ac:dyDescent="0.25">
      <c r="A1319">
        <v>12000</v>
      </c>
      <c r="B1319" t="s">
        <v>520</v>
      </c>
    </row>
    <row r="1320" spans="1:2" x14ac:dyDescent="0.25">
      <c r="A1320">
        <v>486768</v>
      </c>
      <c r="B1320" t="s">
        <v>520</v>
      </c>
    </row>
    <row r="1321" spans="1:2" x14ac:dyDescent="0.25">
      <c r="A1321">
        <v>11523</v>
      </c>
      <c r="B1321" t="s">
        <v>520</v>
      </c>
    </row>
    <row r="1322" spans="1:2" x14ac:dyDescent="0.25">
      <c r="A1322">
        <v>3659</v>
      </c>
      <c r="B1322" t="s">
        <v>521</v>
      </c>
    </row>
    <row r="1323" spans="1:2" x14ac:dyDescent="0.25">
      <c r="A1323">
        <v>1289662</v>
      </c>
      <c r="B1323" t="s">
        <v>521</v>
      </c>
    </row>
    <row r="1324" spans="1:2" x14ac:dyDescent="0.25">
      <c r="A1324">
        <v>0</v>
      </c>
      <c r="B1324" t="s">
        <v>521</v>
      </c>
    </row>
    <row r="1325" spans="1:2" x14ac:dyDescent="0.25">
      <c r="A1325">
        <v>17975</v>
      </c>
      <c r="B1325" t="s">
        <v>522</v>
      </c>
    </row>
    <row r="1326" spans="1:2" x14ac:dyDescent="0.25">
      <c r="A1326">
        <v>3148079</v>
      </c>
      <c r="B1326" t="s">
        <v>522</v>
      </c>
    </row>
    <row r="1327" spans="1:2" x14ac:dyDescent="0.25">
      <c r="A1327">
        <v>16300</v>
      </c>
      <c r="B1327" t="s">
        <v>522</v>
      </c>
    </row>
    <row r="1328" spans="1:2" x14ac:dyDescent="0.25">
      <c r="A1328">
        <v>32060</v>
      </c>
      <c r="B1328" t="s">
        <v>523</v>
      </c>
    </row>
    <row r="1329" spans="1:2" x14ac:dyDescent="0.25">
      <c r="A1329">
        <v>556</v>
      </c>
      <c r="B1329" t="s">
        <v>523</v>
      </c>
    </row>
    <row r="1330" spans="1:2" x14ac:dyDescent="0.25">
      <c r="A1330">
        <v>0</v>
      </c>
      <c r="B1330" t="s">
        <v>523</v>
      </c>
    </row>
    <row r="1331" spans="1:2" x14ac:dyDescent="0.25">
      <c r="A1331">
        <v>32000</v>
      </c>
      <c r="B1331" t="s">
        <v>524</v>
      </c>
    </row>
    <row r="1332" spans="1:2" x14ac:dyDescent="0.25">
      <c r="A1332">
        <v>473506</v>
      </c>
      <c r="B1332" t="s">
        <v>524</v>
      </c>
    </row>
    <row r="1333" spans="1:2" x14ac:dyDescent="0.25">
      <c r="A1333">
        <v>68000</v>
      </c>
      <c r="B1333" t="s">
        <v>524</v>
      </c>
    </row>
    <row r="1334" spans="1:2" x14ac:dyDescent="0.25">
      <c r="A1334">
        <v>17242</v>
      </c>
      <c r="B1334" t="s">
        <v>525</v>
      </c>
    </row>
    <row r="1335" spans="1:2" x14ac:dyDescent="0.25">
      <c r="A1335">
        <v>929359</v>
      </c>
      <c r="B1335" t="s">
        <v>525</v>
      </c>
    </row>
    <row r="1336" spans="1:2" x14ac:dyDescent="0.25">
      <c r="A1336">
        <v>0</v>
      </c>
      <c r="B1336" t="s">
        <v>525</v>
      </c>
    </row>
    <row r="1337" spans="1:2" x14ac:dyDescent="0.25">
      <c r="A1337">
        <v>12100</v>
      </c>
      <c r="B1337" t="s">
        <v>526</v>
      </c>
    </row>
    <row r="1338" spans="1:2" x14ac:dyDescent="0.25">
      <c r="A1338">
        <v>900</v>
      </c>
      <c r="B1338" t="s">
        <v>526</v>
      </c>
    </row>
    <row r="1339" spans="1:2" x14ac:dyDescent="0.25">
      <c r="A1339">
        <v>283804</v>
      </c>
      <c r="B1339" t="s">
        <v>526</v>
      </c>
    </row>
    <row r="1340" spans="1:2" x14ac:dyDescent="0.25">
      <c r="A1340">
        <v>0</v>
      </c>
      <c r="B1340" t="s">
        <v>527</v>
      </c>
    </row>
    <row r="1341" spans="1:2" x14ac:dyDescent="0.25">
      <c r="A1341">
        <v>0</v>
      </c>
      <c r="B1341" t="s">
        <v>527</v>
      </c>
    </row>
    <row r="1342" spans="1:2" x14ac:dyDescent="0.25">
      <c r="A1342">
        <v>0</v>
      </c>
      <c r="B1342" t="s">
        <v>527</v>
      </c>
    </row>
    <row r="1343" spans="1:2" x14ac:dyDescent="0.25">
      <c r="A1343">
        <v>21707</v>
      </c>
      <c r="B1343" t="s">
        <v>528</v>
      </c>
    </row>
    <row r="1344" spans="1:2" x14ac:dyDescent="0.25">
      <c r="A1344">
        <v>0</v>
      </c>
      <c r="B1344" t="s">
        <v>528</v>
      </c>
    </row>
    <row r="1345" spans="1:2" x14ac:dyDescent="0.25">
      <c r="A1345">
        <v>5922</v>
      </c>
      <c r="B1345" t="s">
        <v>528</v>
      </c>
    </row>
    <row r="1346" spans="1:2" x14ac:dyDescent="0.25">
      <c r="A1346">
        <v>421229</v>
      </c>
      <c r="B1346" t="s">
        <v>529</v>
      </c>
    </row>
    <row r="1347" spans="1:2" x14ac:dyDescent="0.25">
      <c r="A1347">
        <v>96811</v>
      </c>
      <c r="B1347" t="s">
        <v>529</v>
      </c>
    </row>
    <row r="1348" spans="1:2" x14ac:dyDescent="0.25">
      <c r="A1348">
        <v>203401</v>
      </c>
      <c r="B1348" t="s">
        <v>529</v>
      </c>
    </row>
    <row r="1349" spans="1:2" x14ac:dyDescent="0.25">
      <c r="A1349">
        <v>181374</v>
      </c>
      <c r="B1349" t="s">
        <v>530</v>
      </c>
    </row>
    <row r="1350" spans="1:2" x14ac:dyDescent="0.25">
      <c r="A1350">
        <v>7705</v>
      </c>
      <c r="B1350" t="s">
        <v>530</v>
      </c>
    </row>
    <row r="1351" spans="1:2" x14ac:dyDescent="0.25">
      <c r="A1351">
        <v>13990</v>
      </c>
      <c r="B1351" t="s">
        <v>530</v>
      </c>
    </row>
    <row r="1352" spans="1:2" x14ac:dyDescent="0.25">
      <c r="A1352">
        <v>35704.800000000003</v>
      </c>
      <c r="B1352" t="s">
        <v>531</v>
      </c>
    </row>
    <row r="1353" spans="1:2" x14ac:dyDescent="0.25">
      <c r="A1353">
        <v>0</v>
      </c>
      <c r="B1353" t="s">
        <v>531</v>
      </c>
    </row>
    <row r="1354" spans="1:2" x14ac:dyDescent="0.25">
      <c r="A1354">
        <v>40908.480000000003</v>
      </c>
      <c r="B1354" t="s">
        <v>531</v>
      </c>
    </row>
    <row r="1355" spans="1:2" x14ac:dyDescent="0.25">
      <c r="A1355">
        <v>80272</v>
      </c>
      <c r="B1355" t="s">
        <v>532</v>
      </c>
    </row>
    <row r="1356" spans="1:2" x14ac:dyDescent="0.25">
      <c r="A1356">
        <v>6543</v>
      </c>
      <c r="B1356" t="s">
        <v>532</v>
      </c>
    </row>
    <row r="1357" spans="1:2" x14ac:dyDescent="0.25">
      <c r="A1357">
        <v>611413.52</v>
      </c>
      <c r="B1357" t="s">
        <v>532</v>
      </c>
    </row>
    <row r="1358" spans="1:2" x14ac:dyDescent="0.25">
      <c r="A1358">
        <v>135493</v>
      </c>
      <c r="B1358" t="s">
        <v>533</v>
      </c>
    </row>
    <row r="1359" spans="1:2" x14ac:dyDescent="0.25">
      <c r="A1359">
        <v>0</v>
      </c>
      <c r="B1359" t="s">
        <v>533</v>
      </c>
    </row>
    <row r="1360" spans="1:2" x14ac:dyDescent="0.25">
      <c r="A1360">
        <v>12705</v>
      </c>
      <c r="B1360" t="s">
        <v>533</v>
      </c>
    </row>
    <row r="1361" spans="1:2" x14ac:dyDescent="0.25">
      <c r="A1361">
        <v>86839</v>
      </c>
      <c r="B1361" t="s">
        <v>534</v>
      </c>
    </row>
    <row r="1362" spans="1:2" x14ac:dyDescent="0.25">
      <c r="A1362">
        <v>97056</v>
      </c>
      <c r="B1362" t="s">
        <v>534</v>
      </c>
    </row>
    <row r="1363" spans="1:2" x14ac:dyDescent="0.25">
      <c r="A1363">
        <v>18300</v>
      </c>
      <c r="B1363" t="s">
        <v>534</v>
      </c>
    </row>
    <row r="1364" spans="1:2" x14ac:dyDescent="0.25">
      <c r="A1364">
        <v>402104</v>
      </c>
      <c r="B1364" t="s">
        <v>535</v>
      </c>
    </row>
    <row r="1365" spans="1:2" x14ac:dyDescent="0.25">
      <c r="A1365">
        <v>176</v>
      </c>
      <c r="B1365" t="s">
        <v>535</v>
      </c>
    </row>
    <row r="1366" spans="1:2" x14ac:dyDescent="0.25">
      <c r="A1366">
        <v>45</v>
      </c>
      <c r="B1366" t="s">
        <v>535</v>
      </c>
    </row>
    <row r="1367" spans="1:2" x14ac:dyDescent="0.25">
      <c r="A1367">
        <v>0</v>
      </c>
      <c r="B1367" t="s">
        <v>536</v>
      </c>
    </row>
    <row r="1368" spans="1:2" x14ac:dyDescent="0.25">
      <c r="A1368">
        <v>0</v>
      </c>
      <c r="B1368" t="s">
        <v>536</v>
      </c>
    </row>
    <row r="1369" spans="1:2" x14ac:dyDescent="0.25">
      <c r="A1369">
        <v>0</v>
      </c>
      <c r="B1369" t="s">
        <v>536</v>
      </c>
    </row>
    <row r="1370" spans="1:2" x14ac:dyDescent="0.25">
      <c r="A1370">
        <v>23680</v>
      </c>
      <c r="B1370" t="s">
        <v>537</v>
      </c>
    </row>
    <row r="1371" spans="1:2" x14ac:dyDescent="0.25">
      <c r="A1371">
        <v>0</v>
      </c>
      <c r="B1371" t="s">
        <v>537</v>
      </c>
    </row>
    <row r="1372" spans="1:2" x14ac:dyDescent="0.25">
      <c r="A1372">
        <v>45</v>
      </c>
      <c r="B1372" t="s">
        <v>537</v>
      </c>
    </row>
    <row r="1373" spans="1:2" x14ac:dyDescent="0.25">
      <c r="A1373">
        <v>7173</v>
      </c>
      <c r="B1373" t="s">
        <v>538</v>
      </c>
    </row>
    <row r="1374" spans="1:2" x14ac:dyDescent="0.25">
      <c r="A1374">
        <v>0</v>
      </c>
      <c r="B1374" t="s">
        <v>538</v>
      </c>
    </row>
    <row r="1375" spans="1:2" x14ac:dyDescent="0.25">
      <c r="A1375">
        <v>125075</v>
      </c>
      <c r="B1375" t="s">
        <v>538</v>
      </c>
    </row>
    <row r="1376" spans="1:2" x14ac:dyDescent="0.25">
      <c r="A1376">
        <v>140854</v>
      </c>
      <c r="B1376" t="s">
        <v>539</v>
      </c>
    </row>
    <row r="1377" spans="1:2" x14ac:dyDescent="0.25">
      <c r="A1377">
        <v>0</v>
      </c>
      <c r="B1377" t="s">
        <v>539</v>
      </c>
    </row>
    <row r="1378" spans="1:2" x14ac:dyDescent="0.25">
      <c r="A1378">
        <v>0</v>
      </c>
      <c r="B1378" t="s">
        <v>539</v>
      </c>
    </row>
    <row r="1379" spans="1:2" x14ac:dyDescent="0.25">
      <c r="A1379">
        <v>2972.4746180000002</v>
      </c>
      <c r="B1379" t="s">
        <v>540</v>
      </c>
    </row>
    <row r="1380" spans="1:2" x14ac:dyDescent="0.25">
      <c r="A1380">
        <v>166.83887300000001</v>
      </c>
      <c r="B1380" t="s">
        <v>540</v>
      </c>
    </row>
    <row r="1381" spans="1:2" x14ac:dyDescent="0.25">
      <c r="A1381">
        <v>10109.413085</v>
      </c>
      <c r="B1381" t="s">
        <v>540</v>
      </c>
    </row>
    <row r="1382" spans="1:2" x14ac:dyDescent="0.25">
      <c r="A1382">
        <v>16828.772987</v>
      </c>
      <c r="B1382" t="s">
        <v>541</v>
      </c>
    </row>
    <row r="1383" spans="1:2" x14ac:dyDescent="0.25">
      <c r="A1383">
        <v>304.01804299999998</v>
      </c>
      <c r="B1383" t="s">
        <v>541</v>
      </c>
    </row>
    <row r="1384" spans="1:2" x14ac:dyDescent="0.25">
      <c r="A1384">
        <v>4809.2176719999998</v>
      </c>
      <c r="B1384" t="s">
        <v>541</v>
      </c>
    </row>
    <row r="1385" spans="1:2" x14ac:dyDescent="0.25">
      <c r="A1385">
        <v>6563.0345939999997</v>
      </c>
      <c r="B1385" t="s">
        <v>542</v>
      </c>
    </row>
    <row r="1386" spans="1:2" x14ac:dyDescent="0.25">
      <c r="A1386">
        <v>0</v>
      </c>
      <c r="B1386" t="s">
        <v>542</v>
      </c>
    </row>
    <row r="1387" spans="1:2" x14ac:dyDescent="0.25">
      <c r="A1387">
        <v>792.43871799999999</v>
      </c>
      <c r="B1387" t="s">
        <v>542</v>
      </c>
    </row>
    <row r="1388" spans="1:2" x14ac:dyDescent="0.25">
      <c r="A1388">
        <v>3441.147794</v>
      </c>
      <c r="B1388" t="s">
        <v>543</v>
      </c>
    </row>
    <row r="1389" spans="1:2" x14ac:dyDescent="0.25">
      <c r="A1389">
        <v>0</v>
      </c>
      <c r="B1389" t="s">
        <v>543</v>
      </c>
    </row>
    <row r="1390" spans="1:2" x14ac:dyDescent="0.25">
      <c r="A1390">
        <v>6896.4116670000003</v>
      </c>
      <c r="B1390" t="s">
        <v>543</v>
      </c>
    </row>
    <row r="1391" spans="1:2" x14ac:dyDescent="0.25">
      <c r="A1391">
        <v>13158.719655000001</v>
      </c>
      <c r="B1391" t="s">
        <v>544</v>
      </c>
    </row>
    <row r="1392" spans="1:2" x14ac:dyDescent="0.25">
      <c r="A1392">
        <v>41.723832999999999</v>
      </c>
      <c r="B1392" t="s">
        <v>544</v>
      </c>
    </row>
    <row r="1393" spans="1:2" x14ac:dyDescent="0.25">
      <c r="A1393">
        <v>11667.908998000001</v>
      </c>
      <c r="B1393" t="s">
        <v>544</v>
      </c>
    </row>
    <row r="1394" spans="1:2" x14ac:dyDescent="0.25">
      <c r="A1394">
        <v>2137.8002710000001</v>
      </c>
      <c r="B1394" t="s">
        <v>545</v>
      </c>
    </row>
    <row r="1395" spans="1:2" x14ac:dyDescent="0.25">
      <c r="A1395">
        <v>1099.1029619999999</v>
      </c>
      <c r="B1395" t="s">
        <v>545</v>
      </c>
    </row>
    <row r="1396" spans="1:2" x14ac:dyDescent="0.25">
      <c r="A1396">
        <v>3814.9133299999999</v>
      </c>
      <c r="B1396" t="s">
        <v>545</v>
      </c>
    </row>
    <row r="1397" spans="1:2" x14ac:dyDescent="0.25">
      <c r="A1397">
        <v>1680.065014</v>
      </c>
      <c r="B1397" t="s">
        <v>546</v>
      </c>
    </row>
    <row r="1398" spans="1:2" x14ac:dyDescent="0.25">
      <c r="A1398">
        <v>604.57607700000005</v>
      </c>
      <c r="B1398" t="s">
        <v>546</v>
      </c>
    </row>
    <row r="1399" spans="1:2" x14ac:dyDescent="0.25">
      <c r="A1399">
        <v>652.26394000000005</v>
      </c>
      <c r="B1399" t="s">
        <v>546</v>
      </c>
    </row>
    <row r="1400" spans="1:2" x14ac:dyDescent="0.25">
      <c r="A1400">
        <v>0</v>
      </c>
      <c r="B1400" t="s">
        <v>547</v>
      </c>
    </row>
    <row r="1401" spans="1:2" x14ac:dyDescent="0.25">
      <c r="A1401">
        <v>0</v>
      </c>
      <c r="B1401" t="s">
        <v>547</v>
      </c>
    </row>
    <row r="1402" spans="1:2" x14ac:dyDescent="0.25">
      <c r="A1402">
        <v>0</v>
      </c>
      <c r="B1402" t="s">
        <v>547</v>
      </c>
    </row>
    <row r="1403" spans="1:2" x14ac:dyDescent="0.25">
      <c r="A1403">
        <v>32000</v>
      </c>
      <c r="B1403" t="s">
        <v>548</v>
      </c>
    </row>
    <row r="1404" spans="1:2" x14ac:dyDescent="0.25">
      <c r="A1404">
        <v>0</v>
      </c>
      <c r="B1404" t="s">
        <v>548</v>
      </c>
    </row>
    <row r="1405" spans="1:2" x14ac:dyDescent="0.25">
      <c r="A1405">
        <v>0</v>
      </c>
      <c r="B1405" t="s">
        <v>548</v>
      </c>
    </row>
    <row r="1406" spans="1:2" x14ac:dyDescent="0.25">
      <c r="A1406">
        <v>7706</v>
      </c>
      <c r="B1406" t="s">
        <v>549</v>
      </c>
    </row>
    <row r="1407" spans="1:2" x14ac:dyDescent="0.25">
      <c r="A1407">
        <v>0</v>
      </c>
      <c r="B1407" t="s">
        <v>549</v>
      </c>
    </row>
    <row r="1408" spans="1:2" x14ac:dyDescent="0.25">
      <c r="A1408">
        <v>0</v>
      </c>
      <c r="B1408" t="s">
        <v>549</v>
      </c>
    </row>
    <row r="1409" spans="1:2" x14ac:dyDescent="0.25">
      <c r="A1409">
        <v>0</v>
      </c>
      <c r="B1409" t="s">
        <v>550</v>
      </c>
    </row>
    <row r="1410" spans="1:2" x14ac:dyDescent="0.25">
      <c r="A1410">
        <v>0</v>
      </c>
      <c r="B1410" t="s">
        <v>550</v>
      </c>
    </row>
    <row r="1411" spans="1:2" x14ac:dyDescent="0.25">
      <c r="A1411">
        <v>0</v>
      </c>
      <c r="B1411" t="s">
        <v>550</v>
      </c>
    </row>
    <row r="1412" spans="1:2" x14ac:dyDescent="0.25">
      <c r="A1412">
        <v>10263</v>
      </c>
      <c r="B1412" t="s">
        <v>551</v>
      </c>
    </row>
    <row r="1413" spans="1:2" x14ac:dyDescent="0.25">
      <c r="A1413">
        <v>0</v>
      </c>
      <c r="B1413" t="s">
        <v>551</v>
      </c>
    </row>
    <row r="1414" spans="1:2" x14ac:dyDescent="0.25">
      <c r="A1414">
        <v>0</v>
      </c>
      <c r="B1414" t="s">
        <v>551</v>
      </c>
    </row>
    <row r="1415" spans="1:2" x14ac:dyDescent="0.25">
      <c r="A1415">
        <v>14589</v>
      </c>
      <c r="B1415" t="s">
        <v>552</v>
      </c>
    </row>
    <row r="1416" spans="1:2" x14ac:dyDescent="0.25">
      <c r="A1416">
        <v>0</v>
      </c>
      <c r="B1416" t="s">
        <v>552</v>
      </c>
    </row>
    <row r="1417" spans="1:2" x14ac:dyDescent="0.25">
      <c r="A1417">
        <v>0</v>
      </c>
      <c r="B1417" t="s">
        <v>552</v>
      </c>
    </row>
    <row r="1418" spans="1:2" x14ac:dyDescent="0.25">
      <c r="A1418">
        <v>1698</v>
      </c>
      <c r="B1418" t="s">
        <v>553</v>
      </c>
    </row>
    <row r="1419" spans="1:2" x14ac:dyDescent="0.25">
      <c r="A1419">
        <v>937977</v>
      </c>
      <c r="B1419" t="s">
        <v>553</v>
      </c>
    </row>
    <row r="1420" spans="1:2" x14ac:dyDescent="0.25">
      <c r="A1420">
        <v>0</v>
      </c>
      <c r="B1420" t="s">
        <v>553</v>
      </c>
    </row>
    <row r="1421" spans="1:2" x14ac:dyDescent="0.25">
      <c r="A1421">
        <v>8913</v>
      </c>
      <c r="B1421" t="s">
        <v>554</v>
      </c>
    </row>
    <row r="1422" spans="1:2" x14ac:dyDescent="0.25">
      <c r="A1422">
        <v>1015723</v>
      </c>
      <c r="B1422" t="s">
        <v>554</v>
      </c>
    </row>
    <row r="1423" spans="1:2" x14ac:dyDescent="0.25">
      <c r="A1423">
        <v>0</v>
      </c>
      <c r="B1423" t="s">
        <v>554</v>
      </c>
    </row>
    <row r="1424" spans="1:2" x14ac:dyDescent="0.25">
      <c r="A1424">
        <v>21350</v>
      </c>
      <c r="B1424" t="s">
        <v>555</v>
      </c>
    </row>
    <row r="1425" spans="1:2" x14ac:dyDescent="0.25">
      <c r="A1425">
        <v>2652087</v>
      </c>
      <c r="B1425" t="s">
        <v>555</v>
      </c>
    </row>
    <row r="1426" spans="1:2" x14ac:dyDescent="0.25">
      <c r="A1426">
        <v>0</v>
      </c>
      <c r="B1426" t="s">
        <v>555</v>
      </c>
    </row>
    <row r="1427" spans="1:2" x14ac:dyDescent="0.25">
      <c r="A1427">
        <v>0</v>
      </c>
      <c r="B1427" t="s">
        <v>556</v>
      </c>
    </row>
    <row r="1428" spans="1:2" x14ac:dyDescent="0.25">
      <c r="A1428">
        <v>32641</v>
      </c>
      <c r="B1428" t="s">
        <v>556</v>
      </c>
    </row>
    <row r="1429" spans="1:2" x14ac:dyDescent="0.25">
      <c r="A1429">
        <v>0</v>
      </c>
      <c r="B1429" t="s">
        <v>556</v>
      </c>
    </row>
    <row r="1430" spans="1:2" x14ac:dyDescent="0.25">
      <c r="A1430">
        <v>0</v>
      </c>
      <c r="B1430" t="s">
        <v>557</v>
      </c>
    </row>
    <row r="1431" spans="1:2" x14ac:dyDescent="0.25">
      <c r="A1431">
        <v>780733</v>
      </c>
      <c r="B1431" t="s">
        <v>557</v>
      </c>
    </row>
    <row r="1432" spans="1:2" x14ac:dyDescent="0.25">
      <c r="A1432">
        <v>11608</v>
      </c>
      <c r="B1432" t="s">
        <v>557</v>
      </c>
    </row>
    <row r="1433" spans="1:2" x14ac:dyDescent="0.25">
      <c r="A1433">
        <v>1909</v>
      </c>
      <c r="B1433" t="s">
        <v>558</v>
      </c>
    </row>
    <row r="1434" spans="1:2" x14ac:dyDescent="0.25">
      <c r="A1434">
        <v>1117581</v>
      </c>
      <c r="B1434" t="s">
        <v>558</v>
      </c>
    </row>
    <row r="1435" spans="1:2" x14ac:dyDescent="0.25">
      <c r="A1435">
        <v>0</v>
      </c>
      <c r="B1435" t="s">
        <v>558</v>
      </c>
    </row>
    <row r="1436" spans="1:2" x14ac:dyDescent="0.25">
      <c r="A1436">
        <v>159885</v>
      </c>
      <c r="B1436" t="s">
        <v>559</v>
      </c>
    </row>
    <row r="1437" spans="1:2" x14ac:dyDescent="0.25">
      <c r="A1437">
        <v>0</v>
      </c>
      <c r="B1437" t="s">
        <v>559</v>
      </c>
    </row>
    <row r="1438" spans="1:2" x14ac:dyDescent="0.25">
      <c r="A1438">
        <v>174755</v>
      </c>
      <c r="B1438" t="s">
        <v>559</v>
      </c>
    </row>
    <row r="1439" spans="1:2" x14ac:dyDescent="0.25">
      <c r="A1439">
        <v>0</v>
      </c>
      <c r="B1439" t="s">
        <v>560</v>
      </c>
    </row>
    <row r="1440" spans="1:2" x14ac:dyDescent="0.25">
      <c r="A1440">
        <v>0</v>
      </c>
      <c r="B1440" t="s">
        <v>560</v>
      </c>
    </row>
    <row r="1441" spans="1:2" x14ac:dyDescent="0.25">
      <c r="A1441">
        <v>0</v>
      </c>
      <c r="B1441" t="s">
        <v>560</v>
      </c>
    </row>
    <row r="1442" spans="1:2" x14ac:dyDescent="0.25">
      <c r="A1442">
        <v>44650</v>
      </c>
      <c r="B1442" t="s">
        <v>561</v>
      </c>
    </row>
    <row r="1443" spans="1:2" x14ac:dyDescent="0.25">
      <c r="A1443">
        <v>0</v>
      </c>
      <c r="B1443" t="s">
        <v>561</v>
      </c>
    </row>
    <row r="1444" spans="1:2" x14ac:dyDescent="0.25">
      <c r="A1444">
        <v>1462</v>
      </c>
      <c r="B1444" t="s">
        <v>561</v>
      </c>
    </row>
    <row r="1445" spans="1:2" x14ac:dyDescent="0.25">
      <c r="A1445">
        <v>704894</v>
      </c>
      <c r="B1445" t="s">
        <v>562</v>
      </c>
    </row>
    <row r="1446" spans="1:2" x14ac:dyDescent="0.25">
      <c r="A1446">
        <v>0</v>
      </c>
      <c r="B1446" t="s">
        <v>562</v>
      </c>
    </row>
    <row r="1447" spans="1:2" x14ac:dyDescent="0.25">
      <c r="A1447">
        <v>45848</v>
      </c>
      <c r="B1447" t="s">
        <v>562</v>
      </c>
    </row>
    <row r="1448" spans="1:2" x14ac:dyDescent="0.25">
      <c r="A1448">
        <v>161766</v>
      </c>
      <c r="B1448" t="s">
        <v>563</v>
      </c>
    </row>
    <row r="1449" spans="1:2" x14ac:dyDescent="0.25">
      <c r="A1449">
        <v>0</v>
      </c>
      <c r="B1449" t="s">
        <v>563</v>
      </c>
    </row>
    <row r="1450" spans="1:2" x14ac:dyDescent="0.25">
      <c r="A1450">
        <v>4134</v>
      </c>
      <c r="B1450" t="s">
        <v>563</v>
      </c>
    </row>
    <row r="1451" spans="1:2" x14ac:dyDescent="0.25">
      <c r="A1451">
        <v>43603.843999999997</v>
      </c>
      <c r="B1451" t="s">
        <v>564</v>
      </c>
    </row>
    <row r="1452" spans="1:2" x14ac:dyDescent="0.25">
      <c r="A1452">
        <v>0</v>
      </c>
      <c r="B1452" t="s">
        <v>564</v>
      </c>
    </row>
    <row r="1453" spans="1:2" x14ac:dyDescent="0.25">
      <c r="A1453">
        <v>53170.61</v>
      </c>
      <c r="B1453" t="s">
        <v>564</v>
      </c>
    </row>
    <row r="1454" spans="1:2" x14ac:dyDescent="0.25">
      <c r="A1454">
        <v>159835.34</v>
      </c>
      <c r="B1454" t="s">
        <v>565</v>
      </c>
    </row>
    <row r="1455" spans="1:2" x14ac:dyDescent="0.25">
      <c r="A1455">
        <v>0</v>
      </c>
      <c r="B1455" t="s">
        <v>565</v>
      </c>
    </row>
    <row r="1456" spans="1:2" x14ac:dyDescent="0.25">
      <c r="A1456">
        <v>531942.39</v>
      </c>
      <c r="B1456" t="s">
        <v>565</v>
      </c>
    </row>
    <row r="1457" spans="1:2" x14ac:dyDescent="0.25">
      <c r="A1457">
        <v>413565</v>
      </c>
      <c r="B1457" t="s">
        <v>566</v>
      </c>
    </row>
    <row r="1458" spans="1:2" x14ac:dyDescent="0.25">
      <c r="A1458">
        <v>0</v>
      </c>
      <c r="B1458" t="s">
        <v>566</v>
      </c>
    </row>
    <row r="1459" spans="1:2" x14ac:dyDescent="0.25">
      <c r="A1459">
        <v>0</v>
      </c>
      <c r="B1459" t="s">
        <v>566</v>
      </c>
    </row>
    <row r="1460" spans="1:2" x14ac:dyDescent="0.25">
      <c r="A1460">
        <v>214938</v>
      </c>
      <c r="B1460" t="s">
        <v>567</v>
      </c>
    </row>
    <row r="1461" spans="1:2" x14ac:dyDescent="0.25">
      <c r="A1461">
        <v>0</v>
      </c>
      <c r="B1461" t="s">
        <v>567</v>
      </c>
    </row>
    <row r="1462" spans="1:2" x14ac:dyDescent="0.25">
      <c r="A1462">
        <v>74500</v>
      </c>
      <c r="B1462" t="s">
        <v>567</v>
      </c>
    </row>
    <row r="1463" spans="1:2" x14ac:dyDescent="0.25">
      <c r="A1463">
        <v>304463</v>
      </c>
      <c r="B1463" t="s">
        <v>568</v>
      </c>
    </row>
    <row r="1464" spans="1:2" x14ac:dyDescent="0.25">
      <c r="A1464">
        <v>0</v>
      </c>
      <c r="B1464" t="s">
        <v>568</v>
      </c>
    </row>
    <row r="1465" spans="1:2" x14ac:dyDescent="0.25">
      <c r="A1465">
        <v>46</v>
      </c>
      <c r="B1465" t="s">
        <v>568</v>
      </c>
    </row>
    <row r="1466" spans="1:2" x14ac:dyDescent="0.25">
      <c r="A1466">
        <v>0</v>
      </c>
      <c r="B1466" t="s">
        <v>569</v>
      </c>
    </row>
    <row r="1467" spans="1:2" x14ac:dyDescent="0.25">
      <c r="A1467">
        <v>0</v>
      </c>
      <c r="B1467" t="s">
        <v>569</v>
      </c>
    </row>
    <row r="1468" spans="1:2" x14ac:dyDescent="0.25">
      <c r="A1468">
        <v>0</v>
      </c>
      <c r="B1468" t="s">
        <v>569</v>
      </c>
    </row>
    <row r="1469" spans="1:2" x14ac:dyDescent="0.25">
      <c r="A1469">
        <v>14690</v>
      </c>
      <c r="B1469" t="s">
        <v>570</v>
      </c>
    </row>
    <row r="1470" spans="1:2" x14ac:dyDescent="0.25">
      <c r="A1470">
        <v>0</v>
      </c>
      <c r="B1470" t="s">
        <v>570</v>
      </c>
    </row>
    <row r="1471" spans="1:2" x14ac:dyDescent="0.25">
      <c r="A1471">
        <v>6287</v>
      </c>
      <c r="B1471" t="s">
        <v>570</v>
      </c>
    </row>
    <row r="1472" spans="1:2" x14ac:dyDescent="0.25">
      <c r="A1472">
        <v>84147</v>
      </c>
      <c r="B1472" t="s">
        <v>571</v>
      </c>
    </row>
    <row r="1473" spans="1:2" x14ac:dyDescent="0.25">
      <c r="A1473">
        <v>0</v>
      </c>
      <c r="B1473" t="s">
        <v>571</v>
      </c>
    </row>
    <row r="1474" spans="1:2" x14ac:dyDescent="0.25">
      <c r="A1474">
        <v>170089</v>
      </c>
      <c r="B1474" t="s">
        <v>571</v>
      </c>
    </row>
    <row r="1475" spans="1:2" x14ac:dyDescent="0.25">
      <c r="A1475">
        <v>37824</v>
      </c>
      <c r="B1475" t="s">
        <v>572</v>
      </c>
    </row>
    <row r="1476" spans="1:2" x14ac:dyDescent="0.25">
      <c r="A1476">
        <v>0</v>
      </c>
      <c r="B1476" t="s">
        <v>572</v>
      </c>
    </row>
    <row r="1477" spans="1:2" x14ac:dyDescent="0.25">
      <c r="A1477">
        <v>0</v>
      </c>
      <c r="B1477" t="s">
        <v>572</v>
      </c>
    </row>
    <row r="1478" spans="1:2" x14ac:dyDescent="0.25">
      <c r="A1478">
        <v>2822.1820379999999</v>
      </c>
      <c r="B1478" t="s">
        <v>573</v>
      </c>
    </row>
    <row r="1479" spans="1:2" x14ac:dyDescent="0.25">
      <c r="A1479">
        <v>221.47498999999999</v>
      </c>
      <c r="B1479" t="s">
        <v>573</v>
      </c>
    </row>
    <row r="1480" spans="1:2" x14ac:dyDescent="0.25">
      <c r="A1480">
        <v>10827.737462999999</v>
      </c>
      <c r="B1480" t="s">
        <v>573</v>
      </c>
    </row>
    <row r="1481" spans="1:2" x14ac:dyDescent="0.25">
      <c r="A1481">
        <v>13350.179539000001</v>
      </c>
      <c r="B1481" t="s">
        <v>574</v>
      </c>
    </row>
    <row r="1482" spans="1:2" x14ac:dyDescent="0.25">
      <c r="A1482">
        <v>4.9995219999999998</v>
      </c>
      <c r="B1482" t="s">
        <v>574</v>
      </c>
    </row>
    <row r="1483" spans="1:2" x14ac:dyDescent="0.25">
      <c r="A1483">
        <v>8045.2942439999997</v>
      </c>
      <c r="B1483" t="s">
        <v>574</v>
      </c>
    </row>
    <row r="1484" spans="1:2" x14ac:dyDescent="0.25">
      <c r="A1484">
        <v>7635.6953579999999</v>
      </c>
      <c r="B1484" t="s">
        <v>575</v>
      </c>
    </row>
    <row r="1485" spans="1:2" x14ac:dyDescent="0.25">
      <c r="A1485">
        <v>0</v>
      </c>
      <c r="B1485" t="s">
        <v>575</v>
      </c>
    </row>
    <row r="1486" spans="1:2" x14ac:dyDescent="0.25">
      <c r="A1486">
        <v>3201.1134310000002</v>
      </c>
      <c r="B1486" t="s">
        <v>575</v>
      </c>
    </row>
    <row r="1487" spans="1:2" x14ac:dyDescent="0.25">
      <c r="A1487">
        <v>3514.8929880000001</v>
      </c>
      <c r="B1487" t="s">
        <v>576</v>
      </c>
    </row>
    <row r="1488" spans="1:2" x14ac:dyDescent="0.25">
      <c r="A1488">
        <v>33.75</v>
      </c>
      <c r="B1488" t="s">
        <v>576</v>
      </c>
    </row>
    <row r="1489" spans="1:2" x14ac:dyDescent="0.25">
      <c r="A1489">
        <v>7896.7411229999998</v>
      </c>
      <c r="B1489" t="s">
        <v>576</v>
      </c>
    </row>
    <row r="1490" spans="1:2" x14ac:dyDescent="0.25">
      <c r="A1490">
        <v>5625.6570890000003</v>
      </c>
      <c r="B1490" t="s">
        <v>577</v>
      </c>
    </row>
    <row r="1491" spans="1:2" x14ac:dyDescent="0.25">
      <c r="A1491">
        <v>112.846841</v>
      </c>
      <c r="B1491" t="s">
        <v>577</v>
      </c>
    </row>
    <row r="1492" spans="1:2" x14ac:dyDescent="0.25">
      <c r="A1492">
        <v>14357.301818</v>
      </c>
      <c r="B1492" t="s">
        <v>577</v>
      </c>
    </row>
    <row r="1493" spans="1:2" x14ac:dyDescent="0.25">
      <c r="A1493">
        <v>2596.3182830000001</v>
      </c>
      <c r="B1493" t="s">
        <v>578</v>
      </c>
    </row>
    <row r="1494" spans="1:2" x14ac:dyDescent="0.25">
      <c r="A1494">
        <v>1730.0406680000001</v>
      </c>
      <c r="B1494" t="s">
        <v>578</v>
      </c>
    </row>
    <row r="1495" spans="1:2" x14ac:dyDescent="0.25">
      <c r="A1495">
        <v>4050.048241</v>
      </c>
      <c r="B1495" t="s">
        <v>578</v>
      </c>
    </row>
    <row r="1496" spans="1:2" x14ac:dyDescent="0.25">
      <c r="A1496">
        <v>1249.2037660000001</v>
      </c>
      <c r="B1496" t="s">
        <v>579</v>
      </c>
    </row>
    <row r="1497" spans="1:2" x14ac:dyDescent="0.25">
      <c r="A1497">
        <v>373.50338799999997</v>
      </c>
      <c r="B1497" t="s">
        <v>579</v>
      </c>
    </row>
    <row r="1498" spans="1:2" x14ac:dyDescent="0.25">
      <c r="A1498">
        <v>35.029940000000003</v>
      </c>
      <c r="B1498" t="s">
        <v>579</v>
      </c>
    </row>
    <row r="1499" spans="1:2" x14ac:dyDescent="0.25">
      <c r="A1499">
        <v>0</v>
      </c>
      <c r="B1499" t="s">
        <v>580</v>
      </c>
    </row>
    <row r="1500" spans="1:2" x14ac:dyDescent="0.25">
      <c r="A1500">
        <v>0</v>
      </c>
      <c r="B1500" t="s">
        <v>580</v>
      </c>
    </row>
    <row r="1501" spans="1:2" x14ac:dyDescent="0.25">
      <c r="A1501">
        <v>0</v>
      </c>
      <c r="B1501" t="s">
        <v>580</v>
      </c>
    </row>
    <row r="1502" spans="1:2" x14ac:dyDescent="0.25">
      <c r="A1502">
        <v>33184</v>
      </c>
      <c r="B1502" t="s">
        <v>581</v>
      </c>
    </row>
    <row r="1503" spans="1:2" x14ac:dyDescent="0.25">
      <c r="A1503">
        <v>0</v>
      </c>
      <c r="B1503" t="s">
        <v>581</v>
      </c>
    </row>
    <row r="1504" spans="1:2" x14ac:dyDescent="0.25">
      <c r="A1504">
        <v>0</v>
      </c>
      <c r="B1504" t="s">
        <v>581</v>
      </c>
    </row>
    <row r="1505" spans="1:2" x14ac:dyDescent="0.25">
      <c r="A1505">
        <v>6814</v>
      </c>
      <c r="B1505" t="s">
        <v>582</v>
      </c>
    </row>
    <row r="1506" spans="1:2" x14ac:dyDescent="0.25">
      <c r="A1506">
        <v>0</v>
      </c>
      <c r="B1506" t="s">
        <v>582</v>
      </c>
    </row>
    <row r="1507" spans="1:2" x14ac:dyDescent="0.25">
      <c r="A1507">
        <v>0</v>
      </c>
      <c r="B1507" t="s">
        <v>582</v>
      </c>
    </row>
    <row r="1508" spans="1:2" x14ac:dyDescent="0.25">
      <c r="A1508">
        <v>0</v>
      </c>
      <c r="B1508" t="s">
        <v>583</v>
      </c>
    </row>
    <row r="1509" spans="1:2" x14ac:dyDescent="0.25">
      <c r="A1509">
        <v>0</v>
      </c>
      <c r="B1509" t="s">
        <v>583</v>
      </c>
    </row>
    <row r="1510" spans="1:2" x14ac:dyDescent="0.25">
      <c r="A1510">
        <v>0</v>
      </c>
      <c r="B1510" t="s">
        <v>583</v>
      </c>
    </row>
    <row r="1511" spans="1:2" x14ac:dyDescent="0.25">
      <c r="A1511">
        <v>23287</v>
      </c>
      <c r="B1511" t="s">
        <v>584</v>
      </c>
    </row>
    <row r="1512" spans="1:2" x14ac:dyDescent="0.25">
      <c r="A1512">
        <v>0</v>
      </c>
      <c r="B1512" t="s">
        <v>584</v>
      </c>
    </row>
    <row r="1513" spans="1:2" x14ac:dyDescent="0.25">
      <c r="A1513">
        <v>0</v>
      </c>
      <c r="B1513" t="s">
        <v>584</v>
      </c>
    </row>
    <row r="1514" spans="1:2" x14ac:dyDescent="0.25">
      <c r="A1514">
        <v>12900</v>
      </c>
      <c r="B1514" t="s">
        <v>585</v>
      </c>
    </row>
    <row r="1515" spans="1:2" x14ac:dyDescent="0.25">
      <c r="A1515">
        <v>0</v>
      </c>
      <c r="B1515" t="s">
        <v>585</v>
      </c>
    </row>
    <row r="1516" spans="1:2" x14ac:dyDescent="0.25">
      <c r="A1516">
        <v>0</v>
      </c>
      <c r="B1516" t="s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/>
  <dimension ref="A1:S34"/>
  <sheetViews>
    <sheetView workbookViewId="0">
      <selection sqref="A1:XFD1048576"/>
    </sheetView>
  </sheetViews>
  <sheetFormatPr defaultRowHeight="15" x14ac:dyDescent="0.25"/>
  <cols>
    <col min="1" max="1" width="27.28515625" bestFit="1" customWidth="1"/>
    <col min="2" max="2" width="24.42578125" bestFit="1" customWidth="1"/>
  </cols>
  <sheetData>
    <row r="1" spans="1:19" x14ac:dyDescent="0.25">
      <c r="A1" t="s">
        <v>77</v>
      </c>
      <c r="B1" t="s">
        <v>2</v>
      </c>
      <c r="C1" t="s">
        <v>78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5">
      <c r="A2" t="str">
        <f>_xlfn.XLOOKUP(B2,wasteprojectionmodel_actuals_20!D:D,wasteprojectionmodel_actuals_20!C:C)</f>
        <v>Aggregate, masonry and soils</v>
      </c>
      <c r="B2" t="s">
        <v>12</v>
      </c>
      <c r="C2" t="s">
        <v>586</v>
      </c>
      <c r="D2">
        <f>_xlfn.IFNA(_xlfn.XLOOKUP(_xlfn.TEXTJOIN("",TRUE,'Table1 Input'!D$1,'Table1 Input'!$B2),'Joint tables'!$E$1:$E$507,'Joint tables'!$F$1:$F$507),0)</f>
        <v>138923</v>
      </c>
      <c r="E2">
        <f>_xlfn.IFNA(_xlfn.XLOOKUP(_xlfn.TEXTJOIN("",TRUE,'Table1 Input'!E$1,'Table1 Input'!$B2),'Joint tables'!$E$1:$E$507,'Joint tables'!$F$1:$F$507),0)</f>
        <v>189520</v>
      </c>
      <c r="F2">
        <f>_xlfn.IFNA(_xlfn.XLOOKUP(_xlfn.TEXTJOIN("",TRUE,'Table1 Input'!F$1,'Table1 Input'!$B2),'Joint tables'!$E$1:$E$507,'Joint tables'!$F$1:$F$507),0)</f>
        <v>151965</v>
      </c>
      <c r="G2">
        <f>_xlfn.IFNA(_xlfn.XLOOKUP(_xlfn.TEXTJOIN("",TRUE,'Table1 Input'!G$1,'Table1 Input'!$B2),'Joint tables'!$E$1:$E$507,'Joint tables'!$F$1:$F$507),0)</f>
        <v>225802</v>
      </c>
      <c r="H2">
        <f>_xlfn.IFNA(_xlfn.XLOOKUP(_xlfn.TEXTJOIN("",TRUE,'Table1 Input'!H$1,'Table1 Input'!$B2),'Joint tables'!$E$1:$E$507,'Joint tables'!$F$1:$F$507),0)</f>
        <v>196305</v>
      </c>
      <c r="I2">
        <f>_xlfn.IFNA(_xlfn.XLOOKUP(_xlfn.TEXTJOIN("",TRUE,'Table1 Input'!I$1,'Table1 Input'!$B2),'Joint tables'!$E$1:$E$507,'Joint tables'!$F$1:$F$507),0)</f>
        <v>223478</v>
      </c>
      <c r="J2">
        <f>_xlfn.IFNA(_xlfn.XLOOKUP(_xlfn.TEXTJOIN("",TRUE,'Table1 Input'!J$1,'Table1 Input'!$B2),'Joint tables'!$E$1:$E$507,'Joint tables'!$F$1:$F$507),0)</f>
        <v>228916</v>
      </c>
      <c r="K2">
        <f>_xlfn.IFNA(_xlfn.XLOOKUP(_xlfn.TEXTJOIN("",TRUE,'Table1 Input'!K$1,'Table1 Input'!$B2),'Joint tables'!$E$1:$E$507,'Joint tables'!$F$1:$F$507),0)</f>
        <v>257835</v>
      </c>
      <c r="L2">
        <f>_xlfn.IFNA(_xlfn.XLOOKUP(_xlfn.TEXTJOIN("",TRUE,'Table1 Input'!L$1,'Table1 Input'!$B2),'Joint tables'!$E$1:$E$507,'Joint tables'!$F$1:$F$507),0)</f>
        <v>233206</v>
      </c>
      <c r="M2">
        <f>_xlfn.IFNA(_xlfn.XLOOKUP(_xlfn.TEXTJOIN("",TRUE,'Table1 Input'!M$1,'Table1 Input'!$B2),'Joint tables'!$E$1:$E$507,'Joint tables'!$F$1:$F$507),0)</f>
        <v>160128</v>
      </c>
      <c r="N2">
        <f>_xlfn.IFNA(_xlfn.XLOOKUP(_xlfn.TEXTJOIN("",TRUE,'Table1 Input'!N$1,'Table1 Input'!$B2),'Joint tables'!$E$1:$E$507,'Joint tables'!$F$1:$F$507),0)</f>
        <v>626587</v>
      </c>
      <c r="O2">
        <f>_xlfn.IFNA(_xlfn.XLOOKUP(_xlfn.TEXTJOIN("",TRUE,'Table1 Input'!O$1,'Table1 Input'!$B2),'Joint tables'!$E$1:$E$507,'Joint tables'!$F$1:$F$507),0)</f>
        <v>757452</v>
      </c>
      <c r="P2">
        <f>_xlfn.IFNA(_xlfn.XLOOKUP(_xlfn.TEXTJOIN("",TRUE,'Table1 Input'!P$1,'Table1 Input'!$B2),'Joint tables'!$E$1:$E$507,'Joint tables'!$F$1:$F$507),0)</f>
        <v>439204</v>
      </c>
      <c r="Q2">
        <f>_xlfn.IFNA(_xlfn.XLOOKUP(_xlfn.TEXTJOIN("",TRUE,'Table1 Input'!Q$1,'Table1 Input'!$B2),'Joint tables'!$E$1:$E$507,'Joint tables'!$F$1:$F$507),0)</f>
        <v>978257</v>
      </c>
      <c r="R2">
        <f>_xlfn.IFNA(_xlfn.XLOOKUP(_xlfn.TEXTJOIN("",TRUE,'Table1 Input'!R$1,'Table1 Input'!$B2),'Joint tables'!$E$1:$E$507,'Joint tables'!$F$1:$F$507),0)</f>
        <v>510291</v>
      </c>
      <c r="S2">
        <f>_xlfn.IFNA(_xlfn.XLOOKUP(_xlfn.TEXTJOIN("",TRUE,'Table1 Input'!S$1,'Table1 Input'!$B2),'Joint tables'!$E$1:$E$507,'Joint tables'!$F$1:$F$507),0)</f>
        <v>939675</v>
      </c>
    </row>
    <row r="3" spans="1:19" x14ac:dyDescent="0.25">
      <c r="A3" t="str">
        <f>_xlfn.XLOOKUP(B3,wasteprojectionmodel_actuals_20!D:D,wasteprojectionmodel_actuals_20!C:C)</f>
        <v>Aggregate, masonry and soils</v>
      </c>
      <c r="B3" t="s">
        <v>16</v>
      </c>
      <c r="C3" t="s">
        <v>587</v>
      </c>
      <c r="D3">
        <f>_xlfn.IFNA(_xlfn.XLOOKUP(_xlfn.TEXTJOIN("",TRUE,'Table1 Input'!D$1,'Table1 Input'!$B3),'Joint tables'!$E$1:$E$507,'Joint tables'!$F$1:$F$507),0)</f>
        <v>385214</v>
      </c>
      <c r="E3">
        <f>_xlfn.IFNA(_xlfn.XLOOKUP(_xlfn.TEXTJOIN("",TRUE,'Table1 Input'!E$1,'Table1 Input'!$B3),'Joint tables'!$E$1:$E$507,'Joint tables'!$F$1:$F$507),0)</f>
        <v>437843</v>
      </c>
      <c r="F3">
        <f>_xlfn.IFNA(_xlfn.XLOOKUP(_xlfn.TEXTJOIN("",TRUE,'Table1 Input'!F$1,'Table1 Input'!$B3),'Joint tables'!$E$1:$E$507,'Joint tables'!$F$1:$F$507),0)</f>
        <v>293128</v>
      </c>
      <c r="G3">
        <f>_xlfn.IFNA(_xlfn.XLOOKUP(_xlfn.TEXTJOIN("",TRUE,'Table1 Input'!G$1,'Table1 Input'!$B3),'Joint tables'!$E$1:$E$507,'Joint tables'!$F$1:$F$507),0)</f>
        <v>243616</v>
      </c>
      <c r="H3">
        <f>_xlfn.IFNA(_xlfn.XLOOKUP(_xlfn.TEXTJOIN("",TRUE,'Table1 Input'!H$1,'Table1 Input'!$B3),'Joint tables'!$E$1:$E$507,'Joint tables'!$F$1:$F$507),0)</f>
        <v>518366</v>
      </c>
      <c r="I3">
        <f>_xlfn.IFNA(_xlfn.XLOOKUP(_xlfn.TEXTJOIN("",TRUE,'Table1 Input'!I$1,'Table1 Input'!$B3),'Joint tables'!$E$1:$E$507,'Joint tables'!$F$1:$F$507),0)</f>
        <v>497273</v>
      </c>
      <c r="J3">
        <f>_xlfn.IFNA(_xlfn.XLOOKUP(_xlfn.TEXTJOIN("",TRUE,'Table1 Input'!J$1,'Table1 Input'!$B3),'Joint tables'!$E$1:$E$507,'Joint tables'!$F$1:$F$507),0)</f>
        <v>350222</v>
      </c>
      <c r="K3">
        <f>_xlfn.IFNA(_xlfn.XLOOKUP(_xlfn.TEXTJOIN("",TRUE,'Table1 Input'!K$1,'Table1 Input'!$B3),'Joint tables'!$E$1:$E$507,'Joint tables'!$F$1:$F$507),0)</f>
        <v>369721</v>
      </c>
      <c r="L3">
        <f>_xlfn.IFNA(_xlfn.XLOOKUP(_xlfn.TEXTJOIN("",TRUE,'Table1 Input'!L$1,'Table1 Input'!$B3),'Joint tables'!$E$1:$E$507,'Joint tables'!$F$1:$F$507),0)</f>
        <v>366973</v>
      </c>
      <c r="M3">
        <f>_xlfn.IFNA(_xlfn.XLOOKUP(_xlfn.TEXTJOIN("",TRUE,'Table1 Input'!M$1,'Table1 Input'!$B3),'Joint tables'!$E$1:$E$507,'Joint tables'!$F$1:$F$507),0)</f>
        <v>330740</v>
      </c>
      <c r="N3">
        <f>_xlfn.IFNA(_xlfn.XLOOKUP(_xlfn.TEXTJOIN("",TRUE,'Table1 Input'!N$1,'Table1 Input'!$B3),'Joint tables'!$E$1:$E$507,'Joint tables'!$F$1:$F$507),0)</f>
        <v>426778</v>
      </c>
      <c r="O3">
        <f>_xlfn.IFNA(_xlfn.XLOOKUP(_xlfn.TEXTJOIN("",TRUE,'Table1 Input'!O$1,'Table1 Input'!$B3),'Joint tables'!$E$1:$E$507,'Joint tables'!$F$1:$F$507),0)</f>
        <v>586157</v>
      </c>
      <c r="P3">
        <f>_xlfn.IFNA(_xlfn.XLOOKUP(_xlfn.TEXTJOIN("",TRUE,'Table1 Input'!P$1,'Table1 Input'!$B3),'Joint tables'!$E$1:$E$507,'Joint tables'!$F$1:$F$507),0)</f>
        <v>797410</v>
      </c>
      <c r="Q3">
        <f>_xlfn.IFNA(_xlfn.XLOOKUP(_xlfn.TEXTJOIN("",TRUE,'Table1 Input'!Q$1,'Table1 Input'!$B3),'Joint tables'!$E$1:$E$507,'Joint tables'!$F$1:$F$507),0)</f>
        <v>804650</v>
      </c>
      <c r="R3">
        <f>_xlfn.IFNA(_xlfn.XLOOKUP(_xlfn.TEXTJOIN("",TRUE,'Table1 Input'!R$1,'Table1 Input'!$B3),'Joint tables'!$E$1:$E$507,'Joint tables'!$F$1:$F$507),0)</f>
        <v>1293321</v>
      </c>
      <c r="S3">
        <f>_xlfn.IFNA(_xlfn.XLOOKUP(_xlfn.TEXTJOIN("",TRUE,'Table1 Input'!S$1,'Table1 Input'!$B3),'Joint tables'!$E$1:$E$507,'Joint tables'!$F$1:$F$507),0)</f>
        <v>1024636</v>
      </c>
    </row>
    <row r="4" spans="1:19" x14ac:dyDescent="0.25">
      <c r="A4" t="str">
        <f>_xlfn.XLOOKUP(B4,wasteprojectionmodel_actuals_20!D:D,wasteprojectionmodel_actuals_20!C:C)</f>
        <v>Aggregate, masonry and soils</v>
      </c>
      <c r="B4" t="s">
        <v>17</v>
      </c>
      <c r="C4" t="s">
        <v>588</v>
      </c>
      <c r="D4">
        <f>_xlfn.IFNA(_xlfn.XLOOKUP(_xlfn.TEXTJOIN("",TRUE,'Table1 Input'!D$1,'Table1 Input'!$B4),'Joint tables'!$E$1:$E$507,'Joint tables'!$F$1:$F$507),0)</f>
        <v>1733505</v>
      </c>
      <c r="E4">
        <f>_xlfn.IFNA(_xlfn.XLOOKUP(_xlfn.TEXTJOIN("",TRUE,'Table1 Input'!E$1,'Table1 Input'!$B4),'Joint tables'!$E$1:$E$507,'Joint tables'!$F$1:$F$507),0)</f>
        <v>1695308</v>
      </c>
      <c r="F4">
        <f>_xlfn.IFNA(_xlfn.XLOOKUP(_xlfn.TEXTJOIN("",TRUE,'Table1 Input'!F$1,'Table1 Input'!$B4),'Joint tables'!$E$1:$E$507,'Joint tables'!$F$1:$F$507),0)</f>
        <v>1717318</v>
      </c>
      <c r="G4">
        <f>_xlfn.IFNA(_xlfn.XLOOKUP(_xlfn.TEXTJOIN("",TRUE,'Table1 Input'!G$1,'Table1 Input'!$B4),'Joint tables'!$E$1:$E$507,'Joint tables'!$F$1:$F$507),0)</f>
        <v>1712831</v>
      </c>
      <c r="H4">
        <f>_xlfn.IFNA(_xlfn.XLOOKUP(_xlfn.TEXTJOIN("",TRUE,'Table1 Input'!H$1,'Table1 Input'!$B4),'Joint tables'!$E$1:$E$507,'Joint tables'!$F$1:$F$507),0)</f>
        <v>2438898</v>
      </c>
      <c r="I4">
        <f>_xlfn.IFNA(_xlfn.XLOOKUP(_xlfn.TEXTJOIN("",TRUE,'Table1 Input'!I$1,'Table1 Input'!$B4),'Joint tables'!$E$1:$E$507,'Joint tables'!$F$1:$F$507),0)</f>
        <v>2174906</v>
      </c>
      <c r="J4">
        <f>_xlfn.IFNA(_xlfn.XLOOKUP(_xlfn.TEXTJOIN("",TRUE,'Table1 Input'!J$1,'Table1 Input'!$B4),'Joint tables'!$E$1:$E$507,'Joint tables'!$F$1:$F$507),0)</f>
        <v>1828873</v>
      </c>
      <c r="K4">
        <f>_xlfn.IFNA(_xlfn.XLOOKUP(_xlfn.TEXTJOIN("",TRUE,'Table1 Input'!K$1,'Table1 Input'!$B4),'Joint tables'!$E$1:$E$507,'Joint tables'!$F$1:$F$507),0)</f>
        <v>1984673</v>
      </c>
      <c r="L4">
        <f>_xlfn.IFNA(_xlfn.XLOOKUP(_xlfn.TEXTJOIN("",TRUE,'Table1 Input'!L$1,'Table1 Input'!$B4),'Joint tables'!$E$1:$E$507,'Joint tables'!$F$1:$F$507),0)</f>
        <v>1964234</v>
      </c>
      <c r="M4">
        <f>_xlfn.IFNA(_xlfn.XLOOKUP(_xlfn.TEXTJOIN("",TRUE,'Table1 Input'!M$1,'Table1 Input'!$B4),'Joint tables'!$E$1:$E$507,'Joint tables'!$F$1:$F$507),0)</f>
        <v>1738324</v>
      </c>
      <c r="N4">
        <f>_xlfn.IFNA(_xlfn.XLOOKUP(_xlfn.TEXTJOIN("",TRUE,'Table1 Input'!N$1,'Table1 Input'!$B4),'Joint tables'!$E$1:$E$507,'Joint tables'!$F$1:$F$507),0)</f>
        <v>2373860</v>
      </c>
      <c r="O4">
        <f>_xlfn.IFNA(_xlfn.XLOOKUP(_xlfn.TEXTJOIN("",TRUE,'Table1 Input'!O$1,'Table1 Input'!$B4),'Joint tables'!$E$1:$E$507,'Joint tables'!$F$1:$F$507),0)</f>
        <v>2262965</v>
      </c>
      <c r="P4">
        <f>_xlfn.IFNA(_xlfn.XLOOKUP(_xlfn.TEXTJOIN("",TRUE,'Table1 Input'!P$1,'Table1 Input'!$B4),'Joint tables'!$E$1:$E$507,'Joint tables'!$F$1:$F$507),0)</f>
        <v>2624038</v>
      </c>
      <c r="Q4">
        <f>_xlfn.IFNA(_xlfn.XLOOKUP(_xlfn.TEXTJOIN("",TRUE,'Table1 Input'!Q$1,'Table1 Input'!$B4),'Joint tables'!$E$1:$E$507,'Joint tables'!$F$1:$F$507),0)</f>
        <v>2710460</v>
      </c>
      <c r="R4">
        <f>_xlfn.IFNA(_xlfn.XLOOKUP(_xlfn.TEXTJOIN("",TRUE,'Table1 Input'!R$1,'Table1 Input'!$B4),'Joint tables'!$E$1:$E$507,'Joint tables'!$F$1:$F$507),0)</f>
        <v>3182354</v>
      </c>
      <c r="S4">
        <f>_xlfn.IFNA(_xlfn.XLOOKUP(_xlfn.TEXTJOIN("",TRUE,'Table1 Input'!S$1,'Table1 Input'!$B4),'Joint tables'!$E$1:$E$507,'Joint tables'!$F$1:$F$507),0)</f>
        <v>2673437</v>
      </c>
    </row>
    <row r="5" spans="1:19" x14ac:dyDescent="0.25">
      <c r="A5" t="str">
        <f>_xlfn.XLOOKUP(B5,wasteprojectionmodel_actuals_20!D:D,wasteprojectionmodel_actuals_20!C:C)</f>
        <v>Aggregate, masonry and soils</v>
      </c>
      <c r="B5" t="s">
        <v>18</v>
      </c>
      <c r="C5" t="s">
        <v>589</v>
      </c>
      <c r="D5">
        <f>_xlfn.IFNA(_xlfn.XLOOKUP(_xlfn.TEXTJOIN("",TRUE,'Table1 Input'!D$1,'Table1 Input'!$B5),'Joint tables'!$E$1:$E$507,'Joint tables'!$F$1:$F$507),0)</f>
        <v>27290</v>
      </c>
      <c r="E5">
        <f>_xlfn.IFNA(_xlfn.XLOOKUP(_xlfn.TEXTJOIN("",TRUE,'Table1 Input'!E$1,'Table1 Input'!$B5),'Joint tables'!$E$1:$E$507,'Joint tables'!$F$1:$F$507),0)</f>
        <v>22300</v>
      </c>
      <c r="F5">
        <f>_xlfn.IFNA(_xlfn.XLOOKUP(_xlfn.TEXTJOIN("",TRUE,'Table1 Input'!F$1,'Table1 Input'!$B5),'Joint tables'!$E$1:$E$507,'Joint tables'!$F$1:$F$507),0)</f>
        <v>33475</v>
      </c>
      <c r="G5">
        <f>_xlfn.IFNA(_xlfn.XLOOKUP(_xlfn.TEXTJOIN("",TRUE,'Table1 Input'!G$1,'Table1 Input'!$B5),'Joint tables'!$E$1:$E$507,'Joint tables'!$F$1:$F$507),0)</f>
        <v>37259</v>
      </c>
      <c r="H5">
        <f>_xlfn.IFNA(_xlfn.XLOOKUP(_xlfn.TEXTJOIN("",TRUE,'Table1 Input'!H$1,'Table1 Input'!$B5),'Joint tables'!$E$1:$E$507,'Joint tables'!$F$1:$F$507),0)</f>
        <v>27205</v>
      </c>
      <c r="I5">
        <f>_xlfn.IFNA(_xlfn.XLOOKUP(_xlfn.TEXTJOIN("",TRUE,'Table1 Input'!I$1,'Table1 Input'!$B5),'Joint tables'!$E$1:$E$507,'Joint tables'!$F$1:$F$507),0)</f>
        <v>32234</v>
      </c>
      <c r="J5">
        <f>_xlfn.IFNA(_xlfn.XLOOKUP(_xlfn.TEXTJOIN("",TRUE,'Table1 Input'!J$1,'Table1 Input'!$B5),'Joint tables'!$E$1:$E$507,'Joint tables'!$F$1:$F$507),0)</f>
        <v>34058</v>
      </c>
      <c r="K5">
        <f>_xlfn.IFNA(_xlfn.XLOOKUP(_xlfn.TEXTJOIN("",TRUE,'Table1 Input'!K$1,'Table1 Input'!$B5),'Joint tables'!$E$1:$E$507,'Joint tables'!$F$1:$F$507),0)</f>
        <v>38838</v>
      </c>
      <c r="L5">
        <f>_xlfn.IFNA(_xlfn.XLOOKUP(_xlfn.TEXTJOIN("",TRUE,'Table1 Input'!L$1,'Table1 Input'!$B5),'Joint tables'!$E$1:$E$507,'Joint tables'!$F$1:$F$507),0)</f>
        <v>33208</v>
      </c>
      <c r="M5">
        <f>_xlfn.IFNA(_xlfn.XLOOKUP(_xlfn.TEXTJOIN("",TRUE,'Table1 Input'!M$1,'Table1 Input'!$B5),'Joint tables'!$E$1:$E$507,'Joint tables'!$F$1:$F$507),0)</f>
        <v>38062</v>
      </c>
      <c r="N5">
        <f>_xlfn.IFNA(_xlfn.XLOOKUP(_xlfn.TEXTJOIN("",TRUE,'Table1 Input'!N$1,'Table1 Input'!$B5),'Joint tables'!$E$1:$E$507,'Joint tables'!$F$1:$F$507),0)</f>
        <v>36868</v>
      </c>
      <c r="O5">
        <f>_xlfn.IFNA(_xlfn.XLOOKUP(_xlfn.TEXTJOIN("",TRUE,'Table1 Input'!O$1,'Table1 Input'!$B5),'Joint tables'!$E$1:$E$507,'Joint tables'!$F$1:$F$507),0)</f>
        <v>34524</v>
      </c>
      <c r="P5">
        <f>_xlfn.IFNA(_xlfn.XLOOKUP(_xlfn.TEXTJOIN("",TRUE,'Table1 Input'!P$1,'Table1 Input'!$B5),'Joint tables'!$E$1:$E$507,'Joint tables'!$F$1:$F$507),0)</f>
        <v>35983</v>
      </c>
      <c r="Q5">
        <f>_xlfn.IFNA(_xlfn.XLOOKUP(_xlfn.TEXTJOIN("",TRUE,'Table1 Input'!Q$1,'Table1 Input'!$B5),'Joint tables'!$E$1:$E$507,'Joint tables'!$F$1:$F$507),0)</f>
        <v>30319</v>
      </c>
      <c r="R5">
        <f>_xlfn.IFNA(_xlfn.XLOOKUP(_xlfn.TEXTJOIN("",TRUE,'Table1 Input'!R$1,'Table1 Input'!$B5),'Joint tables'!$E$1:$E$507,'Joint tables'!$F$1:$F$507),0)</f>
        <v>32616</v>
      </c>
      <c r="S5">
        <f>_xlfn.IFNA(_xlfn.XLOOKUP(_xlfn.TEXTJOIN("",TRUE,'Table1 Input'!S$1,'Table1 Input'!$B5),'Joint tables'!$E$1:$E$507,'Joint tables'!$F$1:$F$507),0)</f>
        <v>32641</v>
      </c>
    </row>
    <row r="6" spans="1:19" x14ac:dyDescent="0.25">
      <c r="A6" t="str">
        <f>_xlfn.XLOOKUP(B6,wasteprojectionmodel_actuals_20!D:D,wasteprojectionmodel_actuals_20!C:C)</f>
        <v>Aggregate, masonry and soils</v>
      </c>
      <c r="B6" t="s">
        <v>19</v>
      </c>
      <c r="C6" t="s">
        <v>590</v>
      </c>
      <c r="D6">
        <f>_xlfn.IFNA(_xlfn.XLOOKUP(_xlfn.TEXTJOIN("",TRUE,'Table1 Input'!D$1,'Table1 Input'!$B6),'Joint tables'!$E$1:$E$507,'Joint tables'!$F$1:$F$507),0)</f>
        <v>628011</v>
      </c>
      <c r="E6">
        <f>_xlfn.IFNA(_xlfn.XLOOKUP(_xlfn.TEXTJOIN("",TRUE,'Table1 Input'!E$1,'Table1 Input'!$B6),'Joint tables'!$E$1:$E$507,'Joint tables'!$F$1:$F$507),0)</f>
        <v>743697</v>
      </c>
      <c r="F6">
        <f>_xlfn.IFNA(_xlfn.XLOOKUP(_xlfn.TEXTJOIN("",TRUE,'Table1 Input'!F$1,'Table1 Input'!$B6),'Joint tables'!$E$1:$E$507,'Joint tables'!$F$1:$F$507),0)</f>
        <v>742793</v>
      </c>
      <c r="G6">
        <f>_xlfn.IFNA(_xlfn.XLOOKUP(_xlfn.TEXTJOIN("",TRUE,'Table1 Input'!G$1,'Table1 Input'!$B6),'Joint tables'!$E$1:$E$507,'Joint tables'!$F$1:$F$507),0)</f>
        <v>826100</v>
      </c>
      <c r="H6">
        <f>_xlfn.IFNA(_xlfn.XLOOKUP(_xlfn.TEXTJOIN("",TRUE,'Table1 Input'!H$1,'Table1 Input'!$B6),'Joint tables'!$E$1:$E$507,'Joint tables'!$F$1:$F$507),0)</f>
        <v>560951</v>
      </c>
      <c r="I6">
        <f>_xlfn.IFNA(_xlfn.XLOOKUP(_xlfn.TEXTJOIN("",TRUE,'Table1 Input'!I$1,'Table1 Input'!$B6),'Joint tables'!$E$1:$E$507,'Joint tables'!$F$1:$F$507),0)</f>
        <v>1098835</v>
      </c>
      <c r="J6">
        <f>_xlfn.IFNA(_xlfn.XLOOKUP(_xlfn.TEXTJOIN("",TRUE,'Table1 Input'!J$1,'Table1 Input'!$B6),'Joint tables'!$E$1:$E$507,'Joint tables'!$F$1:$F$507),0)</f>
        <v>816521</v>
      </c>
      <c r="K6">
        <f>_xlfn.IFNA(_xlfn.XLOOKUP(_xlfn.TEXTJOIN("",TRUE,'Table1 Input'!K$1,'Table1 Input'!$B6),'Joint tables'!$E$1:$E$507,'Joint tables'!$F$1:$F$507),0)</f>
        <v>839579</v>
      </c>
      <c r="L6">
        <f>_xlfn.IFNA(_xlfn.XLOOKUP(_xlfn.TEXTJOIN("",TRUE,'Table1 Input'!L$1,'Table1 Input'!$B6),'Joint tables'!$E$1:$E$507,'Joint tables'!$F$1:$F$507),0)</f>
        <v>711088</v>
      </c>
      <c r="M6">
        <f>_xlfn.IFNA(_xlfn.XLOOKUP(_xlfn.TEXTJOIN("",TRUE,'Table1 Input'!M$1,'Table1 Input'!$B6),'Joint tables'!$E$1:$E$507,'Joint tables'!$F$1:$F$507),0)</f>
        <v>727237</v>
      </c>
      <c r="N6">
        <f>_xlfn.IFNA(_xlfn.XLOOKUP(_xlfn.TEXTJOIN("",TRUE,'Table1 Input'!N$1,'Table1 Input'!$B6),'Joint tables'!$E$1:$E$507,'Joint tables'!$F$1:$F$507),0)</f>
        <v>100197</v>
      </c>
      <c r="O6">
        <f>_xlfn.IFNA(_xlfn.XLOOKUP(_xlfn.TEXTJOIN("",TRUE,'Table1 Input'!O$1,'Table1 Input'!$B6),'Joint tables'!$E$1:$E$507,'Joint tables'!$F$1:$F$507),0)</f>
        <v>92277</v>
      </c>
      <c r="P6">
        <f>_xlfn.IFNA(_xlfn.XLOOKUP(_xlfn.TEXTJOIN("",TRUE,'Table1 Input'!P$1,'Table1 Input'!$B6),'Joint tables'!$E$1:$E$507,'Joint tables'!$F$1:$F$507),0)</f>
        <v>1058430</v>
      </c>
      <c r="Q6">
        <f>_xlfn.IFNA(_xlfn.XLOOKUP(_xlfn.TEXTJOIN("",TRUE,'Table1 Input'!Q$1,'Table1 Input'!$B6),'Joint tables'!$E$1:$E$507,'Joint tables'!$F$1:$F$507),0)</f>
        <v>1300376</v>
      </c>
      <c r="R6">
        <f>_xlfn.IFNA(_xlfn.XLOOKUP(_xlfn.TEXTJOIN("",TRUE,'Table1 Input'!R$1,'Table1 Input'!$B6),'Joint tables'!$E$1:$E$507,'Joint tables'!$F$1:$F$507),0)</f>
        <v>946601</v>
      </c>
      <c r="S6">
        <f>_xlfn.IFNA(_xlfn.XLOOKUP(_xlfn.TEXTJOIN("",TRUE,'Table1 Input'!S$1,'Table1 Input'!$B6),'Joint tables'!$E$1:$E$507,'Joint tables'!$F$1:$F$507),0)</f>
        <v>1119490</v>
      </c>
    </row>
    <row r="7" spans="1:19" x14ac:dyDescent="0.25">
      <c r="A7" t="str">
        <f>_xlfn.XLOOKUP(B7,wasteprojectionmodel_actuals_20!D:D,wasteprojectionmodel_actuals_20!C:C)</f>
        <v>Glass</v>
      </c>
      <c r="B7" t="s">
        <v>21</v>
      </c>
      <c r="C7" t="s">
        <v>591</v>
      </c>
      <c r="D7">
        <f>_xlfn.IFNA(_xlfn.XLOOKUP(_xlfn.TEXTJOIN("",TRUE,'Table1 Input'!D$1,'Table1 Input'!$B7),'Joint tables'!$E$1:$E$507,'Joint tables'!$F$1:$F$507),0)</f>
        <v>142617</v>
      </c>
      <c r="E7">
        <f>_xlfn.IFNA(_xlfn.XLOOKUP(_xlfn.TEXTJOIN("",TRUE,'Table1 Input'!E$1,'Table1 Input'!$B7),'Joint tables'!$E$1:$E$507,'Joint tables'!$F$1:$F$507),0)</f>
        <v>187955</v>
      </c>
      <c r="F7">
        <f>_xlfn.IFNA(_xlfn.XLOOKUP(_xlfn.TEXTJOIN("",TRUE,'Table1 Input'!F$1,'Table1 Input'!$B7),'Joint tables'!$E$1:$E$507,'Joint tables'!$F$1:$F$507),0)</f>
        <v>162320</v>
      </c>
      <c r="G7">
        <f>_xlfn.IFNA(_xlfn.XLOOKUP(_xlfn.TEXTJOIN("",TRUE,'Table1 Input'!G$1,'Table1 Input'!$B7),'Joint tables'!$E$1:$E$507,'Joint tables'!$F$1:$F$507),0)</f>
        <v>166649</v>
      </c>
      <c r="H7">
        <f>_xlfn.IFNA(_xlfn.XLOOKUP(_xlfn.TEXTJOIN("",TRUE,'Table1 Input'!H$1,'Table1 Input'!$B7),'Joint tables'!$E$1:$E$507,'Joint tables'!$F$1:$F$507),0)</f>
        <v>137049</v>
      </c>
      <c r="I7">
        <f>_xlfn.IFNA(_xlfn.XLOOKUP(_xlfn.TEXTJOIN("",TRUE,'Table1 Input'!I$1,'Table1 Input'!$B7),'Joint tables'!$E$1:$E$507,'Joint tables'!$F$1:$F$507),0)</f>
        <v>176954</v>
      </c>
      <c r="J7">
        <f>_xlfn.IFNA(_xlfn.XLOOKUP(_xlfn.TEXTJOIN("",TRUE,'Table1 Input'!J$1,'Table1 Input'!$B7),'Joint tables'!$E$1:$E$507,'Joint tables'!$F$1:$F$507),0)</f>
        <v>178608</v>
      </c>
      <c r="K7">
        <f>_xlfn.IFNA(_xlfn.XLOOKUP(_xlfn.TEXTJOIN("",TRUE,'Table1 Input'!K$1,'Table1 Input'!$B7),'Joint tables'!$E$1:$E$507,'Joint tables'!$F$1:$F$507),0)</f>
        <v>143480</v>
      </c>
      <c r="L7">
        <f>_xlfn.IFNA(_xlfn.XLOOKUP(_xlfn.TEXTJOIN("",TRUE,'Table1 Input'!L$1,'Table1 Input'!$B7),'Joint tables'!$E$1:$E$507,'Joint tables'!$F$1:$F$507),0)</f>
        <v>149169</v>
      </c>
      <c r="M7">
        <f>_xlfn.IFNA(_xlfn.XLOOKUP(_xlfn.TEXTJOIN("",TRUE,'Table1 Input'!M$1,'Table1 Input'!$B7),'Joint tables'!$E$1:$E$507,'Joint tables'!$F$1:$F$507),0)</f>
        <v>196075</v>
      </c>
      <c r="N7">
        <f>_xlfn.IFNA(_xlfn.XLOOKUP(_xlfn.TEXTJOIN("",TRUE,'Table1 Input'!N$1,'Table1 Input'!$B7),'Joint tables'!$E$1:$E$507,'Joint tables'!$F$1:$F$507),0)</f>
        <v>181754</v>
      </c>
      <c r="O7">
        <f>_xlfn.IFNA(_xlfn.XLOOKUP(_xlfn.TEXTJOIN("",TRUE,'Table1 Input'!O$1,'Table1 Input'!$B7),'Joint tables'!$E$1:$E$507,'Joint tables'!$F$1:$F$507),0)</f>
        <v>142554</v>
      </c>
      <c r="P7">
        <f>_xlfn.IFNA(_xlfn.XLOOKUP(_xlfn.TEXTJOIN("",TRUE,'Table1 Input'!P$1,'Table1 Input'!$B7),'Joint tables'!$E$1:$E$507,'Joint tables'!$F$1:$F$507),0)</f>
        <v>218376</v>
      </c>
      <c r="Q7">
        <f>_xlfn.IFNA(_xlfn.XLOOKUP(_xlfn.TEXTJOIN("",TRUE,'Table1 Input'!Q$1,'Table1 Input'!$B7),'Joint tables'!$E$1:$E$507,'Joint tables'!$F$1:$F$507),0)</f>
        <v>175668</v>
      </c>
      <c r="R7">
        <f>_xlfn.IFNA(_xlfn.XLOOKUP(_xlfn.TEXTJOIN("",TRUE,'Table1 Input'!R$1,'Table1 Input'!$B7),'Joint tables'!$E$1:$E$507,'Joint tables'!$F$1:$F$507),0)</f>
        <v>296804</v>
      </c>
      <c r="S7">
        <f>_xlfn.IFNA(_xlfn.XLOOKUP(_xlfn.TEXTJOIN("",TRUE,'Table1 Input'!S$1,'Table1 Input'!$B7),'Joint tables'!$E$1:$E$507,'Joint tables'!$F$1:$F$507),0)</f>
        <v>334640</v>
      </c>
    </row>
    <row r="8" spans="1:19" x14ac:dyDescent="0.25">
      <c r="A8" t="str">
        <f>_xlfn.XLOOKUP(B8,wasteprojectionmodel_actuals_20!D:D,wasteprojectionmodel_actuals_20!C:C)</f>
        <v>Glass</v>
      </c>
      <c r="B8" t="s">
        <v>22</v>
      </c>
      <c r="C8" t="s">
        <v>592</v>
      </c>
      <c r="D8">
        <f>_xlfn.IFNA(_xlfn.XLOOKUP(_xlfn.TEXTJOIN("",TRUE,'Table1 Input'!D$1,'Table1 Input'!$B8),'Joint tables'!$E$1:$E$507,'Joint tables'!$F$1:$F$507),0)</f>
        <v>25000</v>
      </c>
      <c r="E8">
        <f>_xlfn.IFNA(_xlfn.XLOOKUP(_xlfn.TEXTJOIN("",TRUE,'Table1 Input'!E$1,'Table1 Input'!$B8),'Joint tables'!$E$1:$E$507,'Joint tables'!$F$1:$F$507),0)</f>
        <v>14058</v>
      </c>
      <c r="F8">
        <f>_xlfn.IFNA(_xlfn.XLOOKUP(_xlfn.TEXTJOIN("",TRUE,'Table1 Input'!F$1,'Table1 Input'!$B8),'Joint tables'!$E$1:$E$507,'Joint tables'!$F$1:$F$507),0)</f>
        <v>11249</v>
      </c>
      <c r="G8">
        <f>_xlfn.IFNA(_xlfn.XLOOKUP(_xlfn.TEXTJOIN("",TRUE,'Table1 Input'!G$1,'Table1 Input'!$B8),'Joint tables'!$E$1:$E$507,'Joint tables'!$F$1:$F$507),0)</f>
        <v>19251</v>
      </c>
      <c r="H8">
        <f>_xlfn.IFNA(_xlfn.XLOOKUP(_xlfn.TEXTJOIN("",TRUE,'Table1 Input'!H$1,'Table1 Input'!$B8),'Joint tables'!$E$1:$E$507,'Joint tables'!$F$1:$F$507),0)</f>
        <v>19068</v>
      </c>
      <c r="I8">
        <f>_xlfn.IFNA(_xlfn.XLOOKUP(_xlfn.TEXTJOIN("",TRUE,'Table1 Input'!I$1,'Table1 Input'!$B8),'Joint tables'!$E$1:$E$507,'Joint tables'!$F$1:$F$507),0)</f>
        <v>18547</v>
      </c>
      <c r="J8">
        <f>_xlfn.IFNA(_xlfn.XLOOKUP(_xlfn.TEXTJOIN("",TRUE,'Table1 Input'!J$1,'Table1 Input'!$B8),'Joint tables'!$E$1:$E$507,'Joint tables'!$F$1:$F$507),0)</f>
        <v>16420</v>
      </c>
      <c r="K8">
        <f>_xlfn.IFNA(_xlfn.XLOOKUP(_xlfn.TEXTJOIN("",TRUE,'Table1 Input'!K$1,'Table1 Input'!$B8),'Joint tables'!$E$1:$E$507,'Joint tables'!$F$1:$F$507),0)</f>
        <v>23514</v>
      </c>
      <c r="L8">
        <f>_xlfn.IFNA(_xlfn.XLOOKUP(_xlfn.TEXTJOIN("",TRUE,'Table1 Input'!L$1,'Table1 Input'!$B8),'Joint tables'!$E$1:$E$507,'Joint tables'!$F$1:$F$507),0)</f>
        <v>14588</v>
      </c>
      <c r="M8">
        <f>_xlfn.IFNA(_xlfn.XLOOKUP(_xlfn.TEXTJOIN("",TRUE,'Table1 Input'!M$1,'Table1 Input'!$B8),'Joint tables'!$E$1:$E$507,'Joint tables'!$F$1:$F$507),0)</f>
        <v>175</v>
      </c>
      <c r="N8">
        <f>_xlfn.IFNA(_xlfn.XLOOKUP(_xlfn.TEXTJOIN("",TRUE,'Table1 Input'!N$1,'Table1 Input'!$B8),'Joint tables'!$E$1:$E$507,'Joint tables'!$F$1:$F$507),0)</f>
        <v>0</v>
      </c>
      <c r="O8">
        <f>_xlfn.IFNA(_xlfn.XLOOKUP(_xlfn.TEXTJOIN("",TRUE,'Table1 Input'!O$1,'Table1 Input'!$B8),'Joint tables'!$E$1:$E$507,'Joint tables'!$F$1:$F$507),0)</f>
        <v>0</v>
      </c>
      <c r="P8">
        <f>_xlfn.IFNA(_xlfn.XLOOKUP(_xlfn.TEXTJOIN("",TRUE,'Table1 Input'!P$1,'Table1 Input'!$B8),'Joint tables'!$E$1:$E$507,'Joint tables'!$F$1:$F$507),0)</f>
        <v>0</v>
      </c>
      <c r="Q8">
        <f>_xlfn.IFNA(_xlfn.XLOOKUP(_xlfn.TEXTJOIN("",TRUE,'Table1 Input'!Q$1,'Table1 Input'!$B8),'Joint tables'!$E$1:$E$507,'Joint tables'!$F$1:$F$507),0)</f>
        <v>4600</v>
      </c>
      <c r="R8">
        <f>_xlfn.IFNA(_xlfn.XLOOKUP(_xlfn.TEXTJOIN("",TRUE,'Table1 Input'!R$1,'Table1 Input'!$B8),'Joint tables'!$E$1:$E$507,'Joint tables'!$F$1:$F$507),0)</f>
        <v>0</v>
      </c>
      <c r="S8">
        <f>_xlfn.IFNA(_xlfn.XLOOKUP(_xlfn.TEXTJOIN("",TRUE,'Table1 Input'!S$1,'Table1 Input'!$B8),'Joint tables'!$E$1:$E$507,'Joint tables'!$F$1:$F$507),0)</f>
        <v>0</v>
      </c>
    </row>
    <row r="9" spans="1:19" x14ac:dyDescent="0.25">
      <c r="A9" t="str">
        <f>_xlfn.XLOOKUP(B9,wasteprojectionmodel_actuals_20!D:D,wasteprojectionmodel_actuals_20!C:C)</f>
        <v>Metals</v>
      </c>
      <c r="B9" t="s">
        <v>24</v>
      </c>
      <c r="D9">
        <f>_xlfn.IFNA(_xlfn.XLOOKUP(_xlfn.TEXTJOIN("",TRUE,'Table1 Input'!D$1,'Table1 Input'!$B9),'Joint tables'!$E$1:$E$507,'Joint tables'!$F$1:$F$507),0)</f>
        <v>37949</v>
      </c>
      <c r="E9">
        <f>_xlfn.IFNA(_xlfn.XLOOKUP(_xlfn.TEXTJOIN("",TRUE,'Table1 Input'!E$1,'Table1 Input'!$B9),'Joint tables'!$E$1:$E$507,'Joint tables'!$F$1:$F$507),0)</f>
        <v>22067</v>
      </c>
      <c r="F9">
        <f>_xlfn.IFNA(_xlfn.XLOOKUP(_xlfn.TEXTJOIN("",TRUE,'Table1 Input'!F$1,'Table1 Input'!$B9),'Joint tables'!$E$1:$E$507,'Joint tables'!$F$1:$F$507),0)</f>
        <v>16596</v>
      </c>
      <c r="G9">
        <f>_xlfn.IFNA(_xlfn.XLOOKUP(_xlfn.TEXTJOIN("",TRUE,'Table1 Input'!G$1,'Table1 Input'!$B9),'Joint tables'!$E$1:$E$507,'Joint tables'!$F$1:$F$507),0)</f>
        <v>16629</v>
      </c>
      <c r="H9">
        <f>_xlfn.IFNA(_xlfn.XLOOKUP(_xlfn.TEXTJOIN("",TRUE,'Table1 Input'!H$1,'Table1 Input'!$B9),'Joint tables'!$E$1:$E$507,'Joint tables'!$F$1:$F$507),0)</f>
        <v>5500</v>
      </c>
      <c r="I9">
        <f>_xlfn.IFNA(_xlfn.XLOOKUP(_xlfn.TEXTJOIN("",TRUE,'Table1 Input'!I$1,'Table1 Input'!$B9),'Joint tables'!$E$1:$E$507,'Joint tables'!$F$1:$F$507),0)</f>
        <v>29481</v>
      </c>
      <c r="J9">
        <f>_xlfn.IFNA(_xlfn.XLOOKUP(_xlfn.TEXTJOIN("",TRUE,'Table1 Input'!J$1,'Table1 Input'!$B9),'Joint tables'!$E$1:$E$507,'Joint tables'!$F$1:$F$507),0)</f>
        <v>4898</v>
      </c>
      <c r="K9">
        <f>_xlfn.IFNA(_xlfn.XLOOKUP(_xlfn.TEXTJOIN("",TRUE,'Table1 Input'!K$1,'Table1 Input'!$B9),'Joint tables'!$E$1:$E$507,'Joint tables'!$F$1:$F$507),0)</f>
        <v>28800</v>
      </c>
      <c r="L9">
        <f>_xlfn.IFNA(_xlfn.XLOOKUP(_xlfn.TEXTJOIN("",TRUE,'Table1 Input'!L$1,'Table1 Input'!$B9),'Joint tables'!$E$1:$E$507,'Joint tables'!$F$1:$F$507),0)</f>
        <v>28735</v>
      </c>
      <c r="M9">
        <f>_xlfn.IFNA(_xlfn.XLOOKUP(_xlfn.TEXTJOIN("",TRUE,'Table1 Input'!M$1,'Table1 Input'!$B9),'Joint tables'!$E$1:$E$507,'Joint tables'!$F$1:$F$507),0)</f>
        <v>28731</v>
      </c>
      <c r="N9">
        <f>_xlfn.IFNA(_xlfn.XLOOKUP(_xlfn.TEXTJOIN("",TRUE,'Table1 Input'!N$1,'Table1 Input'!$B9),'Joint tables'!$E$1:$E$507,'Joint tables'!$F$1:$F$507),0)</f>
        <v>36747</v>
      </c>
      <c r="O9">
        <f>_xlfn.IFNA(_xlfn.XLOOKUP(_xlfn.TEXTJOIN("",TRUE,'Table1 Input'!O$1,'Table1 Input'!$B9),'Joint tables'!$E$1:$E$507,'Joint tables'!$F$1:$F$507),0)</f>
        <v>30270</v>
      </c>
      <c r="P9">
        <f>_xlfn.IFNA(_xlfn.XLOOKUP(_xlfn.TEXTJOIN("",TRUE,'Table1 Input'!P$1,'Table1 Input'!$B9),'Joint tables'!$E$1:$E$507,'Joint tables'!$F$1:$F$507),0)</f>
        <v>0</v>
      </c>
      <c r="Q9">
        <f>_xlfn.IFNA(_xlfn.XLOOKUP(_xlfn.TEXTJOIN("",TRUE,'Table1 Input'!Q$1,'Table1 Input'!$B9),'Joint tables'!$E$1:$E$507,'Joint tables'!$F$1:$F$507),0)</f>
        <v>24692</v>
      </c>
      <c r="R9">
        <f>_xlfn.IFNA(_xlfn.XLOOKUP(_xlfn.TEXTJOIN("",TRUE,'Table1 Input'!R$1,'Table1 Input'!$B9),'Joint tables'!$E$1:$E$507,'Joint tables'!$F$1:$F$507),0)</f>
        <v>27629</v>
      </c>
      <c r="S9">
        <f>_xlfn.IFNA(_xlfn.XLOOKUP(_xlfn.TEXTJOIN("",TRUE,'Table1 Input'!S$1,'Table1 Input'!$B9),'Joint tables'!$E$1:$E$507,'Joint tables'!$F$1:$F$507),0)</f>
        <v>46112</v>
      </c>
    </row>
    <row r="10" spans="1:19" x14ac:dyDescent="0.25">
      <c r="A10" t="str">
        <f>_xlfn.XLOOKUP(B10,wasteprojectionmodel_actuals_20!D:D,wasteprojectionmodel_actuals_20!C:C)</f>
        <v>Metals</v>
      </c>
      <c r="B10" t="s">
        <v>25</v>
      </c>
      <c r="D10">
        <f>_xlfn.IFNA(_xlfn.XLOOKUP(_xlfn.TEXTJOIN("",TRUE,'Table1 Input'!D$1,'Table1 Input'!$B10),'Joint tables'!$E$1:$E$507,'Joint tables'!$F$1:$F$507),0)</f>
        <v>784992</v>
      </c>
      <c r="E10">
        <f>_xlfn.IFNA(_xlfn.XLOOKUP(_xlfn.TEXTJOIN("",TRUE,'Table1 Input'!E$1,'Table1 Input'!$B10),'Joint tables'!$E$1:$E$507,'Joint tables'!$F$1:$F$507),0)</f>
        <v>937397</v>
      </c>
      <c r="F10">
        <f>_xlfn.IFNA(_xlfn.XLOOKUP(_xlfn.TEXTJOIN("",TRUE,'Table1 Input'!F$1,'Table1 Input'!$B10),'Joint tables'!$E$1:$E$507,'Joint tables'!$F$1:$F$507),0)</f>
        <v>772972.48</v>
      </c>
      <c r="G10">
        <f>_xlfn.IFNA(_xlfn.XLOOKUP(_xlfn.TEXTJOIN("",TRUE,'Table1 Input'!G$1,'Table1 Input'!$B10),'Joint tables'!$E$1:$E$507,'Joint tables'!$F$1:$F$507),0)</f>
        <v>826264.08</v>
      </c>
      <c r="H10">
        <f>_xlfn.IFNA(_xlfn.XLOOKUP(_xlfn.TEXTJOIN("",TRUE,'Table1 Input'!H$1,'Table1 Input'!$B10),'Joint tables'!$E$1:$E$507,'Joint tables'!$F$1:$F$507),0)</f>
        <v>941584.32000000007</v>
      </c>
      <c r="I10">
        <f>_xlfn.IFNA(_xlfn.XLOOKUP(_xlfn.TEXTJOIN("",TRUE,'Table1 Input'!I$1,'Table1 Input'!$B10),'Joint tables'!$E$1:$E$507,'Joint tables'!$F$1:$F$507),0)</f>
        <v>919892.32000000007</v>
      </c>
      <c r="J10">
        <f>_xlfn.IFNA(_xlfn.XLOOKUP(_xlfn.TEXTJOIN("",TRUE,'Table1 Input'!J$1,'Table1 Input'!$B10),'Joint tables'!$E$1:$E$507,'Joint tables'!$F$1:$F$507),0)</f>
        <v>948913.2</v>
      </c>
      <c r="K10">
        <f>_xlfn.IFNA(_xlfn.XLOOKUP(_xlfn.TEXTJOIN("",TRUE,'Table1 Input'!K$1,'Table1 Input'!$B10),'Joint tables'!$E$1:$E$507,'Joint tables'!$F$1:$F$507),0)</f>
        <v>896104.44</v>
      </c>
      <c r="L10">
        <f>_xlfn.IFNA(_xlfn.XLOOKUP(_xlfn.TEXTJOIN("",TRUE,'Table1 Input'!L$1,'Table1 Input'!$B10),'Joint tables'!$E$1:$E$507,'Joint tables'!$F$1:$F$507),0)</f>
        <v>918991.44</v>
      </c>
      <c r="M10">
        <f>_xlfn.IFNA(_xlfn.XLOOKUP(_xlfn.TEXTJOIN("",TRUE,'Table1 Input'!M$1,'Table1 Input'!$B10),'Joint tables'!$E$1:$E$507,'Joint tables'!$F$1:$F$507),0)</f>
        <v>653195.98</v>
      </c>
      <c r="N10">
        <f>_xlfn.IFNA(_xlfn.XLOOKUP(_xlfn.TEXTJOIN("",TRUE,'Table1 Input'!N$1,'Table1 Input'!$B10),'Joint tables'!$E$1:$E$507,'Joint tables'!$F$1:$F$507),0)</f>
        <v>389451.08</v>
      </c>
      <c r="O10">
        <f>_xlfn.IFNA(_xlfn.XLOOKUP(_xlfn.TEXTJOIN("",TRUE,'Table1 Input'!O$1,'Table1 Input'!$B10),'Joint tables'!$E$1:$E$507,'Joint tables'!$F$1:$F$507),0)</f>
        <v>613077.52</v>
      </c>
      <c r="P10">
        <f>_xlfn.IFNA(_xlfn.XLOOKUP(_xlfn.TEXTJOIN("",TRUE,'Table1 Input'!P$1,'Table1 Input'!$B10),'Joint tables'!$E$1:$E$507,'Joint tables'!$F$1:$F$507),0)</f>
        <v>550045</v>
      </c>
      <c r="Q10">
        <f>_xlfn.IFNA(_xlfn.XLOOKUP(_xlfn.TEXTJOIN("",TRUE,'Table1 Input'!Q$1,'Table1 Input'!$B10),'Joint tables'!$E$1:$E$507,'Joint tables'!$F$1:$F$507),0)</f>
        <v>754538</v>
      </c>
      <c r="R10">
        <f>_xlfn.IFNA(_xlfn.XLOOKUP(_xlfn.TEXTJOIN("",TRUE,'Table1 Input'!R$1,'Table1 Input'!$B10),'Joint tables'!$E$1:$E$507,'Joint tables'!$F$1:$F$507),0)</f>
        <v>721441</v>
      </c>
      <c r="S10">
        <f>_xlfn.IFNA(_xlfn.XLOOKUP(_xlfn.TEXTJOIN("",TRUE,'Table1 Input'!S$1,'Table1 Input'!$B10),'Joint tables'!$E$1:$E$507,'Joint tables'!$F$1:$F$507),0)</f>
        <v>750742</v>
      </c>
    </row>
    <row r="11" spans="1:19" x14ac:dyDescent="0.25">
      <c r="A11" t="str">
        <f>_xlfn.XLOOKUP(B11,wasteprojectionmodel_actuals_20!D:D,wasteprojectionmodel_actuals_20!C:C)</f>
        <v>Metals</v>
      </c>
      <c r="B11" t="s">
        <v>26</v>
      </c>
      <c r="D11">
        <f>_xlfn.IFNA(_xlfn.XLOOKUP(_xlfn.TEXTJOIN("",TRUE,'Table1 Input'!D$1,'Table1 Input'!$B11),'Joint tables'!$E$1:$E$507,'Joint tables'!$F$1:$F$507),0)</f>
        <v>20822</v>
      </c>
      <c r="E11">
        <f>_xlfn.IFNA(_xlfn.XLOOKUP(_xlfn.TEXTJOIN("",TRUE,'Table1 Input'!E$1,'Table1 Input'!$B11),'Joint tables'!$E$1:$E$507,'Joint tables'!$F$1:$F$507),0)</f>
        <v>64851</v>
      </c>
      <c r="F11">
        <f>_xlfn.IFNA(_xlfn.XLOOKUP(_xlfn.TEXTJOIN("",TRUE,'Table1 Input'!F$1,'Table1 Input'!$B11),'Joint tables'!$E$1:$E$507,'Joint tables'!$F$1:$F$507),0)</f>
        <v>270427</v>
      </c>
      <c r="G11">
        <f>_xlfn.IFNA(_xlfn.XLOOKUP(_xlfn.TEXTJOIN("",TRUE,'Table1 Input'!G$1,'Table1 Input'!$B11),'Joint tables'!$E$1:$E$507,'Joint tables'!$F$1:$F$507),0)</f>
        <v>52857</v>
      </c>
      <c r="H11">
        <f>_xlfn.IFNA(_xlfn.XLOOKUP(_xlfn.TEXTJOIN("",TRUE,'Table1 Input'!H$1,'Table1 Input'!$B11),'Joint tables'!$E$1:$E$507,'Joint tables'!$F$1:$F$507),0)</f>
        <v>105352</v>
      </c>
      <c r="I11">
        <f>_xlfn.IFNA(_xlfn.XLOOKUP(_xlfn.TEXTJOIN("",TRUE,'Table1 Input'!I$1,'Table1 Input'!$B11),'Joint tables'!$E$1:$E$507,'Joint tables'!$F$1:$F$507),0)</f>
        <v>71159</v>
      </c>
      <c r="J11">
        <f>_xlfn.IFNA(_xlfn.XLOOKUP(_xlfn.TEXTJOIN("",TRUE,'Table1 Input'!J$1,'Table1 Input'!$B11),'Joint tables'!$E$1:$E$507,'Joint tables'!$F$1:$F$507),0)</f>
        <v>99624</v>
      </c>
      <c r="K11">
        <f>_xlfn.IFNA(_xlfn.XLOOKUP(_xlfn.TEXTJOIN("",TRUE,'Table1 Input'!K$1,'Table1 Input'!$B11),'Joint tables'!$E$1:$E$507,'Joint tables'!$F$1:$F$507),0)</f>
        <v>55207</v>
      </c>
      <c r="L11">
        <f>_xlfn.IFNA(_xlfn.XLOOKUP(_xlfn.TEXTJOIN("",TRUE,'Table1 Input'!L$1,'Table1 Input'!$B11),'Joint tables'!$E$1:$E$507,'Joint tables'!$F$1:$F$507),0)</f>
        <v>66317</v>
      </c>
      <c r="M11">
        <f>_xlfn.IFNA(_xlfn.XLOOKUP(_xlfn.TEXTJOIN("",TRUE,'Table1 Input'!M$1,'Table1 Input'!$B11),'Joint tables'!$E$1:$E$507,'Joint tables'!$F$1:$F$507),0)</f>
        <v>246703</v>
      </c>
      <c r="N11">
        <f>_xlfn.IFNA(_xlfn.XLOOKUP(_xlfn.TEXTJOIN("",TRUE,'Table1 Input'!N$1,'Table1 Input'!$B11),'Joint tables'!$E$1:$E$507,'Joint tables'!$F$1:$F$507),0)</f>
        <v>640245</v>
      </c>
      <c r="O11">
        <f>_xlfn.IFNA(_xlfn.XLOOKUP(_xlfn.TEXTJOIN("",TRUE,'Table1 Input'!O$1,'Table1 Input'!$B11),'Joint tables'!$E$1:$E$507,'Joint tables'!$F$1:$F$507),0)</f>
        <v>631564</v>
      </c>
      <c r="P11">
        <f>_xlfn.IFNA(_xlfn.XLOOKUP(_xlfn.TEXTJOIN("",TRUE,'Table1 Input'!P$1,'Table1 Input'!$B11),'Joint tables'!$E$1:$E$507,'Joint tables'!$F$1:$F$507),0)</f>
        <v>416388</v>
      </c>
      <c r="Q11">
        <f>_xlfn.IFNA(_xlfn.XLOOKUP(_xlfn.TEXTJOIN("",TRUE,'Table1 Input'!Q$1,'Table1 Input'!$B11),'Joint tables'!$E$1:$E$507,'Joint tables'!$F$1:$F$507),0)</f>
        <v>206587</v>
      </c>
      <c r="R11">
        <f>_xlfn.IFNA(_xlfn.XLOOKUP(_xlfn.TEXTJOIN("",TRUE,'Table1 Input'!R$1,'Table1 Input'!$B11),'Joint tables'!$E$1:$E$507,'Joint tables'!$F$1:$F$507),0)</f>
        <v>203069</v>
      </c>
      <c r="S11">
        <f>_xlfn.IFNA(_xlfn.XLOOKUP(_xlfn.TEXTJOIN("",TRUE,'Table1 Input'!S$1,'Table1 Input'!$B11),'Joint tables'!$E$1:$E$507,'Joint tables'!$F$1:$F$507),0)</f>
        <v>165900</v>
      </c>
    </row>
    <row r="12" spans="1:19" x14ac:dyDescent="0.25">
      <c r="A12" t="str">
        <f>_xlfn.XLOOKUP(B12,wasteprojectionmodel_actuals_20!D:D,wasteprojectionmodel_actuals_20!C:C)</f>
        <v>Organics</v>
      </c>
      <c r="B12" t="s">
        <v>28</v>
      </c>
      <c r="D12">
        <f>_xlfn.IFNA(_xlfn.XLOOKUP(_xlfn.TEXTJOIN("",TRUE,'Table1 Input'!D$1,'Table1 Input'!$B12),'Joint tables'!$E$1:$E$507,'Joint tables'!$F$1:$F$507),0)</f>
        <v>25796</v>
      </c>
      <c r="E12">
        <f>_xlfn.IFNA(_xlfn.XLOOKUP(_xlfn.TEXTJOIN("",TRUE,'Table1 Input'!E$1,'Table1 Input'!$B12),'Joint tables'!$E$1:$E$507,'Joint tables'!$F$1:$F$507),0)</f>
        <v>48583</v>
      </c>
      <c r="F12">
        <f>_xlfn.IFNA(_xlfn.XLOOKUP(_xlfn.TEXTJOIN("",TRUE,'Table1 Input'!F$1,'Table1 Input'!$B12),'Joint tables'!$E$1:$E$507,'Joint tables'!$F$1:$F$507),0)</f>
        <v>28888</v>
      </c>
      <c r="G12">
        <f>_xlfn.IFNA(_xlfn.XLOOKUP(_xlfn.TEXTJOIN("",TRUE,'Table1 Input'!G$1,'Table1 Input'!$B12),'Joint tables'!$E$1:$E$507,'Joint tables'!$F$1:$F$507),0)</f>
        <v>12546</v>
      </c>
      <c r="H12">
        <f>_xlfn.IFNA(_xlfn.XLOOKUP(_xlfn.TEXTJOIN("",TRUE,'Table1 Input'!H$1,'Table1 Input'!$B12),'Joint tables'!$E$1:$E$507,'Joint tables'!$F$1:$F$507),0)</f>
        <v>31971</v>
      </c>
      <c r="I12">
        <f>_xlfn.IFNA(_xlfn.XLOOKUP(_xlfn.TEXTJOIN("",TRUE,'Table1 Input'!I$1,'Table1 Input'!$B12),'Joint tables'!$E$1:$E$507,'Joint tables'!$F$1:$F$507),0)</f>
        <v>22368</v>
      </c>
      <c r="J12">
        <f>_xlfn.IFNA(_xlfn.XLOOKUP(_xlfn.TEXTJOIN("",TRUE,'Table1 Input'!J$1,'Table1 Input'!$B12),'Joint tables'!$E$1:$E$507,'Joint tables'!$F$1:$F$507),0)</f>
        <v>30696</v>
      </c>
      <c r="K12">
        <f>_xlfn.IFNA(_xlfn.XLOOKUP(_xlfn.TEXTJOIN("",TRUE,'Table1 Input'!K$1,'Table1 Input'!$B12),'Joint tables'!$E$1:$E$507,'Joint tables'!$F$1:$F$507),0)</f>
        <v>42366</v>
      </c>
      <c r="L12">
        <f>_xlfn.IFNA(_xlfn.XLOOKUP(_xlfn.TEXTJOIN("",TRUE,'Table1 Input'!L$1,'Table1 Input'!$B12),'Joint tables'!$E$1:$E$507,'Joint tables'!$F$1:$F$507),0)</f>
        <v>66890</v>
      </c>
      <c r="M12">
        <f>_xlfn.IFNA(_xlfn.XLOOKUP(_xlfn.TEXTJOIN("",TRUE,'Table1 Input'!M$1,'Table1 Input'!$B12),'Joint tables'!$E$1:$E$507,'Joint tables'!$F$1:$F$507),0)</f>
        <v>68418</v>
      </c>
      <c r="N12">
        <f>_xlfn.IFNA(_xlfn.XLOOKUP(_xlfn.TEXTJOIN("",TRUE,'Table1 Input'!N$1,'Table1 Input'!$B12),'Joint tables'!$E$1:$E$507,'Joint tables'!$F$1:$F$507),0)</f>
        <v>65972.47</v>
      </c>
      <c r="O12">
        <f>_xlfn.IFNA(_xlfn.XLOOKUP(_xlfn.TEXTJOIN("",TRUE,'Table1 Input'!O$1,'Table1 Input'!$B12),'Joint tables'!$E$1:$E$507,'Joint tables'!$F$1:$F$507),0)</f>
        <v>32936.04</v>
      </c>
      <c r="P12">
        <f>_xlfn.IFNA(_xlfn.XLOOKUP(_xlfn.TEXTJOIN("",TRUE,'Table1 Input'!P$1,'Table1 Input'!$B12),'Joint tables'!$E$1:$E$507,'Joint tables'!$F$1:$F$507),0)</f>
        <v>37663.300000000003</v>
      </c>
      <c r="Q12">
        <f>_xlfn.IFNA(_xlfn.XLOOKUP(_xlfn.TEXTJOIN("",TRUE,'Table1 Input'!Q$1,'Table1 Input'!$B12),'Joint tables'!$E$1:$E$507,'Joint tables'!$F$1:$F$507),0)</f>
        <v>58524.320000000007</v>
      </c>
      <c r="R12">
        <f>_xlfn.IFNA(_xlfn.XLOOKUP(_xlfn.TEXTJOIN("",TRUE,'Table1 Input'!R$1,'Table1 Input'!$B12),'Joint tables'!$E$1:$E$507,'Joint tables'!$F$1:$F$507),0)</f>
        <v>76613.279999999999</v>
      </c>
      <c r="S12">
        <f>_xlfn.IFNA(_xlfn.XLOOKUP(_xlfn.TEXTJOIN("",TRUE,'Table1 Input'!S$1,'Table1 Input'!$B12),'Joint tables'!$E$1:$E$507,'Joint tables'!$F$1:$F$507),0)</f>
        <v>96774.453999999998</v>
      </c>
    </row>
    <row r="13" spans="1:19" x14ac:dyDescent="0.25">
      <c r="A13" t="str">
        <f>_xlfn.XLOOKUP(B13,wasteprojectionmodel_actuals_20!D:D,wasteprojectionmodel_actuals_20!C:C)</f>
        <v>Organics</v>
      </c>
      <c r="B13" t="s">
        <v>29</v>
      </c>
      <c r="D13">
        <f>_xlfn.IFNA(_xlfn.XLOOKUP(_xlfn.TEXTJOIN("",TRUE,'Table1 Input'!D$1,'Table1 Input'!$B13),'Joint tables'!$E$1:$E$507,'Joint tables'!$F$1:$F$507),0)</f>
        <v>276293</v>
      </c>
      <c r="E13">
        <f>_xlfn.IFNA(_xlfn.XLOOKUP(_xlfn.TEXTJOIN("",TRUE,'Table1 Input'!E$1,'Table1 Input'!$B13),'Joint tables'!$E$1:$E$507,'Joint tables'!$F$1:$F$507),0)</f>
        <v>339358</v>
      </c>
      <c r="F13">
        <f>_xlfn.IFNA(_xlfn.XLOOKUP(_xlfn.TEXTJOIN("",TRUE,'Table1 Input'!F$1,'Table1 Input'!$B13),'Joint tables'!$E$1:$E$507,'Joint tables'!$F$1:$F$507),0)</f>
        <v>311059</v>
      </c>
      <c r="G13">
        <f>_xlfn.IFNA(_xlfn.XLOOKUP(_xlfn.TEXTJOIN("",TRUE,'Table1 Input'!G$1,'Table1 Input'!$B13),'Joint tables'!$E$1:$E$507,'Joint tables'!$F$1:$F$507),0)</f>
        <v>326833</v>
      </c>
      <c r="H13">
        <f>_xlfn.IFNA(_xlfn.XLOOKUP(_xlfn.TEXTJOIN("",TRUE,'Table1 Input'!H$1,'Table1 Input'!$B13),'Joint tables'!$E$1:$E$507,'Joint tables'!$F$1:$F$507),0)</f>
        <v>384117</v>
      </c>
      <c r="I13">
        <f>_xlfn.IFNA(_xlfn.XLOOKUP(_xlfn.TEXTJOIN("",TRUE,'Table1 Input'!I$1,'Table1 Input'!$B13),'Joint tables'!$E$1:$E$507,'Joint tables'!$F$1:$F$507),0)</f>
        <v>421802</v>
      </c>
      <c r="J13">
        <f>_xlfn.IFNA(_xlfn.XLOOKUP(_xlfn.TEXTJOIN("",TRUE,'Table1 Input'!J$1,'Table1 Input'!$B13),'Joint tables'!$E$1:$E$507,'Joint tables'!$F$1:$F$507),0)</f>
        <v>499978</v>
      </c>
      <c r="K13">
        <f>_xlfn.IFNA(_xlfn.XLOOKUP(_xlfn.TEXTJOIN("",TRUE,'Table1 Input'!K$1,'Table1 Input'!$B13),'Joint tables'!$E$1:$E$507,'Joint tables'!$F$1:$F$507),0)</f>
        <v>402313</v>
      </c>
      <c r="L13">
        <f>_xlfn.IFNA(_xlfn.XLOOKUP(_xlfn.TEXTJOIN("",TRUE,'Table1 Input'!L$1,'Table1 Input'!$B13),'Joint tables'!$E$1:$E$507,'Joint tables'!$F$1:$F$507),0)</f>
        <v>358882</v>
      </c>
      <c r="M13">
        <f>_xlfn.IFNA(_xlfn.XLOOKUP(_xlfn.TEXTJOIN("",TRUE,'Table1 Input'!M$1,'Table1 Input'!$B13),'Joint tables'!$E$1:$E$507,'Joint tables'!$F$1:$F$507),0)</f>
        <v>411216</v>
      </c>
      <c r="N13">
        <f>_xlfn.IFNA(_xlfn.XLOOKUP(_xlfn.TEXTJOIN("",TRUE,'Table1 Input'!N$1,'Table1 Input'!$B13),'Joint tables'!$E$1:$E$507,'Joint tables'!$F$1:$F$507),0)</f>
        <v>452398.53</v>
      </c>
      <c r="O13">
        <f>_xlfn.IFNA(_xlfn.XLOOKUP(_xlfn.TEXTJOIN("",TRUE,'Table1 Input'!O$1,'Table1 Input'!$B13),'Joint tables'!$E$1:$E$507,'Joint tables'!$F$1:$F$507),0)</f>
        <v>529191.96</v>
      </c>
      <c r="P13">
        <f>_xlfn.IFNA(_xlfn.XLOOKUP(_xlfn.TEXTJOIN("",TRUE,'Table1 Input'!P$1,'Table1 Input'!$B13),'Joint tables'!$E$1:$E$507,'Joint tables'!$F$1:$F$507),0)</f>
        <v>426821.7</v>
      </c>
      <c r="Q13">
        <f>_xlfn.IFNA(_xlfn.XLOOKUP(_xlfn.TEXTJOIN("",TRUE,'Table1 Input'!Q$1,'Table1 Input'!$B13),'Joint tables'!$E$1:$E$507,'Joint tables'!$F$1:$F$507),0)</f>
        <v>466551.68</v>
      </c>
      <c r="R13">
        <f>_xlfn.IFNA(_xlfn.XLOOKUP(_xlfn.TEXTJOIN("",TRUE,'Table1 Input'!R$1,'Table1 Input'!$B13),'Joint tables'!$E$1:$E$507,'Joint tables'!$F$1:$F$507),0)</f>
        <v>698228.52</v>
      </c>
      <c r="S13">
        <f>_xlfn.IFNA(_xlfn.XLOOKUP(_xlfn.TEXTJOIN("",TRUE,'Table1 Input'!S$1,'Table1 Input'!$B13),'Joint tables'!$E$1:$E$507,'Joint tables'!$F$1:$F$507),0)</f>
        <v>691777.73</v>
      </c>
    </row>
    <row r="14" spans="1:19" x14ac:dyDescent="0.25">
      <c r="A14" t="str">
        <f>_xlfn.XLOOKUP(B14,wasteprojectionmodel_actuals_20!D:D,wasteprojectionmodel_actuals_20!C:C)</f>
        <v>Organics</v>
      </c>
      <c r="B14" t="s">
        <v>30</v>
      </c>
      <c r="D14">
        <f>_xlfn.IFNA(_xlfn.XLOOKUP(_xlfn.TEXTJOIN("",TRUE,'Table1 Input'!D$1,'Table1 Input'!$B14),'Joint tables'!$E$1:$E$507,'Joint tables'!$F$1:$F$507),0)</f>
        <v>28597</v>
      </c>
      <c r="E14">
        <f>_xlfn.IFNA(_xlfn.XLOOKUP(_xlfn.TEXTJOIN("",TRUE,'Table1 Input'!E$1,'Table1 Input'!$B14),'Joint tables'!$E$1:$E$507,'Joint tables'!$F$1:$F$507),0)</f>
        <v>0</v>
      </c>
      <c r="F14">
        <f>_xlfn.IFNA(_xlfn.XLOOKUP(_xlfn.TEXTJOIN("",TRUE,'Table1 Input'!F$1,'Table1 Input'!$B14),'Joint tables'!$E$1:$E$507,'Joint tables'!$F$1:$F$507),0)</f>
        <v>7917</v>
      </c>
      <c r="G14">
        <f>_xlfn.IFNA(_xlfn.XLOOKUP(_xlfn.TEXTJOIN("",TRUE,'Table1 Input'!G$1,'Table1 Input'!$B14),'Joint tables'!$E$1:$E$507,'Joint tables'!$F$1:$F$507),0)</f>
        <v>44624</v>
      </c>
      <c r="H14">
        <f>_xlfn.IFNA(_xlfn.XLOOKUP(_xlfn.TEXTJOIN("",TRUE,'Table1 Input'!H$1,'Table1 Input'!$B14),'Joint tables'!$E$1:$E$507,'Joint tables'!$F$1:$F$507),0)</f>
        <v>87654</v>
      </c>
      <c r="I14">
        <f>_xlfn.IFNA(_xlfn.XLOOKUP(_xlfn.TEXTJOIN("",TRUE,'Table1 Input'!I$1,'Table1 Input'!$B14),'Joint tables'!$E$1:$E$507,'Joint tables'!$F$1:$F$507),0)</f>
        <v>27093</v>
      </c>
      <c r="J14">
        <f>_xlfn.IFNA(_xlfn.XLOOKUP(_xlfn.TEXTJOIN("",TRUE,'Table1 Input'!J$1,'Table1 Input'!$B14),'Joint tables'!$E$1:$E$507,'Joint tables'!$F$1:$F$507),0)</f>
        <v>184812</v>
      </c>
      <c r="K14">
        <f>_xlfn.IFNA(_xlfn.XLOOKUP(_xlfn.TEXTJOIN("",TRUE,'Table1 Input'!K$1,'Table1 Input'!$B14),'Joint tables'!$E$1:$E$507,'Joint tables'!$F$1:$F$507),0)</f>
        <v>127173</v>
      </c>
      <c r="L14">
        <f>_xlfn.IFNA(_xlfn.XLOOKUP(_xlfn.TEXTJOIN("",TRUE,'Table1 Input'!L$1,'Table1 Input'!$B14),'Joint tables'!$E$1:$E$507,'Joint tables'!$F$1:$F$507),0)</f>
        <v>140759</v>
      </c>
      <c r="M14">
        <f>_xlfn.IFNA(_xlfn.XLOOKUP(_xlfn.TEXTJOIN("",TRUE,'Table1 Input'!M$1,'Table1 Input'!$B14),'Joint tables'!$E$1:$E$507,'Joint tables'!$F$1:$F$507),0)</f>
        <v>93890</v>
      </c>
      <c r="N14">
        <f>_xlfn.IFNA(_xlfn.XLOOKUP(_xlfn.TEXTJOIN("",TRUE,'Table1 Input'!N$1,'Table1 Input'!$B14),'Joint tables'!$E$1:$E$507,'Joint tables'!$F$1:$F$507),0)</f>
        <v>95920</v>
      </c>
      <c r="O14">
        <f>_xlfn.IFNA(_xlfn.XLOOKUP(_xlfn.TEXTJOIN("",TRUE,'Table1 Input'!O$1,'Table1 Input'!$B14),'Joint tables'!$E$1:$E$507,'Joint tables'!$F$1:$F$507),0)</f>
        <v>87949</v>
      </c>
      <c r="P14">
        <f>_xlfn.IFNA(_xlfn.XLOOKUP(_xlfn.TEXTJOIN("",TRUE,'Table1 Input'!P$1,'Table1 Input'!$B14),'Joint tables'!$E$1:$E$507,'Joint tables'!$F$1:$F$507),0)</f>
        <v>235434</v>
      </c>
      <c r="Q14">
        <f>_xlfn.IFNA(_xlfn.XLOOKUP(_xlfn.TEXTJOIN("",TRUE,'Table1 Input'!Q$1,'Table1 Input'!$B14),'Joint tables'!$E$1:$E$507,'Joint tables'!$F$1:$F$507),0)</f>
        <v>159046</v>
      </c>
      <c r="R14">
        <f>_xlfn.IFNA(_xlfn.XLOOKUP(_xlfn.TEXTJOIN("",TRUE,'Table1 Input'!R$1,'Table1 Input'!$B14),'Joint tables'!$E$1:$E$507,'Joint tables'!$F$1:$F$507),0)</f>
        <v>148198</v>
      </c>
      <c r="S14">
        <f>_xlfn.IFNA(_xlfn.XLOOKUP(_xlfn.TEXTJOIN("",TRUE,'Table1 Input'!S$1,'Table1 Input'!$B14),'Joint tables'!$E$1:$E$507,'Joint tables'!$F$1:$F$507),0)</f>
        <v>413565</v>
      </c>
    </row>
    <row r="15" spans="1:19" x14ac:dyDescent="0.25">
      <c r="A15" t="str">
        <f>_xlfn.XLOOKUP(B15,wasteprojectionmodel_actuals_20!D:D,wasteprojectionmodel_actuals_20!C:C)</f>
        <v>Organics</v>
      </c>
      <c r="B15" t="s">
        <v>31</v>
      </c>
      <c r="D15">
        <f>_xlfn.IFNA(_xlfn.XLOOKUP(_xlfn.TEXTJOIN("",TRUE,'Table1 Input'!D$1,'Table1 Input'!$B15),'Joint tables'!$E$1:$E$507,'Joint tables'!$F$1:$F$507),0)</f>
        <v>84001</v>
      </c>
      <c r="E15">
        <f>_xlfn.IFNA(_xlfn.XLOOKUP(_xlfn.TEXTJOIN("",TRUE,'Table1 Input'!E$1,'Table1 Input'!$B15),'Joint tables'!$E$1:$E$507,'Joint tables'!$F$1:$F$507),0)</f>
        <v>179412</v>
      </c>
      <c r="F15">
        <f>_xlfn.IFNA(_xlfn.XLOOKUP(_xlfn.TEXTJOIN("",TRUE,'Table1 Input'!F$1,'Table1 Input'!$B15),'Joint tables'!$E$1:$E$507,'Joint tables'!$F$1:$F$507),0)</f>
        <v>121329.9</v>
      </c>
      <c r="G15">
        <f>_xlfn.IFNA(_xlfn.XLOOKUP(_xlfn.TEXTJOIN("",TRUE,'Table1 Input'!G$1,'Table1 Input'!$B15),'Joint tables'!$E$1:$E$507,'Joint tables'!$F$1:$F$507),0)</f>
        <v>157544.9</v>
      </c>
      <c r="H15">
        <f>_xlfn.IFNA(_xlfn.XLOOKUP(_xlfn.TEXTJOIN("",TRUE,'Table1 Input'!H$1,'Table1 Input'!$B15),'Joint tables'!$E$1:$E$507,'Joint tables'!$F$1:$F$507),0)</f>
        <v>162923.6</v>
      </c>
      <c r="I15">
        <f>_xlfn.IFNA(_xlfn.XLOOKUP(_xlfn.TEXTJOIN("",TRUE,'Table1 Input'!I$1,'Table1 Input'!$B15),'Joint tables'!$E$1:$E$507,'Joint tables'!$F$1:$F$507),0)</f>
        <v>106958.6</v>
      </c>
      <c r="J15">
        <f>_xlfn.IFNA(_xlfn.XLOOKUP(_xlfn.TEXTJOIN("",TRUE,'Table1 Input'!J$1,'Table1 Input'!$B15),'Joint tables'!$E$1:$E$507,'Joint tables'!$F$1:$F$507),0)</f>
        <v>112536</v>
      </c>
      <c r="K15">
        <f>_xlfn.IFNA(_xlfn.XLOOKUP(_xlfn.TEXTJOIN("",TRUE,'Table1 Input'!K$1,'Table1 Input'!$B15),'Joint tables'!$E$1:$E$507,'Joint tables'!$F$1:$F$507),0)</f>
        <v>129429.7</v>
      </c>
      <c r="L15">
        <f>_xlfn.IFNA(_xlfn.XLOOKUP(_xlfn.TEXTJOIN("",TRUE,'Table1 Input'!L$1,'Table1 Input'!$B15),'Joint tables'!$E$1:$E$507,'Joint tables'!$F$1:$F$507),0)</f>
        <v>117953.7</v>
      </c>
      <c r="M15">
        <f>_xlfn.IFNA(_xlfn.XLOOKUP(_xlfn.TEXTJOIN("",TRUE,'Table1 Input'!M$1,'Table1 Input'!$B15),'Joint tables'!$E$1:$E$507,'Joint tables'!$F$1:$F$507),0)</f>
        <v>193828.65</v>
      </c>
      <c r="N15">
        <f>_xlfn.IFNA(_xlfn.XLOOKUP(_xlfn.TEXTJOIN("",TRUE,'Table1 Input'!N$1,'Table1 Input'!$B15),'Joint tables'!$E$1:$E$507,'Joint tables'!$F$1:$F$507),0)</f>
        <v>203710.4</v>
      </c>
      <c r="O15">
        <f>_xlfn.IFNA(_xlfn.XLOOKUP(_xlfn.TEXTJOIN("",TRUE,'Table1 Input'!O$1,'Table1 Input'!$B15),'Joint tables'!$E$1:$E$507,'Joint tables'!$F$1:$F$507),0)</f>
        <v>227405.6</v>
      </c>
      <c r="P15">
        <f>_xlfn.IFNA(_xlfn.XLOOKUP(_xlfn.TEXTJOIN("",TRUE,'Table1 Input'!P$1,'Table1 Input'!$B15),'Joint tables'!$E$1:$E$507,'Joint tables'!$F$1:$F$507),0)</f>
        <v>187632</v>
      </c>
      <c r="Q15">
        <f>_xlfn.IFNA(_xlfn.XLOOKUP(_xlfn.TEXTJOIN("",TRUE,'Table1 Input'!Q$1,'Table1 Input'!$B15),'Joint tables'!$E$1:$E$507,'Joint tables'!$F$1:$F$507),0)</f>
        <v>193094</v>
      </c>
      <c r="R15">
        <f>_xlfn.IFNA(_xlfn.XLOOKUP(_xlfn.TEXTJOIN("",TRUE,'Table1 Input'!R$1,'Table1 Input'!$B15),'Joint tables'!$E$1:$E$507,'Joint tables'!$F$1:$F$507),0)</f>
        <v>202195</v>
      </c>
      <c r="S15">
        <f>_xlfn.IFNA(_xlfn.XLOOKUP(_xlfn.TEXTJOIN("",TRUE,'Table1 Input'!S$1,'Table1 Input'!$B15),'Joint tables'!$E$1:$E$507,'Joint tables'!$F$1:$F$507),0)</f>
        <v>289438</v>
      </c>
    </row>
    <row r="16" spans="1:19" x14ac:dyDescent="0.25">
      <c r="A16" t="str">
        <f>_xlfn.XLOOKUP(B16,wasteprojectionmodel_actuals_20!D:D,wasteprojectionmodel_actuals_20!C:C)</f>
        <v>Paper and cardboard</v>
      </c>
      <c r="B16" t="s">
        <v>33</v>
      </c>
      <c r="D16">
        <f>_xlfn.IFNA(_xlfn.XLOOKUP(_xlfn.TEXTJOIN("",TRUE,'Table1 Input'!D$1,'Table1 Input'!$B16),'Joint tables'!$E$1:$E$507,'Joint tables'!$F$1:$F$507),0)</f>
        <v>408814</v>
      </c>
      <c r="E16">
        <f>_xlfn.IFNA(_xlfn.XLOOKUP(_xlfn.TEXTJOIN("",TRUE,'Table1 Input'!E$1,'Table1 Input'!$B16),'Joint tables'!$E$1:$E$507,'Joint tables'!$F$1:$F$507),0)</f>
        <v>366919</v>
      </c>
      <c r="F16">
        <f>_xlfn.IFNA(_xlfn.XLOOKUP(_xlfn.TEXTJOIN("",TRUE,'Table1 Input'!F$1,'Table1 Input'!$B16),'Joint tables'!$E$1:$E$507,'Joint tables'!$F$1:$F$507),0)</f>
        <v>379546.38</v>
      </c>
      <c r="G16">
        <f>_xlfn.IFNA(_xlfn.XLOOKUP(_xlfn.TEXTJOIN("",TRUE,'Table1 Input'!G$1,'Table1 Input'!$B16),'Joint tables'!$E$1:$E$507,'Joint tables'!$F$1:$F$507),0)</f>
        <v>449376.98</v>
      </c>
      <c r="H16">
        <f>_xlfn.IFNA(_xlfn.XLOOKUP(_xlfn.TEXTJOIN("",TRUE,'Table1 Input'!H$1,'Table1 Input'!$B16),'Joint tables'!$E$1:$E$507,'Joint tables'!$F$1:$F$507),0)</f>
        <v>192303.91999999998</v>
      </c>
      <c r="I16">
        <f>_xlfn.IFNA(_xlfn.XLOOKUP(_xlfn.TEXTJOIN("",TRUE,'Table1 Input'!I$1,'Table1 Input'!$B16),'Joint tables'!$E$1:$E$507,'Joint tables'!$F$1:$F$507),0)</f>
        <v>211481.91999999998</v>
      </c>
      <c r="J16">
        <f>_xlfn.IFNA(_xlfn.XLOOKUP(_xlfn.TEXTJOIN("",TRUE,'Table1 Input'!J$1,'Table1 Input'!$B16),'Joint tables'!$E$1:$E$507,'Joint tables'!$F$1:$F$507),0)</f>
        <v>277662.2</v>
      </c>
      <c r="K16">
        <f>_xlfn.IFNA(_xlfn.XLOOKUP(_xlfn.TEXTJOIN("",TRUE,'Table1 Input'!K$1,'Table1 Input'!$B16),'Joint tables'!$E$1:$E$507,'Joint tables'!$F$1:$F$507),0)</f>
        <v>635293.14</v>
      </c>
      <c r="L16">
        <f>_xlfn.IFNA(_xlfn.XLOOKUP(_xlfn.TEXTJOIN("",TRUE,'Table1 Input'!L$1,'Table1 Input'!$B16),'Joint tables'!$E$1:$E$507,'Joint tables'!$F$1:$F$507),0)</f>
        <v>621051.14</v>
      </c>
      <c r="M16">
        <f>_xlfn.IFNA(_xlfn.XLOOKUP(_xlfn.TEXTJOIN("",TRUE,'Table1 Input'!M$1,'Table1 Input'!$B16),'Joint tables'!$E$1:$E$507,'Joint tables'!$F$1:$F$507),0)</f>
        <v>210298.13</v>
      </c>
      <c r="N16">
        <f>_xlfn.IFNA(_xlfn.XLOOKUP(_xlfn.TEXTJOIN("",TRUE,'Table1 Input'!N$1,'Table1 Input'!$B16),'Joint tables'!$E$1:$E$507,'Joint tables'!$F$1:$F$507),0)</f>
        <v>515963.48000000004</v>
      </c>
      <c r="O16">
        <f>_xlfn.IFNA(_xlfn.XLOOKUP(_xlfn.TEXTJOIN("",TRUE,'Table1 Input'!O$1,'Table1 Input'!$B16),'Joint tables'!$E$1:$E$507,'Joint tables'!$F$1:$F$507),0)</f>
        <v>485156.12</v>
      </c>
      <c r="P16">
        <f>_xlfn.IFNA(_xlfn.XLOOKUP(_xlfn.TEXTJOIN("",TRUE,'Table1 Input'!P$1,'Table1 Input'!$B16),'Joint tables'!$E$1:$E$507,'Joint tables'!$F$1:$F$507),0)</f>
        <v>513054</v>
      </c>
      <c r="Q16">
        <f>_xlfn.IFNA(_xlfn.XLOOKUP(_xlfn.TEXTJOIN("",TRUE,'Table1 Input'!Q$1,'Table1 Input'!$B16),'Joint tables'!$E$1:$E$507,'Joint tables'!$F$1:$F$507),0)</f>
        <v>553108</v>
      </c>
      <c r="R16">
        <f>_xlfn.IFNA(_xlfn.XLOOKUP(_xlfn.TEXTJOIN("",TRUE,'Table1 Input'!R$1,'Table1 Input'!$B16),'Joint tables'!$E$1:$E$507,'Joint tables'!$F$1:$F$507),0)</f>
        <v>402325</v>
      </c>
      <c r="S16">
        <f>_xlfn.IFNA(_xlfn.XLOOKUP(_xlfn.TEXTJOIN("",TRUE,'Table1 Input'!S$1,'Table1 Input'!$B16),'Joint tables'!$E$1:$E$507,'Joint tables'!$F$1:$F$507),0)</f>
        <v>304509</v>
      </c>
    </row>
    <row r="17" spans="1:19" x14ac:dyDescent="0.25">
      <c r="A17" t="str">
        <f>_xlfn.XLOOKUP(B17,wasteprojectionmodel_actuals_20!D:D,wasteprojectionmodel_actuals_20!C:C)</f>
        <v>Paper and cardboard</v>
      </c>
      <c r="B17" t="s">
        <v>34</v>
      </c>
      <c r="D17">
        <f>_xlfn.IFNA(_xlfn.XLOOKUP(_xlfn.TEXTJOIN("",TRUE,'Table1 Input'!D$1,'Table1 Input'!$B17),'Joint tables'!$E$1:$E$507,'Joint tables'!$F$1:$F$507),0)</f>
        <v>175611</v>
      </c>
      <c r="E17">
        <f>_xlfn.IFNA(_xlfn.XLOOKUP(_xlfn.TEXTJOIN("",TRUE,'Table1 Input'!E$1,'Table1 Input'!$B17),'Joint tables'!$E$1:$E$507,'Joint tables'!$F$1:$F$507),0)</f>
        <v>93801</v>
      </c>
      <c r="F17">
        <f>_xlfn.IFNA(_xlfn.XLOOKUP(_xlfn.TEXTJOIN("",TRUE,'Table1 Input'!F$1,'Table1 Input'!$B17),'Joint tables'!$E$1:$E$507,'Joint tables'!$F$1:$F$507),0)</f>
        <v>85782</v>
      </c>
      <c r="G17">
        <f>_xlfn.IFNA(_xlfn.XLOOKUP(_xlfn.TEXTJOIN("",TRUE,'Table1 Input'!G$1,'Table1 Input'!$B17),'Joint tables'!$E$1:$E$507,'Joint tables'!$F$1:$F$507),0)</f>
        <v>347025</v>
      </c>
      <c r="H17">
        <f>_xlfn.IFNA(_xlfn.XLOOKUP(_xlfn.TEXTJOIN("",TRUE,'Table1 Input'!H$1,'Table1 Input'!$B17),'Joint tables'!$E$1:$E$507,'Joint tables'!$F$1:$F$507),0)</f>
        <v>65453</v>
      </c>
      <c r="I17">
        <f>_xlfn.IFNA(_xlfn.XLOOKUP(_xlfn.TEXTJOIN("",TRUE,'Table1 Input'!I$1,'Table1 Input'!$B17),'Joint tables'!$E$1:$E$507,'Joint tables'!$F$1:$F$507),0)</f>
        <v>27000</v>
      </c>
      <c r="J17">
        <f>_xlfn.IFNA(_xlfn.XLOOKUP(_xlfn.TEXTJOIN("",TRUE,'Table1 Input'!J$1,'Table1 Input'!$B17),'Joint tables'!$E$1:$E$507,'Joint tables'!$F$1:$F$507),0)</f>
        <v>9381</v>
      </c>
      <c r="K17">
        <f>_xlfn.IFNA(_xlfn.XLOOKUP(_xlfn.TEXTJOIN("",TRUE,'Table1 Input'!K$1,'Table1 Input'!$B17),'Joint tables'!$E$1:$E$507,'Joint tables'!$F$1:$F$507),0)</f>
        <v>31040</v>
      </c>
      <c r="L17">
        <f>_xlfn.IFNA(_xlfn.XLOOKUP(_xlfn.TEXTJOIN("",TRUE,'Table1 Input'!L$1,'Table1 Input'!$B17),'Joint tables'!$E$1:$E$507,'Joint tables'!$F$1:$F$507),0)</f>
        <v>23743</v>
      </c>
      <c r="M17">
        <f>_xlfn.IFNA(_xlfn.XLOOKUP(_xlfn.TEXTJOIN("",TRUE,'Table1 Input'!M$1,'Table1 Input'!$B17),'Joint tables'!$E$1:$E$507,'Joint tables'!$F$1:$F$507),0)</f>
        <v>7939</v>
      </c>
      <c r="N17">
        <f>_xlfn.IFNA(_xlfn.XLOOKUP(_xlfn.TEXTJOIN("",TRUE,'Table1 Input'!N$1,'Table1 Input'!$B17),'Joint tables'!$E$1:$E$507,'Joint tables'!$F$1:$F$507),0)</f>
        <v>30186</v>
      </c>
      <c r="O17">
        <f>_xlfn.IFNA(_xlfn.XLOOKUP(_xlfn.TEXTJOIN("",TRUE,'Table1 Input'!O$1,'Table1 Input'!$B17),'Joint tables'!$E$1:$E$507,'Joint tables'!$F$1:$F$507),0)</f>
        <v>129382</v>
      </c>
      <c r="P17">
        <f>_xlfn.IFNA(_xlfn.XLOOKUP(_xlfn.TEXTJOIN("",TRUE,'Table1 Input'!P$1,'Table1 Input'!$B17),'Joint tables'!$E$1:$E$507,'Joint tables'!$F$1:$F$507),0)</f>
        <v>120541</v>
      </c>
      <c r="Q17">
        <f>_xlfn.IFNA(_xlfn.XLOOKUP(_xlfn.TEXTJOIN("",TRUE,'Table1 Input'!Q$1,'Table1 Input'!$B17),'Joint tables'!$E$1:$E$507,'Joint tables'!$F$1:$F$507),0)</f>
        <v>58171</v>
      </c>
      <c r="R17">
        <f>_xlfn.IFNA(_xlfn.XLOOKUP(_xlfn.TEXTJOIN("",TRUE,'Table1 Input'!R$1,'Table1 Input'!$B17),'Joint tables'!$E$1:$E$507,'Joint tables'!$F$1:$F$507),0)</f>
        <v>23725</v>
      </c>
      <c r="S17">
        <f>_xlfn.IFNA(_xlfn.XLOOKUP(_xlfn.TEXTJOIN("",TRUE,'Table1 Input'!S$1,'Table1 Input'!$B17),'Joint tables'!$E$1:$E$507,'Joint tables'!$F$1:$F$507),0)</f>
        <v>20977</v>
      </c>
    </row>
    <row r="18" spans="1:19" x14ac:dyDescent="0.25">
      <c r="A18" t="str">
        <f>_xlfn.XLOOKUP(B18,wasteprojectionmodel_actuals_20!D:D,wasteprojectionmodel_actuals_20!C:C)</f>
        <v>Paper and cardboard</v>
      </c>
      <c r="B18" t="s">
        <v>35</v>
      </c>
      <c r="D18">
        <f>_xlfn.IFNA(_xlfn.XLOOKUP(_xlfn.TEXTJOIN("",TRUE,'Table1 Input'!D$1,'Table1 Input'!$B18),'Joint tables'!$E$1:$E$507,'Joint tables'!$F$1:$F$507),0)</f>
        <v>10004</v>
      </c>
      <c r="E18">
        <f>_xlfn.IFNA(_xlfn.XLOOKUP(_xlfn.TEXTJOIN("",TRUE,'Table1 Input'!E$1,'Table1 Input'!$B18),'Joint tables'!$E$1:$E$507,'Joint tables'!$F$1:$F$507),0)</f>
        <v>136367</v>
      </c>
      <c r="F18">
        <f>_xlfn.IFNA(_xlfn.XLOOKUP(_xlfn.TEXTJOIN("",TRUE,'Table1 Input'!F$1,'Table1 Input'!$B18),'Joint tables'!$E$1:$E$507,'Joint tables'!$F$1:$F$507),0)</f>
        <v>163881</v>
      </c>
      <c r="G18">
        <f>_xlfn.IFNA(_xlfn.XLOOKUP(_xlfn.TEXTJOIN("",TRUE,'Table1 Input'!G$1,'Table1 Input'!$B18),'Joint tables'!$E$1:$E$507,'Joint tables'!$F$1:$F$507),0)</f>
        <v>26130</v>
      </c>
      <c r="H18">
        <f>_xlfn.IFNA(_xlfn.XLOOKUP(_xlfn.TEXTJOIN("",TRUE,'Table1 Input'!H$1,'Table1 Input'!$B18),'Joint tables'!$E$1:$E$507,'Joint tables'!$F$1:$F$507),0)</f>
        <v>545156</v>
      </c>
      <c r="I18">
        <f>_xlfn.IFNA(_xlfn.XLOOKUP(_xlfn.TEXTJOIN("",TRUE,'Table1 Input'!I$1,'Table1 Input'!$B18),'Joint tables'!$E$1:$E$507,'Joint tables'!$F$1:$F$507),0)</f>
        <v>589959</v>
      </c>
      <c r="J18">
        <f>_xlfn.IFNA(_xlfn.XLOOKUP(_xlfn.TEXTJOIN("",TRUE,'Table1 Input'!J$1,'Table1 Input'!$B18),'Joint tables'!$E$1:$E$507,'Joint tables'!$F$1:$F$507),0)</f>
        <v>682321</v>
      </c>
      <c r="K18">
        <f>_xlfn.IFNA(_xlfn.XLOOKUP(_xlfn.TEXTJOIN("",TRUE,'Table1 Input'!K$1,'Table1 Input'!$B18),'Joint tables'!$E$1:$E$507,'Joint tables'!$F$1:$F$507),0)</f>
        <v>84717</v>
      </c>
      <c r="L18">
        <f>_xlfn.IFNA(_xlfn.XLOOKUP(_xlfn.TEXTJOIN("",TRUE,'Table1 Input'!L$1,'Table1 Input'!$B18),'Joint tables'!$E$1:$E$507,'Joint tables'!$F$1:$F$507),0)</f>
        <v>123126</v>
      </c>
      <c r="M18">
        <f>_xlfn.IFNA(_xlfn.XLOOKUP(_xlfn.TEXTJOIN("",TRUE,'Table1 Input'!M$1,'Table1 Input'!$B18),'Joint tables'!$E$1:$E$507,'Joint tables'!$F$1:$F$507),0)</f>
        <v>512779</v>
      </c>
      <c r="N18">
        <f>_xlfn.IFNA(_xlfn.XLOOKUP(_xlfn.TEXTJOIN("",TRUE,'Table1 Input'!N$1,'Table1 Input'!$B18),'Joint tables'!$E$1:$E$507,'Joint tables'!$F$1:$F$507),0)</f>
        <v>138211</v>
      </c>
      <c r="O18">
        <f>_xlfn.IFNA(_xlfn.XLOOKUP(_xlfn.TEXTJOIN("",TRUE,'Table1 Input'!O$1,'Table1 Input'!$B18),'Joint tables'!$E$1:$E$507,'Joint tables'!$F$1:$F$507),0)</f>
        <v>146114</v>
      </c>
      <c r="P18">
        <f>_xlfn.IFNA(_xlfn.XLOOKUP(_xlfn.TEXTJOIN("",TRUE,'Table1 Input'!P$1,'Table1 Input'!$B18),'Joint tables'!$E$1:$E$507,'Joint tables'!$F$1:$F$507),0)</f>
        <v>38812</v>
      </c>
      <c r="Q18">
        <f>_xlfn.IFNA(_xlfn.XLOOKUP(_xlfn.TEXTJOIN("",TRUE,'Table1 Input'!Q$1,'Table1 Input'!$B18),'Joint tables'!$E$1:$E$507,'Joint tables'!$F$1:$F$507),0)</f>
        <v>125031</v>
      </c>
      <c r="R18">
        <f>_xlfn.IFNA(_xlfn.XLOOKUP(_xlfn.TEXTJOIN("",TRUE,'Table1 Input'!R$1,'Table1 Input'!$B18),'Joint tables'!$E$1:$E$507,'Joint tables'!$F$1:$F$507),0)</f>
        <v>132248</v>
      </c>
      <c r="S18">
        <f>_xlfn.IFNA(_xlfn.XLOOKUP(_xlfn.TEXTJOIN("",TRUE,'Table1 Input'!S$1,'Table1 Input'!$B18),'Joint tables'!$E$1:$E$507,'Joint tables'!$F$1:$F$507),0)</f>
        <v>254236</v>
      </c>
    </row>
    <row r="19" spans="1:19" x14ac:dyDescent="0.25">
      <c r="A19" t="str">
        <f>_xlfn.XLOOKUP(B19,wasteprojectionmodel_actuals_20!D:D,wasteprojectionmodel_actuals_20!C:C)</f>
        <v>Paper and cardboard</v>
      </c>
      <c r="B19" t="s">
        <v>36</v>
      </c>
      <c r="D19">
        <f>_xlfn.IFNA(_xlfn.XLOOKUP(_xlfn.TEXTJOIN("",TRUE,'Table1 Input'!D$1,'Table1 Input'!$B19),'Joint tables'!$E$1:$E$507,'Joint tables'!$F$1:$F$507),0)</f>
        <v>224926</v>
      </c>
      <c r="E19">
        <f>_xlfn.IFNA(_xlfn.XLOOKUP(_xlfn.TEXTJOIN("",TRUE,'Table1 Input'!E$1,'Table1 Input'!$B19),'Joint tables'!$E$1:$E$507,'Joint tables'!$F$1:$F$507),0)</f>
        <v>56355</v>
      </c>
      <c r="F19">
        <f>_xlfn.IFNA(_xlfn.XLOOKUP(_xlfn.TEXTJOIN("",TRUE,'Table1 Input'!F$1,'Table1 Input'!$B19),'Joint tables'!$E$1:$E$507,'Joint tables'!$F$1:$F$507),0)</f>
        <v>89265</v>
      </c>
      <c r="G19">
        <f>_xlfn.IFNA(_xlfn.XLOOKUP(_xlfn.TEXTJOIN("",TRUE,'Table1 Input'!G$1,'Table1 Input'!$B19),'Joint tables'!$E$1:$E$507,'Joint tables'!$F$1:$F$507),0)</f>
        <v>3413</v>
      </c>
      <c r="H19">
        <f>_xlfn.IFNA(_xlfn.XLOOKUP(_xlfn.TEXTJOIN("",TRUE,'Table1 Input'!H$1,'Table1 Input'!$B19),'Joint tables'!$E$1:$E$507,'Joint tables'!$F$1:$F$507),0)</f>
        <v>981</v>
      </c>
      <c r="I19">
        <f>_xlfn.IFNA(_xlfn.XLOOKUP(_xlfn.TEXTJOIN("",TRUE,'Table1 Input'!I$1,'Table1 Input'!$B19),'Joint tables'!$E$1:$E$507,'Joint tables'!$F$1:$F$507),0)</f>
        <v>8297</v>
      </c>
      <c r="J19">
        <f>_xlfn.IFNA(_xlfn.XLOOKUP(_xlfn.TEXTJOIN("",TRUE,'Table1 Input'!J$1,'Table1 Input'!$B19),'Joint tables'!$E$1:$E$507,'Joint tables'!$F$1:$F$507),0)</f>
        <v>49936</v>
      </c>
      <c r="K19">
        <f>_xlfn.IFNA(_xlfn.XLOOKUP(_xlfn.TEXTJOIN("",TRUE,'Table1 Input'!K$1,'Table1 Input'!$B19),'Joint tables'!$E$1:$E$507,'Joint tables'!$F$1:$F$507),0)</f>
        <v>32593</v>
      </c>
      <c r="L19">
        <f>_xlfn.IFNA(_xlfn.XLOOKUP(_xlfn.TEXTJOIN("",TRUE,'Table1 Input'!L$1,'Table1 Input'!$B19),'Joint tables'!$E$1:$E$507,'Joint tables'!$F$1:$F$507),0)</f>
        <v>0</v>
      </c>
      <c r="M19">
        <f>_xlfn.IFNA(_xlfn.XLOOKUP(_xlfn.TEXTJOIN("",TRUE,'Table1 Input'!M$1,'Table1 Input'!$B19),'Joint tables'!$E$1:$E$507,'Joint tables'!$F$1:$F$507),0)</f>
        <v>146440</v>
      </c>
      <c r="N19">
        <f>_xlfn.IFNA(_xlfn.XLOOKUP(_xlfn.TEXTJOIN("",TRUE,'Table1 Input'!N$1,'Table1 Input'!$B19),'Joint tables'!$E$1:$E$507,'Joint tables'!$F$1:$F$507),0)</f>
        <v>173023</v>
      </c>
      <c r="O19">
        <f>_xlfn.IFNA(_xlfn.XLOOKUP(_xlfn.TEXTJOIN("",TRUE,'Table1 Input'!O$1,'Table1 Input'!$B19),'Joint tables'!$E$1:$E$507,'Joint tables'!$F$1:$F$507),0)</f>
        <v>24293</v>
      </c>
      <c r="P19">
        <f>_xlfn.IFNA(_xlfn.XLOOKUP(_xlfn.TEXTJOIN("",TRUE,'Table1 Input'!P$1,'Table1 Input'!$B19),'Joint tables'!$E$1:$E$507,'Joint tables'!$F$1:$F$507),0)</f>
        <v>173752</v>
      </c>
      <c r="Q19">
        <f>_xlfn.IFNA(_xlfn.XLOOKUP(_xlfn.TEXTJOIN("",TRUE,'Table1 Input'!Q$1,'Table1 Input'!$B19),'Joint tables'!$E$1:$E$507,'Joint tables'!$F$1:$F$507),0)</f>
        <v>29099</v>
      </c>
      <c r="R19">
        <f>_xlfn.IFNA(_xlfn.XLOOKUP(_xlfn.TEXTJOIN("",TRUE,'Table1 Input'!R$1,'Table1 Input'!$B19),'Joint tables'!$E$1:$E$507,'Joint tables'!$F$1:$F$507),0)</f>
        <v>140854</v>
      </c>
      <c r="S19">
        <f>_xlfn.IFNA(_xlfn.XLOOKUP(_xlfn.TEXTJOIN("",TRUE,'Table1 Input'!S$1,'Table1 Input'!$B19),'Joint tables'!$E$1:$E$507,'Joint tables'!$F$1:$F$507),0)</f>
        <v>37824</v>
      </c>
    </row>
    <row r="20" spans="1:19" x14ac:dyDescent="0.25">
      <c r="A20" t="str">
        <f>_xlfn.XLOOKUP(B20,wasteprojectionmodel_actuals_20!D:D,wasteprojectionmodel_actuals_20!C:C)</f>
        <v>Textiles</v>
      </c>
      <c r="B20" t="s">
        <v>38</v>
      </c>
      <c r="D20">
        <f>_xlfn.IFNA(_xlfn.XLOOKUP(_xlfn.TEXTJOIN("",TRUE,'Table1 Input'!D$1,'Table1 Input'!$B20),'Joint tables'!$E$1:$E$507,'Joint tables'!$F$1:$F$507),0)</f>
        <v>5000</v>
      </c>
      <c r="E20">
        <f>_xlfn.IFNA(_xlfn.XLOOKUP(_xlfn.TEXTJOIN("",TRUE,'Table1 Input'!E$1,'Table1 Input'!$B20),'Joint tables'!$E$1:$E$507,'Joint tables'!$F$1:$F$507),0)</f>
        <v>0</v>
      </c>
      <c r="F20">
        <f>_xlfn.IFNA(_xlfn.XLOOKUP(_xlfn.TEXTJOIN("",TRUE,'Table1 Input'!F$1,'Table1 Input'!$B20),'Joint tables'!$E$1:$E$507,'Joint tables'!$F$1:$F$507),0)</f>
        <v>0</v>
      </c>
      <c r="G20">
        <f>_xlfn.IFNA(_xlfn.XLOOKUP(_xlfn.TEXTJOIN("",TRUE,'Table1 Input'!G$1,'Table1 Input'!$B20),'Joint tables'!$E$1:$E$507,'Joint tables'!$F$1:$F$507),0)</f>
        <v>0</v>
      </c>
      <c r="H20">
        <f>_xlfn.IFNA(_xlfn.XLOOKUP(_xlfn.TEXTJOIN("",TRUE,'Table1 Input'!H$1,'Table1 Input'!$B20),'Joint tables'!$E$1:$E$507,'Joint tables'!$F$1:$F$507),0)</f>
        <v>500</v>
      </c>
      <c r="I20">
        <f>_xlfn.IFNA(_xlfn.XLOOKUP(_xlfn.TEXTJOIN("",TRUE,'Table1 Input'!I$1,'Table1 Input'!$B20),'Joint tables'!$E$1:$E$507,'Joint tables'!$F$1:$F$507),0)</f>
        <v>500</v>
      </c>
      <c r="J20">
        <f>_xlfn.IFNA(_xlfn.XLOOKUP(_xlfn.TEXTJOIN("",TRUE,'Table1 Input'!J$1,'Table1 Input'!$B20),'Joint tables'!$E$1:$E$507,'Joint tables'!$F$1:$F$507),0)</f>
        <v>0</v>
      </c>
      <c r="K20">
        <f>_xlfn.IFNA(_xlfn.XLOOKUP(_xlfn.TEXTJOIN("",TRUE,'Table1 Input'!K$1,'Table1 Input'!$B20),'Joint tables'!$E$1:$E$507,'Joint tables'!$F$1:$F$507),0)</f>
        <v>0</v>
      </c>
      <c r="L20">
        <f>_xlfn.IFNA(_xlfn.XLOOKUP(_xlfn.TEXTJOIN("",TRUE,'Table1 Input'!L$1,'Table1 Input'!$B20),'Joint tables'!$E$1:$E$507,'Joint tables'!$F$1:$F$507),0)</f>
        <v>0</v>
      </c>
      <c r="M20">
        <f>_xlfn.IFNA(_xlfn.XLOOKUP(_xlfn.TEXTJOIN("",TRUE,'Table1 Input'!M$1,'Table1 Input'!$B20),'Joint tables'!$E$1:$E$507,'Joint tables'!$F$1:$F$507),0)</f>
        <v>0</v>
      </c>
      <c r="N20">
        <f>_xlfn.IFNA(_xlfn.XLOOKUP(_xlfn.TEXTJOIN("",TRUE,'Table1 Input'!N$1,'Table1 Input'!$B20),'Joint tables'!$E$1:$E$507,'Joint tables'!$F$1:$F$507),0)</f>
        <v>0</v>
      </c>
      <c r="O20">
        <f>_xlfn.IFNA(_xlfn.XLOOKUP(_xlfn.TEXTJOIN("",TRUE,'Table1 Input'!O$1,'Table1 Input'!$B20),'Joint tables'!$E$1:$E$507,'Joint tables'!$F$1:$F$507),0)</f>
        <v>0</v>
      </c>
      <c r="P20">
        <f>_xlfn.IFNA(_xlfn.XLOOKUP(_xlfn.TEXTJOIN("",TRUE,'Table1 Input'!P$1,'Table1 Input'!$B20),'Joint tables'!$E$1:$E$507,'Joint tables'!$F$1:$F$507),0)</f>
        <v>0</v>
      </c>
      <c r="Q20">
        <f>_xlfn.IFNA(_xlfn.XLOOKUP(_xlfn.TEXTJOIN("",TRUE,'Table1 Input'!Q$1,'Table1 Input'!$B20),'Joint tables'!$E$1:$E$507,'Joint tables'!$F$1:$F$507),0)</f>
        <v>250</v>
      </c>
      <c r="R20">
        <f>_xlfn.IFNA(_xlfn.XLOOKUP(_xlfn.TEXTJOIN("",TRUE,'Table1 Input'!R$1,'Table1 Input'!$B20),'Joint tables'!$E$1:$E$507,'Joint tables'!$F$1:$F$507),0)</f>
        <v>0</v>
      </c>
      <c r="S20">
        <f>_xlfn.IFNA(_xlfn.XLOOKUP(_xlfn.TEXTJOIN("",TRUE,'Table1 Input'!S$1,'Table1 Input'!$B20),'Joint tables'!$E$1:$E$507,'Joint tables'!$F$1:$F$507),0)</f>
        <v>0</v>
      </c>
    </row>
    <row r="21" spans="1:19" x14ac:dyDescent="0.25">
      <c r="A21" t="str">
        <f>_xlfn.XLOOKUP(B21,wasteprojectionmodel_actuals_20!D:D,wasteprojectionmodel_actuals_20!C:C)</f>
        <v>Textiles</v>
      </c>
      <c r="B21" t="s">
        <v>39</v>
      </c>
      <c r="D21">
        <f>_xlfn.IFNA(_xlfn.XLOOKUP(_xlfn.TEXTJOIN("",TRUE,'Table1 Input'!D$1,'Table1 Input'!$B21),'Joint tables'!$E$1:$E$507,'Joint tables'!$F$1:$F$507),0)</f>
        <v>900</v>
      </c>
      <c r="E21">
        <f>_xlfn.IFNA(_xlfn.XLOOKUP(_xlfn.TEXTJOIN("",TRUE,'Table1 Input'!E$1,'Table1 Input'!$B21),'Joint tables'!$E$1:$E$507,'Joint tables'!$F$1:$F$507),0)</f>
        <v>2320</v>
      </c>
      <c r="F21">
        <f>_xlfn.IFNA(_xlfn.XLOOKUP(_xlfn.TEXTJOIN("",TRUE,'Table1 Input'!F$1,'Table1 Input'!$B21),'Joint tables'!$E$1:$E$507,'Joint tables'!$F$1:$F$507),0)</f>
        <v>507.6</v>
      </c>
      <c r="G21">
        <f>_xlfn.IFNA(_xlfn.XLOOKUP(_xlfn.TEXTJOIN("",TRUE,'Table1 Input'!G$1,'Table1 Input'!$B21),'Joint tables'!$E$1:$E$507,'Joint tables'!$F$1:$F$507),0)</f>
        <v>1209.5999999999999</v>
      </c>
      <c r="H21">
        <f>_xlfn.IFNA(_xlfn.XLOOKUP(_xlfn.TEXTJOIN("",TRUE,'Table1 Input'!H$1,'Table1 Input'!$B21),'Joint tables'!$E$1:$E$507,'Joint tables'!$F$1:$F$507),0)</f>
        <v>678.4</v>
      </c>
      <c r="I21">
        <f>_xlfn.IFNA(_xlfn.XLOOKUP(_xlfn.TEXTJOIN("",TRUE,'Table1 Input'!I$1,'Table1 Input'!$B21),'Joint tables'!$E$1:$E$507,'Joint tables'!$F$1:$F$507),0)</f>
        <v>678.4</v>
      </c>
      <c r="J21">
        <f>_xlfn.IFNA(_xlfn.XLOOKUP(_xlfn.TEXTJOIN("",TRUE,'Table1 Input'!J$1,'Table1 Input'!$B21),'Joint tables'!$E$1:$E$507,'Joint tables'!$F$1:$F$507),0)</f>
        <v>1184</v>
      </c>
      <c r="K21">
        <f>_xlfn.IFNA(_xlfn.XLOOKUP(_xlfn.TEXTJOIN("",TRUE,'Table1 Input'!K$1,'Table1 Input'!$B21),'Joint tables'!$E$1:$E$507,'Joint tables'!$F$1:$F$507),0)</f>
        <v>822.8</v>
      </c>
      <c r="L21">
        <f>_xlfn.IFNA(_xlfn.XLOOKUP(_xlfn.TEXTJOIN("",TRUE,'Table1 Input'!L$1,'Table1 Input'!$B21),'Joint tables'!$E$1:$E$507,'Joint tables'!$F$1:$F$507),0)</f>
        <v>1742.8</v>
      </c>
      <c r="M21">
        <f>_xlfn.IFNA(_xlfn.XLOOKUP(_xlfn.TEXTJOIN("",TRUE,'Table1 Input'!M$1,'Table1 Input'!$B21),'Joint tables'!$E$1:$E$507,'Joint tables'!$F$1:$F$507),0)</f>
        <v>302.60000000000002</v>
      </c>
      <c r="N21">
        <f>_xlfn.IFNA(_xlfn.XLOOKUP(_xlfn.TEXTJOIN("",TRUE,'Table1 Input'!N$1,'Table1 Input'!$B21),'Joint tables'!$E$1:$E$507,'Joint tables'!$F$1:$F$507),0)</f>
        <v>369.6</v>
      </c>
      <c r="O21">
        <f>_xlfn.IFNA(_xlfn.XLOOKUP(_xlfn.TEXTJOIN("",TRUE,'Table1 Input'!O$1,'Table1 Input'!$B21),'Joint tables'!$E$1:$E$507,'Joint tables'!$F$1:$F$507),0)</f>
        <v>682.4</v>
      </c>
      <c r="P21">
        <f>_xlfn.IFNA(_xlfn.XLOOKUP(_xlfn.TEXTJOIN("",TRUE,'Table1 Input'!P$1,'Table1 Input'!$B21),'Joint tables'!$E$1:$E$507,'Joint tables'!$F$1:$F$507),0)</f>
        <v>0</v>
      </c>
      <c r="Q21">
        <f>_xlfn.IFNA(_xlfn.XLOOKUP(_xlfn.TEXTJOIN("",TRUE,'Table1 Input'!Q$1,'Table1 Input'!$B21),'Joint tables'!$E$1:$E$507,'Joint tables'!$F$1:$F$507),0)</f>
        <v>250</v>
      </c>
      <c r="R21">
        <f>_xlfn.IFNA(_xlfn.XLOOKUP(_xlfn.TEXTJOIN("",TRUE,'Table1 Input'!R$1,'Table1 Input'!$B21),'Joint tables'!$E$1:$E$507,'Joint tables'!$F$1:$F$507),0)</f>
        <v>32000</v>
      </c>
      <c r="S21">
        <f>_xlfn.IFNA(_xlfn.XLOOKUP(_xlfn.TEXTJOIN("",TRUE,'Table1 Input'!S$1,'Table1 Input'!$B21),'Joint tables'!$E$1:$E$507,'Joint tables'!$F$1:$F$507),0)</f>
        <v>33184</v>
      </c>
    </row>
    <row r="22" spans="1:19" x14ac:dyDescent="0.25">
      <c r="A22" t="str">
        <f>_xlfn.XLOOKUP(B22,wasteprojectionmodel_actuals_20!D:D,wasteprojectionmodel_actuals_20!C:C)</f>
        <v>Tyres and rubber</v>
      </c>
      <c r="B22" t="s">
        <v>41</v>
      </c>
      <c r="D22">
        <f>_xlfn.IFNA(_xlfn.XLOOKUP(_xlfn.TEXTJOIN("",TRUE,'Table1 Input'!D$1,'Table1 Input'!$B22),'Joint tables'!$E$1:$E$507,'Joint tables'!$F$1:$F$507),0)</f>
        <v>2586</v>
      </c>
      <c r="E22">
        <f>_xlfn.IFNA(_xlfn.XLOOKUP(_xlfn.TEXTJOIN("",TRUE,'Table1 Input'!E$1,'Table1 Input'!$B22),'Joint tables'!$E$1:$E$507,'Joint tables'!$F$1:$F$507),0)</f>
        <v>0</v>
      </c>
      <c r="F22">
        <f>_xlfn.IFNA(_xlfn.XLOOKUP(_xlfn.TEXTJOIN("",TRUE,'Table1 Input'!F$1,'Table1 Input'!$B22),'Joint tables'!$E$1:$E$507,'Joint tables'!$F$1:$F$507),0)</f>
        <v>0</v>
      </c>
      <c r="G22">
        <f>_xlfn.IFNA(_xlfn.XLOOKUP(_xlfn.TEXTJOIN("",TRUE,'Table1 Input'!G$1,'Table1 Input'!$B22),'Joint tables'!$E$1:$E$507,'Joint tables'!$F$1:$F$507),0)</f>
        <v>0</v>
      </c>
      <c r="H22">
        <f>_xlfn.IFNA(_xlfn.XLOOKUP(_xlfn.TEXTJOIN("",TRUE,'Table1 Input'!H$1,'Table1 Input'!$B22),'Joint tables'!$E$1:$E$507,'Joint tables'!$F$1:$F$507),0)</f>
        <v>0</v>
      </c>
      <c r="I22">
        <f>_xlfn.IFNA(_xlfn.XLOOKUP(_xlfn.TEXTJOIN("",TRUE,'Table1 Input'!I$1,'Table1 Input'!$B22),'Joint tables'!$E$1:$E$507,'Joint tables'!$F$1:$F$507),0)</f>
        <v>0</v>
      </c>
      <c r="J22">
        <f>_xlfn.IFNA(_xlfn.XLOOKUP(_xlfn.TEXTJOIN("",TRUE,'Table1 Input'!J$1,'Table1 Input'!$B22),'Joint tables'!$E$1:$E$507,'Joint tables'!$F$1:$F$507),0)</f>
        <v>8783</v>
      </c>
      <c r="K22">
        <f>_xlfn.IFNA(_xlfn.XLOOKUP(_xlfn.TEXTJOIN("",TRUE,'Table1 Input'!K$1,'Table1 Input'!$B22),'Joint tables'!$E$1:$E$507,'Joint tables'!$F$1:$F$507),0)</f>
        <v>8046</v>
      </c>
      <c r="L22">
        <f>_xlfn.IFNA(_xlfn.XLOOKUP(_xlfn.TEXTJOIN("",TRUE,'Table1 Input'!L$1,'Table1 Input'!$B22),'Joint tables'!$E$1:$E$507,'Joint tables'!$F$1:$F$507),0)</f>
        <v>7718</v>
      </c>
      <c r="M22">
        <f>_xlfn.IFNA(_xlfn.XLOOKUP(_xlfn.TEXTJOIN("",TRUE,'Table1 Input'!M$1,'Table1 Input'!$B22),'Joint tables'!$E$1:$E$507,'Joint tables'!$F$1:$F$507),0)</f>
        <v>0</v>
      </c>
      <c r="N22">
        <f>_xlfn.IFNA(_xlfn.XLOOKUP(_xlfn.TEXTJOIN("",TRUE,'Table1 Input'!N$1,'Table1 Input'!$B22),'Joint tables'!$E$1:$E$507,'Joint tables'!$F$1:$F$507),0)</f>
        <v>0</v>
      </c>
      <c r="O22">
        <f>_xlfn.IFNA(_xlfn.XLOOKUP(_xlfn.TEXTJOIN("",TRUE,'Table1 Input'!O$1,'Table1 Input'!$B22),'Joint tables'!$E$1:$E$507,'Joint tables'!$F$1:$F$507),0)</f>
        <v>0</v>
      </c>
      <c r="P22">
        <f>_xlfn.IFNA(_xlfn.XLOOKUP(_xlfn.TEXTJOIN("",TRUE,'Table1 Input'!P$1,'Table1 Input'!$B22),'Joint tables'!$E$1:$E$507,'Joint tables'!$F$1:$F$507),0)</f>
        <v>0</v>
      </c>
      <c r="Q22">
        <f>_xlfn.IFNA(_xlfn.XLOOKUP(_xlfn.TEXTJOIN("",TRUE,'Table1 Input'!Q$1,'Table1 Input'!$B22),'Joint tables'!$E$1:$E$507,'Joint tables'!$F$1:$F$507),0)</f>
        <v>0</v>
      </c>
      <c r="R22">
        <f>_xlfn.IFNA(_xlfn.XLOOKUP(_xlfn.TEXTJOIN("",TRUE,'Table1 Input'!R$1,'Table1 Input'!$B22),'Joint tables'!$E$1:$E$507,'Joint tables'!$F$1:$F$507),0)</f>
        <v>0</v>
      </c>
      <c r="S22">
        <f>_xlfn.IFNA(_xlfn.XLOOKUP(_xlfn.TEXTJOIN("",TRUE,'Table1 Input'!S$1,'Table1 Input'!$B22),'Joint tables'!$E$1:$E$507,'Joint tables'!$F$1:$F$507),0)</f>
        <v>0</v>
      </c>
    </row>
    <row r="23" spans="1:19" x14ac:dyDescent="0.25">
      <c r="A23" t="str">
        <f>_xlfn.XLOOKUP(B23,wasteprojectionmodel_actuals_20!D:D,wasteprojectionmodel_actuals_20!C:C)</f>
        <v>Tyres and rubber</v>
      </c>
      <c r="B23" t="s">
        <v>42</v>
      </c>
      <c r="D23">
        <f>_xlfn.IFNA(_xlfn.XLOOKUP(_xlfn.TEXTJOIN("",TRUE,'Table1 Input'!D$1,'Table1 Input'!$B23),'Joint tables'!$E$1:$E$507,'Joint tables'!$F$1:$F$507),0)</f>
        <v>9970</v>
      </c>
      <c r="E23">
        <f>_xlfn.IFNA(_xlfn.XLOOKUP(_xlfn.TEXTJOIN("",TRUE,'Table1 Input'!E$1,'Table1 Input'!$B23),'Joint tables'!$E$1:$E$507,'Joint tables'!$F$1:$F$507),0)</f>
        <v>13632</v>
      </c>
      <c r="F23">
        <f>_xlfn.IFNA(_xlfn.XLOOKUP(_xlfn.TEXTJOIN("",TRUE,'Table1 Input'!F$1,'Table1 Input'!$B23),'Joint tables'!$E$1:$E$507,'Joint tables'!$F$1:$F$507),0)</f>
        <v>6898</v>
      </c>
      <c r="G23">
        <f>_xlfn.IFNA(_xlfn.XLOOKUP(_xlfn.TEXTJOIN("",TRUE,'Table1 Input'!G$1,'Table1 Input'!$B23),'Joint tables'!$E$1:$E$507,'Joint tables'!$F$1:$F$507),0)</f>
        <v>13920</v>
      </c>
      <c r="H23">
        <f>_xlfn.IFNA(_xlfn.XLOOKUP(_xlfn.TEXTJOIN("",TRUE,'Table1 Input'!H$1,'Table1 Input'!$B23),'Joint tables'!$E$1:$E$507,'Joint tables'!$F$1:$F$507),0)</f>
        <v>12146</v>
      </c>
      <c r="I23">
        <f>_xlfn.IFNA(_xlfn.XLOOKUP(_xlfn.TEXTJOIN("",TRUE,'Table1 Input'!I$1,'Table1 Input'!$B23),'Joint tables'!$E$1:$E$507,'Joint tables'!$F$1:$F$507),0)</f>
        <v>13496</v>
      </c>
      <c r="J23">
        <f>_xlfn.IFNA(_xlfn.XLOOKUP(_xlfn.TEXTJOIN("",TRUE,'Table1 Input'!J$1,'Table1 Input'!$B23),'Joint tables'!$E$1:$E$507,'Joint tables'!$F$1:$F$507),0)</f>
        <v>26858</v>
      </c>
      <c r="K23">
        <f>_xlfn.IFNA(_xlfn.XLOOKUP(_xlfn.TEXTJOIN("",TRUE,'Table1 Input'!K$1,'Table1 Input'!$B23),'Joint tables'!$E$1:$E$507,'Joint tables'!$F$1:$F$507),0)</f>
        <v>33120</v>
      </c>
      <c r="L23">
        <f>_xlfn.IFNA(_xlfn.XLOOKUP(_xlfn.TEXTJOIN("",TRUE,'Table1 Input'!L$1,'Table1 Input'!$B23),'Joint tables'!$E$1:$E$507,'Joint tables'!$F$1:$F$507),0)</f>
        <v>19987</v>
      </c>
      <c r="M23">
        <f>_xlfn.IFNA(_xlfn.XLOOKUP(_xlfn.TEXTJOIN("",TRUE,'Table1 Input'!M$1,'Table1 Input'!$B23),'Joint tables'!$E$1:$E$507,'Joint tables'!$F$1:$F$507),0)</f>
        <v>13804</v>
      </c>
      <c r="N23">
        <f>_xlfn.IFNA(_xlfn.XLOOKUP(_xlfn.TEXTJOIN("",TRUE,'Table1 Input'!N$1,'Table1 Input'!$B23),'Joint tables'!$E$1:$E$507,'Joint tables'!$F$1:$F$507),0)</f>
        <v>18880</v>
      </c>
      <c r="O23">
        <f>_xlfn.IFNA(_xlfn.XLOOKUP(_xlfn.TEXTJOIN("",TRUE,'Table1 Input'!O$1,'Table1 Input'!$B23),'Joint tables'!$E$1:$E$507,'Joint tables'!$F$1:$F$507),0)</f>
        <v>18805</v>
      </c>
      <c r="P23">
        <f>_xlfn.IFNA(_xlfn.XLOOKUP(_xlfn.TEXTJOIN("",TRUE,'Table1 Input'!P$1,'Table1 Input'!$B23),'Joint tables'!$E$1:$E$507,'Joint tables'!$F$1:$F$507),0)</f>
        <v>25085</v>
      </c>
      <c r="Q23">
        <f>_xlfn.IFNA(_xlfn.XLOOKUP(_xlfn.TEXTJOIN("",TRUE,'Table1 Input'!Q$1,'Table1 Input'!$B23),'Joint tables'!$E$1:$E$507,'Joint tables'!$F$1:$F$507),0)</f>
        <v>17093</v>
      </c>
      <c r="R23">
        <f>_xlfn.IFNA(_xlfn.XLOOKUP(_xlfn.TEXTJOIN("",TRUE,'Table1 Input'!R$1,'Table1 Input'!$B23),'Joint tables'!$E$1:$E$507,'Joint tables'!$F$1:$F$507),0)</f>
        <v>10263</v>
      </c>
      <c r="S23">
        <f>_xlfn.IFNA(_xlfn.XLOOKUP(_xlfn.TEXTJOIN("",TRUE,'Table1 Input'!S$1,'Table1 Input'!$B23),'Joint tables'!$E$1:$E$507,'Joint tables'!$F$1:$F$507),0)</f>
        <v>23287</v>
      </c>
    </row>
    <row r="24" spans="1:19" x14ac:dyDescent="0.25">
      <c r="A24" t="str">
        <f>_xlfn.XLOOKUP(B24,wasteprojectionmodel_actuals_20!D:D,wasteprojectionmodel_actuals_20!C:C)</f>
        <v>Tyres and rubber</v>
      </c>
      <c r="B24" t="s">
        <v>43</v>
      </c>
      <c r="D24">
        <f>_xlfn.IFNA(_xlfn.XLOOKUP(_xlfn.TEXTJOIN("",TRUE,'Table1 Input'!D$1,'Table1 Input'!$B24),'Joint tables'!$E$1:$E$507,'Joint tables'!$F$1:$F$507),0)</f>
        <v>13777</v>
      </c>
      <c r="E24">
        <f>_xlfn.IFNA(_xlfn.XLOOKUP(_xlfn.TEXTJOIN("",TRUE,'Table1 Input'!E$1,'Table1 Input'!$B24),'Joint tables'!$E$1:$E$507,'Joint tables'!$F$1:$F$507),0)</f>
        <v>9633</v>
      </c>
      <c r="F24">
        <f>_xlfn.IFNA(_xlfn.XLOOKUP(_xlfn.TEXTJOIN("",TRUE,'Table1 Input'!F$1,'Table1 Input'!$B24),'Joint tables'!$E$1:$E$507,'Joint tables'!$F$1:$F$507),0)</f>
        <v>8088</v>
      </c>
      <c r="G24">
        <f>_xlfn.IFNA(_xlfn.XLOOKUP(_xlfn.TEXTJOIN("",TRUE,'Table1 Input'!G$1,'Table1 Input'!$B24),'Joint tables'!$E$1:$E$507,'Joint tables'!$F$1:$F$507),0)</f>
        <v>7908</v>
      </c>
      <c r="H24">
        <f>_xlfn.IFNA(_xlfn.XLOOKUP(_xlfn.TEXTJOIN("",TRUE,'Table1 Input'!H$1,'Table1 Input'!$B24),'Joint tables'!$E$1:$E$507,'Joint tables'!$F$1:$F$507),0)</f>
        <v>13534</v>
      </c>
      <c r="I24">
        <f>_xlfn.IFNA(_xlfn.XLOOKUP(_xlfn.TEXTJOIN("",TRUE,'Table1 Input'!I$1,'Table1 Input'!$B24),'Joint tables'!$E$1:$E$507,'Joint tables'!$F$1:$F$507),0)</f>
        <v>14006</v>
      </c>
      <c r="J24">
        <f>_xlfn.IFNA(_xlfn.XLOOKUP(_xlfn.TEXTJOIN("",TRUE,'Table1 Input'!J$1,'Table1 Input'!$B24),'Joint tables'!$E$1:$E$507,'Joint tables'!$F$1:$F$507),0)</f>
        <v>0</v>
      </c>
      <c r="K24">
        <f>_xlfn.IFNA(_xlfn.XLOOKUP(_xlfn.TEXTJOIN("",TRUE,'Table1 Input'!K$1,'Table1 Input'!$B24),'Joint tables'!$E$1:$E$507,'Joint tables'!$F$1:$F$507),0)</f>
        <v>0</v>
      </c>
      <c r="L24">
        <f>_xlfn.IFNA(_xlfn.XLOOKUP(_xlfn.TEXTJOIN("",TRUE,'Table1 Input'!L$1,'Table1 Input'!$B24),'Joint tables'!$E$1:$E$507,'Joint tables'!$F$1:$F$507),0)</f>
        <v>0</v>
      </c>
      <c r="M24">
        <f>_xlfn.IFNA(_xlfn.XLOOKUP(_xlfn.TEXTJOIN("",TRUE,'Table1 Input'!M$1,'Table1 Input'!$B24),'Joint tables'!$E$1:$E$507,'Joint tables'!$F$1:$F$507),0)</f>
        <v>13152</v>
      </c>
      <c r="N24">
        <f>_xlfn.IFNA(_xlfn.XLOOKUP(_xlfn.TEXTJOIN("",TRUE,'Table1 Input'!N$1,'Table1 Input'!$B24),'Joint tables'!$E$1:$E$507,'Joint tables'!$F$1:$F$507),0)</f>
        <v>21334</v>
      </c>
      <c r="O24">
        <f>_xlfn.IFNA(_xlfn.XLOOKUP(_xlfn.TEXTJOIN("",TRUE,'Table1 Input'!O$1,'Table1 Input'!$B24),'Joint tables'!$E$1:$E$507,'Joint tables'!$F$1:$F$507),0)</f>
        <v>7880</v>
      </c>
      <c r="P24">
        <f>_xlfn.IFNA(_xlfn.XLOOKUP(_xlfn.TEXTJOIN("",TRUE,'Table1 Input'!P$1,'Table1 Input'!$B24),'Joint tables'!$E$1:$E$507,'Joint tables'!$F$1:$F$507),0)</f>
        <v>15581</v>
      </c>
      <c r="Q24">
        <f>_xlfn.IFNA(_xlfn.XLOOKUP(_xlfn.TEXTJOIN("",TRUE,'Table1 Input'!Q$1,'Table1 Input'!$B24),'Joint tables'!$E$1:$E$507,'Joint tables'!$F$1:$F$507),0)</f>
        <v>5527</v>
      </c>
      <c r="R24">
        <f>_xlfn.IFNA(_xlfn.XLOOKUP(_xlfn.TEXTJOIN("",TRUE,'Table1 Input'!R$1,'Table1 Input'!$B24),'Joint tables'!$E$1:$E$507,'Joint tables'!$F$1:$F$507),0)</f>
        <v>14589</v>
      </c>
      <c r="S24">
        <f>_xlfn.IFNA(_xlfn.XLOOKUP(_xlfn.TEXTJOIN("",TRUE,'Table1 Input'!S$1,'Table1 Input'!$B24),'Joint tables'!$E$1:$E$507,'Joint tables'!$F$1:$F$507),0)</f>
        <v>12900</v>
      </c>
    </row>
    <row r="25" spans="1:19" x14ac:dyDescent="0.25">
      <c r="A25" t="str">
        <f>_xlfn.XLOOKUP(B25,wasteprojectionmodel_actuals_20!D:D,wasteprojectionmodel_actuals_20!C:C)</f>
        <v>Aggregate, masonry and soils</v>
      </c>
      <c r="B25" t="s">
        <v>45</v>
      </c>
      <c r="D25">
        <f>_xlfn.IFNA(_xlfn.XLOOKUP(_xlfn.TEXTJOIN("",TRUE,'Table1 Input'!D$1,'Table1 Input'!$B25),'Joint tables'!$E$1:$E$507,'Joint tables'!$F$1:$F$507),0)</f>
        <v>0</v>
      </c>
      <c r="E25">
        <f>_xlfn.IFNA(_xlfn.XLOOKUP(_xlfn.TEXTJOIN("",TRUE,'Table1 Input'!E$1,'Table1 Input'!$B25),'Joint tables'!$E$1:$E$507,'Joint tables'!$F$1:$F$507),0)</f>
        <v>81433</v>
      </c>
      <c r="F25">
        <f>_xlfn.IFNA(_xlfn.XLOOKUP(_xlfn.TEXTJOIN("",TRUE,'Table1 Input'!F$1,'Table1 Input'!$B25),'Joint tables'!$E$1:$E$507,'Joint tables'!$F$1:$F$507),0)</f>
        <v>102874</v>
      </c>
      <c r="G25">
        <f>_xlfn.IFNA(_xlfn.XLOOKUP(_xlfn.TEXTJOIN("",TRUE,'Table1 Input'!G$1,'Table1 Input'!$B25),'Joint tables'!$E$1:$E$507,'Joint tables'!$F$1:$F$507),0)</f>
        <v>109068</v>
      </c>
      <c r="H25">
        <f>_xlfn.IFNA(_xlfn.XLOOKUP(_xlfn.TEXTJOIN("",TRUE,'Table1 Input'!H$1,'Table1 Input'!$B25),'Joint tables'!$E$1:$E$507,'Joint tables'!$F$1:$F$507),0)</f>
        <v>81740</v>
      </c>
      <c r="I25">
        <f>_xlfn.IFNA(_xlfn.XLOOKUP(_xlfn.TEXTJOIN("",TRUE,'Table1 Input'!I$1,'Table1 Input'!$B25),'Joint tables'!$E$1:$E$507,'Joint tables'!$F$1:$F$507),0)</f>
        <v>167101</v>
      </c>
      <c r="J25">
        <f>_xlfn.IFNA(_xlfn.XLOOKUP(_xlfn.TEXTJOIN("",TRUE,'Table1 Input'!J$1,'Table1 Input'!$B25),'Joint tables'!$E$1:$E$507,'Joint tables'!$F$1:$F$507),0)</f>
        <v>243419</v>
      </c>
      <c r="K25">
        <f>_xlfn.IFNA(_xlfn.XLOOKUP(_xlfn.TEXTJOIN("",TRUE,'Table1 Input'!K$1,'Table1 Input'!$B25),'Joint tables'!$E$1:$E$507,'Joint tables'!$F$1:$F$507),0)</f>
        <v>494574</v>
      </c>
      <c r="L25">
        <f>_xlfn.IFNA(_xlfn.XLOOKUP(_xlfn.TEXTJOIN("",TRUE,'Table1 Input'!L$1,'Table1 Input'!$B25),'Joint tables'!$E$1:$E$507,'Joint tables'!$F$1:$F$507),0)</f>
        <v>264926</v>
      </c>
      <c r="M25">
        <f>_xlfn.IFNA(_xlfn.XLOOKUP(_xlfn.TEXTJOIN("",TRUE,'Table1 Input'!M$1,'Table1 Input'!$B25),'Joint tables'!$E$1:$E$507,'Joint tables'!$F$1:$F$507),0)</f>
        <v>865157</v>
      </c>
      <c r="N25">
        <f>_xlfn.IFNA(_xlfn.XLOOKUP(_xlfn.TEXTJOIN("",TRUE,'Table1 Input'!N$1,'Table1 Input'!$B25),'Joint tables'!$E$1:$E$507,'Joint tables'!$F$1:$F$507),0)</f>
        <v>582540</v>
      </c>
      <c r="O25">
        <f>_xlfn.IFNA(_xlfn.XLOOKUP(_xlfn.TEXTJOIN("",TRUE,'Table1 Input'!O$1,'Table1 Input'!$B25),'Joint tables'!$E$1:$E$507,'Joint tables'!$F$1:$F$507),0)</f>
        <v>346551</v>
      </c>
      <c r="P25">
        <f>_xlfn.IFNA(_xlfn.XLOOKUP(_xlfn.TEXTJOIN("",TRUE,'Table1 Input'!P$1,'Table1 Input'!$B25),'Joint tables'!$E$1:$E$507,'Joint tables'!$F$1:$F$507),0)</f>
        <v>552144</v>
      </c>
      <c r="Q25">
        <f>_xlfn.IFNA(_xlfn.XLOOKUP(_xlfn.TEXTJOIN("",TRUE,'Table1 Input'!Q$1,'Table1 Input'!$B25),'Joint tables'!$E$1:$E$507,'Joint tables'!$F$1:$F$507),0)</f>
        <v>491306</v>
      </c>
      <c r="R25">
        <f>_xlfn.IFNA(_xlfn.XLOOKUP(_xlfn.TEXTJOIN("",TRUE,'Table1 Input'!R$1,'Table1 Input'!$B25),'Joint tables'!$E$1:$E$507,'Joint tables'!$F$1:$F$507),0)</f>
        <v>573506</v>
      </c>
      <c r="S25">
        <f>_xlfn.IFNA(_xlfn.XLOOKUP(_xlfn.TEXTJOIN("",TRUE,'Table1 Input'!S$1,'Table1 Input'!$B25),'Joint tables'!$E$1:$E$507,'Joint tables'!$F$1:$F$507),0)</f>
        <v>792341</v>
      </c>
    </row>
    <row r="26" spans="1:19" x14ac:dyDescent="0.25">
      <c r="A26" t="str">
        <f>_xlfn.XLOOKUP(B26,wasteprojectionmodel_actuals_20!D:D,wasteprojectionmodel_actuals_20!C:C)</f>
        <v>Paper and cardboard</v>
      </c>
      <c r="B26" t="s">
        <v>46</v>
      </c>
      <c r="D26">
        <f>_xlfn.IFNA(_xlfn.XLOOKUP(_xlfn.TEXTJOIN("",TRUE,'Table1 Input'!D$1,'Table1 Input'!$B26),'Joint tables'!$E$1:$E$507,'Joint tables'!$F$1:$F$507),0)</f>
        <v>0</v>
      </c>
      <c r="E26">
        <f>_xlfn.IFNA(_xlfn.XLOOKUP(_xlfn.TEXTJOIN("",TRUE,'Table1 Input'!E$1,'Table1 Input'!$B26),'Joint tables'!$E$1:$E$507,'Joint tables'!$F$1:$F$507),0)</f>
        <v>1200</v>
      </c>
      <c r="F26">
        <f>_xlfn.IFNA(_xlfn.XLOOKUP(_xlfn.TEXTJOIN("",TRUE,'Table1 Input'!F$1,'Table1 Input'!$B26),'Joint tables'!$E$1:$E$507,'Joint tables'!$F$1:$F$507),0)</f>
        <v>1208</v>
      </c>
      <c r="G26">
        <f>_xlfn.IFNA(_xlfn.XLOOKUP(_xlfn.TEXTJOIN("",TRUE,'Table1 Input'!G$1,'Table1 Input'!$B26),'Joint tables'!$E$1:$E$507,'Joint tables'!$F$1:$F$507),0)</f>
        <v>37776</v>
      </c>
      <c r="H26">
        <f>_xlfn.IFNA(_xlfn.XLOOKUP(_xlfn.TEXTJOIN("",TRUE,'Table1 Input'!H$1,'Table1 Input'!$B26),'Joint tables'!$E$1:$E$507,'Joint tables'!$F$1:$F$507),0)</f>
        <v>0</v>
      </c>
      <c r="I26">
        <f>_xlfn.IFNA(_xlfn.XLOOKUP(_xlfn.TEXTJOIN("",TRUE,'Table1 Input'!I$1,'Table1 Input'!$B26),'Joint tables'!$E$1:$E$507,'Joint tables'!$F$1:$F$507),0)</f>
        <v>0</v>
      </c>
      <c r="J26">
        <f>_xlfn.IFNA(_xlfn.XLOOKUP(_xlfn.TEXTJOIN("",TRUE,'Table1 Input'!J$1,'Table1 Input'!$B26),'Joint tables'!$E$1:$E$507,'Joint tables'!$F$1:$F$507),0)</f>
        <v>0</v>
      </c>
      <c r="K26">
        <f>_xlfn.IFNA(_xlfn.XLOOKUP(_xlfn.TEXTJOIN("",TRUE,'Table1 Input'!K$1,'Table1 Input'!$B26),'Joint tables'!$E$1:$E$507,'Joint tables'!$F$1:$F$507),0)</f>
        <v>0</v>
      </c>
      <c r="L26">
        <f>_xlfn.IFNA(_xlfn.XLOOKUP(_xlfn.TEXTJOIN("",TRUE,'Table1 Input'!L$1,'Table1 Input'!$B26),'Joint tables'!$E$1:$E$507,'Joint tables'!$F$1:$F$507),0)</f>
        <v>0</v>
      </c>
      <c r="M26">
        <f>_xlfn.IFNA(_xlfn.XLOOKUP(_xlfn.TEXTJOIN("",TRUE,'Table1 Input'!M$1,'Table1 Input'!$B26),'Joint tables'!$E$1:$E$507,'Joint tables'!$F$1:$F$507),0)</f>
        <v>0</v>
      </c>
      <c r="N26">
        <f>_xlfn.IFNA(_xlfn.XLOOKUP(_xlfn.TEXTJOIN("",TRUE,'Table1 Input'!N$1,'Table1 Input'!$B26),'Joint tables'!$E$1:$E$507,'Joint tables'!$F$1:$F$507),0)</f>
        <v>0</v>
      </c>
      <c r="O26">
        <f>_xlfn.IFNA(_xlfn.XLOOKUP(_xlfn.TEXTJOIN("",TRUE,'Table1 Input'!O$1,'Table1 Input'!$B26),'Joint tables'!$E$1:$E$507,'Joint tables'!$F$1:$F$507),0)</f>
        <v>0</v>
      </c>
      <c r="P26">
        <f>_xlfn.IFNA(_xlfn.XLOOKUP(_xlfn.TEXTJOIN("",TRUE,'Table1 Input'!P$1,'Table1 Input'!$B26),'Joint tables'!$E$1:$E$507,'Joint tables'!$F$1:$F$507),0)</f>
        <v>2569</v>
      </c>
      <c r="Q26">
        <f>_xlfn.IFNA(_xlfn.XLOOKUP(_xlfn.TEXTJOIN("",TRUE,'Table1 Input'!Q$1,'Table1 Input'!$B26),'Joint tables'!$E$1:$E$507,'Joint tables'!$F$1:$F$507),0)</f>
        <v>0</v>
      </c>
      <c r="R26">
        <f>_xlfn.IFNA(_xlfn.XLOOKUP(_xlfn.TEXTJOIN("",TRUE,'Table1 Input'!R$1,'Table1 Input'!$B26),'Joint tables'!$E$1:$E$507,'Joint tables'!$F$1:$F$507),0)</f>
        <v>0</v>
      </c>
      <c r="S26">
        <f>_xlfn.IFNA(_xlfn.XLOOKUP(_xlfn.TEXTJOIN("",TRUE,'Table1 Input'!S$1,'Table1 Input'!$B26),'Joint tables'!$E$1:$E$507,'Joint tables'!$F$1:$F$507),0)</f>
        <v>0</v>
      </c>
    </row>
    <row r="27" spans="1:19" x14ac:dyDescent="0.25">
      <c r="A27" t="str">
        <f>_xlfn.XLOOKUP(B27,wasteprojectionmodel_actuals_20!D:D,wasteprojectionmodel_actuals_20!C:C)</f>
        <v>Tyres and rubber</v>
      </c>
      <c r="B27" t="s">
        <v>47</v>
      </c>
      <c r="D27">
        <f>_xlfn.IFNA(_xlfn.XLOOKUP(_xlfn.TEXTJOIN("",TRUE,'Table1 Input'!D$1,'Table1 Input'!$B27),'Joint tables'!$E$1:$E$507,'Joint tables'!$F$1:$F$507),0)</f>
        <v>0</v>
      </c>
      <c r="E27">
        <f>_xlfn.IFNA(_xlfn.XLOOKUP(_xlfn.TEXTJOIN("",TRUE,'Table1 Input'!E$1,'Table1 Input'!$B27),'Joint tables'!$E$1:$E$507,'Joint tables'!$F$1:$F$507),0)</f>
        <v>2768</v>
      </c>
      <c r="F27">
        <f>_xlfn.IFNA(_xlfn.XLOOKUP(_xlfn.TEXTJOIN("",TRUE,'Table1 Input'!F$1,'Table1 Input'!$B27),'Joint tables'!$E$1:$E$507,'Joint tables'!$F$1:$F$507),0)</f>
        <v>9767</v>
      </c>
      <c r="G27">
        <f>_xlfn.IFNA(_xlfn.XLOOKUP(_xlfn.TEXTJOIN("",TRUE,'Table1 Input'!G$1,'Table1 Input'!$B27),'Joint tables'!$E$1:$E$507,'Joint tables'!$F$1:$F$507),0)</f>
        <v>9724</v>
      </c>
      <c r="H27">
        <f>_xlfn.IFNA(_xlfn.XLOOKUP(_xlfn.TEXTJOIN("",TRUE,'Table1 Input'!H$1,'Table1 Input'!$B27),'Joint tables'!$E$1:$E$507,'Joint tables'!$F$1:$F$507),0)</f>
        <v>10070</v>
      </c>
      <c r="I27">
        <f>_xlfn.IFNA(_xlfn.XLOOKUP(_xlfn.TEXTJOIN("",TRUE,'Table1 Input'!I$1,'Table1 Input'!$B27),'Joint tables'!$E$1:$E$507,'Joint tables'!$F$1:$F$507),0)</f>
        <v>10320</v>
      </c>
      <c r="J27">
        <f>_xlfn.IFNA(_xlfn.XLOOKUP(_xlfn.TEXTJOIN("",TRUE,'Table1 Input'!J$1,'Table1 Input'!$B27),'Joint tables'!$E$1:$E$507,'Joint tables'!$F$1:$F$507),0)</f>
        <v>0</v>
      </c>
      <c r="K27">
        <f>_xlfn.IFNA(_xlfn.XLOOKUP(_xlfn.TEXTJOIN("",TRUE,'Table1 Input'!K$1,'Table1 Input'!$B27),'Joint tables'!$E$1:$E$507,'Joint tables'!$F$1:$F$507),0)</f>
        <v>0</v>
      </c>
      <c r="L27">
        <f>_xlfn.IFNA(_xlfn.XLOOKUP(_xlfn.TEXTJOIN("",TRUE,'Table1 Input'!L$1,'Table1 Input'!$B27),'Joint tables'!$E$1:$E$507,'Joint tables'!$F$1:$F$507),0)</f>
        <v>0</v>
      </c>
      <c r="M27">
        <f>_xlfn.IFNA(_xlfn.XLOOKUP(_xlfn.TEXTJOIN("",TRUE,'Table1 Input'!M$1,'Table1 Input'!$B27),'Joint tables'!$E$1:$E$507,'Joint tables'!$F$1:$F$507),0)</f>
        <v>1738</v>
      </c>
      <c r="N27">
        <f>_xlfn.IFNA(_xlfn.XLOOKUP(_xlfn.TEXTJOIN("",TRUE,'Table1 Input'!N$1,'Table1 Input'!$B27),'Joint tables'!$E$1:$E$507,'Joint tables'!$F$1:$F$507),0)</f>
        <v>2013</v>
      </c>
      <c r="O27">
        <f>_xlfn.IFNA(_xlfn.XLOOKUP(_xlfn.TEXTJOIN("",TRUE,'Table1 Input'!O$1,'Table1 Input'!$B27),'Joint tables'!$E$1:$E$507,'Joint tables'!$F$1:$F$507),0)</f>
        <v>12745</v>
      </c>
      <c r="P27">
        <f>_xlfn.IFNA(_xlfn.XLOOKUP(_xlfn.TEXTJOIN("",TRUE,'Table1 Input'!P$1,'Table1 Input'!$B27),'Joint tables'!$E$1:$E$507,'Joint tables'!$F$1:$F$507),0)</f>
        <v>1504</v>
      </c>
      <c r="Q27">
        <f>_xlfn.IFNA(_xlfn.XLOOKUP(_xlfn.TEXTJOIN("",TRUE,'Table1 Input'!Q$1,'Table1 Input'!$B27),'Joint tables'!$E$1:$E$507,'Joint tables'!$F$1:$F$507),0)</f>
        <v>7420</v>
      </c>
      <c r="R27">
        <f>_xlfn.IFNA(_xlfn.XLOOKUP(_xlfn.TEXTJOIN("",TRUE,'Table1 Input'!R$1,'Table1 Input'!$B27),'Joint tables'!$E$1:$E$507,'Joint tables'!$F$1:$F$507),0)</f>
        <v>7706</v>
      </c>
      <c r="S27">
        <f>_xlfn.IFNA(_xlfn.XLOOKUP(_xlfn.TEXTJOIN("",TRUE,'Table1 Input'!S$1,'Table1 Input'!$B27),'Joint tables'!$E$1:$E$507,'Joint tables'!$F$1:$F$507),0)</f>
        <v>6814</v>
      </c>
    </row>
    <row r="28" spans="1:19" x14ac:dyDescent="0.25">
      <c r="A28" t="str">
        <f>_xlfn.XLOOKUP(B28,wasteprojectionmodel_actuals_20!D:D,wasteprojectionmodel_actuals_20!C:C)</f>
        <v>Plastic</v>
      </c>
      <c r="B28" t="s">
        <v>50</v>
      </c>
      <c r="D28">
        <f>_xlfn.IFNA(_xlfn.XLOOKUP(_xlfn.TEXTJOIN("",TRUE,'Table1 Input'!D$1,'Table1 Input'!$B28),'Joint tables'!$E$1:$E$507,'Joint tables'!$F$1:$F$507),0)</f>
        <v>0</v>
      </c>
      <c r="E28">
        <f>_xlfn.IFNA(_xlfn.XLOOKUP(_xlfn.TEXTJOIN("",TRUE,'Table1 Input'!E$1,'Table1 Input'!$B28),'Joint tables'!$E$1:$E$507,'Joint tables'!$F$1:$F$507),0)</f>
        <v>0</v>
      </c>
      <c r="F28">
        <f>_xlfn.IFNA(_xlfn.XLOOKUP(_xlfn.TEXTJOIN("",TRUE,'Table1 Input'!F$1,'Table1 Input'!$B28),'Joint tables'!$E$1:$E$507,'Joint tables'!$F$1:$F$507),0)</f>
        <v>0</v>
      </c>
      <c r="G28">
        <f>_xlfn.IFNA(_xlfn.XLOOKUP(_xlfn.TEXTJOIN("",TRUE,'Table1 Input'!G$1,'Table1 Input'!$B28),'Joint tables'!$E$1:$E$507,'Joint tables'!$F$1:$F$507),0)</f>
        <v>0</v>
      </c>
      <c r="H28">
        <f>_xlfn.IFNA(_xlfn.XLOOKUP(_xlfn.TEXTJOIN("",TRUE,'Table1 Input'!H$1,'Table1 Input'!$B28),'Joint tables'!$E$1:$E$507,'Joint tables'!$F$1:$F$507),0)</f>
        <v>0</v>
      </c>
      <c r="I28">
        <f>_xlfn.IFNA(_xlfn.XLOOKUP(_xlfn.TEXTJOIN("",TRUE,'Table1 Input'!I$1,'Table1 Input'!$B28),'Joint tables'!$E$1:$E$507,'Joint tables'!$F$1:$F$507),0)</f>
        <v>0</v>
      </c>
      <c r="J28">
        <f>_xlfn.IFNA(_xlfn.XLOOKUP(_xlfn.TEXTJOIN("",TRUE,'Table1 Input'!J$1,'Table1 Input'!$B28),'Joint tables'!$E$1:$E$507,'Joint tables'!$F$1:$F$507),0)</f>
        <v>43845.7588850354</v>
      </c>
      <c r="K28">
        <f>_xlfn.IFNA(_xlfn.XLOOKUP(_xlfn.TEXTJOIN("",TRUE,'Table1 Input'!K$1,'Table1 Input'!$B28),'Joint tables'!$E$1:$E$507,'Joint tables'!$F$1:$F$507),0)</f>
        <v>43700.143389449571</v>
      </c>
      <c r="L28">
        <f>_xlfn.IFNA(_xlfn.XLOOKUP(_xlfn.TEXTJOIN("",TRUE,'Table1 Input'!L$1,'Table1 Input'!$B28),'Joint tables'!$E$1:$E$507,'Joint tables'!$F$1:$F$507),0)</f>
        <v>12906.947046000001</v>
      </c>
      <c r="M28">
        <f>_xlfn.IFNA(_xlfn.XLOOKUP(_xlfn.TEXTJOIN("",TRUE,'Table1 Input'!M$1,'Table1 Input'!$B28),'Joint tables'!$E$1:$E$507,'Joint tables'!$F$1:$F$507),0)</f>
        <v>9987.1318380000012</v>
      </c>
      <c r="N28">
        <f>_xlfn.IFNA(_xlfn.XLOOKUP(_xlfn.TEXTJOIN("",TRUE,'Table1 Input'!N$1,'Table1 Input'!$B28),'Joint tables'!$E$1:$E$507,'Joint tables'!$F$1:$F$507),0)</f>
        <v>7288.4917420000002</v>
      </c>
      <c r="O28">
        <f>_xlfn.IFNA(_xlfn.XLOOKUP(_xlfn.TEXTJOIN("",TRUE,'Table1 Input'!O$1,'Table1 Input'!$B28),'Joint tables'!$E$1:$E$507,'Joint tables'!$F$1:$F$507),0)</f>
        <v>9192.3609219999998</v>
      </c>
      <c r="P28">
        <f>_xlfn.IFNA(_xlfn.XLOOKUP(_xlfn.TEXTJOIN("",TRUE,'Table1 Input'!P$1,'Table1 Input'!$B28),'Joint tables'!$E$1:$E$507,'Joint tables'!$F$1:$F$507),0)</f>
        <v>8901.1704600000012</v>
      </c>
      <c r="Q28">
        <f>_xlfn.IFNA(_xlfn.XLOOKUP(_xlfn.TEXTJOIN("",TRUE,'Table1 Input'!Q$1,'Table1 Input'!$B28),'Joint tables'!$E$1:$E$507,'Joint tables'!$F$1:$F$507),0)</f>
        <v>14661.90141</v>
      </c>
      <c r="R28">
        <f>_xlfn.IFNA(_xlfn.XLOOKUP(_xlfn.TEXTJOIN("",TRUE,'Table1 Input'!R$1,'Table1 Input'!$B28),'Joint tables'!$E$1:$E$507,'Joint tables'!$F$1:$F$507),0)</f>
        <v>13248.726576000001</v>
      </c>
      <c r="S28">
        <f>_xlfn.IFNA(_xlfn.XLOOKUP(_xlfn.TEXTJOIN("",TRUE,'Table1 Input'!S$1,'Table1 Input'!$B28),'Joint tables'!$E$1:$E$507,'Joint tables'!$F$1:$F$507),0)</f>
        <v>13871.394490999999</v>
      </c>
    </row>
    <row r="29" spans="1:19" x14ac:dyDescent="0.25">
      <c r="A29" t="str">
        <f>_xlfn.XLOOKUP(B29,wasteprojectionmodel_actuals_20!D:D,wasteprojectionmodel_actuals_20!C:C)</f>
        <v>Plastic</v>
      </c>
      <c r="B29" t="s">
        <v>51</v>
      </c>
      <c r="D29">
        <f>_xlfn.IFNA(_xlfn.XLOOKUP(_xlfn.TEXTJOIN("",TRUE,'Table1 Input'!D$1,'Table1 Input'!$B29),'Joint tables'!$E$1:$E$507,'Joint tables'!$F$1:$F$507),0)</f>
        <v>0</v>
      </c>
      <c r="E29">
        <f>_xlfn.IFNA(_xlfn.XLOOKUP(_xlfn.TEXTJOIN("",TRUE,'Table1 Input'!E$1,'Table1 Input'!$B29),'Joint tables'!$E$1:$E$507,'Joint tables'!$F$1:$F$507),0)</f>
        <v>0</v>
      </c>
      <c r="F29">
        <f>_xlfn.IFNA(_xlfn.XLOOKUP(_xlfn.TEXTJOIN("",TRUE,'Table1 Input'!F$1,'Table1 Input'!$B29),'Joint tables'!$E$1:$E$507,'Joint tables'!$F$1:$F$507),0)</f>
        <v>0</v>
      </c>
      <c r="G29">
        <f>_xlfn.IFNA(_xlfn.XLOOKUP(_xlfn.TEXTJOIN("",TRUE,'Table1 Input'!G$1,'Table1 Input'!$B29),'Joint tables'!$E$1:$E$507,'Joint tables'!$F$1:$F$507),0)</f>
        <v>0</v>
      </c>
      <c r="H29">
        <f>_xlfn.IFNA(_xlfn.XLOOKUP(_xlfn.TEXTJOIN("",TRUE,'Table1 Input'!H$1,'Table1 Input'!$B29),'Joint tables'!$E$1:$E$507,'Joint tables'!$F$1:$F$507),0)</f>
        <v>0</v>
      </c>
      <c r="I29">
        <f>_xlfn.IFNA(_xlfn.XLOOKUP(_xlfn.TEXTJOIN("",TRUE,'Table1 Input'!I$1,'Table1 Input'!$B29),'Joint tables'!$E$1:$E$507,'Joint tables'!$F$1:$F$507),0)</f>
        <v>0</v>
      </c>
      <c r="J29">
        <f>_xlfn.IFNA(_xlfn.XLOOKUP(_xlfn.TEXTJOIN("",TRUE,'Table1 Input'!J$1,'Table1 Input'!$B29),'Joint tables'!$E$1:$E$507,'Joint tables'!$F$1:$F$507),0)</f>
        <v>36971.282100000033</v>
      </c>
      <c r="K29">
        <f>_xlfn.IFNA(_xlfn.XLOOKUP(_xlfn.TEXTJOIN("",TRUE,'Table1 Input'!K$1,'Table1 Input'!$B29),'Joint tables'!$E$1:$E$507,'Joint tables'!$F$1:$F$507),0)</f>
        <v>37413.241499999982</v>
      </c>
      <c r="L29">
        <f>_xlfn.IFNA(_xlfn.XLOOKUP(_xlfn.TEXTJOIN("",TRUE,'Table1 Input'!L$1,'Table1 Input'!$B29),'Joint tables'!$E$1:$E$507,'Joint tables'!$F$1:$F$507),0)</f>
        <v>22333.522905000002</v>
      </c>
      <c r="M29">
        <f>_xlfn.IFNA(_xlfn.XLOOKUP(_xlfn.TEXTJOIN("",TRUE,'Table1 Input'!M$1,'Table1 Input'!$B29),'Joint tables'!$E$1:$E$507,'Joint tables'!$F$1:$F$507),0)</f>
        <v>16738.718000000001</v>
      </c>
      <c r="N29">
        <f>_xlfn.IFNA(_xlfn.XLOOKUP(_xlfn.TEXTJOIN("",TRUE,'Table1 Input'!N$1,'Table1 Input'!$B29),'Joint tables'!$E$1:$E$507,'Joint tables'!$F$1:$F$507),0)</f>
        <v>20607.214033</v>
      </c>
      <c r="O29">
        <f>_xlfn.IFNA(_xlfn.XLOOKUP(_xlfn.TEXTJOIN("",TRUE,'Table1 Input'!O$1,'Table1 Input'!$B29),'Joint tables'!$E$1:$E$507,'Joint tables'!$F$1:$F$507),0)</f>
        <v>35429.057122999999</v>
      </c>
      <c r="P29">
        <f>_xlfn.IFNA(_xlfn.XLOOKUP(_xlfn.TEXTJOIN("",TRUE,'Table1 Input'!P$1,'Table1 Input'!$B29),'Joint tables'!$E$1:$E$507,'Joint tables'!$F$1:$F$507),0)</f>
        <v>18711.279133</v>
      </c>
      <c r="Q29">
        <f>_xlfn.IFNA(_xlfn.XLOOKUP(_xlfn.TEXTJOIN("",TRUE,'Table1 Input'!Q$1,'Table1 Input'!$B29),'Joint tables'!$E$1:$E$507,'Joint tables'!$F$1:$F$507),0)</f>
        <v>20267.092724000002</v>
      </c>
      <c r="R29">
        <f>_xlfn.IFNA(_xlfn.XLOOKUP(_xlfn.TEXTJOIN("",TRUE,'Table1 Input'!R$1,'Table1 Input'!$B29),'Joint tables'!$E$1:$E$507,'Joint tables'!$F$1:$F$507),0)</f>
        <v>21942.008701999999</v>
      </c>
      <c r="S29">
        <f>_xlfn.IFNA(_xlfn.XLOOKUP(_xlfn.TEXTJOIN("",TRUE,'Table1 Input'!S$1,'Table1 Input'!$B29),'Joint tables'!$E$1:$E$507,'Joint tables'!$F$1:$F$507),0)</f>
        <v>21400.473305</v>
      </c>
    </row>
    <row r="30" spans="1:19" x14ac:dyDescent="0.25">
      <c r="A30" t="str">
        <f>_xlfn.XLOOKUP(B30,wasteprojectionmodel_actuals_20!D:D,wasteprojectionmodel_actuals_20!C:C)</f>
        <v>Plastic</v>
      </c>
      <c r="B30" t="s">
        <v>52</v>
      </c>
      <c r="D30">
        <f>_xlfn.IFNA(_xlfn.XLOOKUP(_xlfn.TEXTJOIN("",TRUE,'Table1 Input'!D$1,'Table1 Input'!$B30),'Joint tables'!$E$1:$E$507,'Joint tables'!$F$1:$F$507),0)</f>
        <v>0</v>
      </c>
      <c r="E30">
        <f>_xlfn.IFNA(_xlfn.XLOOKUP(_xlfn.TEXTJOIN("",TRUE,'Table1 Input'!E$1,'Table1 Input'!$B30),'Joint tables'!$E$1:$E$507,'Joint tables'!$F$1:$F$507),0)</f>
        <v>0</v>
      </c>
      <c r="F30">
        <f>_xlfn.IFNA(_xlfn.XLOOKUP(_xlfn.TEXTJOIN("",TRUE,'Table1 Input'!F$1,'Table1 Input'!$B30),'Joint tables'!$E$1:$E$507,'Joint tables'!$F$1:$F$507),0)</f>
        <v>0</v>
      </c>
      <c r="G30">
        <f>_xlfn.IFNA(_xlfn.XLOOKUP(_xlfn.TEXTJOIN("",TRUE,'Table1 Input'!G$1,'Table1 Input'!$B30),'Joint tables'!$E$1:$E$507,'Joint tables'!$F$1:$F$507),0)</f>
        <v>0</v>
      </c>
      <c r="H30">
        <f>_xlfn.IFNA(_xlfn.XLOOKUP(_xlfn.TEXTJOIN("",TRUE,'Table1 Input'!H$1,'Table1 Input'!$B30),'Joint tables'!$E$1:$E$507,'Joint tables'!$F$1:$F$507),0)</f>
        <v>0</v>
      </c>
      <c r="I30">
        <f>_xlfn.IFNA(_xlfn.XLOOKUP(_xlfn.TEXTJOIN("",TRUE,'Table1 Input'!I$1,'Table1 Input'!$B30),'Joint tables'!$E$1:$E$507,'Joint tables'!$F$1:$F$507),0)</f>
        <v>0</v>
      </c>
      <c r="J30">
        <f>_xlfn.IFNA(_xlfn.XLOOKUP(_xlfn.TEXTJOIN("",TRUE,'Table1 Input'!J$1,'Table1 Input'!$B30),'Joint tables'!$E$1:$E$507,'Joint tables'!$F$1:$F$507),0)</f>
        <v>9347.0000000000073</v>
      </c>
      <c r="K30">
        <f>_xlfn.IFNA(_xlfn.XLOOKUP(_xlfn.TEXTJOIN("",TRUE,'Table1 Input'!K$1,'Table1 Input'!$B30),'Joint tables'!$E$1:$E$507,'Joint tables'!$F$1:$F$507),0)</f>
        <v>8920.0500000000065</v>
      </c>
      <c r="L30">
        <f>_xlfn.IFNA(_xlfn.XLOOKUP(_xlfn.TEXTJOIN("",TRUE,'Table1 Input'!L$1,'Table1 Input'!$B30),'Joint tables'!$E$1:$E$507,'Joint tables'!$F$1:$F$507),0)</f>
        <v>6948.6645500000004</v>
      </c>
      <c r="M30">
        <f>_xlfn.IFNA(_xlfn.XLOOKUP(_xlfn.TEXTJOIN("",TRUE,'Table1 Input'!M$1,'Table1 Input'!$B30),'Joint tables'!$E$1:$E$507,'Joint tables'!$F$1:$F$507),0)</f>
        <v>1479.9185000000002</v>
      </c>
      <c r="N30">
        <f>_xlfn.IFNA(_xlfn.XLOOKUP(_xlfn.TEXTJOIN("",TRUE,'Table1 Input'!N$1,'Table1 Input'!$B30),'Joint tables'!$E$1:$E$507,'Joint tables'!$F$1:$F$507),0)</f>
        <v>209.067565</v>
      </c>
      <c r="O30">
        <f>_xlfn.IFNA(_xlfn.XLOOKUP(_xlfn.TEXTJOIN("",TRUE,'Table1 Input'!O$1,'Table1 Input'!$B30),'Joint tables'!$E$1:$E$507,'Joint tables'!$F$1:$F$507),0)</f>
        <v>5454.8769940000002</v>
      </c>
      <c r="P30">
        <f>_xlfn.IFNA(_xlfn.XLOOKUP(_xlfn.TEXTJOIN("",TRUE,'Table1 Input'!P$1,'Table1 Input'!$B30),'Joint tables'!$E$1:$E$507,'Joint tables'!$F$1:$F$507),0)</f>
        <v>5777.5301070000005</v>
      </c>
      <c r="Q30">
        <f>_xlfn.IFNA(_xlfn.XLOOKUP(_xlfn.TEXTJOIN("",TRUE,'Table1 Input'!Q$1,'Table1 Input'!$B30),'Joint tables'!$E$1:$E$507,'Joint tables'!$F$1:$F$507),0)</f>
        <v>9239.7226169999994</v>
      </c>
      <c r="R30">
        <f>_xlfn.IFNA(_xlfn.XLOOKUP(_xlfn.TEXTJOIN("",TRUE,'Table1 Input'!R$1,'Table1 Input'!$B30),'Joint tables'!$E$1:$E$507,'Joint tables'!$F$1:$F$507),0)</f>
        <v>7355.4733120000001</v>
      </c>
      <c r="S30">
        <f>_xlfn.IFNA(_xlfn.XLOOKUP(_xlfn.TEXTJOIN("",TRUE,'Table1 Input'!S$1,'Table1 Input'!$B30),'Joint tables'!$E$1:$E$507,'Joint tables'!$F$1:$F$507),0)</f>
        <v>10836.808789000001</v>
      </c>
    </row>
    <row r="31" spans="1:19" x14ac:dyDescent="0.25">
      <c r="A31" t="str">
        <f>_xlfn.XLOOKUP(B31,wasteprojectionmodel_actuals_20!D:D,wasteprojectionmodel_actuals_20!C:C)</f>
        <v>Plastic</v>
      </c>
      <c r="B31" t="s">
        <v>53</v>
      </c>
      <c r="D31">
        <f>_xlfn.IFNA(_xlfn.XLOOKUP(_xlfn.TEXTJOIN("",TRUE,'Table1 Input'!D$1,'Table1 Input'!$B31),'Joint tables'!$E$1:$E$507,'Joint tables'!$F$1:$F$507),0)</f>
        <v>0</v>
      </c>
      <c r="E31">
        <f>_xlfn.IFNA(_xlfn.XLOOKUP(_xlfn.TEXTJOIN("",TRUE,'Table1 Input'!E$1,'Table1 Input'!$B31),'Joint tables'!$E$1:$E$507,'Joint tables'!$F$1:$F$507),0)</f>
        <v>0</v>
      </c>
      <c r="F31">
        <f>_xlfn.IFNA(_xlfn.XLOOKUP(_xlfn.TEXTJOIN("",TRUE,'Table1 Input'!F$1,'Table1 Input'!$B31),'Joint tables'!$E$1:$E$507,'Joint tables'!$F$1:$F$507),0)</f>
        <v>0</v>
      </c>
      <c r="G31">
        <f>_xlfn.IFNA(_xlfn.XLOOKUP(_xlfn.TEXTJOIN("",TRUE,'Table1 Input'!G$1,'Table1 Input'!$B31),'Joint tables'!$E$1:$E$507,'Joint tables'!$F$1:$F$507),0)</f>
        <v>0</v>
      </c>
      <c r="H31">
        <f>_xlfn.IFNA(_xlfn.XLOOKUP(_xlfn.TEXTJOIN("",TRUE,'Table1 Input'!H$1,'Table1 Input'!$B31),'Joint tables'!$E$1:$E$507,'Joint tables'!$F$1:$F$507),0)</f>
        <v>0</v>
      </c>
      <c r="I31">
        <f>_xlfn.IFNA(_xlfn.XLOOKUP(_xlfn.TEXTJOIN("",TRUE,'Table1 Input'!I$1,'Table1 Input'!$B31),'Joint tables'!$E$1:$E$507,'Joint tables'!$F$1:$F$507),0)</f>
        <v>0</v>
      </c>
      <c r="J31">
        <f>_xlfn.IFNA(_xlfn.XLOOKUP(_xlfn.TEXTJOIN("",TRUE,'Table1 Input'!J$1,'Table1 Input'!$B31),'Joint tables'!$E$1:$E$507,'Joint tables'!$F$1:$F$507),0)</f>
        <v>28115.527199999953</v>
      </c>
      <c r="K31">
        <f>_xlfn.IFNA(_xlfn.XLOOKUP(_xlfn.TEXTJOIN("",TRUE,'Table1 Input'!K$1,'Table1 Input'!$B31),'Joint tables'!$E$1:$E$507,'Joint tables'!$F$1:$F$507),0)</f>
        <v>28146.448800000027</v>
      </c>
      <c r="L31">
        <f>_xlfn.IFNA(_xlfn.XLOOKUP(_xlfn.TEXTJOIN("",TRUE,'Table1 Input'!L$1,'Table1 Input'!$B31),'Joint tables'!$E$1:$E$507,'Joint tables'!$F$1:$F$507),0)</f>
        <v>481.87040400000001</v>
      </c>
      <c r="M31">
        <f>_xlfn.IFNA(_xlfn.XLOOKUP(_xlfn.TEXTJOIN("",TRUE,'Table1 Input'!M$1,'Table1 Input'!$B31),'Joint tables'!$E$1:$E$507,'Joint tables'!$F$1:$F$507),0)</f>
        <v>1779.1236199999998</v>
      </c>
      <c r="N31">
        <f>_xlfn.IFNA(_xlfn.XLOOKUP(_xlfn.TEXTJOIN("",TRUE,'Table1 Input'!N$1,'Table1 Input'!$B31),'Joint tables'!$E$1:$E$507,'Joint tables'!$F$1:$F$507),0)</f>
        <v>0</v>
      </c>
      <c r="O31">
        <f>_xlfn.IFNA(_xlfn.XLOOKUP(_xlfn.TEXTJOIN("",TRUE,'Table1 Input'!O$1,'Table1 Input'!$B31),'Joint tables'!$E$1:$E$507,'Joint tables'!$F$1:$F$507),0)</f>
        <v>365.59480100000002</v>
      </c>
      <c r="P31">
        <f>_xlfn.IFNA(_xlfn.XLOOKUP(_xlfn.TEXTJOIN("",TRUE,'Table1 Input'!P$1,'Table1 Input'!$B31),'Joint tables'!$E$1:$E$507,'Joint tables'!$F$1:$F$507),0)</f>
        <v>0</v>
      </c>
      <c r="Q31">
        <f>_xlfn.IFNA(_xlfn.XLOOKUP(_xlfn.TEXTJOIN("",TRUE,'Table1 Input'!Q$1,'Table1 Input'!$B31),'Joint tables'!$E$1:$E$507,'Joint tables'!$F$1:$F$507),0)</f>
        <v>2107.7752380000002</v>
      </c>
      <c r="R31">
        <f>_xlfn.IFNA(_xlfn.XLOOKUP(_xlfn.TEXTJOIN("",TRUE,'Table1 Input'!R$1,'Table1 Input'!$B31),'Joint tables'!$E$1:$E$507,'Joint tables'!$F$1:$F$507),0)</f>
        <v>10337.559461000001</v>
      </c>
      <c r="S31">
        <f>_xlfn.IFNA(_xlfn.XLOOKUP(_xlfn.TEXTJOIN("",TRUE,'Table1 Input'!S$1,'Table1 Input'!$B31),'Joint tables'!$E$1:$E$507,'Joint tables'!$F$1:$F$507),0)</f>
        <v>11445.384110999999</v>
      </c>
    </row>
    <row r="32" spans="1:19" x14ac:dyDescent="0.25">
      <c r="A32" t="str">
        <f>_xlfn.XLOOKUP(B32,wasteprojectionmodel_actuals_20!D:D,wasteprojectionmodel_actuals_20!C:C)</f>
        <v>Plastic</v>
      </c>
      <c r="B32" t="s">
        <v>54</v>
      </c>
      <c r="D32">
        <f>_xlfn.IFNA(_xlfn.XLOOKUP(_xlfn.TEXTJOIN("",TRUE,'Table1 Input'!D$1,'Table1 Input'!$B32),'Joint tables'!$E$1:$E$507,'Joint tables'!$F$1:$F$507),0)</f>
        <v>0</v>
      </c>
      <c r="E32">
        <f>_xlfn.IFNA(_xlfn.XLOOKUP(_xlfn.TEXTJOIN("",TRUE,'Table1 Input'!E$1,'Table1 Input'!$B32),'Joint tables'!$E$1:$E$507,'Joint tables'!$F$1:$F$507),0)</f>
        <v>0</v>
      </c>
      <c r="F32">
        <f>_xlfn.IFNA(_xlfn.XLOOKUP(_xlfn.TEXTJOIN("",TRUE,'Table1 Input'!F$1,'Table1 Input'!$B32),'Joint tables'!$E$1:$E$507,'Joint tables'!$F$1:$F$507),0)</f>
        <v>0</v>
      </c>
      <c r="G32">
        <f>_xlfn.IFNA(_xlfn.XLOOKUP(_xlfn.TEXTJOIN("",TRUE,'Table1 Input'!G$1,'Table1 Input'!$B32),'Joint tables'!$E$1:$E$507,'Joint tables'!$F$1:$F$507),0)</f>
        <v>0</v>
      </c>
      <c r="H32">
        <f>_xlfn.IFNA(_xlfn.XLOOKUP(_xlfn.TEXTJOIN("",TRUE,'Table1 Input'!H$1,'Table1 Input'!$B32),'Joint tables'!$E$1:$E$507,'Joint tables'!$F$1:$F$507),0)</f>
        <v>0</v>
      </c>
      <c r="I32">
        <f>_xlfn.IFNA(_xlfn.XLOOKUP(_xlfn.TEXTJOIN("",TRUE,'Table1 Input'!I$1,'Table1 Input'!$B32),'Joint tables'!$E$1:$E$507,'Joint tables'!$F$1:$F$507),0)</f>
        <v>0</v>
      </c>
      <c r="J32">
        <f>_xlfn.IFNA(_xlfn.XLOOKUP(_xlfn.TEXTJOIN("",TRUE,'Table1 Input'!J$1,'Table1 Input'!$B32),'Joint tables'!$E$1:$E$507,'Joint tables'!$F$1:$F$507),0)</f>
        <v>20256.010879999962</v>
      </c>
      <c r="K32">
        <f>_xlfn.IFNA(_xlfn.XLOOKUP(_xlfn.TEXTJOIN("",TRUE,'Table1 Input'!K$1,'Table1 Input'!$B32),'Joint tables'!$E$1:$E$507,'Joint tables'!$F$1:$F$507),0)</f>
        <v>23796.59452000005</v>
      </c>
      <c r="L32">
        <f>_xlfn.IFNA(_xlfn.XLOOKUP(_xlfn.TEXTJOIN("",TRUE,'Table1 Input'!L$1,'Table1 Input'!$B32),'Joint tables'!$E$1:$E$507,'Joint tables'!$F$1:$F$507),0)</f>
        <v>17947.195746000001</v>
      </c>
      <c r="M32">
        <f>_xlfn.IFNA(_xlfn.XLOOKUP(_xlfn.TEXTJOIN("",TRUE,'Table1 Input'!M$1,'Table1 Input'!$B32),'Joint tables'!$E$1:$E$507,'Joint tables'!$F$1:$F$507),0)</f>
        <v>17182.05184</v>
      </c>
      <c r="N32">
        <f>_xlfn.IFNA(_xlfn.XLOOKUP(_xlfn.TEXTJOIN("",TRUE,'Table1 Input'!N$1,'Table1 Input'!$B32),'Joint tables'!$E$1:$E$507,'Joint tables'!$F$1:$F$507),0)</f>
        <v>10313.406138</v>
      </c>
      <c r="O32">
        <f>_xlfn.IFNA(_xlfn.XLOOKUP(_xlfn.TEXTJOIN("",TRUE,'Table1 Input'!O$1,'Table1 Input'!$B32),'Joint tables'!$E$1:$E$507,'Joint tables'!$F$1:$F$507),0)</f>
        <v>16905.890583</v>
      </c>
      <c r="P32">
        <f>_xlfn.IFNA(_xlfn.XLOOKUP(_xlfn.TEXTJOIN("",TRUE,'Table1 Input'!P$1,'Table1 Input'!$B32),'Joint tables'!$E$1:$E$507,'Joint tables'!$F$1:$F$507),0)</f>
        <v>13850.094842</v>
      </c>
      <c r="Q32">
        <f>_xlfn.IFNA(_xlfn.XLOOKUP(_xlfn.TEXTJOIN("",TRUE,'Table1 Input'!Q$1,'Table1 Input'!$B32),'Joint tables'!$E$1:$E$507,'Joint tables'!$F$1:$F$507),0)</f>
        <v>15563.139663</v>
      </c>
      <c r="R32">
        <f>_xlfn.IFNA(_xlfn.XLOOKUP(_xlfn.TEXTJOIN("",TRUE,'Table1 Input'!R$1,'Table1 Input'!$B32),'Joint tables'!$E$1:$E$507,'Joint tables'!$F$1:$F$507),0)</f>
        <v>24868.352486000003</v>
      </c>
      <c r="S32">
        <f>_xlfn.IFNA(_xlfn.XLOOKUP(_xlfn.TEXTJOIN("",TRUE,'Table1 Input'!S$1,'Table1 Input'!$B32),'Joint tables'!$E$1:$E$507,'Joint tables'!$F$1:$F$507),0)</f>
        <v>20095.805747999999</v>
      </c>
    </row>
    <row r="33" spans="1:19" x14ac:dyDescent="0.25">
      <c r="A33" t="str">
        <f>_xlfn.XLOOKUP(B33,wasteprojectionmodel_actuals_20!D:D,wasteprojectionmodel_actuals_20!C:C)</f>
        <v>Plastic</v>
      </c>
      <c r="B33" t="s">
        <v>55</v>
      </c>
      <c r="D33">
        <f>_xlfn.IFNA(_xlfn.XLOOKUP(_xlfn.TEXTJOIN("",TRUE,'Table1 Input'!D$1,'Table1 Input'!$B33),'Joint tables'!$E$1:$E$507,'Joint tables'!$F$1:$F$507),0)</f>
        <v>0</v>
      </c>
      <c r="E33">
        <f>_xlfn.IFNA(_xlfn.XLOOKUP(_xlfn.TEXTJOIN("",TRUE,'Table1 Input'!E$1,'Table1 Input'!$B33),'Joint tables'!$E$1:$E$507,'Joint tables'!$F$1:$F$507),0)</f>
        <v>0</v>
      </c>
      <c r="F33">
        <f>_xlfn.IFNA(_xlfn.XLOOKUP(_xlfn.TEXTJOIN("",TRUE,'Table1 Input'!F$1,'Table1 Input'!$B33),'Joint tables'!$E$1:$E$507,'Joint tables'!$F$1:$F$507),0)</f>
        <v>0</v>
      </c>
      <c r="G33">
        <f>_xlfn.IFNA(_xlfn.XLOOKUP(_xlfn.TEXTJOIN("",TRUE,'Table1 Input'!G$1,'Table1 Input'!$B33),'Joint tables'!$E$1:$E$507,'Joint tables'!$F$1:$F$507),0)</f>
        <v>0</v>
      </c>
      <c r="H33">
        <f>_xlfn.IFNA(_xlfn.XLOOKUP(_xlfn.TEXTJOIN("",TRUE,'Table1 Input'!H$1,'Table1 Input'!$B33),'Joint tables'!$E$1:$E$507,'Joint tables'!$F$1:$F$507),0)</f>
        <v>0</v>
      </c>
      <c r="I33">
        <f>_xlfn.IFNA(_xlfn.XLOOKUP(_xlfn.TEXTJOIN("",TRUE,'Table1 Input'!I$1,'Table1 Input'!$B33),'Joint tables'!$E$1:$E$507,'Joint tables'!$F$1:$F$507),0)</f>
        <v>0</v>
      </c>
      <c r="J33">
        <f>_xlfn.IFNA(_xlfn.XLOOKUP(_xlfn.TEXTJOIN("",TRUE,'Table1 Input'!J$1,'Table1 Input'!$B33),'Joint tables'!$E$1:$E$507,'Joint tables'!$F$1:$F$507),0)</f>
        <v>6023.1157200000043</v>
      </c>
      <c r="K33">
        <f>_xlfn.IFNA(_xlfn.XLOOKUP(_xlfn.TEXTJOIN("",TRUE,'Table1 Input'!K$1,'Table1 Input'!$B33),'Joint tables'!$E$1:$E$507,'Joint tables'!$F$1:$F$507),0)</f>
        <v>6143.1848799999943</v>
      </c>
      <c r="L33">
        <f>_xlfn.IFNA(_xlfn.XLOOKUP(_xlfn.TEXTJOIN("",TRUE,'Table1 Input'!L$1,'Table1 Input'!$B33),'Joint tables'!$E$1:$E$507,'Joint tables'!$F$1:$F$507),0)</f>
        <v>2026.5735199999999</v>
      </c>
      <c r="M33">
        <f>_xlfn.IFNA(_xlfn.XLOOKUP(_xlfn.TEXTJOIN("",TRUE,'Table1 Input'!M$1,'Table1 Input'!$B33),'Joint tables'!$E$1:$E$507,'Joint tables'!$F$1:$F$507),0)</f>
        <v>190.63498900000002</v>
      </c>
      <c r="N33">
        <f>_xlfn.IFNA(_xlfn.XLOOKUP(_xlfn.TEXTJOIN("",TRUE,'Table1 Input'!N$1,'Table1 Input'!$B33),'Joint tables'!$E$1:$E$507,'Joint tables'!$F$1:$F$507),0)</f>
        <v>4399.346896</v>
      </c>
      <c r="O33">
        <f>_xlfn.IFNA(_xlfn.XLOOKUP(_xlfn.TEXTJOIN("",TRUE,'Table1 Input'!O$1,'Table1 Input'!$B33),'Joint tables'!$E$1:$E$507,'Joint tables'!$F$1:$F$507),0)</f>
        <v>4107.1490629999998</v>
      </c>
      <c r="P33">
        <f>_xlfn.IFNA(_xlfn.XLOOKUP(_xlfn.TEXTJOIN("",TRUE,'Table1 Input'!P$1,'Table1 Input'!$B33),'Joint tables'!$E$1:$E$507,'Joint tables'!$F$1:$F$507),0)</f>
        <v>3661.121173</v>
      </c>
      <c r="Q33">
        <f>_xlfn.IFNA(_xlfn.XLOOKUP(_xlfn.TEXTJOIN("",TRUE,'Table1 Input'!Q$1,'Table1 Input'!$B33),'Joint tables'!$E$1:$E$507,'Joint tables'!$F$1:$F$507),0)</f>
        <v>4170.0611369999997</v>
      </c>
      <c r="R33">
        <f>_xlfn.IFNA(_xlfn.XLOOKUP(_xlfn.TEXTJOIN("",TRUE,'Table1 Input'!R$1,'Table1 Input'!$B33),'Joint tables'!$E$1:$E$507,'Joint tables'!$F$1:$F$507),0)</f>
        <v>7051.8165630000003</v>
      </c>
      <c r="S33">
        <f>_xlfn.IFNA(_xlfn.XLOOKUP(_xlfn.TEXTJOIN("",TRUE,'Table1 Input'!S$1,'Table1 Input'!$B33),'Joint tables'!$E$1:$E$507,'Joint tables'!$F$1:$F$507),0)</f>
        <v>8376.4071920000006</v>
      </c>
    </row>
    <row r="34" spans="1:19" x14ac:dyDescent="0.25">
      <c r="A34" t="str">
        <f>_xlfn.XLOOKUP(B34,wasteprojectionmodel_actuals_20!D:D,wasteprojectionmodel_actuals_20!C:C)</f>
        <v>Plastic</v>
      </c>
      <c r="B34" t="s">
        <v>56</v>
      </c>
      <c r="D34">
        <f>_xlfn.IFNA(_xlfn.XLOOKUP(_xlfn.TEXTJOIN("",TRUE,'Table1 Input'!D$1,'Table1 Input'!$B34),'Joint tables'!$E$1:$E$507,'Joint tables'!$F$1:$F$507),0)</f>
        <v>0</v>
      </c>
      <c r="E34">
        <f>_xlfn.IFNA(_xlfn.XLOOKUP(_xlfn.TEXTJOIN("",TRUE,'Table1 Input'!E$1,'Table1 Input'!$B34),'Joint tables'!$E$1:$E$507,'Joint tables'!$F$1:$F$507),0)</f>
        <v>0</v>
      </c>
      <c r="F34">
        <f>_xlfn.IFNA(_xlfn.XLOOKUP(_xlfn.TEXTJOIN("",TRUE,'Table1 Input'!F$1,'Table1 Input'!$B34),'Joint tables'!$E$1:$E$507,'Joint tables'!$F$1:$F$507),0)</f>
        <v>0</v>
      </c>
      <c r="G34">
        <f>_xlfn.IFNA(_xlfn.XLOOKUP(_xlfn.TEXTJOIN("",TRUE,'Table1 Input'!G$1,'Table1 Input'!$B34),'Joint tables'!$E$1:$E$507,'Joint tables'!$F$1:$F$507),0)</f>
        <v>0</v>
      </c>
      <c r="H34">
        <f>_xlfn.IFNA(_xlfn.XLOOKUP(_xlfn.TEXTJOIN("",TRUE,'Table1 Input'!H$1,'Table1 Input'!$B34),'Joint tables'!$E$1:$E$507,'Joint tables'!$F$1:$F$507),0)</f>
        <v>0</v>
      </c>
      <c r="I34">
        <f>_xlfn.IFNA(_xlfn.XLOOKUP(_xlfn.TEXTJOIN("",TRUE,'Table1 Input'!I$1,'Table1 Input'!$B34),'Joint tables'!$E$1:$E$507,'Joint tables'!$F$1:$F$507),0)</f>
        <v>0</v>
      </c>
      <c r="J34">
        <f>_xlfn.IFNA(_xlfn.XLOOKUP(_xlfn.TEXTJOIN("",TRUE,'Table1 Input'!J$1,'Table1 Input'!$B34),'Joint tables'!$E$1:$E$507,'Joint tables'!$F$1:$F$507),0)</f>
        <v>4896.889214964639</v>
      </c>
      <c r="K34">
        <f>_xlfn.IFNA(_xlfn.XLOOKUP(_xlfn.TEXTJOIN("",TRUE,'Table1 Input'!K$1,'Table1 Input'!$B34),'Joint tables'!$E$1:$E$507,'Joint tables'!$F$1:$F$507),0)</f>
        <v>3880.5369105504451</v>
      </c>
      <c r="L34">
        <f>_xlfn.IFNA(_xlfn.XLOOKUP(_xlfn.TEXTJOIN("",TRUE,'Table1 Input'!L$1,'Table1 Input'!$B34),'Joint tables'!$E$1:$E$507,'Joint tables'!$F$1:$F$507),0)</f>
        <v>1458.4354050000002</v>
      </c>
      <c r="M34">
        <f>_xlfn.IFNA(_xlfn.XLOOKUP(_xlfn.TEXTJOIN("",TRUE,'Table1 Input'!M$1,'Table1 Input'!$B34),'Joint tables'!$E$1:$E$507,'Joint tables'!$F$1:$F$507),0)</f>
        <v>953.36821099999997</v>
      </c>
      <c r="N34">
        <f>_xlfn.IFNA(_xlfn.XLOOKUP(_xlfn.TEXTJOIN("",TRUE,'Table1 Input'!N$1,'Table1 Input'!$B34),'Joint tables'!$E$1:$E$507,'Joint tables'!$F$1:$F$507),0)</f>
        <v>518.43121599999995</v>
      </c>
      <c r="O34">
        <f>_xlfn.IFNA(_xlfn.XLOOKUP(_xlfn.TEXTJOIN("",TRUE,'Table1 Input'!O$1,'Table1 Input'!$B34),'Joint tables'!$E$1:$E$507,'Joint tables'!$F$1:$F$507),0)</f>
        <v>1646.709112</v>
      </c>
      <c r="P34">
        <f>_xlfn.IFNA(_xlfn.XLOOKUP(_xlfn.TEXTJOIN("",TRUE,'Table1 Input'!P$1,'Table1 Input'!$B34),'Joint tables'!$E$1:$E$507,'Joint tables'!$F$1:$F$507),0)</f>
        <v>1379.385403</v>
      </c>
      <c r="Q34">
        <f>_xlfn.IFNA(_xlfn.XLOOKUP(_xlfn.TEXTJOIN("",TRUE,'Table1 Input'!Q$1,'Table1 Input'!$B34),'Joint tables'!$E$1:$E$507,'Joint tables'!$F$1:$F$507),0)</f>
        <v>2578.4962889999997</v>
      </c>
      <c r="R34">
        <f>_xlfn.IFNA(_xlfn.XLOOKUP(_xlfn.TEXTJOIN("",TRUE,'Table1 Input'!R$1,'Table1 Input'!$B34),'Joint tables'!$E$1:$E$507,'Joint tables'!$F$1:$F$507),0)</f>
        <v>2936.9050310000002</v>
      </c>
      <c r="S34">
        <f>_xlfn.IFNA(_xlfn.XLOOKUP(_xlfn.TEXTJOIN("",TRUE,'Table1 Input'!S$1,'Table1 Input'!$B34),'Joint tables'!$E$1:$E$507,'Joint tables'!$F$1:$F$507),0)</f>
        <v>1657.7370940000001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79AF-6D12-4E44-9E4F-10A7E828FCAB}">
  <sheetPr codeName="Sheet19">
    <tabColor theme="5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0"/>
  <dimension ref="A3:R13"/>
  <sheetViews>
    <sheetView topLeftCell="A5" zoomScale="109" workbookViewId="0">
      <selection activeCell="A21" sqref="A21:XFD2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10" bestFit="1" customWidth="1"/>
    <col min="4" max="7" width="11.42578125" bestFit="1" customWidth="1"/>
    <col min="8" max="8" width="12.42578125" bestFit="1" customWidth="1"/>
    <col min="9" max="9" width="11.42578125" bestFit="1" customWidth="1"/>
    <col min="10" max="18" width="12.42578125" bestFit="1" customWidth="1"/>
  </cols>
  <sheetData>
    <row r="3" spans="1:18" x14ac:dyDescent="0.25">
      <c r="A3" s="1" t="s">
        <v>73</v>
      </c>
      <c r="B3" s="1" t="s">
        <v>72</v>
      </c>
    </row>
    <row r="4" spans="1:18" x14ac:dyDescent="0.25">
      <c r="A4" s="1" t="s">
        <v>70</v>
      </c>
      <c r="B4" t="s">
        <v>10</v>
      </c>
      <c r="C4" t="s">
        <v>44</v>
      </c>
      <c r="D4" t="s">
        <v>48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71</v>
      </c>
    </row>
    <row r="5" spans="1:18" x14ac:dyDescent="0.25">
      <c r="A5" s="2" t="s">
        <v>11</v>
      </c>
      <c r="B5">
        <v>2912943</v>
      </c>
      <c r="C5">
        <v>3170101</v>
      </c>
      <c r="D5">
        <v>3041553</v>
      </c>
      <c r="E5">
        <v>3154676</v>
      </c>
      <c r="F5">
        <v>3823465</v>
      </c>
      <c r="G5">
        <v>4193827</v>
      </c>
      <c r="H5">
        <v>3502009</v>
      </c>
      <c r="I5">
        <v>3985220</v>
      </c>
      <c r="J5">
        <v>3573635</v>
      </c>
      <c r="K5">
        <v>3859648</v>
      </c>
      <c r="L5">
        <v>4146830</v>
      </c>
      <c r="M5">
        <v>4079926</v>
      </c>
      <c r="N5">
        <v>5507209</v>
      </c>
      <c r="O5">
        <v>6315368</v>
      </c>
      <c r="P5">
        <v>6538689</v>
      </c>
      <c r="Q5">
        <v>6582220</v>
      </c>
      <c r="R5">
        <v>68387319</v>
      </c>
    </row>
    <row r="6" spans="1:18" x14ac:dyDescent="0.25">
      <c r="A6" s="2" t="s">
        <v>20</v>
      </c>
      <c r="B6">
        <v>167617</v>
      </c>
      <c r="C6">
        <v>202013</v>
      </c>
      <c r="D6">
        <v>173569</v>
      </c>
      <c r="E6">
        <v>185900</v>
      </c>
      <c r="F6">
        <v>156117</v>
      </c>
      <c r="G6">
        <v>195501</v>
      </c>
      <c r="H6">
        <v>195028</v>
      </c>
      <c r="I6">
        <v>166994</v>
      </c>
      <c r="J6">
        <v>163757</v>
      </c>
      <c r="K6">
        <v>196250</v>
      </c>
      <c r="L6">
        <v>181754</v>
      </c>
      <c r="M6">
        <v>142554</v>
      </c>
      <c r="N6">
        <v>218376</v>
      </c>
      <c r="O6">
        <v>180268</v>
      </c>
      <c r="P6">
        <v>296804</v>
      </c>
      <c r="Q6">
        <v>334640</v>
      </c>
      <c r="R6">
        <v>3157142</v>
      </c>
    </row>
    <row r="7" spans="1:18" x14ac:dyDescent="0.25">
      <c r="A7" s="2" t="s">
        <v>23</v>
      </c>
      <c r="B7">
        <v>843763</v>
      </c>
      <c r="C7">
        <v>1024315</v>
      </c>
      <c r="D7">
        <v>1059995.48</v>
      </c>
      <c r="E7">
        <v>895750.08</v>
      </c>
      <c r="F7">
        <v>1052436.32</v>
      </c>
      <c r="G7">
        <v>1020532.3200000001</v>
      </c>
      <c r="H7">
        <v>1053435.2</v>
      </c>
      <c r="I7">
        <v>980111.44</v>
      </c>
      <c r="J7">
        <v>1014043.44</v>
      </c>
      <c r="K7">
        <v>928629.98</v>
      </c>
      <c r="L7">
        <v>1066443.08</v>
      </c>
      <c r="M7">
        <v>1274911.52</v>
      </c>
      <c r="N7">
        <v>966433</v>
      </c>
      <c r="O7">
        <v>985817</v>
      </c>
      <c r="P7">
        <v>952139</v>
      </c>
      <c r="Q7">
        <v>962754</v>
      </c>
      <c r="R7">
        <v>16081509.859999999</v>
      </c>
    </row>
    <row r="8" spans="1:18" x14ac:dyDescent="0.25">
      <c r="A8" s="2" t="s">
        <v>27</v>
      </c>
      <c r="B8">
        <v>414687</v>
      </c>
      <c r="C8">
        <v>567353</v>
      </c>
      <c r="D8">
        <v>469193.9</v>
      </c>
      <c r="E8">
        <v>541547.9</v>
      </c>
      <c r="F8">
        <v>666665.6</v>
      </c>
      <c r="G8">
        <v>578221.6</v>
      </c>
      <c r="H8">
        <v>828022</v>
      </c>
      <c r="I8">
        <v>701281.7</v>
      </c>
      <c r="J8">
        <v>684484.7</v>
      </c>
      <c r="K8">
        <v>767352.65</v>
      </c>
      <c r="L8">
        <v>818001.4</v>
      </c>
      <c r="M8">
        <v>877482.6</v>
      </c>
      <c r="N8">
        <v>887551</v>
      </c>
      <c r="O8">
        <v>877216</v>
      </c>
      <c r="P8">
        <v>1125234.8</v>
      </c>
      <c r="Q8">
        <v>1491555.1839999999</v>
      </c>
      <c r="R8">
        <v>12295851.034000002</v>
      </c>
    </row>
    <row r="9" spans="1:18" x14ac:dyDescent="0.25">
      <c r="A9" s="2" t="s">
        <v>32</v>
      </c>
      <c r="B9">
        <v>819355</v>
      </c>
      <c r="C9">
        <v>654642</v>
      </c>
      <c r="D9">
        <v>719682.38</v>
      </c>
      <c r="E9">
        <v>863720.98</v>
      </c>
      <c r="F9">
        <v>803893.91999999993</v>
      </c>
      <c r="G9">
        <v>836737.91999999993</v>
      </c>
      <c r="H9">
        <v>1019300.2</v>
      </c>
      <c r="I9">
        <v>783643.14</v>
      </c>
      <c r="J9">
        <v>767920.14</v>
      </c>
      <c r="K9">
        <v>877456.13</v>
      </c>
      <c r="L9">
        <v>857383.48</v>
      </c>
      <c r="M9">
        <v>784945.12</v>
      </c>
      <c r="N9">
        <v>848728</v>
      </c>
      <c r="O9">
        <v>765409</v>
      </c>
      <c r="P9">
        <v>699152</v>
      </c>
      <c r="Q9">
        <v>617546</v>
      </c>
      <c r="R9">
        <v>12719515.409999998</v>
      </c>
    </row>
    <row r="10" spans="1:18" x14ac:dyDescent="0.25">
      <c r="A10" s="2" t="s">
        <v>49</v>
      </c>
      <c r="D10">
        <v>0</v>
      </c>
      <c r="E10">
        <v>0</v>
      </c>
      <c r="F10">
        <v>0</v>
      </c>
      <c r="G10">
        <v>0</v>
      </c>
      <c r="H10">
        <v>149455.58400000003</v>
      </c>
      <c r="I10">
        <v>152000.20000000007</v>
      </c>
      <c r="J10">
        <v>64103.209576000001</v>
      </c>
      <c r="K10">
        <v>48310.946997999999</v>
      </c>
      <c r="L10">
        <v>43335.957589999998</v>
      </c>
      <c r="M10">
        <v>73101.63859800002</v>
      </c>
      <c r="N10">
        <v>52280.581118000009</v>
      </c>
      <c r="O10">
        <v>68588.189078000025</v>
      </c>
      <c r="P10">
        <v>87740.842130999998</v>
      </c>
      <c r="Q10">
        <v>87684.01072999998</v>
      </c>
      <c r="R10">
        <v>826601.15981900017</v>
      </c>
    </row>
    <row r="11" spans="1:18" x14ac:dyDescent="0.25">
      <c r="A11" s="2" t="s">
        <v>37</v>
      </c>
      <c r="B11">
        <v>5900</v>
      </c>
      <c r="C11">
        <v>2320</v>
      </c>
      <c r="D11">
        <v>507.6</v>
      </c>
      <c r="E11">
        <v>1209.5999999999999</v>
      </c>
      <c r="F11">
        <v>1178.4000000000001</v>
      </c>
      <c r="G11">
        <v>1178.4000000000001</v>
      </c>
      <c r="H11">
        <v>1184</v>
      </c>
      <c r="I11">
        <v>822.8</v>
      </c>
      <c r="J11">
        <v>1742.8</v>
      </c>
      <c r="K11">
        <v>302.60000000000002</v>
      </c>
      <c r="L11">
        <v>369.6</v>
      </c>
      <c r="M11">
        <v>682.4</v>
      </c>
      <c r="N11">
        <v>0</v>
      </c>
      <c r="O11">
        <v>500</v>
      </c>
      <c r="P11">
        <v>32000</v>
      </c>
      <c r="Q11">
        <v>33184</v>
      </c>
      <c r="R11">
        <v>83082.2</v>
      </c>
    </row>
    <row r="12" spans="1:18" x14ac:dyDescent="0.25">
      <c r="A12" s="2" t="s">
        <v>40</v>
      </c>
      <c r="B12">
        <v>26333</v>
      </c>
      <c r="C12">
        <v>26033</v>
      </c>
      <c r="D12">
        <v>24753</v>
      </c>
      <c r="E12">
        <v>31552</v>
      </c>
      <c r="F12">
        <v>35750</v>
      </c>
      <c r="G12">
        <v>37822</v>
      </c>
      <c r="H12">
        <v>35641</v>
      </c>
      <c r="I12">
        <v>41166</v>
      </c>
      <c r="J12">
        <v>27705</v>
      </c>
      <c r="K12">
        <v>28694</v>
      </c>
      <c r="L12">
        <v>42227</v>
      </c>
      <c r="M12">
        <v>39430</v>
      </c>
      <c r="N12">
        <v>42170</v>
      </c>
      <c r="O12">
        <v>30040</v>
      </c>
      <c r="P12">
        <v>32558</v>
      </c>
      <c r="Q12">
        <v>43001</v>
      </c>
      <c r="R12">
        <v>544875</v>
      </c>
    </row>
    <row r="13" spans="1:18" x14ac:dyDescent="0.25">
      <c r="A13" s="2" t="s">
        <v>71</v>
      </c>
      <c r="B13">
        <v>5190598</v>
      </c>
      <c r="C13">
        <v>5646777</v>
      </c>
      <c r="D13">
        <v>5489254.3600000003</v>
      </c>
      <c r="E13">
        <v>5674356.5600000005</v>
      </c>
      <c r="F13">
        <v>6539506.2400000002</v>
      </c>
      <c r="G13">
        <v>6863820.2400000002</v>
      </c>
      <c r="H13">
        <v>6784074.9840000002</v>
      </c>
      <c r="I13">
        <v>6811239.2799999993</v>
      </c>
      <c r="J13">
        <v>6297391.2895759996</v>
      </c>
      <c r="K13">
        <v>6706644.3069980005</v>
      </c>
      <c r="L13">
        <v>7156344.5175900003</v>
      </c>
      <c r="M13">
        <v>7273033.2785979994</v>
      </c>
      <c r="N13">
        <v>8522747.5811180007</v>
      </c>
      <c r="O13">
        <v>9223206.1890779994</v>
      </c>
      <c r="P13">
        <v>9764317.6421310008</v>
      </c>
      <c r="Q13">
        <v>10152584.194730001</v>
      </c>
      <c r="R13">
        <v>114095895.663819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/>
  <dimension ref="A2:AI7"/>
  <sheetViews>
    <sheetView workbookViewId="0"/>
  </sheetViews>
  <sheetFormatPr defaultRowHeight="15" x14ac:dyDescent="0.25"/>
  <cols>
    <col min="1" max="1" width="27" bestFit="1" customWidth="1"/>
    <col min="2" max="34" width="24.42578125" bestFit="1" customWidth="1"/>
    <col min="35" max="35" width="12" bestFit="1" customWidth="1"/>
  </cols>
  <sheetData>
    <row r="2" spans="1:35" x14ac:dyDescent="0.25">
      <c r="A2" s="1" t="s">
        <v>74</v>
      </c>
      <c r="B2" s="1" t="s">
        <v>2</v>
      </c>
    </row>
    <row r="3" spans="1:35" x14ac:dyDescent="0.25">
      <c r="A3" s="1" t="s">
        <v>3</v>
      </c>
      <c r="B3" t="s">
        <v>28</v>
      </c>
      <c r="C3" t="s">
        <v>19</v>
      </c>
      <c r="D3" t="s">
        <v>31</v>
      </c>
      <c r="E3" t="s">
        <v>35</v>
      </c>
      <c r="F3" t="s">
        <v>29</v>
      </c>
      <c r="G3" t="s">
        <v>36</v>
      </c>
      <c r="H3" t="s">
        <v>50</v>
      </c>
      <c r="I3" t="s">
        <v>30</v>
      </c>
      <c r="J3" t="s">
        <v>33</v>
      </c>
      <c r="K3" t="s">
        <v>52</v>
      </c>
      <c r="L3" t="s">
        <v>25</v>
      </c>
      <c r="M3" t="s">
        <v>38</v>
      </c>
      <c r="N3" t="s">
        <v>16</v>
      </c>
      <c r="O3" t="s">
        <v>39</v>
      </c>
      <c r="P3" t="s">
        <v>54</v>
      </c>
      <c r="Q3" t="s">
        <v>51</v>
      </c>
      <c r="R3" t="s">
        <v>53</v>
      </c>
      <c r="S3" t="s">
        <v>21</v>
      </c>
      <c r="T3" t="s">
        <v>46</v>
      </c>
      <c r="U3" t="s">
        <v>17</v>
      </c>
      <c r="V3" t="s">
        <v>56</v>
      </c>
      <c r="W3" t="s">
        <v>22</v>
      </c>
      <c r="X3" t="s">
        <v>24</v>
      </c>
      <c r="Y3" t="s">
        <v>18</v>
      </c>
      <c r="Z3" t="s">
        <v>45</v>
      </c>
      <c r="AA3" t="s">
        <v>55</v>
      </c>
      <c r="AB3" t="s">
        <v>41</v>
      </c>
      <c r="AC3" t="s">
        <v>12</v>
      </c>
      <c r="AD3" t="s">
        <v>42</v>
      </c>
      <c r="AE3" t="s">
        <v>47</v>
      </c>
      <c r="AF3" t="s">
        <v>43</v>
      </c>
      <c r="AG3" t="s">
        <v>34</v>
      </c>
      <c r="AH3" t="s">
        <v>26</v>
      </c>
      <c r="AI3" t="s">
        <v>71</v>
      </c>
    </row>
    <row r="4" spans="1:35" x14ac:dyDescent="0.25">
      <c r="A4" t="s">
        <v>15</v>
      </c>
      <c r="B4">
        <v>9106242.548494</v>
      </c>
      <c r="C4">
        <v>220766.40917999999</v>
      </c>
      <c r="D4">
        <v>402732.99627099995</v>
      </c>
      <c r="E4">
        <v>1807276.5214209997</v>
      </c>
      <c r="F4">
        <v>1442948.5535240001</v>
      </c>
      <c r="G4">
        <v>1206504.2195210001</v>
      </c>
      <c r="H4">
        <v>1028121.3149460001</v>
      </c>
      <c r="I4">
        <v>1439266.3642539999</v>
      </c>
      <c r="J4">
        <v>528968.42529399996</v>
      </c>
      <c r="K4">
        <v>1212463.002599</v>
      </c>
      <c r="L4">
        <v>503360.83227699995</v>
      </c>
      <c r="M4">
        <v>895889.0233740001</v>
      </c>
      <c r="N4">
        <v>695504.28323100007</v>
      </c>
      <c r="O4">
        <v>293360.96476199996</v>
      </c>
      <c r="P4">
        <v>526005.68560700002</v>
      </c>
      <c r="Q4">
        <v>490390.71730799996</v>
      </c>
      <c r="R4">
        <v>669870.24062299996</v>
      </c>
      <c r="S4">
        <v>555085.00142500002</v>
      </c>
      <c r="T4">
        <v>401631.366255</v>
      </c>
      <c r="U4">
        <v>5646.7678140000007</v>
      </c>
      <c r="V4">
        <v>345191.23117700004</v>
      </c>
      <c r="W4">
        <v>549664.425009</v>
      </c>
      <c r="X4">
        <v>299655.553525</v>
      </c>
      <c r="Y4">
        <v>62718.494518</v>
      </c>
      <c r="Z4">
        <v>42365.762691999997</v>
      </c>
      <c r="AA4">
        <v>136980.64729899997</v>
      </c>
      <c r="AB4">
        <v>35196.772841999998</v>
      </c>
      <c r="AC4">
        <v>10588.704167999998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24914396.829410002</v>
      </c>
    </row>
    <row r="5" spans="1:35" x14ac:dyDescent="0.25">
      <c r="A5" t="s">
        <v>13</v>
      </c>
      <c r="B5">
        <v>3670396.9960080003</v>
      </c>
      <c r="C5">
        <v>1587711.8403139999</v>
      </c>
      <c r="D5">
        <v>3567523.3760519996</v>
      </c>
      <c r="E5">
        <v>1283135.448846</v>
      </c>
      <c r="F5">
        <v>925124.24837399996</v>
      </c>
      <c r="G5">
        <v>1233648.377113</v>
      </c>
      <c r="H5">
        <v>817945.4724219999</v>
      </c>
      <c r="I5">
        <v>456671.44740999991</v>
      </c>
      <c r="J5">
        <v>1189901.7320109997</v>
      </c>
      <c r="K5">
        <v>459329.87532400002</v>
      </c>
      <c r="L5">
        <v>840521.69899200008</v>
      </c>
      <c r="M5">
        <v>574239.51631800015</v>
      </c>
      <c r="N5">
        <v>400087.84146799997</v>
      </c>
      <c r="O5">
        <v>882020.42300099984</v>
      </c>
      <c r="P5">
        <v>657094.27073600003</v>
      </c>
      <c r="Q5">
        <v>612603.51281600003</v>
      </c>
      <c r="R5">
        <v>337429.50151899992</v>
      </c>
      <c r="S5">
        <v>416589.63710699999</v>
      </c>
      <c r="T5">
        <v>429816.01278099988</v>
      </c>
      <c r="U5">
        <v>472733.800093</v>
      </c>
      <c r="V5">
        <v>431218.11516700004</v>
      </c>
      <c r="W5">
        <v>204461.11363000001</v>
      </c>
      <c r="X5">
        <v>258604.44281199999</v>
      </c>
      <c r="Y5">
        <v>329999.16404000006</v>
      </c>
      <c r="Z5">
        <v>208746.73555299998</v>
      </c>
      <c r="AA5">
        <v>171118.29967100002</v>
      </c>
      <c r="AB5">
        <v>123491.46023700001</v>
      </c>
      <c r="AC5">
        <v>46718.260840000003</v>
      </c>
      <c r="AD5">
        <v>13442.262868999998</v>
      </c>
      <c r="AE5">
        <v>0</v>
      </c>
      <c r="AF5">
        <v>0</v>
      </c>
      <c r="AG5">
        <v>0</v>
      </c>
      <c r="AH5">
        <v>0</v>
      </c>
      <c r="AI5">
        <v>22602324.883524001</v>
      </c>
    </row>
    <row r="6" spans="1:35" x14ac:dyDescent="0.25">
      <c r="A6" t="s">
        <v>14</v>
      </c>
      <c r="B6">
        <v>40446.176190999991</v>
      </c>
      <c r="C6">
        <v>9796246.6221629996</v>
      </c>
      <c r="D6">
        <v>1590011.7573820001</v>
      </c>
      <c r="E6">
        <v>22049.508696999997</v>
      </c>
      <c r="F6">
        <v>291557.43891299999</v>
      </c>
      <c r="G6">
        <v>22530.05791</v>
      </c>
      <c r="H6">
        <v>58928.987942000007</v>
      </c>
      <c r="I6">
        <v>7080.9090029999998</v>
      </c>
      <c r="J6">
        <v>58222.920179000001</v>
      </c>
      <c r="K6">
        <v>31597.096610000001</v>
      </c>
      <c r="L6">
        <v>224248.46716800003</v>
      </c>
      <c r="M6">
        <v>49911.704140000002</v>
      </c>
      <c r="N6">
        <v>382005.38353299996</v>
      </c>
      <c r="O6">
        <v>88966.103945999988</v>
      </c>
      <c r="P6">
        <v>47340.442195999996</v>
      </c>
      <c r="Q6">
        <v>44135.099757000004</v>
      </c>
      <c r="R6">
        <v>24409.915510000006</v>
      </c>
      <c r="S6">
        <v>9086.3781660000004</v>
      </c>
      <c r="T6">
        <v>7228.8128209999995</v>
      </c>
      <c r="U6">
        <v>347491.36387300002</v>
      </c>
      <c r="V6">
        <v>31067.165196999998</v>
      </c>
      <c r="W6">
        <v>44330.901640999997</v>
      </c>
      <c r="X6">
        <v>52368.371824000002</v>
      </c>
      <c r="Y6">
        <v>206547.16091100001</v>
      </c>
      <c r="Z6">
        <v>131483.74071500002</v>
      </c>
      <c r="AA6">
        <v>12328.240158000002</v>
      </c>
      <c r="AB6">
        <v>2416.492956</v>
      </c>
      <c r="AC6">
        <v>13512.313403</v>
      </c>
      <c r="AD6">
        <v>1733.127045</v>
      </c>
      <c r="AE6">
        <v>0</v>
      </c>
      <c r="AF6">
        <v>0</v>
      </c>
      <c r="AG6">
        <v>0</v>
      </c>
      <c r="AH6">
        <v>0</v>
      </c>
      <c r="AI6">
        <v>13639282.659949999</v>
      </c>
    </row>
    <row r="7" spans="1:35" x14ac:dyDescent="0.25">
      <c r="A7" t="s">
        <v>71</v>
      </c>
      <c r="B7">
        <v>12817085.720693</v>
      </c>
      <c r="C7">
        <v>11604724.871656999</v>
      </c>
      <c r="D7">
        <v>5560268.1297049997</v>
      </c>
      <c r="E7">
        <v>3112461.478964</v>
      </c>
      <c r="F7">
        <v>2659630.2408110001</v>
      </c>
      <c r="G7">
        <v>2462682.654544</v>
      </c>
      <c r="H7">
        <v>1904995.7753099999</v>
      </c>
      <c r="I7">
        <v>1903018.7206669999</v>
      </c>
      <c r="J7">
        <v>1777093.0774839995</v>
      </c>
      <c r="K7">
        <v>1703389.974533</v>
      </c>
      <c r="L7">
        <v>1568130.998437</v>
      </c>
      <c r="M7">
        <v>1520040.2438320003</v>
      </c>
      <c r="N7">
        <v>1477597.5082319998</v>
      </c>
      <c r="O7">
        <v>1264347.4917089997</v>
      </c>
      <c r="P7">
        <v>1230440.3985390002</v>
      </c>
      <c r="Q7">
        <v>1147129.3298809999</v>
      </c>
      <c r="R7">
        <v>1031709.657652</v>
      </c>
      <c r="S7">
        <v>980761.01669800002</v>
      </c>
      <c r="T7">
        <v>838676.19185699988</v>
      </c>
      <c r="U7">
        <v>825871.9317800001</v>
      </c>
      <c r="V7">
        <v>807476.5115410001</v>
      </c>
      <c r="W7">
        <v>798456.44027999998</v>
      </c>
      <c r="X7">
        <v>610628.36816099996</v>
      </c>
      <c r="Y7">
        <v>599264.8194690001</v>
      </c>
      <c r="Z7">
        <v>382596.23895999999</v>
      </c>
      <c r="AA7">
        <v>320427.18712799996</v>
      </c>
      <c r="AB7">
        <v>161104.726035</v>
      </c>
      <c r="AC7">
        <v>70819.278411000007</v>
      </c>
      <c r="AD7">
        <v>15175.389913999998</v>
      </c>
      <c r="AE7">
        <v>0</v>
      </c>
      <c r="AF7">
        <v>0</v>
      </c>
      <c r="AG7">
        <v>0</v>
      </c>
      <c r="AH7">
        <v>0</v>
      </c>
      <c r="AI7">
        <v>61156004.372884005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/>
  <dimension ref="A2:E12"/>
  <sheetViews>
    <sheetView topLeftCell="F1" workbookViewId="0"/>
  </sheetViews>
  <sheetFormatPr defaultRowHeight="15" x14ac:dyDescent="0.25"/>
  <cols>
    <col min="1" max="1" width="27.28515625" bestFit="1" customWidth="1"/>
    <col min="2" max="4" width="27" bestFit="1" customWidth="1"/>
    <col min="5" max="5" width="11.28515625" bestFit="1" customWidth="1"/>
  </cols>
  <sheetData>
    <row r="2" spans="1:5" x14ac:dyDescent="0.25">
      <c r="A2" s="1" t="s">
        <v>75</v>
      </c>
      <c r="B2" s="1" t="s">
        <v>3</v>
      </c>
    </row>
    <row r="3" spans="1:5" x14ac:dyDescent="0.25">
      <c r="A3" s="1" t="s">
        <v>1</v>
      </c>
      <c r="B3" t="s">
        <v>13</v>
      </c>
      <c r="C3" t="s">
        <v>14</v>
      </c>
      <c r="D3" t="s">
        <v>15</v>
      </c>
      <c r="E3" t="s">
        <v>71</v>
      </c>
    </row>
    <row r="4" spans="1:5" x14ac:dyDescent="0.25">
      <c r="A4" t="s">
        <v>11</v>
      </c>
      <c r="B4">
        <v>33.586247000000014</v>
      </c>
      <c r="C4">
        <v>76.686082999999954</v>
      </c>
      <c r="D4">
        <v>36.482859000000019</v>
      </c>
      <c r="E4">
        <v>146.75518899999997</v>
      </c>
    </row>
    <row r="5" spans="1:5" x14ac:dyDescent="0.25">
      <c r="A5" t="s">
        <v>20</v>
      </c>
      <c r="B5">
        <v>12.819052999999998</v>
      </c>
      <c r="C5">
        <v>5.8382240000000003</v>
      </c>
      <c r="D5">
        <v>14.242709999999999</v>
      </c>
      <c r="E5">
        <v>32.899986999999996</v>
      </c>
    </row>
    <row r="6" spans="1:5" x14ac:dyDescent="0.25">
      <c r="A6" t="s">
        <v>23</v>
      </c>
      <c r="B6">
        <v>40.886833000000003</v>
      </c>
      <c r="C6">
        <v>35.197117999999989</v>
      </c>
      <c r="D6">
        <v>34.730308999999998</v>
      </c>
      <c r="E6">
        <v>110.81425999999999</v>
      </c>
    </row>
    <row r="7" spans="1:5" x14ac:dyDescent="0.25">
      <c r="A7" t="s">
        <v>27</v>
      </c>
      <c r="B7">
        <v>28.020916999999997</v>
      </c>
      <c r="C7">
        <v>15.466920000000002</v>
      </c>
      <c r="D7">
        <v>26.538671999999988</v>
      </c>
      <c r="E7">
        <v>70.02650899999999</v>
      </c>
    </row>
    <row r="8" spans="1:5" x14ac:dyDescent="0.25">
      <c r="A8" t="s">
        <v>32</v>
      </c>
      <c r="B8">
        <v>44.74249300000001</v>
      </c>
      <c r="C8">
        <v>21.393243999999996</v>
      </c>
      <c r="D8">
        <v>33.936316000000005</v>
      </c>
      <c r="E8">
        <v>100.07205300000001</v>
      </c>
    </row>
    <row r="9" spans="1:5" x14ac:dyDescent="0.25">
      <c r="A9" t="s">
        <v>49</v>
      </c>
      <c r="B9">
        <v>12.482426999999998</v>
      </c>
      <c r="C9">
        <v>9.8662600000000005</v>
      </c>
      <c r="D9">
        <v>15.136761999999996</v>
      </c>
      <c r="E9">
        <v>37.485448999999996</v>
      </c>
    </row>
    <row r="10" spans="1:5" x14ac:dyDescent="0.25">
      <c r="A10" t="s">
        <v>37</v>
      </c>
      <c r="B10">
        <v>2.6605579999999995</v>
      </c>
      <c r="C10">
        <v>4.37E-4</v>
      </c>
      <c r="D10">
        <v>2.3319169999999994</v>
      </c>
      <c r="E10">
        <v>4.9929119999999987</v>
      </c>
    </row>
    <row r="11" spans="1:5" x14ac:dyDescent="0.25">
      <c r="A11" t="s">
        <v>40</v>
      </c>
      <c r="B11">
        <v>48.539614999999998</v>
      </c>
      <c r="C11">
        <v>11.564311999999999</v>
      </c>
      <c r="D11">
        <v>35.790553000000003</v>
      </c>
      <c r="E11">
        <v>95.894480000000001</v>
      </c>
    </row>
    <row r="12" spans="1:5" x14ac:dyDescent="0.25">
      <c r="A12" t="s">
        <v>71</v>
      </c>
      <c r="B12">
        <v>223.73814300000001</v>
      </c>
      <c r="C12">
        <v>176.01259799999997</v>
      </c>
      <c r="D12">
        <v>199.19009800000003</v>
      </c>
      <c r="E12">
        <v>598.94083899999998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/>
  <dimension ref="A2:B36"/>
  <sheetViews>
    <sheetView workbookViewId="0"/>
  </sheetViews>
  <sheetFormatPr defaultRowHeight="15" x14ac:dyDescent="0.25"/>
  <cols>
    <col min="1" max="1" width="24.42578125" bestFit="1" customWidth="1"/>
    <col min="2" max="2" width="15.140625" bestFit="1" customWidth="1"/>
  </cols>
  <sheetData>
    <row r="2" spans="1:2" x14ac:dyDescent="0.25">
      <c r="A2" s="1" t="s">
        <v>2</v>
      </c>
      <c r="B2" t="s">
        <v>73</v>
      </c>
    </row>
    <row r="3" spans="1:2" x14ac:dyDescent="0.25">
      <c r="A3" t="s">
        <v>17</v>
      </c>
      <c r="B3">
        <v>34815984</v>
      </c>
    </row>
    <row r="4" spans="1:2" x14ac:dyDescent="0.25">
      <c r="A4" t="s">
        <v>25</v>
      </c>
      <c r="B4">
        <v>12379601.860000001</v>
      </c>
    </row>
    <row r="5" spans="1:2" x14ac:dyDescent="0.25">
      <c r="A5" t="s">
        <v>19</v>
      </c>
      <c r="B5">
        <v>12312183</v>
      </c>
    </row>
    <row r="6" spans="1:2" x14ac:dyDescent="0.25">
      <c r="A6" t="s">
        <v>16</v>
      </c>
      <c r="B6">
        <v>8726048</v>
      </c>
    </row>
    <row r="7" spans="1:2" x14ac:dyDescent="0.25">
      <c r="A7" t="s">
        <v>29</v>
      </c>
      <c r="B7">
        <v>6996821.1199999982</v>
      </c>
    </row>
    <row r="8" spans="1:2" x14ac:dyDescent="0.25">
      <c r="A8" t="s">
        <v>33</v>
      </c>
      <c r="B8">
        <v>6526862.4100000001</v>
      </c>
    </row>
    <row r="9" spans="1:2" x14ac:dyDescent="0.25">
      <c r="A9" t="s">
        <v>12</v>
      </c>
      <c r="B9">
        <v>6257544</v>
      </c>
    </row>
    <row r="10" spans="1:2" x14ac:dyDescent="0.25">
      <c r="A10" t="s">
        <v>45</v>
      </c>
      <c r="B10">
        <v>5748680</v>
      </c>
    </row>
    <row r="11" spans="1:2" x14ac:dyDescent="0.25">
      <c r="A11" t="s">
        <v>35</v>
      </c>
      <c r="B11">
        <v>3709092</v>
      </c>
    </row>
    <row r="12" spans="1:2" x14ac:dyDescent="0.25">
      <c r="A12" t="s">
        <v>26</v>
      </c>
      <c r="B12">
        <v>3317072</v>
      </c>
    </row>
    <row r="13" spans="1:2" x14ac:dyDescent="0.25">
      <c r="A13" t="s">
        <v>21</v>
      </c>
      <c r="B13">
        <v>2990672</v>
      </c>
    </row>
    <row r="14" spans="1:2" x14ac:dyDescent="0.25">
      <c r="A14" t="s">
        <v>31</v>
      </c>
      <c r="B14">
        <v>2669393.0499999998</v>
      </c>
    </row>
    <row r="15" spans="1:2" x14ac:dyDescent="0.25">
      <c r="A15" t="s">
        <v>30</v>
      </c>
      <c r="B15">
        <v>1882631</v>
      </c>
    </row>
    <row r="16" spans="1:2" x14ac:dyDescent="0.25">
      <c r="A16" t="s">
        <v>34</v>
      </c>
      <c r="B16">
        <v>1249757</v>
      </c>
    </row>
    <row r="17" spans="1:2" x14ac:dyDescent="0.25">
      <c r="A17" t="s">
        <v>36</v>
      </c>
      <c r="B17">
        <v>1191051</v>
      </c>
    </row>
    <row r="18" spans="1:2" x14ac:dyDescent="0.25">
      <c r="A18" t="s">
        <v>28</v>
      </c>
      <c r="B18">
        <v>747005.86399999994</v>
      </c>
    </row>
    <row r="19" spans="1:2" x14ac:dyDescent="0.25">
      <c r="A19" t="s">
        <v>18</v>
      </c>
      <c r="B19">
        <v>526880</v>
      </c>
    </row>
    <row r="20" spans="1:2" x14ac:dyDescent="0.25">
      <c r="A20" t="s">
        <v>24</v>
      </c>
      <c r="B20">
        <v>384836</v>
      </c>
    </row>
    <row r="21" spans="1:2" x14ac:dyDescent="0.25">
      <c r="A21" t="s">
        <v>42</v>
      </c>
      <c r="B21">
        <v>277244</v>
      </c>
    </row>
    <row r="22" spans="1:2" x14ac:dyDescent="0.25">
      <c r="A22" t="s">
        <v>51</v>
      </c>
      <c r="B22">
        <v>251813.88952499998</v>
      </c>
    </row>
    <row r="23" spans="1:2" x14ac:dyDescent="0.25">
      <c r="A23" t="s">
        <v>54</v>
      </c>
      <c r="B23">
        <v>180778.54244599998</v>
      </c>
    </row>
    <row r="24" spans="1:2" x14ac:dyDescent="0.25">
      <c r="A24" t="s">
        <v>50</v>
      </c>
      <c r="B24">
        <v>177604.02675948496</v>
      </c>
    </row>
    <row r="25" spans="1:2" x14ac:dyDescent="0.25">
      <c r="A25" t="s">
        <v>22</v>
      </c>
      <c r="B25">
        <v>166470</v>
      </c>
    </row>
    <row r="26" spans="1:2" x14ac:dyDescent="0.25">
      <c r="A26" t="s">
        <v>43</v>
      </c>
      <c r="B26">
        <v>157909</v>
      </c>
    </row>
    <row r="27" spans="1:2" x14ac:dyDescent="0.25">
      <c r="A27" t="s">
        <v>53</v>
      </c>
      <c r="B27">
        <v>82779.283634999985</v>
      </c>
    </row>
    <row r="28" spans="1:2" x14ac:dyDescent="0.25">
      <c r="A28" t="s">
        <v>47</v>
      </c>
      <c r="B28">
        <v>82589</v>
      </c>
    </row>
    <row r="29" spans="1:2" x14ac:dyDescent="0.25">
      <c r="A29" t="s">
        <v>39</v>
      </c>
      <c r="B29">
        <v>76832.2</v>
      </c>
    </row>
    <row r="30" spans="1:2" x14ac:dyDescent="0.25">
      <c r="A30" t="s">
        <v>52</v>
      </c>
      <c r="B30">
        <v>65569.11243400001</v>
      </c>
    </row>
    <row r="31" spans="1:2" x14ac:dyDescent="0.25">
      <c r="A31" t="s">
        <v>55</v>
      </c>
      <c r="B31">
        <v>46149.411133000001</v>
      </c>
    </row>
    <row r="32" spans="1:2" x14ac:dyDescent="0.25">
      <c r="A32" t="s">
        <v>46</v>
      </c>
      <c r="B32">
        <v>42753</v>
      </c>
    </row>
    <row r="33" spans="1:2" x14ac:dyDescent="0.25">
      <c r="A33" t="s">
        <v>41</v>
      </c>
      <c r="B33">
        <v>27133</v>
      </c>
    </row>
    <row r="34" spans="1:2" x14ac:dyDescent="0.25">
      <c r="A34" t="s">
        <v>56</v>
      </c>
      <c r="B34">
        <v>21906.893886515089</v>
      </c>
    </row>
    <row r="35" spans="1:2" x14ac:dyDescent="0.25">
      <c r="A35" t="s">
        <v>38</v>
      </c>
      <c r="B35">
        <v>6250</v>
      </c>
    </row>
    <row r="36" spans="1:2" x14ac:dyDescent="0.25">
      <c r="A36" t="s">
        <v>71</v>
      </c>
      <c r="B36">
        <v>114095895.66381902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4"/>
  <dimension ref="A2:B36"/>
  <sheetViews>
    <sheetView workbookViewId="0"/>
  </sheetViews>
  <sheetFormatPr defaultRowHeight="15" x14ac:dyDescent="0.25"/>
  <cols>
    <col min="1" max="1" width="24.42578125" bestFit="1" customWidth="1"/>
    <col min="2" max="2" width="15" bestFit="1" customWidth="1"/>
  </cols>
  <sheetData>
    <row r="2" spans="1:2" x14ac:dyDescent="0.25">
      <c r="A2" s="1" t="s">
        <v>2</v>
      </c>
      <c r="B2" t="s">
        <v>74</v>
      </c>
    </row>
    <row r="3" spans="1:2" x14ac:dyDescent="0.25">
      <c r="A3" t="s">
        <v>28</v>
      </c>
      <c r="B3">
        <v>12817085.720693002</v>
      </c>
    </row>
    <row r="4" spans="1:2" x14ac:dyDescent="0.25">
      <c r="A4" t="s">
        <v>19</v>
      </c>
      <c r="B4">
        <v>11604724.871656997</v>
      </c>
    </row>
    <row r="5" spans="1:2" x14ac:dyDescent="0.25">
      <c r="A5" t="s">
        <v>31</v>
      </c>
      <c r="B5">
        <v>5560268.1297050007</v>
      </c>
    </row>
    <row r="6" spans="1:2" x14ac:dyDescent="0.25">
      <c r="A6" t="s">
        <v>35</v>
      </c>
      <c r="B6">
        <v>3112461.4789640005</v>
      </c>
    </row>
    <row r="7" spans="1:2" x14ac:dyDescent="0.25">
      <c r="A7" t="s">
        <v>29</v>
      </c>
      <c r="B7">
        <v>2659630.2408110001</v>
      </c>
    </row>
    <row r="8" spans="1:2" x14ac:dyDescent="0.25">
      <c r="A8" t="s">
        <v>36</v>
      </c>
      <c r="B8">
        <v>2462682.654544001</v>
      </c>
    </row>
    <row r="9" spans="1:2" x14ac:dyDescent="0.25">
      <c r="A9" t="s">
        <v>50</v>
      </c>
      <c r="B9">
        <v>1904995.7753100002</v>
      </c>
    </row>
    <row r="10" spans="1:2" x14ac:dyDescent="0.25">
      <c r="A10" t="s">
        <v>30</v>
      </c>
      <c r="B10">
        <v>1903018.7206669997</v>
      </c>
    </row>
    <row r="11" spans="1:2" x14ac:dyDescent="0.25">
      <c r="A11" t="s">
        <v>33</v>
      </c>
      <c r="B11">
        <v>1777093.0774840002</v>
      </c>
    </row>
    <row r="12" spans="1:2" x14ac:dyDescent="0.25">
      <c r="A12" t="s">
        <v>52</v>
      </c>
      <c r="B12">
        <v>1703389.974533</v>
      </c>
    </row>
    <row r="13" spans="1:2" x14ac:dyDescent="0.25">
      <c r="A13" t="s">
        <v>25</v>
      </c>
      <c r="B13">
        <v>1568130.9984369997</v>
      </c>
    </row>
    <row r="14" spans="1:2" x14ac:dyDescent="0.25">
      <c r="A14" t="s">
        <v>38</v>
      </c>
      <c r="B14">
        <v>1520040.2438319991</v>
      </c>
    </row>
    <row r="15" spans="1:2" x14ac:dyDescent="0.25">
      <c r="A15" t="s">
        <v>16</v>
      </c>
      <c r="B15">
        <v>1477597.5082320001</v>
      </c>
    </row>
    <row r="16" spans="1:2" x14ac:dyDescent="0.25">
      <c r="A16" t="s">
        <v>39</v>
      </c>
      <c r="B16">
        <v>1264347.4917090002</v>
      </c>
    </row>
    <row r="17" spans="1:2" x14ac:dyDescent="0.25">
      <c r="A17" t="s">
        <v>54</v>
      </c>
      <c r="B17">
        <v>1230440.398539</v>
      </c>
    </row>
    <row r="18" spans="1:2" x14ac:dyDescent="0.25">
      <c r="A18" t="s">
        <v>51</v>
      </c>
      <c r="B18">
        <v>1147129.3298810001</v>
      </c>
    </row>
    <row r="19" spans="1:2" x14ac:dyDescent="0.25">
      <c r="A19" t="s">
        <v>53</v>
      </c>
      <c r="B19">
        <v>1031709.6576519998</v>
      </c>
    </row>
    <row r="20" spans="1:2" x14ac:dyDescent="0.25">
      <c r="A20" t="s">
        <v>21</v>
      </c>
      <c r="B20">
        <v>980761.01669799967</v>
      </c>
    </row>
    <row r="21" spans="1:2" x14ac:dyDescent="0.25">
      <c r="A21" t="s">
        <v>46</v>
      </c>
      <c r="B21">
        <v>838676.191857</v>
      </c>
    </row>
    <row r="22" spans="1:2" x14ac:dyDescent="0.25">
      <c r="A22" t="s">
        <v>17</v>
      </c>
      <c r="B22">
        <v>825871.93177999975</v>
      </c>
    </row>
    <row r="23" spans="1:2" x14ac:dyDescent="0.25">
      <c r="A23" t="s">
        <v>56</v>
      </c>
      <c r="B23">
        <v>807476.5115410001</v>
      </c>
    </row>
    <row r="24" spans="1:2" x14ac:dyDescent="0.25">
      <c r="A24" t="s">
        <v>22</v>
      </c>
      <c r="B24">
        <v>798456.44028000021</v>
      </c>
    </row>
    <row r="25" spans="1:2" x14ac:dyDescent="0.25">
      <c r="A25" t="s">
        <v>24</v>
      </c>
      <c r="B25">
        <v>610628.36816099996</v>
      </c>
    </row>
    <row r="26" spans="1:2" x14ac:dyDescent="0.25">
      <c r="A26" t="s">
        <v>18</v>
      </c>
      <c r="B26">
        <v>599264.81946899998</v>
      </c>
    </row>
    <row r="27" spans="1:2" x14ac:dyDescent="0.25">
      <c r="A27" t="s">
        <v>45</v>
      </c>
      <c r="B27">
        <v>382596.23896000005</v>
      </c>
    </row>
    <row r="28" spans="1:2" x14ac:dyDescent="0.25">
      <c r="A28" t="s">
        <v>55</v>
      </c>
      <c r="B28">
        <v>320427.18712799996</v>
      </c>
    </row>
    <row r="29" spans="1:2" x14ac:dyDescent="0.25">
      <c r="A29" t="s">
        <v>41</v>
      </c>
      <c r="B29">
        <v>161104.72603500009</v>
      </c>
    </row>
    <row r="30" spans="1:2" x14ac:dyDescent="0.25">
      <c r="A30" t="s">
        <v>12</v>
      </c>
      <c r="B30">
        <v>70819.278411000007</v>
      </c>
    </row>
    <row r="31" spans="1:2" x14ac:dyDescent="0.25">
      <c r="A31" t="s">
        <v>42</v>
      </c>
      <c r="B31">
        <v>15175.389913999998</v>
      </c>
    </row>
    <row r="32" spans="1:2" x14ac:dyDescent="0.25">
      <c r="A32" t="s">
        <v>47</v>
      </c>
      <c r="B32">
        <v>0</v>
      </c>
    </row>
    <row r="33" spans="1:2" x14ac:dyDescent="0.25">
      <c r="A33" t="s">
        <v>43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26</v>
      </c>
      <c r="B35">
        <v>0</v>
      </c>
    </row>
    <row r="36" spans="1:2" x14ac:dyDescent="0.25">
      <c r="A36" t="s">
        <v>71</v>
      </c>
      <c r="B36">
        <v>61156004.37288399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697558-88F0-4C4E-85CB-377805060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NOTES</vt:lpstr>
      <vt:lpstr>OUTPUT =&gt;</vt:lpstr>
      <vt:lpstr>MODELS</vt:lpstr>
      <vt:lpstr>Predictions</vt:lpstr>
      <vt:lpstr>VALUE PROJECTION</vt:lpstr>
      <vt:lpstr>ANALYSIS</vt:lpstr>
      <vt:lpstr>Projection (PYTHON)=&gt; </vt:lpstr>
      <vt:lpstr>AVERAGE_TWO_ITERATIONS</vt:lpstr>
      <vt:lpstr>COMB_PREDIC_ITERATION1</vt:lpstr>
      <vt:lpstr>SARIMA_predict_ITERATION1</vt:lpstr>
      <vt:lpstr>output_predictions2</vt:lpstr>
      <vt:lpstr>output_predictions1</vt:lpstr>
      <vt:lpstr>COMB_PREDIC_ITERATION2</vt:lpstr>
      <vt:lpstr>SARIMA_predic_ITERATION2</vt:lpstr>
      <vt:lpstr>FINDING RANDOM FACTOR</vt:lpstr>
      <vt:lpstr>DATA =&gt; </vt:lpstr>
      <vt:lpstr>DATA_YEARWISE</vt:lpstr>
      <vt:lpstr>wasteprojectionmodel_actuals_20</vt:lpstr>
      <vt:lpstr>Joint tables</vt:lpstr>
      <vt:lpstr>Table1 Input</vt:lpstr>
      <vt:lpstr>DATA ANALYSIS =&gt; </vt:lpstr>
      <vt:lpstr>Sheet1</vt:lpstr>
      <vt:lpstr>Suggestion1</vt:lpstr>
      <vt:lpstr>Suggestion2</vt:lpstr>
      <vt:lpstr>Suggestion3</vt:lpstr>
      <vt:lpstr>Suggestion4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61480</dc:creator>
  <cp:lastModifiedBy>61480</cp:lastModifiedBy>
  <dcterms:created xsi:type="dcterms:W3CDTF">2023-08-19T00:23:37Z</dcterms:created>
  <dcterms:modified xsi:type="dcterms:W3CDTF">2023-08-20T05:31:17Z</dcterms:modified>
</cp:coreProperties>
</file>