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amodphilip/Desktop/excel-challenge/excel-challenge/"/>
    </mc:Choice>
  </mc:AlternateContent>
  <xr:revisionPtr revIDLastSave="0" documentId="13_ncr:1_{04AD3F6C-60F9-7F41-AF67-2EFE33E258FD}" xr6:coauthVersionLast="45" xr6:coauthVersionMax="45" xr10:uidLastSave="{00000000-0000-0000-0000-000000000000}"/>
  <bookViews>
    <workbookView xWindow="-31440" yWindow="1860" windowWidth="25600" windowHeight="15500" activeTab="5" xr2:uid="{00000000-000D-0000-FFFF-FFFF00000000}"/>
  </bookViews>
  <sheets>
    <sheet name="Campaign Rating vs. Category" sheetId="4" r:id="rId1"/>
    <sheet name="Campaign Rating vs Sub-Category" sheetId="5" r:id="rId2"/>
    <sheet name="Campaign Ratings vs Months" sheetId="7" r:id="rId3"/>
    <sheet name="Main" sheetId="1" r:id="rId4"/>
    <sheet name="Goal Ranges vs Percentages" sheetId="8" r:id="rId5"/>
    <sheet name="Backer Count MCT" sheetId="9" r:id="rId6"/>
  </sheets>
  <definedNames>
    <definedName name="_xlnm._FilterDatabase" localSheetId="3" hidden="1">Main!$A$1:$R$4115</definedName>
    <definedName name="_xlchart.v1.0" hidden="1">'Goal Ranges vs Percentages'!$A$2:$A$13</definedName>
    <definedName name="_xlchart.v1.1" hidden="1">'Goal Ranges vs Percentages'!$F$1</definedName>
    <definedName name="_xlchart.v1.10" hidden="1">'Goal Ranges vs Percentages'!$G$1</definedName>
    <definedName name="_xlchart.v1.11" hidden="1">'Goal Ranges vs Percentages'!$G$2:$G$13</definedName>
    <definedName name="_xlchart.v1.12" hidden="1">'Goal Ranges vs Percentages'!$H$1</definedName>
    <definedName name="_xlchart.v1.13" hidden="1">'Goal Ranges vs Percentages'!$H$2:$H$13</definedName>
    <definedName name="_xlchart.v1.14" hidden="1">'Goal Ranges vs Percentages'!$A$2:$A$13</definedName>
    <definedName name="_xlchart.v1.15" hidden="1">'Goal Ranges vs Percentages'!$F$1</definedName>
    <definedName name="_xlchart.v1.16" hidden="1">'Goal Ranges vs Percentages'!$F$2:$F$13</definedName>
    <definedName name="_xlchart.v1.17" hidden="1">'Goal Ranges vs Percentages'!$G$1</definedName>
    <definedName name="_xlchart.v1.18" hidden="1">'Goal Ranges vs Percentages'!$G$2:$G$13</definedName>
    <definedName name="_xlchart.v1.19" hidden="1">'Goal Ranges vs Percentages'!$H$1</definedName>
    <definedName name="_xlchart.v1.2" hidden="1">'Goal Ranges vs Percentages'!$F$2:$F$13</definedName>
    <definedName name="_xlchart.v1.20" hidden="1">'Goal Ranges vs Percentages'!$H$2:$H$13</definedName>
    <definedName name="_xlchart.v1.21" hidden="1">'Goal Ranges vs Percentages'!$A$2:$A$13</definedName>
    <definedName name="_xlchart.v1.22" hidden="1">'Goal Ranges vs Percentages'!$F$1</definedName>
    <definedName name="_xlchart.v1.23" hidden="1">'Goal Ranges vs Percentages'!$F$2:$F$13</definedName>
    <definedName name="_xlchart.v1.24" hidden="1">'Goal Ranges vs Percentages'!$G$1</definedName>
    <definedName name="_xlchart.v1.25" hidden="1">'Goal Ranges vs Percentages'!$G$2:$G$13</definedName>
    <definedName name="_xlchart.v1.26" hidden="1">'Goal Ranges vs Percentages'!$H$1</definedName>
    <definedName name="_xlchart.v1.27" hidden="1">'Goal Ranges vs Percentages'!$H$2:$H$13</definedName>
    <definedName name="_xlchart.v1.3" hidden="1">'Goal Ranges vs Percentages'!$G$1</definedName>
    <definedName name="_xlchart.v1.4" hidden="1">'Goal Ranges vs Percentages'!$G$2:$G$13</definedName>
    <definedName name="_xlchart.v1.5" hidden="1">'Goal Ranges vs Percentages'!$H$1</definedName>
    <definedName name="_xlchart.v1.6" hidden="1">'Goal Ranges vs Percentages'!$H$2:$H$13</definedName>
    <definedName name="_xlchart.v1.7" hidden="1">'Goal Ranges vs Percentages'!$A$2:$A$13</definedName>
    <definedName name="_xlchart.v1.8" hidden="1">'Goal Ranges vs Percentages'!$F$1</definedName>
    <definedName name="_xlchart.v1.9" hidden="1">'Goal Ranges vs Percentages'!$F$2:$F$13</definedName>
  </definedNames>
  <calcPr calcId="191029"/>
  <pivotCaches>
    <pivotCache cacheId="43" r:id="rId7"/>
    <pivotCache cacheId="4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23" i="1" l="1"/>
  <c r="I7" i="9"/>
  <c r="I6" i="9"/>
  <c r="I5" i="9"/>
  <c r="I4" i="9"/>
  <c r="I3" i="9"/>
  <c r="I2" i="9"/>
  <c r="H7" i="9"/>
  <c r="H6" i="9"/>
  <c r="H5" i="9"/>
  <c r="H4" i="9"/>
  <c r="H3" i="9"/>
  <c r="H2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B5" i="8"/>
  <c r="C4" i="8"/>
  <c r="C3" i="8"/>
  <c r="C2" i="8"/>
  <c r="B13" i="8"/>
  <c r="B12" i="8"/>
  <c r="B11" i="8"/>
  <c r="B10" i="8"/>
  <c r="B9" i="8"/>
  <c r="B8" i="8"/>
  <c r="B7" i="8"/>
  <c r="B6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8" l="1"/>
  <c r="F13" i="8" s="1"/>
  <c r="E9" i="8"/>
  <c r="F9" i="8" s="1"/>
  <c r="E5" i="8"/>
  <c r="G5" i="8" s="1"/>
  <c r="E12" i="8"/>
  <c r="F12" i="8" s="1"/>
  <c r="E8" i="8"/>
  <c r="G8" i="8" s="1"/>
  <c r="E4" i="8"/>
  <c r="F4" i="8" s="1"/>
  <c r="E11" i="8"/>
  <c r="F11" i="8" s="1"/>
  <c r="E7" i="8"/>
  <c r="F7" i="8" s="1"/>
  <c r="E3" i="8"/>
  <c r="G3" i="8" s="1"/>
  <c r="E2" i="8"/>
  <c r="G2" i="8" s="1"/>
  <c r="E10" i="8"/>
  <c r="G10" i="8" s="1"/>
  <c r="E6" i="8"/>
  <c r="G6" i="8" s="1"/>
  <c r="H13" i="8" l="1"/>
  <c r="H8" i="8"/>
  <c r="H12" i="8"/>
  <c r="H3" i="8"/>
  <c r="G11" i="8"/>
  <c r="H7" i="8"/>
  <c r="H9" i="8"/>
  <c r="H4" i="8"/>
  <c r="H10" i="8"/>
  <c r="F5" i="8"/>
  <c r="H5" i="8"/>
  <c r="H11" i="8"/>
  <c r="H6" i="8"/>
  <c r="F8" i="8"/>
  <c r="G13" i="8"/>
  <c r="F10" i="8"/>
  <c r="F2" i="8"/>
  <c r="H2" i="8"/>
  <c r="G9" i="8"/>
  <c r="F6" i="8"/>
  <c r="G7" i="8"/>
  <c r="F3" i="8"/>
  <c r="G12" i="8"/>
  <c r="G4" i="8"/>
</calcChain>
</file>

<file path=xl/sharedStrings.xml><?xml version="1.0" encoding="utf-8"?>
<sst xmlns="http://schemas.openxmlformats.org/spreadsheetml/2006/main" count="36775" uniqueCount="8410">
  <si>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</si>
  <si>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</si>
  <si>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</si>
  <si>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</si>
  <si>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</si>
  <si>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</si>
  <si>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</si>
  <si>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</si>
  <si>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</si>
  <si>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</si>
  <si>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</si>
  <si>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</si>
  <si>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</si>
  <si>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</si>
  <si>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</si>
  <si>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</si>
  <si>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</si>
  <si>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</si>
  <si>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</si>
  <si>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</si>
  <si>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</si>
  <si>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</si>
  <si>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</si>
  <si>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</si>
  <si>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</si>
  <si>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</si>
  <si>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</si>
  <si>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</si>
  <si>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</si>
  <si>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</si>
  <si>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</si>
  <si>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</si>
  <si>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</si>
  <si>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</si>
  <si>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</si>
  <si>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</si>
  <si>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</si>
  <si>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</si>
  <si>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</si>
  <si>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</si>
  <si>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</si>
  <si>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</si>
  <si>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</si>
  <si>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</si>
  <si>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</si>
  <si>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</si>
  <si>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</si>
  <si>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</si>
  <si>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</si>
  <si>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</si>
  <si>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</si>
  <si>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</si>
  <si>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</si>
  <si>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</si>
  <si>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</si>
  <si>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</si>
  <si>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</si>
  <si>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</si>
  <si>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</si>
  <si>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</si>
  <si>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</si>
  <si>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</si>
  <si>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</si>
  <si>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</si>
  <si>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</si>
  <si>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</si>
  <si>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</si>
  <si>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</si>
  <si>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</si>
  <si>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</si>
  <si>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</si>
  <si>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</si>
  <si>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</si>
  <si>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</si>
  <si>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</si>
  <si>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</si>
  <si>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</si>
  <si>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</si>
  <si>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</si>
  <si>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</si>
  <si>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</si>
  <si>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</si>
  <si>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</si>
  <si>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</si>
  <si>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</si>
  <si>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</si>
  <si>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</si>
  <si>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</si>
  <si>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</si>
  <si>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</si>
  <si>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</si>
  <si>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</si>
  <si>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</si>
  <si>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</si>
  <si>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</si>
  <si>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</si>
  <si>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</si>
  <si>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</si>
  <si>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</si>
  <si>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</si>
  <si>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</si>
  <si>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</si>
  <si>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</si>
  <si>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</si>
  <si>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</si>
  <si>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</si>
  <si>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</si>
  <si>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</si>
  <si>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</si>
  <si>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</si>
  <si>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</si>
  <si>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</si>
  <si>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</si>
  <si>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</si>
  <si>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</si>
  <si>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</si>
  <si>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</si>
  <si>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</si>
  <si>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</si>
  <si>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</si>
  <si>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</si>
  <si>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</si>
  <si>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</si>
  <si>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</si>
  <si>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</si>
  <si>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</si>
  <si>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</si>
  <si>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</si>
  <si>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</si>
  <si>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</si>
  <si>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</si>
  <si>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</si>
  <si>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</si>
  <si>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</si>
  <si>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</si>
  <si>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</si>
  <si>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</si>
  <si>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</si>
  <si>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</si>
  <si>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</si>
  <si>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</si>
  <si>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</si>
  <si>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</si>
  <si>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</si>
  <si>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</si>
  <si>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</si>
  <si>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</si>
  <si>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</si>
  <si>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</si>
  <si>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</si>
  <si>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</si>
  <si>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</si>
  <si>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</si>
  <si>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</si>
  <si>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</si>
  <si>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</si>
  <si>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</si>
  <si>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</si>
  <si>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</si>
  <si>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</si>
  <si>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</si>
  <si>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</si>
  <si>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</si>
  <si>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</si>
  <si>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</si>
  <si>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</si>
  <si>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</si>
  <si>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</si>
  <si>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</si>
  <si>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</si>
  <si>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</si>
  <si>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</si>
  <si>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</si>
  <si>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</si>
  <si>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</si>
  <si>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</si>
  <si>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</si>
  <si>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</si>
  <si>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</si>
  <si>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</si>
  <si>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</si>
  <si>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</si>
  <si>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</si>
  <si>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</si>
  <si>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</si>
  <si>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</si>
  <si>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</si>
  <si>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</si>
  <si>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</si>
  <si>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</si>
  <si>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</si>
  <si>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</si>
  <si>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</si>
  <si>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</si>
  <si>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</si>
  <si>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</si>
  <si>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</si>
  <si>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</si>
  <si>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</si>
  <si>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</si>
  <si>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</si>
  <si>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</si>
  <si>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</si>
  <si>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</si>
  <si>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</si>
  <si>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</si>
  <si>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</si>
  <si>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</si>
  <si>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</si>
  <si>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</si>
  <si>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</si>
  <si>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</si>
  <si>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</si>
  <si>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</si>
  <si>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</si>
  <si>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</si>
  <si>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</si>
  <si>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</si>
  <si>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</si>
  <si>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</si>
  <si>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</si>
  <si>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</si>
  <si>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</si>
  <si>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</si>
  <si>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</si>
  <si>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</si>
  <si>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</si>
  <si>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</si>
  <si>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</si>
  <si>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</si>
  <si>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</si>
  <si>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</si>
  <si>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</si>
  <si>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</si>
  <si>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</si>
  <si>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</si>
  <si>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</si>
  <si>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</si>
  <si>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</si>
  <si>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</si>
  <si>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</si>
  <si>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</si>
  <si>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</si>
  <si>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</si>
  <si>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</si>
  <si>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</si>
  <si>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</si>
  <si>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</si>
  <si>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</si>
  <si>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</si>
  <si>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</si>
  <si>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</si>
  <si>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</si>
  <si>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</si>
  <si>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</si>
  <si>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</si>
  <si>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</si>
  <si>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</si>
  <si>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</si>
  <si>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</si>
  <si>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</si>
  <si>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</si>
  <si>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</si>
  <si>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</si>
  <si>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</si>
  <si>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</si>
  <si>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</si>
  <si>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</si>
  <si>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</si>
  <si>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</si>
  <si>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</si>
  <si>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</si>
  <si>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</si>
  <si>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</si>
  <si>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</si>
  <si>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</si>
  <si>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</si>
  <si>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</si>
  <si>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</si>
  <si>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</si>
  <si>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</si>
  <si>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</si>
  <si>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</si>
  <si>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</si>
  <si>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</si>
  <si>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</si>
  <si>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</si>
  <si>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</si>
  <si>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</si>
  <si>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</si>
  <si>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</si>
  <si>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</si>
  <si>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</si>
  <si>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</si>
  <si>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</si>
  <si>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</si>
  <si>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</si>
  <si>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</si>
  <si>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</si>
  <si>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</si>
  <si>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</si>
  <si>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</si>
  <si>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</si>
  <si>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</si>
  <si>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</si>
  <si>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</si>
  <si>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</si>
  <si>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</si>
  <si>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</si>
  <si>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</si>
  <si>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</si>
  <si>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</si>
  <si>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</si>
  <si>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</si>
  <si>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</si>
  <si>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</si>
  <si>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</si>
  <si>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</si>
  <si>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</si>
  <si>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</si>
  <si>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</si>
  <si>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</si>
  <si>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</si>
  <si>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</si>
  <si>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</si>
  <si>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</si>
  <si>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</si>
  <si>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</si>
  <si>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</si>
  <si>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</si>
  <si>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</si>
  <si>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</si>
  <si>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</si>
  <si>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</si>
  <si>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</si>
  <si>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</si>
  <si>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</si>
  <si>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</si>
  <si>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</si>
  <si>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</si>
  <si>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</si>
  <si>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</si>
  <si>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</si>
  <si>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</si>
  <si>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</si>
  <si>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</si>
  <si>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</si>
  <si>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</si>
  <si>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</si>
  <si>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</si>
  <si>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</si>
  <si>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</si>
  <si>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</si>
  <si>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</si>
  <si>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</si>
  <si>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</si>
  <si>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</si>
  <si>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</si>
  <si>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</si>
  <si>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</si>
  <si>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</si>
  <si>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</si>
  <si>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</si>
  <si>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</si>
  <si>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</si>
  <si>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</si>
  <si>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</si>
  <si>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</si>
  <si>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</si>
  <si>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</si>
  <si>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</si>
  <si>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</si>
  <si>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</si>
  <si>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</si>
  <si>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</si>
  <si>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</si>
  <si>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</si>
  <si>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</si>
  <si>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</si>
  <si>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</si>
  <si>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</si>
  <si>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</si>
  <si>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</si>
  <si>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</si>
  <si>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</si>
  <si>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</si>
  <si>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</si>
  <si>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</si>
  <si>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</si>
  <si>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</si>
  <si>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</si>
  <si>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</si>
  <si>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</si>
  <si>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</si>
  <si>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</si>
  <si>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</si>
  <si>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</si>
  <si>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</si>
  <si>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</si>
  <si>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</si>
  <si>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</si>
  <si>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</si>
  <si>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</si>
  <si>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</si>
  <si>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</si>
  <si>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</si>
  <si>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</si>
  <si>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</si>
  <si>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</si>
  <si>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</si>
  <si>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</si>
  <si>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</si>
  <si>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</si>
  <si>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</si>
  <si>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</si>
  <si>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</si>
  <si>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</si>
  <si>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</si>
  <si>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</si>
  <si>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</si>
  <si>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</si>
  <si>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</si>
  <si>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</si>
  <si>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</si>
  <si>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</si>
  <si>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</si>
  <si>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</si>
  <si>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</si>
  <si>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</si>
  <si>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</si>
  <si>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</si>
  <si>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</si>
  <si>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</si>
  <si>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</si>
  <si>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</si>
  <si>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</si>
  <si>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</si>
  <si>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</si>
  <si>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</si>
  <si>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</si>
  <si>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</si>
  <si>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</si>
  <si>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</si>
  <si>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</si>
  <si>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</si>
  <si>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</si>
  <si>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</si>
  <si>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</si>
  <si>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</si>
  <si>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</si>
  <si>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</si>
  <si>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</si>
  <si>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</si>
  <si>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</si>
  <si>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</si>
  <si>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</si>
  <si>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</si>
  <si>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</si>
  <si>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</si>
  <si>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</si>
  <si>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</si>
  <si>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</si>
  <si>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</si>
  <si>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</si>
  <si>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</si>
  <si>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</si>
  <si>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</si>
  <si>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</si>
  <si>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</si>
  <si>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</si>
  <si>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</si>
  <si>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</si>
  <si>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</si>
  <si>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</si>
  <si>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</si>
  <si>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</si>
  <si>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</si>
  <si>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</si>
  <si>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</si>
  <si>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</si>
  <si>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</si>
  <si>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</si>
  <si>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</si>
  <si>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</si>
  <si>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</si>
  <si>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</si>
  <si>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</si>
  <si>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</si>
  <si>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</si>
  <si>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</si>
  <si>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</si>
  <si>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</si>
  <si>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</si>
  <si>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</si>
  <si>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</si>
  <si>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</si>
  <si>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</si>
  <si>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</si>
  <si>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</si>
  <si>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</si>
  <si>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</si>
  <si>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</si>
  <si>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</si>
  <si>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</si>
  <si>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</si>
  <si>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</si>
  <si>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</si>
  <si>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</si>
  <si>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</si>
  <si>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</si>
  <si>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</si>
  <si>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</si>
  <si>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</si>
  <si>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</si>
  <si>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</si>
  <si>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</si>
  <si>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</si>
  <si>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</si>
  <si>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</si>
  <si>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</si>
  <si>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</si>
  <si>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</si>
  <si>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</si>
  <si>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</si>
  <si>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</si>
  <si>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</si>
  <si>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</si>
  <si>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</si>
  <si>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</si>
  <si>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</si>
  <si>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</si>
  <si>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</si>
  <si>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</si>
  <si>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</si>
  <si>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</si>
  <si>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</si>
  <si>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</si>
  <si>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</si>
  <si>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</si>
  <si>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</si>
  <si>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</si>
  <si>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</si>
  <si>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</si>
  <si>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</si>
  <si>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</si>
  <si>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</si>
  <si>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</si>
  <si>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</si>
  <si>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</si>
  <si>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</si>
  <si>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</si>
  <si>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</si>
  <si>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</si>
  <si>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</si>
  <si>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</si>
  <si>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</si>
  <si>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</si>
  <si>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</si>
  <si>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</si>
  <si>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</si>
  <si>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</si>
  <si>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</si>
  <si>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</si>
  <si>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</si>
  <si>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</si>
  <si>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</si>
  <si>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</si>
  <si>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</si>
  <si>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</si>
  <si>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</si>
  <si>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</si>
  <si>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</si>
  <si>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</si>
  <si>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</si>
  <si>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</si>
  <si>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</si>
  <si>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</si>
  <si>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</si>
  <si>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</si>
  <si>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</si>
  <si>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</si>
  <si>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</si>
  <si>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</si>
  <si>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</si>
  <si>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</si>
  <si>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</si>
  <si>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</si>
  <si>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</si>
  <si>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</si>
  <si>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</si>
  <si>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</si>
  <si>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</si>
  <si>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</si>
  <si>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</si>
  <si>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</si>
  <si>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</si>
  <si>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</si>
  <si>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</si>
  <si>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</si>
  <si>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</si>
  <si>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</si>
  <si>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</si>
  <si>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</si>
  <si>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</si>
  <si>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</si>
  <si>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</si>
  <si>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</si>
  <si>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</si>
  <si>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</si>
  <si>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</si>
  <si>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</si>
  <si>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</si>
  <si>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</si>
  <si>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</si>
  <si>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</si>
  <si>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</si>
  <si>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</si>
  <si>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</si>
  <si>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</si>
  <si>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</si>
  <si>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</si>
  <si>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</si>
  <si>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</si>
  <si>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</si>
  <si>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</si>
  <si>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</si>
  <si>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</si>
  <si>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</si>
  <si>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</si>
  <si>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</si>
  <si>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</si>
  <si>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</si>
  <si>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</si>
  <si>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</si>
  <si>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</si>
  <si>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</si>
  <si>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</si>
  <si>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</si>
  <si>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</si>
  <si>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</si>
  <si>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</si>
  <si>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</si>
  <si>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</si>
  <si>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</si>
  <si>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</si>
  <si>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</si>
  <si>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</si>
  <si>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</si>
  <si>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</si>
  <si>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</si>
  <si>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</si>
  <si>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</si>
  <si>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</si>
  <si>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</si>
  <si>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</si>
  <si>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</si>
  <si>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</si>
  <si>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</si>
  <si>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</si>
  <si>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</si>
  <si>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</si>
  <si>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</si>
  <si>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</si>
  <si>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</si>
  <si>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</si>
  <si>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</si>
  <si>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</si>
  <si>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</si>
  <si>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</si>
  <si>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</si>
  <si>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</si>
  <si>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</si>
  <si>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</si>
  <si>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</si>
  <si>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</si>
  <si>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</si>
  <si>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</si>
  <si>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</si>
  <si>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</si>
  <si>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</si>
  <si>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</si>
  <si>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</si>
  <si>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</si>
  <si>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</si>
  <si>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</si>
  <si>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</si>
  <si>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</si>
  <si>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</si>
  <si>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</si>
  <si>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</si>
  <si>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</si>
  <si>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</si>
  <si>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</si>
  <si>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</si>
  <si>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</si>
  <si>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</si>
  <si>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</si>
  <si>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</si>
  <si>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</si>
  <si>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</si>
  <si>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</si>
  <si>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</si>
  <si>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</si>
  <si>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</si>
  <si>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</si>
  <si>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</si>
  <si>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</si>
  <si>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</si>
  <si>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</si>
  <si>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</si>
  <si>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</si>
  <si>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</si>
  <si>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</si>
  <si>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</si>
  <si>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</si>
  <si>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</si>
  <si>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</si>
  <si>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</si>
  <si>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</si>
  <si>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</si>
  <si>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</si>
  <si>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</si>
  <si>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</si>
  <si>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</si>
  <si>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</si>
  <si>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</si>
  <si>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</si>
  <si>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</si>
  <si>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</si>
  <si>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</si>
  <si>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</si>
  <si>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</si>
  <si>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</si>
  <si>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</si>
  <si>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</si>
  <si>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</si>
  <si>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</si>
  <si>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</si>
  <si>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</si>
  <si>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</si>
  <si>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</si>
  <si>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</si>
  <si>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</si>
  <si>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</si>
  <si>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</si>
  <si>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</si>
  <si>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</si>
  <si>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</si>
  <si>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</si>
  <si>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</si>
  <si>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</si>
  <si>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</si>
  <si>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</si>
  <si>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</si>
  <si>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</si>
  <si>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</si>
  <si>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</si>
  <si>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</si>
  <si>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</si>
  <si>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</si>
  <si>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</si>
  <si>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</si>
  <si>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</si>
  <si>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</si>
  <si>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</si>
  <si>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</si>
  <si>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</si>
  <si>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</si>
  <si>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</si>
  <si>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</si>
  <si>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</si>
  <si>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</si>
  <si>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</si>
  <si>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</si>
  <si>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</si>
  <si>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</si>
  <si>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</si>
  <si>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</si>
  <si>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</si>
  <si>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</si>
  <si>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</si>
  <si>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</si>
  <si>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</si>
  <si>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</si>
  <si>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</si>
  <si>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</si>
  <si>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</si>
  <si>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</si>
  <si>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</si>
  <si>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</si>
  <si>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</si>
  <si>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</si>
  <si>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</si>
  <si>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</si>
  <si>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</si>
  <si>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</si>
  <si>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</si>
  <si>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</si>
  <si>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</si>
  <si>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</si>
  <si>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</si>
  <si>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</si>
  <si>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</si>
  <si>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</si>
  <si>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</si>
  <si>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</si>
  <si>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</si>
  <si>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</si>
  <si>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</si>
  <si>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</si>
  <si>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</si>
  <si>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</si>
  <si>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</si>
  <si>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</si>
  <si>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</si>
  <si>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</si>
  <si>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</si>
  <si>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</si>
  <si>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</si>
  <si>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</si>
  <si>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</si>
  <si>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</si>
  <si>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</si>
  <si>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</si>
  <si>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</si>
  <si>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</si>
  <si>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</si>
  <si>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</si>
  <si>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</si>
  <si>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</si>
  <si>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</si>
  <si>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</si>
  <si>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</si>
  <si>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</si>
  <si>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</si>
  <si>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</si>
  <si>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</si>
  <si>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</si>
  <si>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</si>
  <si>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</si>
  <si>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</si>
  <si>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</si>
  <si>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</si>
  <si>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</si>
  <si>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</si>
  <si>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</si>
  <si>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</si>
  <si>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</si>
  <si>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</si>
  <si>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</si>
  <si>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</si>
  <si>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</si>
  <si>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</si>
  <si>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</si>
  <si>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</si>
  <si>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</si>
  <si>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</si>
  <si>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</si>
  <si>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</si>
  <si>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</si>
  <si>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</si>
  <si>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</si>
  <si>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</si>
  <si>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</si>
  <si>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</si>
  <si>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</si>
  <si>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</si>
  <si>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</si>
  <si>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</si>
  <si>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</si>
  <si>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</si>
  <si>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</si>
  <si>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</si>
  <si>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</si>
  <si>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</si>
  <si>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</si>
  <si>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</si>
  <si>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</si>
  <si>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</si>
  <si>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</si>
  <si>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</si>
  <si>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</si>
  <si>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</si>
  <si>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</si>
  <si>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</si>
  <si>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</si>
  <si>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</si>
  <si>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</si>
  <si>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</si>
  <si>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</si>
  <si>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</si>
  <si>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</si>
  <si>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</si>
  <si>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</si>
  <si>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</si>
  <si>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</si>
  <si>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</si>
  <si>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</si>
  <si>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</si>
  <si>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</si>
  <si>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</si>
  <si>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</si>
  <si>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</si>
  <si>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</si>
  <si>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</si>
  <si>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</si>
  <si>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</si>
  <si>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</si>
  <si>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</si>
  <si>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</si>
  <si>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</si>
  <si>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</si>
  <si>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</si>
  <si>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</si>
  <si>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</si>
  <si>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</si>
  <si>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</si>
  <si>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</si>
  <si>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</si>
  <si>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</si>
  <si>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</si>
  <si>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</si>
  <si>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</si>
  <si>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</si>
  <si>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</si>
  <si>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</si>
  <si>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</si>
  <si>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</si>
  <si>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</si>
  <si>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</si>
  <si>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</si>
  <si>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</si>
  <si>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</si>
  <si>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</si>
  <si>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</si>
  <si>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</si>
  <si>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</si>
  <si>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</si>
  <si>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</si>
  <si>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</si>
  <si>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</si>
  <si>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</si>
  <si>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</si>
  <si>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</si>
  <si>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</si>
  <si>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</si>
  <si>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</si>
  <si>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</si>
  <si>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</si>
  <si>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</si>
  <si>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</si>
  <si>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</si>
  <si>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</si>
  <si>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</si>
  <si>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</si>
  <si>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</si>
  <si>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</si>
  <si>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</si>
  <si>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</si>
  <si>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</si>
  <si>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</si>
  <si>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</si>
  <si>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</si>
  <si>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</si>
  <si>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</si>
  <si>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</si>
  <si>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</si>
  <si>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</si>
  <si>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</si>
  <si>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</si>
  <si>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</si>
  <si>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</si>
  <si>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</si>
  <si>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</si>
  <si>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</si>
  <si>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</si>
  <si>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</si>
  <si>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</si>
  <si>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</si>
  <si>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</si>
  <si>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</si>
  <si>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</si>
  <si>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</si>
  <si>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</si>
  <si>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</si>
  <si>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</si>
  <si>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</si>
  <si>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</si>
  <si>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</si>
  <si>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</si>
  <si>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</si>
  <si>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</si>
  <si>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</si>
  <si>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</si>
  <si>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</si>
  <si>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</si>
  <si>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</si>
  <si>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</si>
  <si>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</si>
  <si>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</si>
  <si>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</si>
  <si>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</si>
  <si>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</si>
  <si>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</si>
  <si>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</si>
  <si>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</si>
  <si>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</si>
  <si>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</si>
  <si>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</si>
  <si>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</si>
  <si>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</si>
  <si>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</si>
  <si>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</si>
  <si>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</si>
  <si>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</si>
  <si>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</si>
  <si>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</si>
  <si>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</si>
  <si>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</si>
  <si>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</si>
  <si>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</si>
  <si>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</si>
  <si>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</si>
  <si>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</si>
  <si>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</si>
  <si>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</si>
  <si>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</si>
  <si>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</si>
  <si>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</si>
  <si>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</si>
  <si>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</si>
  <si>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</si>
  <si>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</si>
  <si>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</si>
  <si>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</si>
  <si>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</si>
  <si>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</si>
  <si>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</si>
  <si>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</si>
  <si>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</si>
  <si>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</si>
  <si>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</si>
  <si>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</si>
  <si>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</si>
  <si>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</si>
  <si>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</si>
  <si>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</si>
  <si>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</si>
  <si>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</si>
  <si>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</si>
  <si>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</si>
  <si>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</si>
  <si>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</si>
  <si>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</si>
  <si>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</si>
  <si>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</si>
  <si>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</si>
  <si>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</si>
  <si>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</si>
  <si>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</si>
  <si>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</si>
  <si>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</si>
  <si>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</si>
  <si>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</si>
  <si>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</si>
  <si>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</si>
  <si>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</si>
  <si>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</si>
  <si>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</si>
  <si>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</si>
  <si>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</si>
  <si>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</si>
  <si>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</si>
  <si>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</si>
  <si>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</si>
  <si>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</si>
  <si>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</si>
  <si>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</si>
  <si>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</si>
  <si>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</si>
  <si>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</si>
  <si>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</si>
  <si>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</si>
  <si>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</si>
  <si>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</si>
  <si>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</si>
  <si>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</si>
  <si>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</si>
  <si>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</si>
  <si>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</si>
  <si>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</si>
  <si>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</si>
  <si>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</si>
  <si>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</si>
  <si>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</si>
  <si>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</si>
  <si>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</si>
  <si>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</si>
  <si>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</si>
  <si>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</si>
  <si>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</si>
  <si>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</si>
  <si>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</si>
  <si>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</si>
  <si>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</si>
  <si>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</si>
  <si>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</si>
  <si>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</si>
  <si>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</si>
  <si>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</si>
  <si>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</si>
  <si>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</si>
  <si>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</si>
  <si>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</si>
  <si>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</si>
  <si>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</si>
  <si>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</si>
  <si>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</si>
  <si>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</si>
  <si>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</si>
  <si>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</si>
  <si>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</si>
  <si>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</si>
  <si>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</si>
  <si>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</si>
  <si>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</si>
  <si>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</si>
  <si>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</si>
  <si>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</si>
  <si>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</si>
  <si>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</si>
  <si>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</si>
  <si>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</si>
  <si>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</si>
  <si>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</si>
  <si>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</si>
  <si>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</si>
  <si>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</si>
  <si>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</si>
  <si>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</si>
  <si>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</si>
  <si>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</si>
  <si>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</si>
  <si>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</si>
  <si>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</si>
  <si>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</si>
  <si>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</si>
  <si>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</si>
  <si>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</si>
  <si>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</si>
  <si>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</si>
  <si>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</si>
  <si>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</si>
  <si>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</si>
  <si>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</si>
  <si>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</si>
  <si>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</si>
  <si>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</si>
  <si>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</si>
  <si>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</si>
  <si>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</si>
  <si>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</si>
  <si>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</si>
  <si>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</si>
  <si>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</si>
  <si>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</si>
  <si>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</si>
  <si>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</si>
  <si>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</si>
  <si>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</si>
  <si>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</si>
  <si>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</si>
  <si>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</si>
  <si>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</si>
  <si>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</si>
  <si>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</si>
  <si>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</si>
  <si>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</si>
  <si>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</si>
  <si>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</si>
  <si>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</si>
  <si>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</si>
  <si>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</si>
  <si>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</si>
  <si>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</si>
  <si>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</si>
  <si>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</si>
  <si>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</si>
  <si>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</si>
  <si>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</si>
  <si>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</si>
  <si>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</si>
  <si>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</si>
  <si>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</si>
  <si>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</si>
  <si>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</si>
  <si>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</si>
  <si>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</si>
  <si>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</si>
  <si>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</si>
  <si>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</si>
  <si>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</si>
  <si>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</si>
  <si>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</si>
  <si>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</si>
  <si>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</si>
  <si>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</si>
  <si>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</si>
  <si>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</si>
  <si>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</si>
  <si>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</si>
  <si>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</si>
  <si>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</si>
  <si>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</si>
  <si>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</si>
  <si>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</si>
  <si>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</si>
  <si>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</si>
  <si>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</si>
  <si>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</si>
  <si>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</si>
  <si>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</si>
  <si>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</si>
  <si>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</si>
  <si>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</si>
  <si>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</si>
  <si>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</si>
  <si>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</si>
  <si>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</si>
  <si>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</si>
  <si>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</si>
  <si>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</si>
  <si>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</si>
  <si>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</si>
  <si>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</si>
  <si>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</si>
  <si>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</si>
  <si>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</si>
  <si>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</si>
  <si>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</si>
  <si>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</si>
  <si>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</si>
  <si>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</si>
  <si>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</si>
  <si>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</si>
  <si>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</si>
  <si>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</si>
  <si>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</si>
  <si>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</si>
  <si>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</si>
  <si>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</si>
  <si>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</si>
  <si>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</si>
  <si>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</si>
  <si>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</si>
  <si>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</si>
  <si>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</si>
  <si>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</si>
  <si>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</si>
  <si>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</si>
  <si>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</si>
  <si>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</si>
  <si>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</si>
  <si>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</si>
  <si>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</si>
  <si>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</si>
  <si>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</si>
  <si>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</si>
  <si>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</si>
  <si>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</si>
  <si>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</si>
  <si>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</si>
  <si>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</si>
  <si>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</si>
  <si>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</si>
  <si>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</si>
  <si>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</si>
  <si>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</si>
  <si>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</si>
  <si>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</si>
  <si>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</si>
  <si>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</si>
  <si>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</si>
  <si>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</si>
  <si>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</si>
  <si>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</si>
  <si>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</si>
  <si>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</si>
  <si>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</si>
  <si>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</si>
  <si>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</si>
  <si>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</si>
  <si>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</si>
  <si>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</si>
  <si>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</si>
  <si>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</si>
  <si>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</si>
  <si>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</si>
  <si>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</si>
  <si>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</si>
  <si>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</si>
  <si>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</si>
  <si>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</si>
  <si>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</si>
  <si>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</si>
  <si>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</si>
  <si>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</si>
  <si>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</si>
  <si>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</si>
  <si>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</si>
  <si>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</si>
  <si>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</si>
  <si>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</si>
  <si>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</si>
  <si>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</si>
  <si>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</si>
  <si>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</si>
  <si>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</si>
  <si>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</si>
  <si>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</si>
  <si>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</si>
  <si>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</si>
  <si>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</si>
  <si>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</si>
  <si>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</si>
  <si>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</si>
  <si>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</si>
  <si>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</si>
  <si>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</si>
  <si>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</si>
  <si>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</si>
  <si>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</si>
  <si>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</si>
  <si>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</si>
  <si>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</si>
  <si>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</si>
  <si>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</si>
  <si>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</si>
  <si>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</si>
  <si>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</si>
  <si>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</si>
  <si>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</si>
  <si>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</si>
  <si>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</si>
  <si>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</si>
  <si>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</si>
  <si>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</si>
  <si>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</si>
  <si>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</si>
  <si>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</si>
  <si>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</si>
  <si>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</si>
  <si>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</si>
  <si>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</si>
  <si>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</si>
  <si>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</si>
  <si>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</si>
  <si>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</si>
  <si>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</si>
  <si>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</si>
  <si>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</si>
  <si>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</si>
  <si>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</si>
  <si>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</si>
  <si>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</si>
  <si>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</si>
  <si>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</si>
  <si>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</si>
  <si>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</si>
  <si>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</si>
  <si>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</si>
  <si>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</si>
  <si>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</si>
  <si>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</si>
  <si>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</si>
  <si>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</si>
  <si>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</si>
  <si>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</si>
  <si>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</si>
  <si>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</si>
  <si>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</si>
  <si>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</si>
  <si>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</si>
  <si>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</si>
  <si>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</si>
  <si>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</si>
  <si>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</si>
  <si>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</si>
  <si>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</si>
  <si>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</si>
  <si>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</si>
  <si>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</si>
  <si>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</si>
  <si>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</si>
  <si>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</si>
  <si>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</si>
  <si>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</si>
  <si>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</si>
  <si>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</si>
  <si>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</si>
  <si>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</si>
  <si>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</si>
  <si>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</si>
  <si>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</si>
  <si>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</si>
  <si>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</si>
  <si>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</si>
  <si>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</si>
  <si>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</si>
  <si>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</si>
  <si>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</si>
  <si>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</si>
  <si>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</si>
  <si>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</si>
  <si>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</si>
  <si>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</si>
  <si>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</si>
  <si>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</si>
  <si>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</si>
  <si>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</si>
  <si>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</si>
  <si>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</si>
  <si>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</si>
  <si>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</si>
  <si>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</si>
  <si>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</si>
  <si>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</si>
  <si>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</si>
  <si>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</si>
  <si>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</si>
  <si>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</si>
  <si>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</si>
  <si>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</si>
  <si>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</si>
  <si>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</si>
  <si>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</si>
  <si>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</si>
  <si>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</si>
  <si>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</si>
  <si>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</si>
  <si>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</si>
  <si>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</si>
  <si>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</si>
  <si>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</si>
  <si>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</si>
  <si>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</si>
  <si>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</si>
  <si>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</si>
  <si>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</si>
  <si>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</si>
  <si>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</si>
  <si>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</si>
  <si>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</si>
  <si>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</si>
  <si>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</si>
  <si>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</si>
  <si>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</si>
  <si>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</si>
  <si>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</si>
  <si>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</si>
  <si>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</si>
  <si>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</si>
  <si>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</si>
  <si>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</si>
  <si>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</si>
  <si>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</si>
  <si>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</si>
  <si>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</si>
  <si>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</si>
  <si>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</si>
  <si>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</si>
  <si>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</si>
  <si>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</si>
  <si>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</si>
  <si>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</si>
  <si>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</si>
  <si>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</si>
  <si>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</si>
  <si>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</si>
  <si>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</si>
  <si>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</si>
  <si>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</si>
  <si>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</si>
  <si>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</si>
  <si>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</si>
  <si>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</si>
  <si>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</si>
  <si>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</si>
  <si>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</si>
  <si>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</si>
  <si>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</si>
  <si>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</si>
  <si>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</si>
  <si>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</si>
  <si>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</si>
  <si>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</si>
  <si>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</si>
  <si>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</si>
  <si>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</si>
  <si>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</si>
  <si>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</si>
  <si>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</si>
  <si>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</si>
  <si>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</si>
  <si>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</si>
  <si>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</si>
  <si>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</si>
  <si>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</si>
  <si>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</si>
  <si>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</si>
  <si>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</si>
  <si>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</si>
  <si>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</si>
  <si>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</si>
  <si>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</si>
  <si>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</si>
  <si>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</si>
  <si>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</si>
  <si>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</si>
  <si>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</si>
  <si>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</si>
  <si>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</si>
  <si>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</si>
  <si>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</si>
  <si>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</si>
  <si>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</si>
  <si>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</si>
  <si>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</si>
  <si>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</si>
  <si>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</si>
  <si>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</si>
  <si>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</si>
  <si>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</si>
  <si>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</si>
  <si>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</si>
  <si>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</si>
  <si>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</si>
  <si>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</si>
  <si>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</si>
  <si>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</si>
  <si>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</si>
  <si>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</si>
  <si>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</si>
  <si>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</si>
  <si>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</si>
  <si>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</si>
  <si>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</si>
  <si>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</si>
  <si>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</si>
  <si>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</si>
  <si>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</si>
  <si>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</si>
  <si>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</si>
  <si>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</si>
  <si>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</si>
  <si>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</si>
  <si>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</si>
  <si>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</si>
  <si>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</si>
  <si>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</si>
  <si>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</si>
  <si>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</si>
  <si>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</si>
  <si>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</si>
  <si>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</si>
  <si>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</si>
  <si>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</si>
  <si>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</si>
  <si>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</si>
  <si>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</si>
  <si>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</si>
  <si>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</si>
  <si>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</si>
  <si>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</si>
  <si>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</si>
  <si>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</si>
  <si>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</si>
  <si>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</si>
  <si>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</si>
  <si>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</si>
  <si>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</si>
  <si>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</si>
  <si>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</si>
  <si>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</si>
  <si>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</si>
  <si>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</si>
  <si>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</si>
  <si>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</si>
  <si>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</si>
  <si>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</si>
  <si>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</si>
  <si>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</si>
  <si>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</si>
  <si>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</si>
  <si>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</si>
  <si>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</si>
  <si>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</si>
  <si>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</si>
  <si>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</si>
  <si>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</si>
  <si>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</si>
  <si>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</si>
  <si>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</si>
  <si>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</si>
  <si>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</si>
  <si>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</si>
  <si>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</si>
  <si>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</si>
  <si>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</si>
  <si>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</si>
  <si>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</si>
  <si>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</si>
  <si>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</si>
  <si>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</si>
  <si>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</si>
  <si>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</si>
  <si>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</si>
  <si>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</si>
  <si>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</si>
  <si>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</si>
  <si>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</si>
  <si>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</si>
  <si>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</si>
  <si>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</si>
  <si>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</si>
  <si>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</si>
  <si>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</si>
  <si>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</si>
  <si>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</si>
  <si>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</si>
  <si>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</si>
  <si>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</si>
  <si>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</si>
  <si>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</si>
  <si>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</si>
  <si>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</si>
  <si>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</si>
  <si>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</si>
  <si>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</si>
  <si>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</si>
  <si>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</si>
  <si>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</si>
  <si>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</si>
  <si>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</si>
  <si>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</si>
  <si>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</si>
  <si>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</si>
  <si>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</si>
  <si>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</si>
  <si>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</si>
  <si>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</si>
  <si>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</si>
  <si>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</si>
  <si>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</si>
  <si>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</si>
  <si>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</si>
  <si>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</si>
  <si>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</si>
  <si>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</si>
  <si>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</si>
  <si>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</si>
  <si>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</si>
  <si>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</si>
  <si>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</si>
  <si>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</si>
  <si>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</si>
  <si>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</si>
  <si>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</si>
  <si>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</si>
  <si>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</si>
  <si>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</si>
  <si>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</si>
  <si>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</si>
  <si>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</si>
  <si>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</si>
  <si>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</si>
  <si>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</si>
  <si>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</si>
  <si>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</si>
  <si>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</si>
  <si>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</si>
  <si>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</si>
  <si>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</si>
  <si>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</si>
  <si>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</si>
  <si>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</si>
  <si>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</si>
  <si>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</si>
  <si>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</si>
  <si>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</si>
  <si>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</si>
  <si>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</si>
  <si>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</si>
  <si>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</si>
  <si>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</si>
  <si>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</si>
  <si>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</si>
  <si>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</si>
  <si>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</si>
  <si>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</si>
  <si>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</si>
  <si>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</si>
  <si>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</si>
  <si>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</si>
  <si>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</si>
  <si>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</si>
  <si>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</si>
  <si>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</si>
  <si>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</si>
  <si>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</si>
  <si>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</si>
  <si>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</si>
  <si>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</si>
  <si>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</si>
  <si>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</si>
  <si>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</si>
  <si>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</si>
  <si>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</si>
  <si>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</si>
  <si>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</si>
  <si>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</si>
  <si>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</si>
  <si>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</si>
  <si>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</si>
  <si>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</si>
  <si>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</si>
  <si>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</si>
  <si>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</si>
  <si>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</si>
  <si>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</si>
  <si>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</si>
  <si>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</si>
  <si>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</si>
  <si>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</si>
  <si>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</si>
  <si>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</si>
  <si>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</si>
  <si>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</si>
  <si>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</si>
  <si>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</si>
  <si>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</si>
  <si>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</si>
  <si>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</si>
  <si>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</si>
  <si>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</si>
  <si>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</si>
  <si>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</si>
  <si>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</si>
  <si>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</si>
  <si>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</si>
  <si>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</si>
  <si>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</si>
  <si>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</si>
  <si>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</si>
  <si>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</si>
  <si>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</si>
  <si>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</si>
  <si>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</si>
  <si>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</si>
  <si>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</si>
  <si>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</si>
  <si>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</si>
  <si>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</si>
  <si>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</si>
  <si>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</si>
  <si>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</si>
  <si>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</si>
  <si>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</si>
  <si>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</si>
  <si>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</si>
  <si>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</si>
  <si>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</si>
  <si>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</si>
  <si>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</si>
  <si>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</si>
  <si>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</si>
  <si>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</si>
  <si>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</si>
  <si>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</si>
  <si>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</si>
  <si>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</si>
  <si>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</si>
  <si>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</si>
  <si>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</si>
  <si>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</si>
  <si>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</si>
  <si>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</si>
  <si>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</si>
  <si>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</si>
  <si>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</si>
  <si>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</si>
  <si>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</si>
  <si>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</si>
  <si>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</si>
  <si>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</si>
  <si>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</si>
  <si>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</si>
  <si>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</si>
  <si>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</si>
  <si>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</si>
  <si>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</si>
  <si>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</si>
  <si>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</si>
  <si>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</si>
  <si>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</si>
  <si>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</si>
  <si>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</si>
  <si>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</si>
  <si>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</si>
  <si>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</si>
  <si>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</si>
  <si>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</si>
  <si>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</si>
  <si>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</si>
  <si>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</si>
  <si>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</si>
  <si>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</si>
  <si>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</si>
  <si>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</si>
  <si>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</si>
  <si>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</si>
  <si>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</si>
  <si>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</si>
  <si>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</si>
  <si>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</si>
  <si>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</si>
  <si>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</si>
  <si>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</si>
  <si>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</si>
  <si>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</si>
  <si>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</si>
  <si>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</si>
  <si>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</si>
  <si>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</si>
  <si>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</si>
  <si>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</si>
  <si>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</si>
  <si>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</si>
  <si>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</si>
  <si>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</si>
  <si>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</si>
  <si>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</si>
  <si>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</si>
  <si>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</si>
  <si>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</si>
  <si>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</si>
  <si>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</si>
  <si>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</si>
  <si>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</si>
  <si>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</si>
  <si>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</si>
  <si>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</si>
  <si>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</si>
  <si>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</si>
  <si>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</si>
  <si>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</si>
  <si>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</si>
  <si>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</si>
  <si>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</si>
  <si>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</si>
  <si>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</si>
  <si>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</si>
  <si>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</si>
  <si>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</si>
  <si>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</si>
  <si>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</si>
  <si>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</si>
  <si>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</si>
  <si>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</si>
  <si>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</si>
  <si>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</si>
  <si>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</si>
  <si>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</si>
  <si>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</si>
  <si>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</si>
  <si>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</si>
  <si>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</si>
  <si>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</si>
  <si>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</si>
  <si>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</si>
  <si>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</si>
  <si>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</si>
  <si>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</si>
  <si>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</si>
  <si>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</si>
  <si>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</si>
  <si>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</si>
  <si>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</si>
  <si>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</si>
  <si>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</si>
  <si>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</si>
  <si>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</si>
  <si>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</si>
  <si>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</si>
  <si>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</si>
  <si>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</si>
  <si>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</si>
  <si>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</si>
  <si>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</si>
  <si>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</si>
  <si>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</si>
  <si>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</si>
  <si>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</si>
  <si>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</si>
  <si>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</si>
  <si>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</si>
  <si>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</si>
  <si>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</si>
  <si>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</si>
  <si>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</si>
  <si>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</si>
  <si>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</si>
  <si>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</si>
  <si>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</si>
  <si>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</si>
  <si>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</si>
  <si>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</si>
  <si>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</si>
  <si>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</si>
  <si>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</si>
  <si>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</si>
  <si>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</si>
  <si>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</si>
  <si>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</si>
  <si>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</si>
  <si>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</si>
  <si>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</si>
  <si>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</si>
  <si>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</si>
  <si>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</si>
  <si>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</si>
  <si>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</si>
  <si>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</si>
  <si>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</si>
  <si>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</si>
  <si>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</si>
  <si>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</si>
  <si>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</si>
  <si>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</si>
  <si>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</si>
  <si>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</si>
  <si>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</si>
  <si>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</si>
  <si>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</si>
  <si>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</si>
  <si>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</si>
  <si>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</si>
  <si>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</si>
  <si>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</si>
  <si>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</si>
  <si>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</si>
  <si>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</si>
  <si>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</si>
  <si>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</si>
  <si>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</si>
  <si>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</si>
  <si>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</si>
  <si>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</si>
  <si>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</si>
  <si>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</si>
  <si>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</si>
  <si>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</si>
  <si>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</si>
  <si>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</si>
  <si>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</si>
  <si>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</si>
  <si>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</si>
  <si>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</si>
  <si>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</si>
  <si>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</si>
  <si>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</si>
  <si>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</si>
  <si>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</si>
  <si>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</si>
  <si>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</si>
  <si>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</si>
  <si>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</si>
  <si>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</si>
  <si>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</si>
  <si>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</si>
  <si>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</si>
  <si>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</si>
  <si>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</si>
  <si>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</si>
  <si>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</si>
  <si>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</si>
  <si>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</si>
  <si>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</si>
  <si>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</si>
  <si>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</si>
  <si>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</si>
  <si>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</si>
  <si>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</si>
  <si>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</si>
  <si>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</si>
  <si>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</si>
  <si>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</si>
  <si>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</si>
  <si>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</si>
  <si>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</si>
  <si>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</si>
  <si>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</si>
  <si>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</si>
  <si>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</si>
  <si>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</si>
  <si>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</si>
  <si>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</si>
  <si>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</si>
  <si>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</si>
  <si>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</si>
  <si>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</si>
  <si>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</si>
  <si>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</si>
  <si>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</si>
  <si>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</si>
  <si>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</si>
  <si>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</si>
  <si>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</si>
  <si>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</si>
  <si>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</si>
  <si>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</si>
  <si>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</si>
  <si>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</si>
  <si>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</si>
  <si>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</si>
  <si>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</si>
  <si>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</si>
  <si>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</si>
  <si>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</si>
  <si>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</si>
  <si>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</si>
  <si>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</si>
  <si>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</si>
  <si>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</si>
  <si>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</si>
  <si>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</si>
  <si>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</si>
  <si>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</si>
  <si>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</si>
  <si>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</si>
  <si>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</si>
  <si>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</si>
  <si>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</si>
  <si>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</si>
  <si>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</si>
  <si>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</si>
  <si>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</si>
  <si>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</si>
  <si>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</si>
  <si>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</si>
  <si>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</si>
  <si>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</si>
  <si>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</si>
  <si>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</si>
  <si>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</si>
  <si>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</si>
  <si>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</si>
  <si>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</si>
  <si>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</si>
  <si>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</si>
  <si>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</si>
  <si>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</si>
  <si>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</si>
  <si>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</si>
  <si>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</si>
  <si>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</si>
  <si>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</si>
  <si>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</si>
  <si>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</si>
  <si>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</si>
  <si>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</si>
  <si>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</si>
  <si>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</si>
  <si>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</si>
  <si>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</si>
  <si>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</si>
  <si>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</si>
  <si>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</si>
  <si>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</si>
  <si>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</si>
  <si>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</si>
  <si>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</si>
  <si>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</si>
  <si>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</si>
  <si>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</si>
  <si>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</si>
  <si>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</si>
  <si>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</si>
  <si>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</si>
  <si>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</si>
  <si>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</si>
  <si>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</si>
  <si>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</si>
  <si>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</si>
  <si>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</si>
  <si>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</si>
  <si>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</si>
  <si>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</si>
  <si>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</si>
  <si>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</si>
  <si>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</si>
  <si>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</si>
  <si>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</si>
  <si>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</si>
  <si>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</si>
  <si>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</si>
  <si>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</si>
  <si>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</si>
  <si>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</si>
  <si>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</si>
  <si>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</si>
  <si>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</si>
  <si>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</si>
  <si>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</si>
  <si>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</si>
  <si>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</si>
  <si>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</si>
  <si>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</si>
  <si>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</si>
  <si>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</si>
  <si>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</si>
  <si>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</si>
  <si>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</si>
  <si>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</si>
  <si>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</si>
  <si>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</si>
  <si>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</si>
  <si>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</si>
  <si>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</si>
  <si>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</si>
  <si>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</si>
  <si>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</si>
  <si>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</si>
  <si>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</si>
  <si>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</si>
  <si>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</si>
  <si>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</si>
  <si>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</si>
  <si>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</si>
  <si>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</si>
  <si>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</si>
  <si>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</si>
  <si>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</si>
  <si>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</si>
  <si>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</si>
  <si>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</si>
  <si>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</si>
  <si>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</si>
  <si>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</si>
  <si>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</si>
  <si>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</si>
  <si>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</si>
  <si>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</si>
  <si>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</si>
  <si>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</si>
  <si>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</si>
  <si>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</si>
  <si>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</si>
  <si>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</si>
  <si>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</si>
  <si>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</si>
  <si>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</si>
  <si>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</si>
  <si>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</si>
  <si>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</si>
  <si>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</si>
  <si>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</si>
  <si>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</si>
  <si>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</si>
  <si>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</si>
  <si>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</si>
  <si>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</si>
  <si>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</si>
  <si>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</si>
  <si>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</si>
  <si>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</si>
  <si>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</si>
  <si>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</si>
  <si>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</si>
  <si>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</si>
  <si>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</si>
  <si>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</si>
  <si>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</si>
  <si>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</si>
  <si>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</si>
  <si>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</si>
  <si>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</si>
  <si>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</si>
  <si>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</si>
  <si>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</si>
  <si>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</si>
  <si>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</si>
  <si>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</si>
  <si>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</si>
  <si>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</si>
  <si>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</si>
  <si>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</si>
  <si>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</si>
  <si>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</si>
  <si>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</si>
  <si>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</si>
  <si>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</si>
  <si>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</si>
  <si>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</si>
  <si>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</si>
  <si>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</si>
  <si>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</si>
  <si>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</si>
  <si>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</si>
  <si>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</si>
  <si>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</si>
  <si>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</si>
  <si>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</si>
  <si>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</si>
  <si>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</si>
  <si>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</si>
  <si>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</si>
  <si>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</si>
  <si>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</si>
  <si>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</si>
  <si>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</si>
  <si>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</si>
  <si>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</si>
  <si>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</si>
  <si>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</si>
  <si>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</si>
  <si>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</si>
  <si>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</si>
  <si>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</si>
  <si>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</si>
  <si>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</si>
  <si>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</si>
  <si>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</si>
  <si>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</si>
  <si>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</si>
  <si>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</si>
  <si>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</si>
  <si>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</si>
  <si>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</si>
  <si>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</si>
  <si>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</si>
  <si>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</si>
  <si>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</si>
  <si>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</si>
  <si>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</si>
  <si>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</si>
  <si>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</si>
  <si>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</si>
  <si>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</si>
  <si>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</si>
  <si>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</si>
  <si>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</si>
  <si>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</si>
  <si>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</si>
  <si>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</si>
  <si>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</si>
  <si>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</si>
  <si>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</si>
  <si>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</si>
  <si>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</si>
  <si>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</si>
  <si>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</si>
  <si>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</si>
  <si>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</si>
  <si>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</si>
  <si>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</si>
  <si>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</si>
  <si>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</si>
  <si>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</si>
  <si>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</si>
  <si>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</si>
  <si>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</si>
  <si>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</si>
  <si>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</si>
  <si>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</si>
  <si>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</si>
  <si>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</si>
  <si>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</si>
  <si>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</si>
  <si>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</si>
  <si>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</si>
  <si>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</si>
  <si>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</si>
  <si>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</si>
  <si>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</si>
  <si>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</si>
  <si>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</si>
  <si>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</si>
  <si>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</si>
  <si>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</si>
  <si>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</si>
  <si>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</si>
  <si>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</si>
  <si>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</si>
  <si>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</si>
  <si>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</si>
  <si>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</si>
  <si>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</si>
  <si>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</si>
  <si>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</si>
  <si>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</si>
  <si>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</si>
  <si>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</si>
  <si>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</si>
  <si>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</si>
  <si>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</si>
  <si>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</si>
  <si>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</si>
  <si>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</si>
  <si>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</si>
  <si>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</si>
  <si>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</si>
  <si>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</si>
  <si>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</si>
  <si>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</si>
  <si>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</si>
  <si>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</si>
  <si>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</si>
  <si>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</si>
  <si>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</si>
  <si>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</si>
  <si>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</si>
  <si>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</si>
  <si>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</si>
  <si>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</si>
  <si>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</si>
  <si>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</si>
  <si>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</si>
  <si>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</si>
  <si>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</si>
  <si>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</si>
  <si>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</si>
  <si>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</si>
  <si>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</si>
  <si>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</si>
  <si>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</si>
  <si>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</si>
  <si>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</si>
  <si>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</si>
  <si>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</si>
  <si>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</si>
  <si>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</si>
  <si>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</si>
  <si>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</si>
  <si>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</si>
  <si>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</si>
  <si>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</si>
  <si>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</si>
  <si>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</si>
  <si>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</si>
  <si>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</si>
  <si>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</si>
  <si>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</si>
  <si>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</si>
  <si>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</si>
  <si>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</si>
  <si>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</si>
  <si>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</si>
  <si>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</si>
  <si>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</si>
  <si>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</si>
  <si>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</si>
  <si>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</si>
  <si>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</si>
  <si>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</si>
  <si>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</si>
  <si>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</si>
  <si>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</si>
  <si>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</si>
  <si>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</si>
  <si>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</si>
  <si>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</si>
  <si>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</si>
  <si>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</si>
  <si>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</si>
  <si>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</si>
  <si>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</si>
  <si>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</si>
  <si>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</si>
  <si>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</si>
  <si>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</si>
  <si>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</si>
  <si>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</si>
  <si>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</si>
  <si>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</si>
  <si>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</si>
  <si>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</si>
  <si>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</si>
  <si>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</si>
  <si>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</si>
  <si>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</si>
  <si>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</si>
  <si>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</si>
  <si>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</si>
  <si>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</si>
  <si>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</si>
  <si>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</si>
  <si>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</si>
  <si>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</si>
  <si>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</si>
  <si>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</si>
  <si>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</si>
  <si>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</si>
  <si>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</si>
  <si>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</si>
  <si>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</si>
  <si>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</si>
  <si>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</si>
  <si>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</si>
  <si>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</si>
  <si>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</si>
  <si>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</si>
  <si>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</si>
  <si>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</si>
  <si>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</si>
  <si>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</si>
  <si>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</si>
  <si>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</si>
  <si>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</si>
  <si>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</si>
  <si>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</si>
  <si>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</si>
  <si>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</si>
  <si>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</si>
  <si>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</si>
  <si>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</si>
  <si>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</si>
  <si>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</si>
  <si>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</si>
  <si>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</si>
  <si>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</si>
  <si>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</si>
  <si>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</si>
  <si>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</si>
  <si>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</si>
  <si>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</si>
  <si>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</si>
  <si>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</si>
  <si>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</si>
  <si>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</si>
  <si>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</si>
  <si>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</si>
  <si>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</si>
  <si>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</si>
  <si>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</si>
  <si>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</si>
  <si>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</si>
  <si>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</si>
  <si>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</si>
  <si>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</si>
  <si>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</si>
  <si>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</si>
  <si>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</si>
  <si>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</si>
  <si>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</si>
  <si>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</si>
  <si>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</si>
  <si>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</si>
  <si>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</si>
  <si>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</si>
  <si>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</si>
  <si>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</si>
  <si>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</si>
  <si>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</si>
  <si>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</si>
  <si>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</si>
  <si>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</si>
  <si>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</si>
  <si>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</si>
  <si>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</si>
  <si>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</si>
  <si>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</si>
  <si>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</si>
  <si>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</si>
  <si>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</si>
  <si>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</si>
  <si>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</si>
  <si>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</si>
  <si>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</si>
  <si>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</si>
  <si>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</si>
  <si>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</si>
  <si>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</si>
  <si>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</si>
  <si>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</si>
  <si>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</si>
  <si>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</si>
  <si>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</si>
  <si>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</si>
  <si>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</si>
  <si>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</si>
  <si>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</si>
  <si>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</si>
  <si>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</si>
  <si>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</si>
  <si>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</si>
  <si>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</si>
  <si>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</si>
  <si>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</si>
  <si>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</si>
  <si>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</si>
  <si>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</si>
  <si>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</si>
  <si>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</si>
  <si>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</si>
  <si>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</si>
  <si>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</si>
  <si>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</si>
  <si>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</si>
  <si>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</si>
  <si>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</si>
  <si>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</si>
  <si>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</si>
  <si>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</si>
  <si>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</si>
  <si>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</si>
  <si>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</si>
  <si>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</si>
  <si>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</si>
  <si>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</si>
  <si>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</si>
  <si>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</si>
  <si>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</si>
  <si>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</si>
  <si>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</si>
  <si>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</si>
  <si>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</si>
  <si>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</si>
  <si>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</si>
  <si>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</si>
  <si>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</si>
  <si>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</si>
  <si>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</si>
  <si>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</si>
  <si>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</si>
  <si>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</si>
  <si>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</si>
  <si>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</si>
  <si>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</si>
  <si>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</si>
  <si>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</si>
  <si>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</si>
  <si>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</si>
  <si>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</si>
  <si>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</si>
  <si>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</si>
  <si>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</si>
  <si>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</si>
  <si>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</si>
  <si>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</si>
  <si>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</si>
  <si>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</si>
  <si>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</si>
  <si>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</si>
  <si>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</si>
  <si>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</si>
  <si>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</si>
  <si>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</si>
  <si>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</si>
  <si>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</si>
  <si>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</si>
  <si>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</si>
  <si>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</si>
  <si>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</si>
  <si>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</si>
  <si>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</si>
  <si>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</si>
  <si>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</si>
  <si>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</si>
  <si>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</si>
  <si>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</si>
  <si>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</si>
  <si>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</si>
  <si>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</si>
  <si>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</si>
  <si>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</si>
  <si>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</si>
  <si>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</si>
  <si>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</si>
  <si>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</si>
  <si>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</si>
  <si>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</si>
  <si>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</si>
  <si>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</si>
  <si>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</si>
  <si>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</si>
  <si>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</si>
  <si>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</si>
  <si>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</si>
  <si>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</si>
  <si>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</si>
  <si>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</si>
  <si>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</si>
  <si>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</si>
  <si>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</si>
  <si>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</si>
  <si>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</si>
  <si>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</si>
  <si>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</si>
  <si>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</si>
  <si>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</si>
  <si>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</si>
  <si>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</si>
  <si>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</si>
  <si>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</si>
  <si>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</si>
  <si>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</si>
  <si>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</si>
  <si>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</si>
  <si>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</si>
  <si>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</si>
  <si>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</si>
  <si>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</si>
  <si>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</si>
  <si>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</si>
  <si>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</si>
  <si>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</si>
  <si>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</si>
  <si>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</si>
  <si>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</si>
  <si>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</si>
  <si>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</si>
  <si>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</si>
  <si>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</si>
  <si>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</si>
  <si>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</si>
  <si>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</si>
  <si>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</si>
  <si>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</si>
  <si>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</si>
  <si>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</si>
  <si>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</si>
  <si>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</si>
  <si>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</si>
  <si>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</si>
  <si>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</si>
  <si>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</si>
  <si>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</si>
  <si>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</si>
  <si>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</si>
  <si>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</si>
  <si>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</si>
  <si>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</si>
  <si>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</si>
  <si>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</si>
  <si>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</si>
  <si>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</si>
  <si>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</si>
  <si>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</si>
  <si>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</si>
  <si>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</si>
  <si>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</si>
  <si>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</si>
  <si>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</si>
  <si>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</si>
  <si>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</si>
  <si>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</si>
  <si>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</si>
  <si>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</si>
  <si>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</si>
  <si>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</si>
  <si>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</si>
  <si>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</si>
  <si>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</si>
  <si>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</si>
  <si>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</si>
  <si>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</si>
  <si>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</si>
  <si>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</si>
  <si>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</si>
  <si>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</si>
  <si>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</si>
  <si>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</si>
  <si>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</si>
  <si>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</si>
  <si>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</si>
  <si>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</si>
  <si>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</si>
  <si>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</si>
  <si>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</si>
  <si>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</si>
  <si>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</si>
  <si>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</si>
  <si>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</si>
  <si>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</si>
  <si>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</si>
  <si>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</si>
  <si>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</si>
  <si>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</si>
  <si>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</si>
  <si>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</si>
  <si>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</si>
  <si>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</si>
  <si>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</si>
  <si>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</si>
  <si>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</si>
  <si>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</si>
  <si>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</si>
  <si>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</si>
  <si>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</si>
  <si>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</si>
  <si>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</si>
  <si>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</si>
  <si>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</si>
  <si>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</si>
  <si>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</si>
  <si>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</si>
  <si>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</si>
  <si>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</si>
  <si>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</si>
  <si>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</si>
  <si>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</si>
  <si>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</si>
  <si>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</si>
  <si>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</si>
  <si>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</si>
  <si>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</si>
  <si>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</si>
  <si>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</si>
  <si>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</si>
  <si>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</si>
  <si>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</si>
  <si>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</si>
  <si>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</si>
  <si>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</si>
  <si>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</si>
  <si>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</si>
  <si>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</si>
  <si>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</si>
  <si>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</si>
  <si>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</si>
  <si>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</si>
  <si>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</si>
  <si>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</si>
  <si>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</si>
  <si>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</si>
  <si>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</si>
  <si>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</si>
  <si>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</si>
  <si>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</si>
  <si>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</si>
  <si>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</si>
  <si>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</si>
  <si>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</si>
  <si>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</si>
  <si>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</si>
  <si>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</si>
  <si>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</si>
  <si>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</si>
  <si>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</si>
  <si>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</si>
  <si>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</si>
  <si>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</si>
  <si>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</si>
  <si>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</si>
  <si>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</si>
  <si>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</si>
  <si>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</si>
  <si>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</si>
  <si>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</si>
  <si>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</si>
  <si>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</si>
  <si>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</si>
  <si>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</si>
  <si>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</si>
  <si>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</si>
  <si>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</si>
  <si>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</si>
  <si>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</si>
  <si>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</si>
  <si>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</si>
  <si>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</si>
  <si>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</si>
  <si>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</si>
  <si>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</si>
  <si>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</si>
  <si>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</si>
  <si>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</si>
  <si>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</si>
  <si>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</si>
  <si>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</si>
  <si>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</si>
  <si>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</si>
  <si>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</si>
  <si>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</si>
  <si>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</si>
  <si>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</si>
  <si>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</si>
  <si>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</si>
  <si>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</si>
  <si>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</si>
  <si>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</si>
  <si>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</si>
  <si>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</si>
  <si>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</si>
  <si>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</si>
  <si>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</si>
  <si>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</si>
  <si>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</si>
  <si>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</si>
  <si>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</si>
  <si>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</si>
  <si>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</si>
  <si>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</si>
  <si>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</si>
  <si>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</si>
  <si>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</si>
  <si>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</si>
  <si>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</si>
  <si>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</si>
  <si>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</si>
  <si>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</si>
  <si>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</si>
  <si>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</si>
  <si>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</si>
  <si>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</si>
  <si>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</si>
  <si>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</si>
  <si>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</si>
  <si>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</si>
  <si>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</si>
  <si>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</si>
  <si>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</si>
  <si>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</si>
  <si>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</si>
  <si>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</si>
  <si>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</si>
  <si>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</si>
  <si>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</si>
  <si>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</si>
  <si>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</si>
  <si>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</si>
  <si>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</si>
  <si>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</si>
  <si>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</si>
  <si>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</si>
  <si>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</si>
  <si>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</si>
  <si>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</si>
  <si>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</si>
  <si>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</si>
  <si>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</si>
  <si>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</si>
  <si>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</si>
  <si>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</si>
  <si>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</si>
  <si>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</si>
  <si>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</si>
  <si>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</si>
  <si>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</si>
  <si>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</si>
  <si>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</si>
  <si>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</si>
  <si>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</si>
  <si>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</si>
  <si>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</si>
  <si>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</si>
  <si>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</si>
  <si>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</si>
  <si>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</si>
  <si>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</si>
  <si>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</si>
  <si>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</si>
  <si>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</si>
  <si>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</si>
  <si>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</si>
  <si>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</si>
  <si>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</si>
  <si>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</si>
  <si>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</si>
  <si>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</si>
  <si>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</si>
  <si>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</si>
  <si>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</si>
  <si>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</si>
  <si>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</si>
  <si>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</si>
  <si>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</si>
  <si>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</si>
  <si>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</si>
  <si>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</si>
  <si>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</si>
  <si>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</si>
  <si>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</si>
  <si>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</si>
  <si>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</si>
  <si>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</si>
  <si>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</si>
  <si>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</si>
  <si>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</si>
  <si>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</si>
  <si>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</si>
  <si>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</si>
  <si>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</si>
  <si>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</si>
  <si>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</si>
  <si>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</si>
  <si>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</si>
  <si>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</si>
  <si>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</si>
  <si>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</si>
  <si>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</si>
  <si>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</si>
  <si>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</si>
  <si>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</si>
  <si>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</si>
  <si>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</si>
  <si>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</si>
  <si>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</si>
  <si>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</si>
  <si>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</si>
  <si>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</si>
  <si>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</si>
  <si>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</si>
  <si>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</si>
  <si>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</si>
  <si>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</si>
  <si>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</si>
  <si>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</si>
  <si>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</si>
  <si>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</si>
  <si>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</si>
  <si>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</si>
  <si>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</si>
  <si>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</si>
  <si>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</si>
  <si>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</si>
  <si>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</si>
  <si>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</si>
  <si>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</si>
  <si>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</si>
  <si>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</si>
  <si>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</si>
  <si>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</si>
  <si>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</si>
  <si>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</si>
  <si>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</si>
  <si>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</si>
  <si>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</si>
  <si>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</si>
  <si>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</si>
  <si>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</si>
  <si>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</si>
  <si>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</si>
  <si>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</si>
  <si>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</si>
  <si>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</si>
  <si>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</si>
  <si>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</si>
  <si>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</si>
  <si>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</si>
  <si>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</si>
  <si>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</si>
  <si>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</si>
  <si>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</si>
  <si>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</si>
  <si>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</si>
  <si>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</si>
  <si>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</si>
  <si>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</si>
  <si>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</si>
  <si>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</si>
  <si>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</si>
  <si>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</si>
  <si>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</si>
  <si>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</si>
  <si>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</si>
  <si>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</si>
  <si>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</si>
  <si>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</si>
  <si>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</si>
  <si>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</si>
  <si>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</si>
  <si>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</si>
  <si>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</si>
  <si>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</si>
  <si>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</si>
  <si>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</si>
  <si>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</si>
  <si>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</si>
  <si>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</si>
  <si>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</si>
  <si>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</si>
  <si>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</si>
  <si>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</si>
  <si>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</si>
  <si>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</si>
  <si>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</si>
  <si>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</si>
  <si>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</si>
  <si>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</si>
  <si>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</si>
  <si>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</si>
  <si>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</si>
  <si>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</si>
  <si>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</si>
  <si>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</si>
  <si>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</si>
  <si>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</si>
  <si>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</si>
  <si>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</si>
  <si>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</si>
  <si>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</si>
  <si>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</si>
  <si>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</si>
  <si>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</si>
  <si>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</si>
  <si>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</si>
  <si>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</si>
  <si>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</si>
  <si>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</si>
  <si>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</si>
  <si>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</si>
  <si>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</si>
  <si>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</si>
  <si>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</si>
  <si>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</si>
  <si>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</si>
  <si>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</si>
  <si>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</si>
  <si>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</si>
  <si>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</si>
  <si>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</si>
  <si>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</si>
  <si>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</si>
  <si>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</si>
  <si>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</si>
  <si>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</si>
  <si>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</si>
  <si>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</si>
  <si>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</si>
  <si>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</si>
  <si>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</si>
  <si>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</si>
  <si>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</si>
  <si>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</si>
  <si>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</si>
  <si>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</si>
  <si>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</si>
  <si>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</si>
  <si>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</si>
  <si>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</si>
  <si>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</si>
  <si>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</si>
  <si>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</si>
  <si>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</si>
  <si>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</si>
  <si>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</si>
  <si>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</si>
  <si>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</si>
  <si>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</si>
  <si>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</si>
  <si>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</si>
  <si>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</si>
  <si>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</si>
  <si>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</si>
  <si>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</si>
  <si>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</si>
  <si>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</si>
  <si>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</si>
  <si>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</si>
  <si>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</si>
  <si>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</si>
  <si>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</si>
  <si>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</si>
  <si>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</si>
  <si>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</si>
  <si>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</si>
  <si>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</si>
  <si>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</si>
  <si>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</si>
  <si>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</si>
  <si>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</si>
  <si>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</si>
  <si>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</si>
  <si>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</si>
  <si>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</si>
  <si>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</si>
  <si>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</si>
  <si>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</si>
  <si>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</si>
  <si>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</si>
  <si>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</si>
  <si>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</si>
  <si>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</si>
  <si>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</si>
  <si>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</si>
  <si>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</si>
  <si>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</si>
  <si>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</si>
  <si>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</si>
  <si>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</si>
  <si>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</si>
  <si>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</si>
  <si>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</si>
  <si>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</si>
  <si>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</si>
  <si>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</si>
  <si>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</si>
  <si>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</si>
  <si>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</si>
  <si>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</si>
  <si>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</si>
  <si>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</si>
  <si>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</si>
  <si>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</si>
  <si>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</si>
  <si>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</si>
  <si>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</si>
  <si>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</si>
  <si>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</si>
  <si>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</si>
  <si>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</si>
  <si>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</si>
  <si>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</si>
  <si>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</si>
  <si>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</si>
  <si>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</si>
  <si>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</si>
  <si>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</si>
  <si>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</si>
  <si>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</si>
  <si>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</si>
  <si>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</si>
  <si>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</si>
  <si>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</si>
  <si>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</si>
  <si>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</si>
  <si>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</si>
  <si>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</si>
  <si>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</si>
  <si>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</si>
  <si>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</si>
  <si>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</si>
  <si>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</si>
  <si>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</si>
  <si>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</si>
  <si>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</si>
  <si>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</si>
  <si>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</si>
  <si>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</si>
  <si>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</si>
  <si>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</si>
  <si>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</si>
  <si>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</si>
  <si>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</si>
  <si>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</si>
  <si>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</si>
  <si>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</si>
  <si>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</si>
  <si>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</si>
  <si>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</si>
  <si>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</si>
  <si>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</si>
  <si>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</si>
  <si>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</si>
  <si>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</si>
  <si>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</si>
  <si>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</si>
  <si>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</si>
  <si>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</si>
  <si>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</si>
  <si>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</si>
  <si>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</si>
  <si>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</si>
  <si>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</si>
  <si>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</si>
  <si>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</si>
  <si>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</si>
  <si>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</si>
  <si>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</si>
  <si>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</si>
  <si>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</si>
  <si>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</si>
  <si>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</si>
  <si>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</si>
  <si>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</si>
  <si>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</si>
  <si>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</si>
  <si>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</si>
  <si>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</si>
  <si>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</si>
  <si>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</si>
  <si>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</si>
  <si>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</si>
  <si>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</si>
  <si>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</si>
  <si>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</si>
  <si>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</si>
  <si>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</si>
  <si>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</si>
  <si>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</si>
  <si>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</si>
  <si>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</si>
  <si>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</si>
  <si>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</si>
  <si>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</si>
  <si>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</si>
  <si>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</si>
  <si>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</si>
  <si>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</si>
  <si>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</si>
  <si>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</si>
  <si>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</si>
  <si>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</si>
  <si>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</si>
  <si>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</si>
  <si>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</si>
  <si>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</si>
  <si>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</si>
  <si>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</si>
  <si>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</si>
  <si>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</si>
  <si>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</si>
  <si>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</si>
  <si>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</si>
  <si>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</si>
  <si>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</si>
  <si>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</si>
  <si>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</si>
  <si>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</si>
  <si>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</si>
  <si>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</si>
  <si>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</si>
  <si>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</si>
  <si>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</si>
  <si>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</si>
  <si>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</si>
  <si>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</si>
  <si>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</si>
  <si>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</si>
  <si>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</si>
  <si>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</si>
  <si>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</si>
  <si>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</si>
  <si>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</si>
  <si>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</si>
  <si>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</si>
  <si>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</si>
  <si>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</si>
  <si>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</si>
  <si>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</si>
  <si>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</si>
  <si>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</si>
  <si>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</si>
  <si>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</si>
  <si>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</si>
  <si>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</si>
  <si>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</si>
  <si>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</si>
  <si>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</si>
  <si>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</si>
  <si>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</si>
  <si>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</si>
  <si>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</si>
  <si>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</si>
  <si>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</si>
  <si>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</si>
  <si>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</si>
  <si>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</si>
  <si>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</si>
  <si>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</si>
  <si>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</si>
  <si>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</si>
  <si>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</si>
  <si>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</si>
  <si>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</si>
  <si>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</si>
  <si>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</si>
  <si>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</si>
  <si>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</si>
  <si>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</si>
  <si>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</si>
  <si>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</si>
  <si>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</si>
  <si>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</si>
  <si>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</si>
  <si>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</si>
  <si>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</si>
  <si>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</si>
  <si>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</si>
  <si>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</si>
  <si>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</si>
  <si>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</si>
  <si>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</si>
  <si>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</si>
  <si>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</si>
  <si>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</si>
  <si>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</si>
  <si>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</si>
  <si>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</si>
  <si>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</si>
  <si>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</si>
  <si>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</si>
  <si>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</si>
  <si>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</si>
  <si>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</si>
  <si>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</si>
  <si>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</si>
  <si>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</si>
  <si>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</si>
  <si>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</si>
  <si>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</si>
  <si>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</si>
  <si>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</si>
  <si>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</si>
  <si>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</si>
  <si>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</si>
  <si>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</si>
  <si>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</si>
  <si>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</si>
  <si>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</si>
  <si>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</si>
  <si>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</si>
  <si>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</si>
  <si>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</si>
  <si>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</si>
  <si>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</si>
  <si>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</si>
  <si>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</si>
  <si>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</si>
  <si>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</si>
  <si>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</si>
  <si>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</si>
  <si>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</si>
  <si>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</si>
  <si>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</si>
  <si>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</si>
  <si>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</si>
  <si>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</si>
  <si>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</si>
  <si>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</si>
  <si>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</si>
  <si>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</si>
  <si>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</si>
  <si>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</si>
  <si>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</si>
  <si>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</si>
  <si>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</si>
  <si>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</si>
  <si>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</si>
  <si>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</si>
  <si>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</si>
  <si>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</si>
  <si>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</si>
  <si>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</si>
  <si>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</si>
  <si>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</si>
  <si>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</si>
  <si>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</si>
  <si>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</si>
  <si>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</si>
  <si>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</si>
  <si>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</si>
  <si>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</si>
  <si>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</si>
  <si>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</si>
  <si>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</si>
  <si>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</si>
  <si>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</si>
  <si>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</si>
  <si>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</si>
  <si>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</si>
  <si>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</si>
  <si>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</si>
  <si>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</si>
  <si>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</si>
  <si>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</si>
  <si>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</si>
  <si>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</si>
  <si>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</si>
  <si>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</si>
  <si>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</si>
  <si>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</si>
  <si>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</si>
  <si>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</si>
  <si>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</si>
  <si>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</si>
  <si>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</si>
  <si>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</si>
  <si>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</si>
  <si>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</si>
  <si>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</si>
  <si>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</si>
  <si>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</si>
  <si>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</si>
  <si>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</si>
  <si>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</si>
  <si>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</si>
  <si>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</si>
  <si>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</si>
  <si>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</si>
  <si>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</si>
  <si>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</si>
  <si>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</si>
  <si>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</si>
  <si>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</si>
  <si>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</si>
  <si>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</si>
  <si>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</si>
  <si>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</si>
  <si>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</si>
  <si>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</si>
  <si>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</si>
  <si>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</si>
  <si>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</si>
  <si>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</si>
  <si>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</si>
  <si>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</si>
  <si>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</si>
  <si>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</si>
  <si>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</si>
  <si>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</si>
  <si>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</si>
  <si>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</si>
  <si>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</si>
  <si>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</si>
  <si>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</si>
  <si>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</si>
  <si>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</si>
  <si>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</si>
  <si>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</si>
  <si>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</si>
  <si>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</si>
  <si>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</si>
  <si>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</si>
  <si>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</si>
  <si>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</si>
  <si>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</si>
  <si>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</si>
  <si>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</si>
  <si>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</si>
  <si>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</si>
  <si>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</si>
  <si>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</si>
  <si>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</si>
  <si>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</si>
  <si>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</si>
  <si>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</si>
  <si>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</si>
  <si>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</si>
  <si>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</si>
  <si>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</si>
  <si>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</si>
  <si>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</si>
  <si>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</si>
  <si>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</si>
  <si>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</si>
  <si>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</si>
  <si>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</si>
  <si>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</si>
  <si>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</si>
  <si>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</si>
  <si>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</si>
  <si>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</si>
  <si>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</si>
  <si>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</si>
  <si>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</si>
  <si>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</si>
  <si>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</si>
  <si>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</si>
  <si>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</si>
  <si>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</si>
  <si>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</si>
  <si>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</si>
  <si>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</si>
  <si>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</si>
  <si>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</si>
  <si>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</si>
  <si>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</si>
  <si>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</si>
  <si>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</si>
  <si>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</si>
  <si>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</si>
  <si>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</si>
  <si>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</si>
  <si>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</si>
  <si>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</si>
  <si>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</si>
  <si>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</si>
  <si>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</si>
  <si>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</si>
  <si>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</si>
  <si>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</si>
  <si>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</si>
  <si>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</si>
  <si>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</si>
  <si>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</si>
  <si>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</si>
  <si>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</si>
  <si>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</si>
  <si>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</si>
  <si>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</si>
  <si>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</si>
  <si>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</si>
  <si>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</si>
  <si>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</si>
  <si>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</si>
  <si>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</si>
  <si>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</si>
  <si>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</si>
  <si>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</si>
  <si>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</si>
  <si>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</si>
  <si>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</si>
  <si>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</si>
  <si>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</si>
  <si>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</si>
  <si>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</si>
  <si>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</si>
  <si>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</si>
  <si>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</si>
  <si>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</si>
  <si>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</si>
  <si>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</si>
  <si>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</si>
  <si>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</si>
  <si>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</si>
  <si>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</si>
  <si>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</si>
  <si>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</si>
  <si>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</si>
  <si>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</si>
  <si>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</si>
  <si>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</si>
  <si>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</si>
  <si>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</si>
  <si>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</si>
  <si>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</si>
  <si>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</si>
  <si>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</si>
  <si>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</si>
  <si>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</si>
  <si>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</si>
  <si>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</si>
  <si>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</si>
  <si>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</si>
  <si>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</si>
  <si>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</si>
  <si>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</si>
  <si>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</si>
  <si>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</si>
  <si>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</si>
  <si>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</si>
  <si>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</si>
  <si>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</si>
  <si>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</si>
  <si>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</si>
  <si>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</si>
  <si>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</si>
  <si>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</si>
  <si>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</si>
  <si>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</si>
  <si>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</si>
  <si>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</si>
  <si>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</si>
  <si>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</si>
  <si>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</si>
  <si>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</si>
  <si>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</si>
  <si>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</si>
  <si>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</si>
  <si>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</si>
  <si>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</si>
  <si>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</si>
  <si>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</si>
  <si>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</si>
  <si>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</si>
  <si>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</si>
  <si>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</si>
  <si>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</si>
  <si>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</si>
  <si>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</si>
  <si>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</si>
  <si>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</si>
  <si>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</si>
  <si>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</si>
  <si>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</si>
  <si>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</si>
  <si>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</si>
  <si>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</si>
  <si>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</si>
  <si>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</si>
  <si>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</si>
  <si>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</si>
  <si>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</si>
  <si>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</si>
  <si>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</si>
  <si>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</si>
  <si>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</si>
  <si>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</si>
  <si>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</si>
  <si>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</si>
  <si>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</si>
  <si>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</si>
  <si>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</si>
  <si>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</si>
  <si>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</si>
  <si>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</si>
  <si>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</si>
  <si>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</si>
  <si>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</si>
  <si>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</si>
  <si>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</si>
  <si>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</si>
  <si>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</si>
  <si>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</si>
  <si>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</si>
  <si>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</si>
  <si>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</si>
  <si>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</si>
  <si>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</si>
  <si>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</si>
  <si>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</si>
  <si>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</si>
  <si>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</si>
  <si>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</si>
  <si>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</si>
  <si>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</si>
  <si>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</si>
  <si>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</si>
  <si>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</si>
  <si>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</si>
  <si>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</si>
  <si>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</si>
  <si>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</si>
  <si>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</si>
  <si>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</si>
  <si>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</si>
  <si>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</si>
  <si>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</si>
  <si>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</si>
  <si>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</si>
  <si>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</si>
  <si>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</si>
  <si>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</si>
  <si>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</si>
  <si>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</si>
  <si>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</si>
  <si>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</si>
  <si>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</si>
  <si>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</si>
  <si>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</si>
  <si>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</si>
  <si>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</si>
  <si>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</si>
  <si>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</si>
  <si>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</si>
  <si>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</si>
  <si>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</si>
  <si>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</si>
  <si>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</si>
  <si>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</si>
  <si>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</si>
  <si>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</si>
  <si>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</si>
  <si>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</si>
  <si>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</si>
  <si>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</si>
  <si>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</si>
  <si>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</si>
  <si>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</si>
  <si>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</si>
  <si>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</si>
  <si>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</si>
  <si>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</si>
  <si>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</si>
  <si>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</si>
  <si>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</si>
  <si>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</si>
  <si>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</si>
  <si>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</si>
  <si>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</si>
  <si>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</si>
  <si>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</si>
  <si>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</si>
  <si>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</si>
  <si>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</si>
  <si>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</si>
  <si>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</si>
  <si>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</si>
  <si>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</si>
  <si>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</si>
  <si>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</si>
  <si>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</si>
  <si>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</si>
  <si>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</si>
  <si>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</si>
  <si>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</si>
  <si>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</si>
  <si>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</si>
  <si>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</si>
  <si>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</si>
  <si>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</si>
  <si>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</si>
  <si>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</si>
  <si>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</si>
  <si>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</si>
  <si>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</si>
  <si>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</si>
  <si>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</si>
  <si>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</si>
  <si>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</si>
  <si>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</si>
  <si>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</si>
  <si>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</si>
  <si>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</si>
  <si>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</si>
  <si>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</si>
  <si>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</si>
  <si>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</si>
  <si>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</si>
  <si>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</si>
  <si>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</si>
  <si>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</si>
  <si>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</si>
  <si>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</si>
  <si>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</si>
  <si>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</si>
  <si>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</si>
  <si>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</si>
  <si>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</si>
  <si>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</si>
  <si>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</si>
  <si>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</si>
  <si>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</si>
  <si>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</si>
  <si>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</si>
  <si>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</si>
  <si>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</si>
  <si>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</si>
  <si>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</si>
  <si>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</si>
  <si>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</si>
  <si>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</si>
  <si>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</si>
  <si>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</si>
  <si>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</si>
  <si>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</si>
  <si>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</si>
  <si>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</si>
  <si>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</si>
  <si>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</si>
  <si>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</si>
  <si>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</si>
  <si>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</si>
  <si>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</si>
  <si>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</si>
  <si>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</si>
  <si>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</si>
  <si>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</si>
  <si>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</si>
  <si>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</si>
  <si>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</si>
  <si>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</si>
  <si>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</si>
  <si>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</si>
  <si>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</si>
  <si>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</si>
  <si>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</si>
  <si>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</si>
  <si>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</si>
  <si>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</si>
  <si>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</si>
  <si>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</si>
  <si>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</si>
  <si>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</si>
  <si>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</si>
  <si>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</si>
  <si>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</si>
  <si>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</si>
  <si>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</si>
  <si>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</si>
  <si>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</si>
  <si>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</si>
  <si>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</si>
  <si>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</si>
  <si>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</si>
  <si>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</si>
  <si>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</si>
  <si>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</si>
  <si>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</si>
  <si>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</si>
  <si>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</si>
  <si>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</si>
  <si>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</si>
  <si>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</si>
  <si>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</si>
  <si>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</si>
  <si>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</si>
  <si>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</si>
  <si>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</si>
  <si>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</si>
  <si>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</si>
  <si>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</si>
  <si>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</si>
  <si>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</si>
  <si>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</si>
  <si>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</si>
  <si>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</si>
  <si>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</si>
  <si>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</si>
  <si>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</si>
  <si>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</si>
  <si>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</si>
  <si>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</si>
  <si>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</si>
  <si>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</si>
  <si>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</si>
  <si>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</si>
  <si>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</si>
  <si>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</si>
  <si>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</si>
  <si>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</si>
  <si>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</si>
  <si>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</si>
  <si>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</si>
  <si>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</si>
  <si>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</si>
  <si>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</si>
  <si>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</si>
  <si>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</si>
  <si>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</si>
  <si>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</si>
  <si>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</si>
  <si>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</si>
  <si>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</si>
  <si>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</si>
  <si>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</si>
  <si>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</si>
  <si>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</si>
  <si>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</si>
  <si>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</si>
  <si>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</si>
  <si>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</si>
  <si>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</si>
  <si>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</si>
  <si>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</si>
  <si>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</si>
  <si>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</si>
  <si>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</si>
  <si>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</si>
  <si>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</si>
  <si>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</si>
  <si>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</si>
  <si>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</si>
  <si>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</si>
  <si>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</si>
  <si>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</si>
  <si>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</si>
  <si>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</si>
  <si>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</si>
  <si>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</si>
  <si>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</si>
  <si>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</si>
  <si>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</si>
  <si>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</si>
  <si>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</si>
  <si>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</si>
  <si>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</si>
  <si>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</si>
  <si>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</si>
  <si>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</si>
  <si>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</si>
  <si>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</si>
  <si>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</si>
  <si>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</si>
  <si>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</si>
  <si>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</si>
  <si>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</si>
  <si>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</si>
  <si>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</si>
  <si>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</si>
  <si>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</si>
  <si>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</si>
  <si>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</si>
  <si>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</si>
  <si>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</si>
  <si>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</si>
  <si>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</si>
  <si>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</si>
  <si>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</si>
  <si>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</si>
  <si>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</si>
  <si>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</si>
  <si>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</si>
  <si>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</si>
  <si>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</si>
  <si>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</si>
  <si>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</si>
  <si>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</si>
  <si>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</si>
  <si>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</si>
  <si>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</si>
  <si>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</si>
  <si>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</si>
  <si>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</si>
  <si>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</si>
  <si>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</si>
  <si>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</si>
  <si>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</si>
  <si>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</si>
  <si>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</si>
  <si>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</si>
  <si>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</si>
  <si>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</si>
  <si>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</si>
  <si>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</si>
  <si>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</si>
  <si>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</si>
  <si>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</si>
  <si>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</si>
  <si>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</si>
  <si>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</si>
  <si>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</si>
  <si>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</si>
  <si>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</si>
  <si>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</si>
  <si>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</si>
  <si>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</si>
  <si>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</si>
  <si>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</si>
  <si>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</si>
  <si>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</si>
  <si>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</si>
  <si>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</si>
  <si>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</si>
  <si>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</si>
  <si>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</si>
  <si>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</si>
  <si>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</si>
  <si>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</si>
  <si>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</si>
  <si>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</si>
  <si>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</si>
  <si>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</si>
  <si>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</si>
  <si>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</si>
  <si>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</si>
  <si>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</si>
  <si>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</si>
  <si>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</si>
  <si>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</si>
  <si>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</si>
  <si>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</si>
  <si>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</si>
  <si>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</si>
  <si>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</si>
  <si>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</si>
  <si>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</si>
  <si>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</si>
  <si>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</si>
  <si>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</si>
  <si>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</si>
  <si>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</si>
  <si>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</si>
  <si>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</si>
  <si>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</si>
  <si>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</si>
  <si>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</si>
  <si>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</si>
  <si>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</si>
  <si>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</si>
  <si>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</si>
  <si>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</si>
  <si>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</si>
  <si>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</si>
  <si>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</si>
  <si>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</si>
  <si>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</si>
  <si>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</si>
  <si>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</si>
  <si>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</si>
  <si>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</si>
  <si>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</si>
  <si>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</si>
  <si>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</si>
  <si>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</si>
  <si>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</si>
  <si>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</si>
  <si>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</si>
  <si>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</si>
  <si>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</si>
  <si>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</si>
  <si>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</si>
  <si>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</si>
  <si>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</si>
  <si>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</si>
  <si>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</si>
  <si>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</si>
  <si>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</si>
  <si>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</si>
  <si>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</si>
  <si>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</si>
  <si>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</si>
  <si>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</si>
  <si>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</si>
  <si>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</si>
  <si>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</si>
  <si>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</si>
  <si>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</si>
  <si>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</si>
  <si>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</si>
  <si>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</si>
  <si>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</si>
  <si>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</si>
  <si>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</si>
  <si>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</si>
  <si>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</si>
  <si>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</si>
  <si>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</si>
  <si>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</si>
  <si>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</si>
  <si>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</si>
  <si>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</si>
  <si>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</si>
  <si>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</si>
  <si>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</si>
  <si>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</si>
  <si>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</si>
  <si>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</si>
  <si>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</si>
  <si>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</si>
  <si>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</si>
  <si>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</si>
  <si>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</si>
  <si>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</si>
  <si>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</si>
  <si>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</si>
  <si>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</si>
  <si>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</si>
  <si>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</si>
  <si>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</si>
  <si>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</si>
  <si>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</si>
  <si>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</si>
  <si>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</si>
  <si>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</si>
  <si>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</si>
  <si>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</si>
  <si>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</si>
  <si>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</si>
  <si>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</si>
  <si>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</si>
  <si>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</si>
  <si>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</si>
  <si>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</si>
  <si>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</si>
  <si>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</si>
  <si>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</si>
  <si>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</si>
  <si>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</si>
  <si>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</si>
  <si>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</si>
  <si>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</si>
  <si>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</si>
  <si>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</si>
  <si>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</si>
  <si>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</si>
  <si>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</si>
  <si>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</si>
  <si>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</si>
  <si>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</si>
  <si>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</si>
  <si>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</si>
  <si>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</si>
  <si>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</si>
  <si>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</si>
  <si>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</si>
  <si>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</si>
  <si>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</si>
  <si>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</si>
  <si>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</si>
  <si>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</si>
  <si>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</si>
  <si>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</si>
  <si>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</si>
  <si>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</si>
  <si>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</si>
  <si>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</si>
  <si>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</si>
  <si>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</si>
  <si>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</si>
  <si>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</si>
  <si>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</si>
  <si>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</si>
  <si>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</si>
  <si>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</si>
  <si>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</si>
  <si>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</si>
  <si>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</si>
  <si>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</si>
  <si>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</si>
  <si>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</si>
  <si>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</si>
  <si>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</si>
  <si>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</si>
  <si>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</si>
  <si>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</si>
  <si>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</si>
  <si>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</si>
  <si>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</si>
  <si>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</si>
  <si>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</si>
  <si>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</si>
  <si>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</si>
  <si>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</si>
  <si>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</si>
  <si>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</si>
  <si>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</si>
  <si>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</si>
  <si>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</si>
  <si>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</si>
  <si>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</si>
  <si>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</si>
  <si>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</si>
  <si>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</si>
  <si>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</si>
  <si>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</si>
  <si>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</si>
  <si>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</si>
  <si>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</si>
  <si>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</si>
  <si>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</si>
  <si>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</si>
  <si>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</si>
  <si>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</si>
  <si>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</si>
  <si>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</si>
  <si>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</si>
  <si>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</si>
  <si>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</si>
  <si>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</si>
  <si>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</si>
  <si>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</si>
  <si>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</si>
  <si>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</si>
  <si>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</si>
  <si>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</si>
  <si>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</si>
  <si>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</si>
  <si>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</si>
  <si>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</si>
  <si>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</si>
  <si>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</si>
  <si>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</si>
  <si>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</si>
  <si>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</si>
  <si>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</si>
  <si>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</si>
  <si>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</si>
  <si>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</si>
  <si>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</si>
  <si>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</si>
  <si>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</si>
  <si>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</si>
  <si>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</si>
  <si>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</si>
  <si>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</si>
  <si>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</si>
  <si>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</si>
  <si>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</si>
  <si>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</si>
  <si>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</si>
  <si>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</si>
  <si>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</si>
  <si>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</si>
  <si>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</si>
  <si>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</si>
  <si>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</si>
  <si>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</si>
  <si>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</si>
  <si>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</si>
  <si>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</si>
  <si>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</si>
  <si>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</si>
  <si>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</si>
  <si>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</si>
  <si>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</si>
  <si>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</si>
  <si>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</si>
  <si>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</si>
  <si>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</si>
  <si>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</si>
  <si>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</si>
  <si>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</si>
  <si>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</si>
  <si>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</si>
  <si>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</si>
  <si>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</si>
  <si>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</si>
  <si>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</si>
  <si>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</si>
  <si>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</si>
  <si>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</si>
  <si>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</si>
  <si>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</si>
  <si>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</si>
  <si>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</si>
  <si>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</si>
  <si>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</si>
  <si>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</si>
  <si>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</si>
  <si>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</si>
  <si>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</si>
  <si>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</si>
  <si>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</si>
  <si>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</si>
  <si>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</si>
  <si>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</si>
  <si>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</si>
  <si>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</si>
  <si>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</si>
  <si>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</si>
  <si>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</si>
  <si>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</si>
  <si>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</si>
  <si>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</si>
  <si>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</si>
  <si>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</si>
  <si>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</si>
  <si>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</si>
  <si>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</si>
  <si>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</si>
  <si>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</si>
  <si>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</si>
  <si>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</si>
  <si>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</si>
  <si>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</si>
  <si>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</si>
  <si>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</si>
  <si>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</si>
  <si>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</si>
  <si>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</si>
  <si>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</si>
  <si>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</si>
  <si>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</si>
  <si>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</si>
  <si>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</si>
  <si>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</si>
  <si>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</si>
  <si>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</si>
  <si>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</si>
  <si>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</si>
  <si>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</si>
  <si>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</si>
  <si>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</si>
  <si>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</si>
  <si>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</si>
  <si>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</si>
  <si>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</si>
  <si>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</si>
  <si>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</si>
  <si>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</si>
  <si>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</si>
  <si>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</si>
  <si>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</si>
  <si>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</si>
  <si>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</si>
  <si>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</si>
  <si>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</si>
  <si>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</si>
  <si>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</si>
  <si>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</si>
  <si>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</si>
  <si>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</si>
  <si>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</si>
  <si>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</si>
  <si>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</si>
  <si>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</si>
  <si>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</si>
  <si>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</si>
  <si>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</si>
  <si>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</si>
  <si>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</si>
  <si>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</si>
  <si>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</si>
  <si>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</si>
  <si>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</si>
  <si>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</si>
  <si>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</si>
  <si>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</si>
  <si>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</si>
  <si>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</si>
  <si>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</si>
  <si>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</si>
  <si>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</si>
  <si>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</si>
  <si>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</si>
  <si>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</si>
  <si>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</si>
  <si>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</si>
  <si>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</si>
  <si>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</si>
  <si>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</si>
  <si>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</si>
  <si>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</si>
  <si>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</si>
  <si>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</si>
  <si>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</si>
  <si>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</si>
  <si>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</si>
  <si>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</si>
  <si>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</si>
  <si>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</si>
  <si>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</si>
  <si>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</si>
  <si>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</si>
  <si>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</si>
  <si>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</si>
  <si>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</si>
  <si>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</si>
  <si>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</si>
  <si>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</si>
  <si>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</si>
  <si>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</si>
  <si>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</si>
  <si>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</si>
  <si>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</si>
  <si>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</si>
  <si>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</si>
  <si>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</si>
  <si>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</si>
  <si>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</si>
  <si>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</si>
  <si>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</si>
  <si>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</si>
  <si>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</si>
  <si>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</si>
  <si>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</si>
  <si>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</si>
  <si>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</si>
  <si>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</si>
  <si>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</si>
  <si>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</si>
  <si>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</si>
  <si>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</si>
  <si>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</si>
  <si>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</si>
  <si>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</si>
  <si>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</si>
  <si>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</si>
  <si>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</si>
  <si>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</si>
  <si>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</si>
  <si>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</si>
  <si>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</si>
  <si>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</si>
  <si>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</si>
  <si>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</si>
  <si>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</si>
  <si>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</si>
  <si>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</si>
  <si>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</si>
  <si>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</si>
  <si>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</si>
  <si>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</si>
  <si>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</si>
  <si>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</si>
  <si>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</si>
  <si>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</si>
  <si>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</si>
  <si>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</si>
  <si>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</si>
  <si>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</si>
  <si>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</si>
  <si>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</si>
  <si>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</si>
  <si>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</si>
  <si>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</si>
  <si>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</si>
  <si>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</si>
  <si>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</si>
  <si>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</si>
  <si>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</si>
  <si>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</si>
  <si>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</si>
  <si>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</si>
  <si>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</si>
  <si>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</si>
  <si>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</si>
  <si>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</si>
  <si>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</si>
  <si>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</si>
  <si>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</si>
  <si>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</si>
  <si>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</si>
  <si>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</si>
  <si>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</si>
  <si>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</si>
  <si>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</si>
  <si>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</si>
  <si>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</si>
  <si>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</si>
  <si>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</si>
  <si>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</si>
  <si>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</si>
  <si>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</si>
  <si>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</si>
  <si>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</si>
  <si>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</si>
  <si>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</si>
  <si>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</si>
  <si>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</si>
  <si>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</si>
  <si>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</si>
  <si>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</si>
  <si>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</si>
  <si>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</si>
  <si>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</si>
  <si>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</si>
  <si>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</si>
  <si>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</si>
  <si>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</si>
  <si>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</si>
  <si>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</si>
  <si>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</si>
  <si>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</si>
  <si>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</si>
  <si>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</si>
  <si>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</si>
  <si>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</si>
  <si>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</si>
  <si>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</si>
  <si>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</si>
  <si>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</si>
  <si>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</si>
  <si>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</si>
  <si>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</si>
  <si>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</si>
  <si>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</si>
  <si>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</si>
  <si>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</si>
  <si>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</si>
  <si>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</si>
  <si>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</si>
  <si>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</si>
  <si>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</si>
  <si>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</si>
  <si>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</si>
  <si>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</si>
  <si>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</si>
  <si>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</si>
  <si>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</si>
  <si>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</si>
  <si>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</si>
  <si>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</si>
  <si>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</si>
  <si>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</si>
  <si>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</si>
  <si>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</si>
  <si>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</si>
  <si>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</si>
  <si>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</si>
  <si>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</si>
  <si>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</si>
  <si>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</si>
  <si>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</si>
  <si>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</si>
  <si>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</si>
  <si>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</si>
  <si>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</si>
  <si>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</si>
  <si>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</si>
  <si>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</si>
  <si>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</si>
  <si>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</si>
  <si>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</si>
  <si>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</si>
  <si>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</si>
  <si>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</si>
  <si>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</si>
  <si>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</si>
  <si>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</si>
  <si>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</si>
  <si>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</si>
  <si>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</si>
  <si>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</si>
  <si>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</si>
  <si>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</si>
  <si>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</si>
  <si>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</si>
  <si>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</si>
  <si>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</si>
  <si>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</si>
  <si>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</si>
  <si>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</si>
  <si>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</si>
  <si>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</si>
  <si>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</si>
  <si>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</si>
  <si>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</si>
  <si>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</si>
  <si>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</si>
  <si>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</si>
  <si>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</si>
  <si>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</si>
  <si>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</si>
  <si>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</si>
  <si>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</si>
  <si>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</si>
  <si>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</si>
  <si>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</si>
  <si>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</si>
  <si>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</si>
  <si>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</si>
  <si>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</si>
  <si>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</si>
  <si>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</si>
  <si>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</si>
  <si>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</si>
  <si>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</si>
  <si>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</si>
  <si>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</si>
  <si>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</si>
  <si>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</si>
  <si>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</si>
  <si>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</si>
  <si>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</si>
  <si>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</si>
  <si>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</si>
  <si>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</si>
  <si>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</si>
  <si>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</si>
  <si>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</si>
  <si>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</si>
  <si>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</si>
  <si>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</si>
  <si>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</si>
  <si>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</si>
  <si>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</si>
  <si>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</si>
  <si>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</si>
  <si>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</si>
  <si>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</si>
  <si>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</si>
  <si>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</si>
  <si>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</si>
  <si>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</si>
  <si>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</si>
  <si>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</si>
  <si>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</si>
  <si>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</si>
  <si>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</si>
  <si>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</si>
  <si>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</si>
  <si>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</si>
  <si>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</si>
  <si>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</si>
  <si>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</si>
  <si>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</si>
  <si>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</si>
  <si>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</si>
  <si>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</si>
  <si>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</si>
  <si>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</si>
  <si>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</si>
  <si>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</si>
  <si>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</si>
  <si>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</si>
  <si>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</si>
  <si>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</si>
  <si>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</si>
  <si>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</si>
  <si>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</si>
  <si>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</si>
  <si>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</si>
  <si>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</si>
  <si>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</si>
  <si>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</si>
  <si>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</si>
  <si>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</si>
  <si>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</si>
  <si>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</si>
  <si>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</si>
  <si>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</si>
  <si>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</si>
  <si>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</si>
  <si>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</si>
  <si>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</si>
  <si>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</si>
  <si>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</si>
  <si>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</si>
  <si>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</si>
  <si>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</si>
  <si>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</si>
  <si>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</si>
  <si>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</si>
  <si>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</si>
  <si>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</si>
  <si>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</si>
  <si>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</si>
  <si>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</si>
  <si>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</si>
  <si>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</si>
  <si>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</si>
  <si>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</si>
  <si>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</si>
  <si>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</si>
  <si>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</si>
  <si>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</si>
  <si>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</si>
  <si>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</si>
  <si>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</si>
  <si>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</si>
  <si>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</si>
  <si>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</si>
  <si>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</si>
  <si>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</si>
  <si>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</si>
  <si>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</si>
  <si>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</si>
  <si>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</si>
  <si>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</si>
  <si>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</si>
  <si>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</si>
  <si>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</si>
  <si>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</si>
  <si>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</si>
  <si>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</si>
  <si>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</si>
  <si>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</si>
  <si>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</si>
  <si>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</si>
  <si>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</si>
  <si>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</si>
  <si>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</si>
  <si>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</si>
  <si>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</si>
  <si>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</si>
  <si>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</si>
  <si>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</si>
  <si>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</si>
  <si>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</si>
  <si>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</si>
  <si>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</si>
  <si>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</si>
  <si>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</si>
  <si>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</si>
  <si>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</si>
  <si>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</si>
  <si>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</si>
  <si>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</si>
  <si>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</si>
  <si>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</si>
  <si>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</si>
  <si>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</si>
  <si>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</si>
  <si>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</si>
  <si>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</si>
  <si>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</si>
  <si>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</si>
  <si>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</si>
  <si>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</si>
  <si>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</si>
  <si>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</si>
  <si>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</si>
  <si>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</si>
  <si>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</si>
  <si>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</si>
  <si>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</si>
  <si>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</si>
  <si>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</si>
  <si>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</si>
  <si>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</si>
  <si>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</si>
  <si>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</si>
  <si>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</si>
  <si>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</si>
  <si>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</si>
  <si>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</si>
  <si>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</si>
  <si>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</si>
  <si>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</si>
  <si>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</si>
  <si>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</si>
  <si>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</si>
  <si>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</si>
  <si>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</si>
  <si>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</si>
  <si>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</si>
  <si>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</si>
  <si>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</si>
  <si>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</si>
  <si>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</si>
  <si>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</si>
  <si>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</si>
  <si>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</si>
  <si>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</si>
  <si>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</si>
  <si>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</si>
  <si>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</si>
  <si>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</si>
  <si>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</si>
  <si>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</si>
  <si>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</si>
  <si>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</si>
  <si>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</si>
  <si>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</si>
  <si>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</si>
  <si>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</si>
  <si>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</si>
  <si>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</si>
  <si>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</si>
  <si>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</si>
  <si>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</si>
  <si>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</si>
  <si>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</si>
  <si>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</si>
  <si>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</si>
  <si>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</si>
  <si>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</si>
  <si>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</si>
  <si>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</si>
  <si>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</si>
  <si>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</si>
  <si>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</si>
  <si>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</si>
  <si>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</si>
  <si>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</si>
  <si>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</si>
  <si>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</si>
  <si>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</si>
  <si>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</si>
  <si>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</si>
  <si>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</si>
  <si>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</si>
  <si>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</si>
  <si>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</si>
  <si>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</si>
  <si>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</si>
  <si>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</si>
  <si>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</si>
  <si>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</si>
  <si>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</si>
  <si>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</si>
  <si>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</si>
  <si>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</si>
  <si>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</si>
  <si>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</si>
  <si>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</si>
  <si>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</si>
  <si>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</si>
  <si>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</si>
  <si>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</si>
  <si>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</si>
  <si>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</si>
  <si>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</si>
  <si>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</si>
  <si>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</si>
  <si>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</si>
  <si>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</si>
  <si>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</si>
  <si>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</si>
  <si>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</si>
  <si>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</si>
  <si>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</si>
  <si>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</si>
  <si>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</si>
  <si>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</si>
  <si>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</si>
  <si>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</si>
  <si>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</si>
  <si>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</si>
  <si>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</si>
  <si>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</si>
  <si>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</si>
  <si>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</si>
  <si>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</si>
  <si>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</si>
  <si>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</si>
  <si>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</si>
  <si>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</si>
  <si>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</si>
  <si>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</si>
  <si>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</si>
  <si>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</si>
  <si>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</si>
  <si>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</si>
  <si>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</si>
  <si>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</si>
  <si>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</si>
  <si>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</si>
  <si>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</si>
  <si>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</si>
  <si>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</si>
  <si>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</si>
  <si>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</si>
  <si>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</si>
  <si>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</si>
  <si>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</si>
  <si>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</si>
  <si>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</si>
  <si>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</si>
  <si>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</si>
  <si>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</si>
  <si>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</si>
  <si>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</si>
  <si>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</si>
  <si>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</si>
  <si>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</si>
  <si>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</si>
  <si>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</si>
  <si>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</si>
  <si>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</si>
  <si>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</si>
  <si>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</si>
  <si>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</si>
  <si>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</si>
  <si>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</si>
  <si>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</si>
  <si>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</si>
  <si>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</si>
  <si>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</si>
  <si>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</si>
  <si>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</si>
  <si>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</si>
  <si>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</si>
  <si>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</si>
  <si>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</si>
  <si>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</si>
  <si>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</si>
  <si>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</si>
  <si>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</si>
  <si>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</si>
  <si>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</si>
  <si>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</si>
  <si>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</si>
  <si>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</si>
  <si>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</si>
  <si>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</si>
  <si>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</si>
  <si>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</si>
  <si>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</si>
  <si>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</si>
  <si>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</si>
  <si>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</si>
  <si>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</si>
  <si>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</si>
  <si>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</si>
  <si>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</si>
  <si>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</si>
  <si>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</si>
  <si>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</si>
  <si>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</si>
  <si>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</si>
  <si>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</si>
  <si>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</si>
  <si>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</si>
  <si>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</si>
  <si>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</si>
  <si>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</si>
  <si>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</si>
  <si>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</si>
  <si>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</si>
  <si>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</si>
  <si>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</si>
  <si>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</si>
  <si>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</si>
  <si>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</si>
  <si>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</si>
  <si>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</si>
  <si>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</si>
  <si>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</si>
  <si>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</si>
  <si>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</si>
  <si>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</si>
  <si>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</si>
  <si>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</si>
  <si>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</si>
  <si>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</si>
  <si>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</si>
  <si>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</si>
  <si>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</si>
  <si>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</si>
  <si>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</si>
  <si>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</si>
  <si>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</si>
  <si>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</si>
  <si>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</si>
  <si>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</si>
  <si>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</si>
  <si>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</si>
  <si>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</si>
  <si>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</si>
  <si>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</si>
  <si>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</si>
  <si>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</si>
  <si>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</si>
  <si>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</si>
  <si>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</si>
  <si>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</si>
  <si>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</si>
  <si>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</si>
  <si>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</si>
  <si>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</si>
  <si>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</si>
  <si>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</si>
  <si>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</si>
  <si>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</si>
  <si>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</si>
  <si>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</si>
  <si>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</si>
  <si>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</si>
  <si>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</si>
  <si>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</si>
  <si>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</si>
  <si>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</si>
  <si>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</si>
  <si>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</si>
  <si>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</si>
  <si>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</si>
  <si>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</si>
  <si>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</si>
  <si>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</si>
  <si>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</si>
  <si>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</si>
  <si>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</si>
  <si>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</si>
  <si>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</si>
  <si>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</si>
  <si>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</si>
  <si>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</si>
  <si>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</si>
  <si>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</si>
  <si>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</si>
  <si>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</si>
  <si>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</si>
  <si>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</si>
  <si>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</si>
  <si>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</si>
  <si>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</si>
  <si>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</si>
  <si>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</si>
  <si>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</si>
  <si>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</si>
  <si>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</si>
  <si>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</si>
  <si>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</si>
  <si>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</si>
  <si>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</si>
  <si>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</si>
  <si>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</si>
  <si>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</si>
  <si>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</si>
  <si>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</si>
  <si>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</si>
  <si>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</si>
  <si>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</si>
  <si>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</si>
  <si>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</si>
  <si>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</si>
  <si>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</si>
  <si>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</si>
  <si>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</si>
  <si>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</si>
  <si>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</si>
  <si>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</si>
  <si>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</si>
  <si>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</si>
  <si>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</si>
  <si>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</si>
  <si>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</si>
  <si>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</si>
  <si>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</si>
  <si>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</si>
  <si>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</si>
  <si>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</si>
  <si>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</si>
  <si>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</si>
  <si>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</si>
  <si>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</si>
  <si>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</si>
  <si>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</si>
  <si>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</si>
  <si>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</si>
  <si>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</si>
  <si>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</si>
  <si>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</si>
  <si>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</si>
  <si>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</si>
  <si>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</si>
  <si>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</si>
  <si>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</si>
  <si>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</si>
  <si>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</si>
  <si>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</si>
  <si>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</si>
  <si>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</si>
  <si>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</si>
  <si>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</si>
  <si>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</si>
  <si>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</si>
  <si>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</si>
  <si>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</si>
  <si>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</si>
  <si>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</si>
  <si>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</si>
  <si>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</si>
  <si>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</si>
  <si>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</si>
  <si>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</si>
  <si>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</si>
  <si>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</si>
  <si>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</si>
  <si>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</si>
  <si>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</si>
  <si>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</si>
  <si>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</si>
  <si>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</si>
  <si>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</si>
  <si>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</si>
  <si>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</si>
  <si>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</si>
  <si>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</si>
  <si>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</si>
  <si>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</si>
  <si>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</si>
  <si>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</si>
  <si>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</si>
  <si>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</si>
  <si>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</si>
  <si>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</si>
  <si>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</si>
  <si>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</si>
  <si>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</si>
  <si>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</si>
  <si>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</si>
  <si>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</si>
  <si>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</si>
  <si>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</si>
  <si>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</si>
  <si>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</si>
  <si>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</si>
  <si>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</si>
  <si>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</si>
  <si>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</si>
  <si>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</si>
  <si>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</si>
  <si>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</si>
  <si>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</si>
  <si>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</si>
  <si>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</si>
  <si>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</si>
  <si>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</si>
  <si>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</si>
  <si>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</si>
  <si>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</si>
  <si>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</si>
  <si>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</si>
  <si>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</si>
  <si>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</si>
  <si>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</si>
  <si>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</si>
  <si>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</si>
  <si>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</si>
  <si>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</si>
  <si>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</si>
  <si>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</si>
  <si>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</si>
  <si>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</si>
  <si>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</si>
  <si>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</si>
  <si>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</si>
  <si>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</si>
  <si>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</si>
  <si>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</si>
  <si>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</si>
  <si>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</si>
  <si>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</si>
  <si>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</si>
  <si>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</si>
  <si>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</si>
  <si>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</si>
  <si>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</si>
  <si>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</si>
  <si>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</si>
  <si>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</si>
  <si>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</si>
  <si>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</si>
  <si>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</si>
  <si>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</si>
  <si>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</si>
  <si>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</si>
  <si>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</si>
  <si>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</si>
  <si>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</si>
  <si>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</si>
  <si>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</si>
  <si>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</si>
  <si>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</si>
  <si>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</si>
  <si>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</si>
  <si>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</si>
  <si>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</si>
  <si>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</si>
  <si>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</si>
  <si>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</si>
  <si>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</si>
  <si>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</si>
  <si>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</si>
  <si>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</si>
  <si>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</si>
  <si>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</si>
  <si>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</si>
  <si>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</si>
  <si>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</si>
  <si>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</si>
  <si>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</si>
  <si>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</si>
  <si>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</si>
  <si>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</si>
  <si>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</si>
  <si>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</si>
  <si>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</si>
  <si>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</si>
  <si>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</si>
  <si>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</si>
  <si>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</si>
  <si>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</si>
  <si>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</si>
  <si>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</si>
  <si>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</si>
  <si>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</si>
  <si>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</si>
  <si>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</si>
  <si>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</si>
  <si>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</si>
  <si>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</si>
  <si>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</si>
  <si>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</si>
  <si>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</si>
  <si>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</si>
  <si>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</si>
  <si>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</si>
  <si>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</si>
  <si>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</si>
  <si>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</si>
  <si>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</si>
  <si>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</si>
  <si>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</si>
  <si>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</si>
  <si>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</si>
  <si>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</si>
  <si>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</si>
  <si>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</si>
  <si>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</si>
  <si>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</si>
  <si>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</si>
  <si>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</si>
  <si>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</si>
  <si>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</si>
  <si>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</si>
  <si>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</si>
  <si>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</si>
  <si>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</si>
  <si>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</si>
  <si>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</si>
  <si>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</si>
  <si>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</si>
  <si>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</si>
  <si>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</si>
  <si>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</si>
  <si>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</si>
  <si>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</si>
  <si>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</si>
  <si>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</si>
  <si>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</si>
  <si>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</si>
  <si>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</si>
  <si>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</si>
  <si>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</si>
  <si>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</si>
  <si>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</si>
  <si>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</si>
  <si>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</si>
  <si>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</si>
  <si>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</si>
  <si>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</si>
  <si>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</si>
  <si>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</si>
  <si>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</si>
  <si>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</si>
  <si>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</si>
  <si>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</si>
  <si>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</si>
  <si>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</si>
  <si>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</si>
  <si>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</si>
  <si>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</si>
  <si>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</si>
  <si>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</si>
  <si>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</si>
  <si>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</si>
  <si>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</si>
  <si>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</si>
  <si>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</si>
  <si>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</si>
  <si>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</si>
  <si>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</si>
  <si>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</si>
  <si>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</si>
  <si>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</si>
  <si>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</si>
  <si>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</si>
  <si>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</si>
  <si>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</si>
  <si>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</si>
  <si>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</si>
  <si>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</si>
  <si>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</si>
  <si>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</si>
  <si>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</si>
  <si>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</si>
  <si>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</si>
  <si>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</si>
  <si>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</si>
  <si>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</si>
  <si>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</si>
  <si>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</si>
  <si>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</si>
  <si>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</si>
  <si>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</si>
  <si>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</si>
  <si>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</si>
  <si>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</si>
  <si>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</si>
  <si>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</si>
  <si>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</si>
  <si>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</si>
  <si>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</si>
  <si>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</si>
  <si>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</si>
  <si>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</si>
  <si>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</si>
  <si>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</si>
  <si>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</si>
  <si>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</si>
  <si>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</si>
  <si>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</si>
  <si>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</si>
  <si>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</si>
  <si>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</si>
  <si>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</si>
  <si>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</si>
  <si>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</si>
  <si>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</si>
  <si>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</si>
  <si>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</si>
  <si>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</si>
  <si>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</si>
  <si>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</si>
  <si>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</si>
  <si>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</si>
  <si>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</si>
  <si>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</si>
  <si>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</si>
  <si>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</si>
  <si>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</si>
  <si>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</si>
  <si>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</si>
  <si>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</si>
  <si>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</si>
  <si>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</si>
  <si>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</si>
  <si>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</si>
  <si>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</si>
  <si>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</si>
  <si>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</si>
  <si>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</si>
  <si>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</si>
  <si>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</si>
  <si>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</si>
  <si>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</si>
  <si>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</si>
  <si>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</si>
  <si>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</si>
  <si>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</si>
  <si>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</si>
  <si>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</si>
  <si>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</si>
  <si>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</si>
  <si>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</si>
  <si>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</si>
  <si>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</si>
  <si>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</si>
  <si>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</si>
  <si>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</si>
  <si>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</si>
  <si>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</si>
  <si>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</si>
  <si>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</si>
  <si>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</si>
  <si>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</si>
  <si>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</si>
  <si>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</si>
  <si>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</si>
  <si>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</si>
  <si>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</si>
  <si>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</si>
  <si>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</si>
  <si>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</si>
  <si>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</si>
  <si>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</si>
  <si>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</si>
  <si>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</si>
  <si>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</si>
  <si>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</si>
  <si>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</si>
  <si>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</si>
  <si>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</si>
  <si>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</si>
  <si>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</si>
  <si>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</si>
  <si>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</si>
  <si>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</si>
  <si>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</si>
  <si>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</si>
  <si>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</si>
  <si>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</si>
  <si>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</si>
  <si>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</si>
  <si>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</si>
  <si>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</si>
  <si>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</si>
  <si>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</si>
  <si>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</si>
  <si>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</si>
  <si>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</si>
  <si>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</si>
  <si>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</si>
  <si>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</si>
  <si>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</si>
  <si>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</si>
  <si>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</si>
  <si>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</si>
  <si>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</si>
  <si>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</si>
  <si>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</si>
  <si>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</si>
  <si>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</si>
  <si>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</si>
  <si>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</si>
  <si>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</si>
  <si>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</si>
  <si>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</si>
  <si>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</si>
  <si>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</si>
  <si>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</si>
  <si>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</si>
  <si>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</si>
  <si>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</si>
  <si>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</si>
  <si>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</si>
  <si>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</si>
  <si>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</si>
  <si>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</si>
  <si>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</si>
  <si>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</si>
  <si>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</si>
  <si>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</si>
  <si>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</si>
  <si>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</si>
  <si>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</si>
  <si>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</si>
  <si>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</si>
  <si>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</si>
  <si>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</si>
  <si>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</si>
  <si>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</si>
  <si>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</si>
  <si>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</si>
  <si>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</si>
  <si>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</si>
  <si>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</si>
  <si>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</si>
  <si>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</si>
  <si>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</si>
  <si>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</si>
  <si>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</si>
  <si>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</si>
  <si>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</si>
  <si>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</si>
  <si>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</si>
  <si>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</si>
  <si>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</si>
  <si>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</si>
  <si>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</si>
  <si>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</si>
  <si>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</si>
  <si>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</si>
  <si>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</si>
  <si>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</si>
  <si>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</si>
  <si>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</si>
  <si>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</si>
  <si>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</si>
  <si>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</si>
  <si>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</si>
  <si>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</si>
  <si>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</si>
  <si>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</si>
  <si>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</si>
  <si>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</si>
  <si>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</si>
  <si>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</si>
  <si>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</si>
  <si>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</si>
  <si>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</si>
  <si>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</si>
  <si>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</si>
  <si>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</si>
  <si>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</si>
  <si>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</si>
  <si>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</si>
  <si>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</si>
  <si>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</si>
  <si>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</si>
  <si>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</si>
  <si>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</si>
  <si>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</si>
  <si>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</si>
  <si>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</si>
  <si>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</si>
  <si>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</si>
  <si>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</si>
  <si>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</si>
  <si>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</si>
  <si>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</si>
  <si>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</si>
  <si>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</si>
  <si>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</si>
  <si>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</si>
  <si>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</si>
  <si>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</si>
  <si>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</si>
  <si>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</si>
  <si>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</si>
  <si>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</si>
  <si>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</si>
  <si>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</si>
  <si>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</si>
  <si>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</si>
  <si>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</si>
  <si>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</si>
  <si>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</si>
  <si>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</si>
  <si>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</si>
  <si>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</si>
  <si>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</si>
  <si>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</si>
  <si>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</si>
  <si>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</si>
  <si>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</si>
  <si>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</si>
  <si>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</si>
  <si>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</si>
  <si>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</si>
  <si>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</si>
  <si>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</si>
  <si>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</si>
  <si>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</si>
  <si>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</si>
  <si>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</si>
  <si>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</si>
  <si>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</si>
  <si>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</si>
  <si>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</si>
  <si>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</si>
  <si>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</si>
  <si>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</si>
  <si>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</si>
  <si>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</si>
  <si>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</si>
  <si>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</si>
  <si>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</si>
  <si>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</si>
  <si>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</si>
  <si>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</si>
  <si>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</si>
  <si>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</si>
  <si>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</si>
  <si>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</si>
  <si>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</si>
  <si>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</si>
  <si>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</si>
  <si>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</si>
  <si>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</si>
  <si>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</si>
  <si>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</si>
  <si>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</si>
  <si>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</si>
  <si>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</si>
  <si>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</si>
  <si>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</si>
  <si>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</si>
  <si>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</si>
  <si>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</si>
  <si>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</si>
  <si>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</si>
  <si>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</si>
  <si>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</si>
  <si>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</si>
  <si>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</si>
  <si>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</si>
  <si>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</si>
  <si>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</si>
  <si>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</si>
  <si>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</si>
  <si>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</si>
  <si>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</si>
  <si>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</si>
  <si>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</si>
  <si>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</si>
  <si>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</si>
  <si>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</si>
  <si>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</si>
  <si>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</si>
  <si>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</si>
  <si>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</si>
  <si>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</si>
  <si>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</si>
  <si>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</si>
  <si>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</si>
  <si>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</si>
  <si>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</si>
  <si>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</si>
  <si>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</si>
  <si>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</si>
  <si>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</si>
  <si>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</si>
  <si>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</si>
  <si>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</si>
  <si>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</si>
  <si>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</si>
  <si>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</si>
  <si>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</si>
  <si>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</si>
  <si>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</si>
  <si>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</si>
  <si>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</si>
  <si>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</si>
  <si>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</si>
  <si>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</si>
  <si>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</si>
  <si>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</si>
  <si>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</si>
  <si>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</si>
  <si>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</si>
  <si>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</si>
  <si>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</si>
  <si>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</si>
  <si>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</si>
  <si>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</si>
  <si>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</si>
  <si>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</si>
  <si>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</si>
  <si>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</si>
  <si>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</si>
  <si>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</si>
  <si>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</si>
  <si>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</si>
  <si>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</si>
  <si>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</si>
  <si>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</si>
  <si>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</si>
  <si>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</si>
  <si>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</si>
  <si>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</si>
  <si>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</si>
  <si>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</si>
  <si>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</si>
  <si>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</si>
  <si>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</si>
  <si>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</si>
  <si>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</si>
  <si>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</si>
  <si>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</si>
  <si>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</si>
  <si>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</si>
  <si>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</si>
  <si>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</si>
  <si>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</si>
  <si>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</si>
  <si>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</si>
  <si>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</si>
  <si>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</si>
  <si>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</si>
  <si>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</si>
  <si>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</si>
  <si>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</si>
  <si>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</si>
  <si>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</si>
  <si>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</si>
  <si>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</si>
  <si>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</si>
  <si>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</si>
  <si>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</si>
  <si>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</si>
  <si>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</si>
  <si>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</si>
  <si>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</si>
  <si>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</si>
  <si>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</si>
  <si>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</si>
  <si>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</si>
  <si>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</si>
  <si>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</si>
  <si>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</si>
  <si>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</si>
  <si>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</si>
  <si>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</si>
  <si>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</si>
  <si>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</si>
  <si>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</si>
  <si>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</si>
  <si>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</si>
  <si>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</si>
  <si>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</si>
  <si>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</si>
  <si>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</si>
  <si>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</si>
  <si>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</si>
  <si>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</si>
  <si>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</si>
  <si>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</si>
  <si>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</si>
  <si>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</si>
  <si>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</si>
  <si>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</si>
  <si>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</si>
  <si>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</si>
  <si>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</si>
  <si>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</si>
  <si>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</si>
  <si>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</si>
  <si>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</si>
  <si>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</si>
  <si>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</si>
  <si>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</si>
  <si>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</si>
  <si>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</si>
  <si>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</si>
  <si>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</si>
  <si>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</si>
  <si>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</si>
  <si>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</si>
  <si>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</si>
  <si>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</si>
  <si>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</si>
  <si>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</si>
  <si>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</si>
  <si>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</si>
  <si>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</si>
  <si>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</si>
  <si>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</si>
  <si>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</si>
  <si>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</si>
  <si>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</si>
  <si>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</si>
  <si>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</si>
  <si>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</si>
  <si>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</si>
  <si>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</si>
  <si>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</si>
  <si>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</si>
  <si>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</si>
  <si>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</si>
  <si>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</si>
  <si>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</si>
  <si>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</si>
  <si>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</si>
  <si>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</si>
  <si>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</si>
  <si>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</si>
  <si>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</si>
  <si>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</si>
  <si>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</si>
  <si>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</si>
  <si>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</si>
  <si>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</si>
  <si>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</si>
  <si>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</si>
  <si>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</si>
  <si>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</si>
  <si>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</si>
  <si>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</si>
  <si>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</si>
  <si>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</si>
  <si>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</si>
  <si>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</si>
  <si>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</si>
  <si>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</si>
  <si>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</si>
  <si>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</si>
  <si>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</si>
  <si>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</si>
  <si>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</si>
  <si>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</si>
  <si>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</si>
  <si>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</si>
  <si>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</si>
  <si>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</si>
  <si>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</si>
  <si>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</si>
  <si>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</si>
  <si>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</si>
  <si>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</si>
  <si>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</si>
  <si>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</si>
  <si>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</si>
  <si>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</si>
  <si>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</si>
  <si>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</si>
  <si>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</si>
  <si>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</si>
  <si>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</si>
  <si>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</si>
  <si>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</si>
  <si>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</si>
  <si>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</si>
  <si>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</si>
  <si>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</si>
  <si>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</si>
  <si>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</si>
  <si>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</si>
  <si>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</si>
  <si>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</si>
  <si>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</si>
  <si>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</si>
  <si>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</si>
  <si>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</si>
  <si>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</si>
  <si>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</si>
  <si>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</si>
  <si>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</si>
  <si>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</si>
  <si>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</si>
  <si>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</si>
  <si>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</si>
  <si>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</si>
  <si>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</si>
  <si>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</si>
  <si>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</si>
  <si>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</si>
  <si>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</si>
  <si>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</si>
  <si>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</si>
  <si>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</si>
  <si>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</si>
  <si>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</si>
  <si>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</si>
  <si>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</si>
  <si>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</si>
  <si>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</si>
  <si>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</si>
  <si>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</si>
  <si>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</si>
  <si>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</si>
  <si>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</si>
  <si>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</si>
  <si>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</si>
  <si>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</si>
  <si>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</si>
  <si>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</si>
  <si>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</si>
  <si>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</si>
  <si>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</si>
  <si>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</si>
  <si>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</si>
  <si>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</si>
  <si>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</si>
  <si>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</si>
  <si>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</si>
  <si>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</si>
  <si>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</si>
  <si>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</si>
  <si>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</si>
  <si>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</si>
  <si>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</si>
  <si>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</si>
  <si>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</si>
  <si>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</si>
  <si>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</si>
  <si>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</si>
  <si>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</si>
  <si>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</si>
  <si>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</si>
  <si>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</si>
  <si>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</si>
  <si>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</si>
  <si>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</si>
  <si>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</si>
  <si>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</si>
  <si>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</si>
  <si>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</si>
  <si>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</si>
  <si>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</si>
  <si>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</si>
  <si>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</si>
  <si>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</si>
  <si>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</si>
  <si>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</si>
  <si>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</si>
  <si>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</si>
  <si>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</si>
  <si>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</si>
  <si>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</si>
  <si>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</si>
  <si>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</si>
  <si>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</si>
  <si>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</si>
  <si>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</si>
  <si>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</si>
  <si>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</si>
  <si>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</si>
  <si>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</si>
  <si>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</si>
  <si>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</si>
  <si>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</si>
  <si>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</si>
  <si>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</si>
  <si>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</si>
  <si>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</si>
  <si>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</si>
  <si>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</si>
  <si>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</si>
  <si>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</si>
  <si>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</si>
  <si>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</si>
  <si>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</si>
  <si>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</si>
  <si>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</si>
  <si>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</si>
  <si>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</si>
  <si>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</si>
  <si>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</si>
  <si>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</si>
  <si>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</si>
  <si>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</si>
  <si>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</si>
  <si>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</si>
  <si>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</si>
  <si>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</si>
  <si>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</si>
  <si>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</si>
  <si>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</si>
  <si>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</si>
  <si>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</si>
  <si>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</si>
  <si>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</si>
  <si>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</si>
  <si>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</si>
  <si>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</si>
  <si>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</si>
  <si>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</si>
  <si>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</si>
  <si>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</si>
  <si>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</si>
  <si>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</si>
  <si>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</si>
  <si>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</si>
  <si>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</si>
  <si>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</si>
  <si>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</si>
  <si>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</si>
  <si>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</si>
  <si>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</si>
  <si>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</si>
  <si>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</si>
  <si>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</si>
  <si>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</si>
  <si>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</si>
  <si>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</si>
  <si>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</si>
  <si>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</si>
  <si>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</si>
  <si>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</si>
  <si>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</si>
  <si>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</si>
  <si>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</si>
  <si>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</si>
  <si>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</si>
  <si>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</si>
  <si>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</si>
  <si>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</si>
  <si>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</si>
  <si>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</si>
  <si>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</si>
  <si>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</si>
  <si>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</si>
  <si>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</si>
  <si>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</si>
  <si>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</si>
  <si>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</si>
  <si>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</si>
  <si>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</si>
  <si>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</si>
  <si>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</si>
  <si>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</si>
  <si>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</si>
  <si>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</si>
  <si>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</si>
  <si>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</si>
  <si>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</si>
  <si>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</si>
  <si>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</si>
  <si>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</si>
  <si>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</si>
  <si>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</si>
  <si>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</si>
  <si>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</si>
  <si>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</si>
  <si>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</si>
  <si>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</si>
  <si>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</si>
  <si>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</si>
  <si>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</si>
  <si>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</si>
  <si>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</si>
  <si>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</si>
  <si>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</si>
  <si>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</si>
  <si>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</si>
  <si>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</si>
  <si>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</si>
  <si>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</si>
  <si>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</si>
  <si>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</si>
  <si>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</si>
  <si>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</si>
  <si>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</si>
  <si>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</si>
  <si>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</si>
  <si>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</si>
  <si>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</si>
  <si>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</si>
  <si>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</si>
  <si>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</si>
  <si>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</si>
  <si>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</si>
  <si>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</si>
  <si>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</si>
  <si>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</si>
  <si>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</si>
  <si>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</si>
  <si>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</si>
  <si>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</si>
  <si>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</si>
  <si>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</si>
  <si>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</si>
  <si>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</si>
  <si>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</si>
  <si>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</si>
  <si>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</si>
  <si>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</si>
  <si>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</si>
  <si>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</si>
  <si>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</si>
  <si>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</si>
  <si>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</si>
  <si>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</si>
  <si>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</si>
  <si>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</si>
  <si>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</si>
  <si>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</si>
  <si>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</si>
  <si>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</si>
  <si>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</si>
  <si>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</si>
  <si>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</si>
  <si>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</si>
  <si>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</si>
  <si>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</si>
  <si>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</si>
  <si>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</si>
  <si>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</si>
  <si>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</si>
  <si>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</si>
  <si>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</si>
  <si>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</si>
  <si>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</si>
  <si>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</si>
  <si>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</si>
  <si>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</si>
  <si>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</si>
  <si>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</si>
  <si>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</si>
  <si>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</si>
  <si>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</si>
  <si>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</si>
  <si>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</si>
  <si>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</si>
  <si>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</si>
  <si>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</si>
  <si>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</si>
  <si>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</si>
  <si>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</si>
  <si>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</si>
  <si>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</si>
  <si>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</si>
  <si>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</si>
  <si>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</si>
  <si>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</si>
  <si>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</si>
  <si>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</si>
  <si>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</si>
  <si>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</si>
  <si>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</si>
  <si>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</si>
  <si>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</si>
  <si>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</si>
  <si>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</si>
  <si>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</si>
  <si>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</si>
  <si>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</si>
  <si>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</si>
  <si>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</si>
  <si>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</si>
  <si>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</si>
  <si>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</si>
  <si>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</si>
  <si>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</si>
  <si>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</si>
  <si>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</si>
  <si>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</si>
  <si>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</si>
  <si>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</si>
  <si>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</si>
  <si>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</si>
  <si>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</si>
  <si>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</si>
  <si>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</si>
  <si>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</si>
  <si>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</si>
  <si>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</si>
  <si>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</si>
  <si>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</si>
  <si>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</si>
  <si>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</si>
  <si>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</si>
  <si>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</si>
  <si>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</si>
  <si>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</si>
  <si>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</si>
  <si>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</si>
  <si>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</si>
  <si>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</si>
  <si>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</si>
  <si>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</si>
  <si>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</si>
  <si>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</si>
  <si>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</si>
  <si>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</si>
  <si>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</si>
  <si>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</si>
  <si>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</si>
  <si>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</si>
  <si>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</si>
  <si>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</si>
  <si>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</si>
  <si>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</si>
  <si>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</si>
  <si>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</si>
  <si>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</si>
  <si>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</si>
  <si>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</si>
  <si>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</si>
  <si>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</si>
  <si>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</si>
  <si>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</si>
  <si>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</si>
  <si>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</si>
  <si>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</si>
  <si>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</si>
  <si>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</si>
  <si>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</si>
  <si>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</si>
  <si>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</si>
  <si>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</si>
  <si>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</si>
  <si>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</si>
  <si>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</si>
  <si>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</si>
  <si>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</si>
  <si>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</si>
  <si>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</si>
  <si>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</si>
  <si>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</si>
  <si>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</si>
  <si>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</si>
  <si>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</si>
  <si>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</si>
  <si>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</si>
  <si>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</si>
  <si>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</si>
  <si>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</si>
  <si>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</si>
  <si>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</si>
  <si>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</si>
  <si>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</si>
  <si>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</si>
  <si>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</si>
  <si>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</si>
  <si>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</si>
  <si>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</si>
  <si>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</si>
  <si>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</si>
  <si>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</si>
  <si>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</si>
  <si>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</si>
  <si>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</si>
  <si>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</si>
  <si>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</si>
  <si>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</si>
  <si>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</si>
  <si>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</si>
  <si>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</si>
  <si>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</si>
  <si>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</si>
  <si>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</si>
  <si>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</si>
  <si>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</si>
  <si>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</si>
  <si>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</si>
  <si>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</si>
  <si>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</si>
  <si>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</si>
  <si>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</si>
  <si>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</si>
  <si>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</si>
  <si>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</si>
  <si>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</si>
  <si>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</si>
  <si>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</si>
  <si>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</si>
  <si>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</si>
  <si>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</si>
  <si>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</si>
  <si>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</si>
  <si>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</si>
  <si>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</si>
  <si>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</si>
  <si>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</si>
  <si>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</si>
  <si>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</si>
  <si>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</si>
  <si>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</si>
  <si>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</si>
  <si>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</si>
  <si>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</si>
  <si>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</si>
  <si>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</si>
  <si>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</si>
  <si>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</si>
  <si>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</si>
  <si>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</si>
  <si>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</si>
  <si>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</si>
  <si>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</si>
  <si>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</si>
  <si>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</si>
  <si>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</si>
  <si>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</si>
  <si>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</si>
  <si>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</si>
  <si>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</si>
  <si>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</si>
  <si>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</si>
  <si>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</si>
  <si>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</si>
  <si>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</si>
  <si>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</si>
  <si>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</si>
  <si>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</si>
  <si>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</si>
  <si>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</si>
  <si>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</si>
  <si>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</si>
  <si>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</si>
  <si>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</si>
  <si>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</si>
  <si>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</si>
  <si>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</si>
  <si>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</si>
  <si>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</si>
  <si>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</si>
  <si>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</si>
  <si>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</si>
  <si>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</si>
  <si>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</si>
  <si>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</si>
  <si>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</si>
  <si>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</si>
  <si>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</si>
  <si>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</si>
  <si>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</si>
  <si>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</si>
  <si>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</si>
  <si>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</si>
  <si>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</si>
  <si>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</si>
  <si>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</si>
  <si>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</si>
  <si>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</si>
  <si>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</si>
  <si>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</si>
  <si>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</si>
  <si>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</si>
  <si>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</si>
  <si>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</si>
  <si>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</si>
  <si>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</si>
  <si>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</si>
  <si>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</si>
  <si>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</si>
  <si>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</si>
  <si>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</si>
  <si>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</si>
  <si>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</si>
  <si>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</si>
  <si>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</si>
  <si>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</si>
  <si>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</si>
  <si>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</si>
  <si>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</si>
  <si>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</si>
  <si>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</si>
  <si>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</si>
  <si>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</si>
  <si>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</si>
  <si>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</si>
  <si>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</si>
  <si>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</si>
  <si>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</si>
  <si>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</si>
  <si>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</si>
  <si>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</si>
  <si>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</si>
  <si>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</si>
  <si>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</si>
  <si>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</si>
  <si>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</si>
  <si>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</si>
  <si>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</si>
  <si>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</si>
  <si>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</si>
  <si>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</si>
  <si>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</si>
  <si>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</si>
  <si>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</si>
  <si>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</si>
  <si>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</si>
  <si>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</si>
  <si>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</si>
  <si>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</si>
  <si>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</si>
  <si>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</si>
  <si>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</si>
  <si>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</si>
  <si>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</si>
  <si>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</si>
  <si>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</si>
  <si>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</si>
  <si>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</si>
  <si>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</si>
  <si>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</si>
  <si>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</si>
  <si>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</si>
  <si>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</si>
  <si>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</si>
  <si>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</si>
  <si>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</si>
  <si>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</si>
  <si>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</si>
  <si>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</si>
  <si>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</si>
  <si>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</si>
  <si>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</si>
  <si>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</si>
  <si>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</si>
  <si>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</si>
  <si>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</si>
  <si>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</si>
  <si>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</si>
  <si>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</si>
  <si>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</si>
  <si>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</si>
  <si>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</si>
  <si>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</si>
  <si>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</si>
  <si>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</si>
  <si>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</si>
  <si>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</si>
  <si>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</si>
  <si>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</si>
  <si>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</si>
  <si>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</si>
  <si>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</si>
  <si>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</si>
  <si>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</si>
  <si>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</si>
  <si>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</si>
  <si>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</si>
  <si>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</si>
  <si>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</si>
  <si>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</si>
  <si>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</si>
  <si>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</si>
  <si>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</si>
  <si>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</si>
  <si>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</si>
  <si>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</si>
  <si>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</si>
  <si>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</si>
  <si>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</si>
  <si>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</si>
  <si>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</si>
  <si>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</si>
  <si>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</si>
  <si>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</si>
  <si>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</si>
  <si>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</si>
  <si>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</si>
  <si>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</si>
  <si>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</si>
  <si>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</si>
  <si>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</si>
  <si>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</si>
  <si>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</si>
  <si>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</si>
  <si>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</si>
  <si>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</si>
  <si>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</si>
  <si>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</si>
  <si>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</si>
  <si>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</si>
  <si>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</si>
  <si>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</si>
  <si>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</si>
  <si>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</si>
  <si>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</si>
  <si>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</si>
  <si>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</si>
  <si>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</si>
  <si>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</si>
  <si>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</si>
  <si>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</si>
  <si>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</si>
  <si>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</si>
  <si>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</si>
  <si>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</si>
  <si>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</si>
  <si>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</si>
  <si>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</si>
  <si>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</si>
  <si>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</si>
  <si>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</si>
  <si>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</si>
  <si>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</si>
  <si>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</si>
  <si>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</si>
  <si>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</si>
  <si>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</si>
  <si>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</si>
  <si>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</si>
  <si>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</si>
  <si>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</si>
  <si>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</si>
  <si>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</si>
  <si>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</si>
  <si>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</si>
  <si>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</si>
  <si>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</si>
  <si>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</si>
  <si>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</si>
  <si>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</si>
  <si>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</si>
  <si>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</si>
  <si>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</si>
  <si>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</si>
  <si>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</si>
  <si>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</si>
  <si>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</si>
  <si>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</si>
  <si>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</si>
  <si>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</si>
  <si>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</si>
  <si>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</si>
  <si>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</si>
  <si>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</si>
  <si>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</si>
  <si>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</si>
  <si>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</si>
  <si>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</si>
  <si>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</si>
  <si>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</si>
  <si>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</si>
  <si>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</si>
  <si>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</si>
  <si>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</si>
  <si>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</si>
  <si>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</si>
  <si>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</si>
  <si>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</si>
  <si>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</si>
  <si>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</si>
  <si>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</si>
  <si>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</si>
  <si>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</si>
  <si>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</si>
  <si>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</si>
  <si>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</si>
  <si>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</si>
  <si>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</si>
  <si>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</si>
  <si>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</si>
  <si>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</si>
  <si>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</si>
  <si>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</si>
  <si>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</si>
  <si>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</si>
  <si>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</si>
  <si>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</si>
  <si>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</si>
  <si>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</si>
  <si>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</si>
  <si>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</si>
  <si>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</si>
  <si>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</si>
  <si>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</si>
  <si>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</si>
  <si>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</si>
  <si>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</si>
  <si>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</si>
  <si>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</si>
  <si>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</si>
  <si>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</si>
  <si>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</si>
  <si>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</si>
  <si>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</si>
  <si>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</si>
  <si>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</si>
  <si>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</si>
  <si>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</si>
  <si>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</si>
  <si>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</si>
  <si>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</si>
  <si>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</si>
  <si>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</si>
  <si>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</si>
  <si>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</si>
  <si>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</si>
  <si>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</si>
  <si>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</si>
  <si>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</si>
  <si>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</si>
  <si>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</si>
  <si>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</si>
  <si>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</si>
  <si>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</si>
  <si>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</si>
  <si>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</si>
  <si>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</si>
  <si>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</si>
  <si>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</si>
  <si>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</si>
  <si>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</si>
  <si>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</si>
  <si>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</si>
  <si>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</si>
  <si>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</si>
  <si>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</si>
  <si>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</si>
  <si>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</si>
  <si>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</si>
  <si>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</si>
  <si>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</si>
  <si>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</si>
  <si>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</si>
  <si>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</si>
  <si>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</si>
  <si>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</si>
  <si>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</si>
  <si>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</si>
  <si>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</si>
  <si>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</si>
  <si>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</si>
  <si>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</si>
  <si>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</si>
  <si>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</si>
  <si>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</si>
  <si>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</si>
  <si>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</si>
  <si>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</si>
  <si>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</si>
  <si>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</si>
  <si>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</si>
  <si>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</si>
  <si>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</si>
  <si>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</si>
  <si>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</si>
  <si>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</si>
  <si>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</si>
  <si>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</si>
  <si>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</si>
  <si>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</si>
  <si>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</si>
  <si>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</si>
  <si>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</si>
  <si>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</si>
  <si>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</si>
  <si>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</si>
  <si>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</si>
  <si>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</si>
  <si>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</si>
  <si>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</si>
  <si>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</si>
  <si>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</si>
  <si>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</si>
  <si>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</si>
  <si>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</si>
  <si>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</si>
  <si>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</si>
  <si>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</si>
  <si>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</si>
  <si>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</si>
  <si>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</si>
  <si>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</si>
  <si>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</si>
  <si>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</si>
  <si>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</si>
  <si>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</si>
  <si>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</si>
  <si>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</si>
  <si>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</si>
  <si>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</si>
  <si>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</si>
  <si>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</si>
  <si>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</si>
  <si>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</si>
  <si>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</si>
  <si>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</si>
  <si>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</si>
  <si>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</si>
  <si>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</si>
  <si>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</si>
  <si>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</si>
  <si>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</si>
  <si>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</si>
  <si>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</si>
  <si>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</si>
  <si>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</si>
  <si>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</si>
  <si>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</si>
  <si>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</si>
  <si>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</si>
  <si>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</si>
  <si>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</si>
  <si>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</si>
  <si>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</si>
  <si>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</si>
  <si>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</si>
  <si>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</si>
  <si>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</si>
  <si>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</si>
  <si>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</si>
  <si>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</si>
  <si>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</si>
  <si>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</si>
  <si>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</si>
  <si>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</si>
  <si>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</si>
  <si>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</si>
  <si>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</si>
  <si>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</si>
  <si>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</si>
  <si>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</si>
  <si>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</si>
  <si>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</si>
  <si>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</si>
  <si>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</si>
  <si>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</si>
  <si>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</si>
  <si>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</si>
  <si>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</si>
  <si>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</si>
  <si>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</si>
  <si>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</si>
  <si>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</si>
  <si>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</si>
  <si>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</si>
  <si>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</si>
  <si>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</si>
  <si>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</si>
  <si>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</si>
  <si>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</si>
  <si>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</si>
  <si>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</si>
  <si>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</si>
  <si>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</si>
  <si>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</si>
  <si>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</si>
  <si>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</si>
  <si>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</si>
  <si>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</si>
  <si>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</si>
  <si>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</si>
  <si>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</si>
  <si>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</si>
  <si>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</si>
  <si>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</si>
  <si>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</si>
  <si>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</si>
  <si>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</si>
  <si>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</si>
  <si>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</si>
  <si>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</si>
  <si>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</si>
  <si>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</si>
  <si>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</si>
  <si>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</si>
  <si>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</si>
  <si>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</si>
  <si>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</si>
  <si>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</si>
  <si>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</si>
  <si>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</si>
  <si>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</si>
  <si>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</si>
  <si>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</si>
  <si>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</si>
  <si>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</si>
  <si>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</si>
  <si>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</si>
  <si>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</si>
  <si>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</si>
  <si>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</si>
  <si>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</si>
  <si>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</si>
  <si>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</si>
  <si>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</si>
  <si>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</si>
  <si>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</si>
  <si>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</si>
  <si>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</si>
  <si>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</si>
  <si>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</si>
  <si>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</si>
  <si>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</si>
  <si>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</si>
  <si>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</si>
  <si>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</si>
  <si>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</si>
  <si>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</si>
  <si>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</si>
  <si>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</si>
  <si>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</si>
  <si>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</si>
  <si>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</si>
  <si>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</si>
  <si>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</si>
  <si>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</si>
  <si>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</si>
  <si>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</si>
  <si>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</si>
  <si>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</si>
  <si>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</si>
  <si>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</si>
  <si>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</si>
  <si>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</si>
  <si>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</si>
  <si>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</si>
  <si>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</si>
  <si>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</si>
  <si>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</si>
  <si>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</si>
  <si>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</si>
  <si>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</si>
  <si>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</si>
  <si>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</si>
  <si>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</si>
  <si>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</si>
  <si>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</si>
  <si>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</si>
  <si>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</si>
  <si>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</si>
  <si>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</si>
  <si>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</si>
  <si>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</si>
  <si>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</si>
  <si>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</si>
  <si>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</si>
  <si>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</si>
  <si>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</si>
  <si>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</si>
  <si>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</si>
  <si>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</si>
  <si>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</si>
  <si>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</si>
  <si>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</si>
  <si>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</si>
  <si>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</si>
  <si>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</si>
  <si>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</si>
  <si>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</si>
  <si>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</si>
  <si>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</si>
  <si>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</si>
  <si>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</si>
  <si>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</si>
  <si>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</si>
  <si>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</si>
  <si>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</si>
  <si>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</si>
  <si>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</si>
  <si>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</si>
  <si>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</si>
  <si>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</si>
  <si>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</si>
  <si>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</si>
  <si>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</si>
  <si>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</si>
  <si>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</si>
  <si>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</si>
  <si>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</si>
  <si>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</si>
  <si>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</si>
  <si>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</si>
  <si>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</si>
  <si>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</si>
  <si>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</si>
  <si>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</si>
  <si>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</si>
  <si>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</si>
  <si>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</si>
  <si>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</si>
  <si>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</si>
  <si>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</si>
  <si>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</si>
  <si>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</si>
  <si>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</si>
  <si>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</si>
  <si>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</si>
  <si>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</si>
  <si>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</si>
  <si>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</si>
  <si>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</si>
  <si>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</si>
  <si>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</si>
  <si>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</si>
  <si>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</si>
  <si>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</si>
  <si>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</si>
  <si>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</si>
  <si>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</si>
  <si>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</si>
  <si>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</si>
  <si>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</si>
  <si>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</si>
  <si>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</si>
  <si>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</si>
  <si>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</si>
  <si>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</si>
  <si>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</si>
  <si>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</si>
  <si>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</si>
  <si>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</si>
  <si>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</si>
  <si>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</si>
  <si>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</si>
  <si>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</si>
  <si>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</si>
  <si>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</si>
  <si>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</si>
  <si>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</si>
  <si>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</si>
  <si>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</si>
  <si>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</si>
  <si>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</si>
  <si>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</si>
  <si>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</si>
  <si>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</si>
  <si>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</si>
  <si>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</si>
  <si>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</si>
  <si>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</si>
  <si>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</si>
  <si>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</si>
  <si>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</si>
  <si>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</si>
  <si>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</si>
  <si>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</si>
  <si>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</si>
  <si>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</si>
  <si>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</si>
  <si>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</si>
  <si>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</si>
  <si>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</si>
  <si>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</si>
  <si>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</si>
  <si>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</si>
  <si>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</si>
  <si>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</si>
  <si>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</si>
  <si>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</si>
  <si>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</si>
  <si>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</si>
  <si>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</si>
  <si>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</si>
  <si>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</si>
  <si>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</si>
  <si>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</si>
  <si>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</si>
  <si>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</si>
  <si>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</si>
  <si>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</si>
  <si>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</si>
  <si>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</si>
  <si>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</si>
  <si>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</si>
  <si>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</si>
  <si>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</si>
  <si>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</si>
  <si>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</si>
  <si>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</si>
  <si>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</si>
  <si>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</si>
  <si>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</si>
  <si>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</si>
  <si>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</si>
  <si>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</si>
  <si>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</si>
  <si>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</si>
  <si>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</si>
  <si>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</si>
  <si>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</si>
  <si>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</si>
  <si>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</si>
  <si>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</si>
  <si>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</si>
  <si>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</si>
  <si>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</si>
  <si>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</si>
  <si>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</si>
  <si>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</si>
  <si>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</si>
  <si>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</si>
  <si>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</si>
  <si>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</si>
  <si>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</si>
  <si>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</si>
  <si>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</si>
  <si>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</si>
  <si>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</si>
  <si>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</si>
  <si>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</si>
  <si>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</si>
  <si>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</si>
  <si>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</si>
  <si>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</si>
  <si>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</si>
  <si>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</si>
  <si>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</si>
  <si>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</si>
  <si>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</si>
  <si>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</si>
  <si>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</si>
  <si>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</si>
  <si>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</si>
  <si>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</si>
  <si>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</si>
  <si>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</si>
  <si>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</si>
  <si>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</si>
  <si>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</si>
  <si>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</si>
  <si>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</si>
  <si>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</si>
  <si>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</si>
  <si>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</si>
  <si>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</si>
  <si>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</si>
  <si>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</si>
  <si>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</si>
  <si>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</si>
  <si>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</si>
  <si>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</si>
  <si>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</si>
  <si>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</si>
  <si>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</si>
  <si>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</si>
  <si>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</si>
  <si>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</si>
  <si>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</si>
  <si>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</si>
  <si>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</si>
  <si>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</si>
  <si>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</si>
  <si>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</si>
  <si>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</si>
  <si>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</si>
  <si>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</si>
  <si>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</si>
  <si>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</si>
  <si>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</si>
  <si>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</si>
  <si>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</si>
  <si>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</si>
  <si>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</si>
  <si>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</si>
  <si>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</si>
  <si>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</si>
  <si>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</si>
  <si>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</si>
  <si>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</si>
  <si>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</si>
  <si>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</si>
  <si>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</si>
  <si>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</si>
  <si>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</si>
  <si>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</si>
  <si>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</si>
  <si>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</si>
  <si>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</si>
  <si>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</si>
  <si>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</si>
  <si>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</si>
  <si>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</si>
  <si>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</si>
  <si>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</si>
  <si>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</si>
  <si>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</si>
  <si>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</si>
  <si>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</si>
  <si>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</si>
  <si>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</si>
  <si>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</si>
  <si>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</si>
  <si>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</si>
  <si>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</si>
  <si>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</si>
  <si>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</si>
  <si>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</si>
  <si>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</si>
  <si>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</si>
  <si>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</si>
  <si>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</si>
  <si>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</si>
  <si>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</si>
  <si>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</si>
  <si>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</si>
  <si>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</si>
  <si>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</si>
  <si>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</si>
  <si>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</si>
  <si>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</si>
  <si>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</si>
  <si>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</si>
  <si>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</si>
  <si>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</si>
  <si>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</si>
  <si>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</si>
  <si>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</si>
  <si>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</si>
  <si>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</si>
  <si>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</si>
  <si>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</si>
  <si>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</si>
  <si>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</si>
  <si>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</si>
  <si>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</si>
  <si>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</si>
  <si>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</si>
  <si>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</si>
  <si>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</si>
  <si>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</si>
  <si>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</si>
  <si>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</si>
  <si>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</si>
  <si>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</si>
  <si>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</si>
  <si>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</si>
  <si>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</si>
  <si>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</si>
  <si>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</si>
  <si>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</si>
  <si>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</si>
  <si>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</si>
  <si>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</si>
  <si>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</si>
  <si>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</si>
  <si>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</si>
  <si>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</si>
  <si>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</si>
  <si>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</si>
  <si>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</si>
  <si>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</si>
  <si>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</si>
  <si>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</si>
  <si>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</si>
  <si>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</si>
  <si>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</si>
  <si>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</si>
  <si>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</si>
  <si>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</si>
  <si>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</si>
  <si>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</si>
  <si>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</si>
  <si>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</si>
  <si>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</si>
  <si>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</si>
  <si>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</si>
  <si>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</si>
  <si>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</si>
  <si>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</si>
  <si>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</si>
  <si>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</si>
  <si>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</si>
  <si>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</si>
  <si>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</si>
  <si>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</si>
  <si>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</si>
  <si>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</si>
  <si>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</si>
  <si>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</si>
  <si>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</si>
  <si>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</si>
  <si>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</si>
  <si>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</si>
  <si>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</si>
  <si>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</si>
  <si>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</si>
  <si>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</si>
  <si>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</si>
  <si>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</si>
  <si>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</si>
  <si>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</si>
  <si>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</si>
  <si>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</si>
  <si>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</si>
  <si>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</si>
  <si>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</si>
  <si>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</si>
  <si>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</si>
  <si>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</si>
  <si>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</si>
  <si>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</si>
  <si>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</si>
  <si>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</si>
  <si>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</si>
  <si>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</si>
  <si>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</si>
  <si>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</si>
  <si>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</si>
  <si>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</si>
  <si>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</si>
  <si>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</si>
  <si>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</si>
  <si>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</si>
  <si>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</si>
  <si>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</si>
  <si>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</si>
  <si>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</si>
  <si>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</si>
  <si>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</si>
  <si>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</si>
  <si>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</si>
  <si>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</si>
  <si>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</si>
  <si>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</si>
  <si>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</si>
  <si>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</si>
  <si>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</si>
  <si>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</si>
  <si>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</si>
  <si>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</si>
  <si>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</si>
  <si>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</si>
  <si>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</si>
  <si>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</si>
  <si>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</si>
  <si>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</si>
  <si>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</si>
  <si>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</si>
  <si>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</si>
  <si>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</si>
  <si>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</si>
  <si>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</si>
  <si>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</si>
  <si>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</si>
  <si>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</si>
  <si>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</si>
  <si>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</si>
  <si>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</si>
  <si>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</si>
  <si>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</si>
  <si>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</si>
  <si>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</si>
  <si>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</si>
  <si>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</si>
  <si>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</si>
  <si>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</si>
  <si>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</si>
  <si>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</si>
  <si>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</si>
  <si>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</si>
  <si>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</si>
  <si>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</si>
  <si>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</si>
  <si>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</si>
  <si>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</si>
  <si>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</si>
  <si>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</si>
  <si>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</si>
  <si>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</si>
  <si>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</si>
  <si>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</si>
  <si>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</si>
  <si>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</si>
  <si>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</si>
  <si>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</si>
  <si>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</si>
  <si>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</si>
  <si>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</si>
  <si>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</si>
  <si>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</si>
  <si>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</si>
  <si>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</si>
  <si>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</si>
  <si>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</si>
  <si>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</si>
  <si>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</si>
  <si>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</si>
  <si>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</si>
  <si>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</si>
  <si>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</si>
  <si>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</si>
  <si>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</si>
  <si>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</si>
  <si>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</si>
  <si>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</si>
  <si>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</si>
  <si>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</si>
  <si>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</si>
  <si>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</si>
  <si>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</si>
  <si>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</si>
  <si>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</si>
  <si>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</si>
  <si>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</si>
  <si>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</si>
  <si>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</si>
  <si>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</si>
  <si>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</si>
  <si>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</si>
  <si>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</si>
  <si>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</si>
  <si>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</si>
  <si>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</si>
  <si>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</si>
  <si>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</si>
  <si>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</si>
  <si>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</si>
  <si>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</si>
  <si>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</si>
  <si>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</si>
  <si>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</si>
  <si>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</si>
  <si>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</si>
  <si>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</si>
  <si>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</si>
  <si>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</si>
  <si>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</si>
  <si>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</si>
  <si>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</si>
  <si>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</si>
  <si>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</si>
  <si>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</si>
  <si>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</si>
  <si>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</si>
  <si>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</si>
  <si>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</si>
  <si>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</si>
  <si>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</si>
  <si>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</si>
  <si>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</si>
  <si>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</si>
  <si>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</si>
  <si>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</si>
  <si>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</si>
  <si>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</si>
  <si>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</si>
  <si>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</si>
  <si>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</si>
  <si>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</si>
  <si>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</si>
  <si>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</si>
  <si>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</si>
  <si>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</si>
  <si>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</si>
  <si>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</si>
  <si>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</si>
  <si>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</si>
  <si>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</si>
  <si>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</si>
  <si>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</si>
  <si>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</si>
  <si>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</si>
  <si>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</si>
  <si>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</si>
  <si>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</si>
  <si>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</si>
  <si>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</si>
  <si>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</si>
  <si>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</si>
  <si>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</si>
  <si>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</si>
  <si>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</si>
  <si>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</si>
  <si>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</si>
  <si>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</si>
  <si>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</si>
  <si>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</si>
  <si>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</si>
  <si>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</si>
  <si>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</si>
  <si>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</si>
  <si>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</si>
  <si>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</si>
  <si>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</si>
  <si>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</si>
  <si>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</si>
  <si>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</si>
  <si>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</si>
  <si>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</si>
  <si>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</si>
  <si>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</si>
  <si>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</si>
  <si>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</si>
  <si>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</si>
  <si>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</si>
  <si>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</si>
  <si>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</si>
  <si>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</si>
  <si>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</si>
  <si>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</si>
  <si>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</si>
  <si>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</si>
  <si>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</si>
  <si>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</si>
  <si>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</si>
  <si>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</si>
  <si>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</si>
  <si>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</si>
  <si>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</si>
  <si>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</si>
  <si>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</si>
  <si>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</si>
  <si>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</si>
  <si>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</si>
  <si>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</si>
  <si>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</si>
  <si>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</si>
  <si>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</si>
  <si>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</si>
  <si>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</si>
  <si>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</si>
  <si>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</si>
  <si>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</si>
  <si>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</si>
  <si>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</si>
  <si>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</si>
  <si>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</si>
  <si>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</si>
  <si>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</si>
  <si>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</si>
  <si>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</si>
  <si>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</si>
  <si>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</si>
  <si>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</si>
  <si>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</si>
  <si>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</si>
  <si>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</si>
  <si>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</si>
  <si>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</si>
  <si>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</si>
  <si>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</si>
  <si>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</si>
  <si>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</si>
  <si>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</si>
  <si>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</si>
  <si>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</si>
  <si>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</si>
  <si>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</si>
  <si>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</si>
  <si>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</si>
  <si>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</si>
  <si>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</si>
  <si>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</si>
  <si>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</si>
  <si>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</si>
  <si>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</si>
  <si>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</si>
  <si>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</si>
  <si>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</si>
  <si>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</si>
  <si>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</si>
  <si>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</si>
  <si>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</si>
  <si>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</si>
  <si>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</si>
  <si>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</si>
  <si>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</si>
  <si>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</si>
  <si>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</si>
  <si>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</si>
  <si>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</si>
  <si>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</si>
  <si>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</si>
  <si>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</si>
  <si>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</si>
  <si>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</si>
  <si>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</si>
  <si>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</si>
  <si>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</si>
  <si>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</si>
  <si>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</si>
  <si>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</si>
  <si>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</si>
  <si>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</si>
  <si>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</si>
  <si>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</si>
  <si>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</si>
  <si>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</si>
  <si>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</si>
  <si>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</si>
  <si>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</si>
  <si>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</si>
  <si>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</si>
  <si>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</si>
  <si>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</si>
  <si>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</si>
  <si>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</si>
  <si>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</si>
  <si>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</si>
  <si>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</si>
  <si>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</si>
  <si>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</si>
  <si>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</si>
  <si>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</si>
  <si>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</si>
  <si>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</si>
  <si>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</si>
  <si>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</si>
  <si>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</si>
  <si>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</si>
  <si>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</si>
  <si>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</si>
  <si>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</si>
  <si>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</si>
  <si>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</si>
  <si>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</si>
  <si>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</si>
  <si>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</si>
  <si>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</si>
  <si>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</si>
  <si>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</si>
  <si>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</si>
  <si>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</si>
  <si>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</si>
  <si>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</si>
  <si>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</si>
  <si>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</si>
  <si>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</si>
  <si>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</si>
  <si>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</si>
  <si>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</si>
  <si>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</si>
  <si>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</si>
  <si>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</si>
  <si>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</si>
  <si>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</si>
  <si>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</si>
  <si>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</si>
  <si>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</si>
  <si>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</si>
  <si>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</si>
  <si>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</si>
  <si>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</si>
  <si>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</si>
  <si>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</si>
  <si>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</si>
  <si>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</si>
  <si>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</si>
  <si>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</si>
  <si>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</si>
  <si>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</si>
  <si>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</si>
  <si>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</si>
  <si>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</si>
  <si>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</si>
  <si>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</si>
  <si>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</si>
  <si>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</si>
  <si>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</si>
  <si>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</si>
  <si>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</si>
  <si>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</si>
  <si>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</si>
  <si>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</si>
  <si>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</si>
  <si>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</si>
  <si>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</si>
  <si>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</si>
  <si>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</si>
  <si>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</si>
  <si>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</si>
  <si>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</si>
  <si>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</si>
  <si>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</si>
  <si>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</si>
  <si>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</si>
  <si>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</si>
  <si>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</si>
  <si>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</si>
  <si>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</si>
  <si>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</si>
  <si>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</si>
  <si>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</si>
  <si>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</si>
  <si>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</si>
  <si>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</si>
  <si>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</si>
  <si>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</si>
  <si>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</si>
  <si>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</si>
  <si>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</si>
  <si>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</si>
  <si>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</si>
  <si>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</si>
  <si>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</si>
  <si>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</si>
  <si>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</si>
  <si>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</si>
  <si>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</si>
  <si>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</si>
  <si>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</si>
  <si>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</si>
  <si>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</si>
  <si>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</si>
  <si>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</si>
  <si>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</si>
  <si>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</si>
  <si>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</si>
  <si>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</si>
  <si>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</si>
  <si>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</si>
  <si>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</si>
  <si>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</si>
  <si>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</si>
  <si>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</si>
  <si>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</si>
  <si>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</si>
  <si>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</si>
  <si>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</si>
  <si>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</si>
  <si>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</si>
  <si>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</si>
  <si>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</si>
  <si>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</si>
  <si>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</si>
  <si>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</si>
  <si>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</si>
  <si>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</si>
  <si>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</si>
  <si>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</si>
  <si>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</si>
  <si>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</si>
  <si>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</si>
  <si>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</si>
  <si>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</si>
  <si>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</si>
  <si>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</si>
  <si>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</si>
  <si>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</si>
  <si>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</si>
  <si>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</si>
  <si>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</si>
  <si>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</si>
  <si>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</si>
  <si>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</si>
  <si>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</si>
  <si>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</si>
  <si>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</si>
  <si>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</si>
  <si>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</si>
  <si>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</si>
  <si>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</si>
  <si>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</si>
  <si>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</si>
  <si>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</si>
  <si>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</si>
  <si>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</si>
  <si>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</si>
  <si>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</si>
  <si>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</si>
  <si>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</si>
  <si>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</si>
  <si>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</si>
  <si>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</si>
  <si>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</si>
  <si>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</si>
  <si>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</si>
  <si>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</si>
  <si>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</si>
  <si>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</si>
  <si>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</si>
  <si>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</si>
  <si>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</si>
  <si>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</si>
  <si>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</si>
  <si>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</si>
  <si>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</si>
  <si>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</si>
  <si>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</si>
  <si>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</si>
  <si>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</si>
  <si>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</si>
  <si>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</si>
  <si>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</si>
  <si>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</si>
  <si>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</si>
  <si>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</si>
  <si>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</si>
  <si>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</si>
  <si>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</si>
  <si>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</si>
  <si>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</si>
  <si>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</si>
  <si>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</si>
  <si>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</si>
  <si>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</si>
  <si>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</si>
  <si>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</si>
  <si>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</si>
  <si>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</si>
  <si>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</si>
  <si>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</si>
  <si>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</si>
  <si>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</si>
  <si>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</si>
  <si>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</si>
  <si>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</si>
  <si>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</si>
  <si>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</si>
  <si>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</si>
  <si>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</si>
  <si>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</si>
  <si>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</si>
  <si>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</si>
  <si>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</si>
  <si>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</si>
  <si>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</si>
  <si>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</si>
  <si>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</si>
  <si>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</si>
  <si>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</si>
  <si>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</si>
  <si>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</si>
  <si>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</si>
  <si>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</si>
  <si>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</si>
  <si>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</si>
  <si>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</si>
  <si>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</si>
  <si>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</si>
  <si>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</si>
  <si>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</si>
  <si>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</si>
  <si>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</si>
  <si>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</si>
  <si>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</si>
  <si>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</si>
  <si>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</si>
  <si>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</si>
  <si>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</si>
  <si>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</si>
  <si>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</si>
  <si>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</si>
  <si>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</si>
  <si>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</si>
  <si>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</si>
  <si>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</si>
  <si>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</si>
  <si>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</si>
  <si>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</si>
  <si>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</si>
  <si>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</si>
  <si>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</si>
  <si>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</si>
  <si>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</si>
  <si>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</si>
  <si>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</si>
  <si>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</si>
  <si>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</si>
  <si>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</si>
  <si>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</si>
  <si>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</si>
  <si>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</si>
  <si>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</si>
  <si>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</si>
  <si>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</si>
  <si>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</si>
  <si>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</si>
  <si>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</si>
  <si>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</si>
  <si>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</si>
  <si>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</si>
  <si>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</si>
  <si>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</si>
  <si>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</si>
  <si>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</si>
  <si>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</si>
  <si>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</si>
  <si>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</si>
  <si>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</si>
  <si>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</si>
  <si>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</si>
  <si>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</si>
  <si>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</si>
  <si>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</si>
  <si>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</si>
  <si>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</si>
  <si>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</si>
  <si>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</si>
  <si>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</si>
  <si>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</si>
  <si>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</si>
  <si>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</si>
  <si>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</si>
  <si>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</si>
  <si>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</si>
  <si>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</si>
  <si>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</si>
  <si>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</si>
  <si>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</si>
  <si>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</si>
  <si>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</si>
  <si>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</si>
  <si>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</si>
  <si>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</si>
  <si>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</si>
  <si>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</si>
  <si>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</si>
  <si>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</si>
  <si>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</si>
  <si>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</si>
  <si>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</si>
  <si>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</si>
  <si>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</si>
  <si>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</si>
  <si>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</si>
  <si>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</si>
  <si>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</si>
  <si>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</si>
  <si>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</si>
  <si>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</si>
  <si>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</si>
  <si>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</si>
  <si>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</si>
  <si>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</si>
  <si>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</si>
  <si>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</si>
  <si>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</si>
  <si>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</si>
  <si>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</si>
  <si>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</si>
  <si>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</si>
  <si>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</si>
  <si>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</si>
  <si>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</si>
  <si>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</si>
  <si>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</si>
  <si>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</si>
  <si>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</si>
  <si>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</si>
  <si>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</si>
  <si>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</si>
  <si>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</si>
  <si>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</si>
  <si>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</si>
  <si>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</si>
  <si>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</si>
  <si>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</si>
  <si>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</si>
  <si>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</si>
  <si>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</si>
  <si>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</si>
  <si>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</si>
  <si>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</si>
  <si>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</si>
  <si>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</si>
  <si>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</si>
  <si>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</si>
  <si>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</si>
  <si>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</si>
  <si>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</si>
  <si>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</si>
  <si>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</si>
  <si>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</si>
  <si>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</si>
  <si>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</si>
  <si>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</si>
  <si>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</si>
  <si>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</si>
  <si>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</si>
  <si>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</si>
  <si>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</si>
  <si>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</si>
  <si>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</si>
  <si>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</si>
  <si>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</si>
  <si>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</si>
  <si>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</si>
  <si>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</si>
  <si>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</si>
  <si>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</si>
  <si>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</si>
  <si>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</si>
  <si>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</si>
  <si>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</si>
  <si>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</si>
  <si>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</si>
  <si>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</si>
  <si>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</si>
  <si>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</si>
  <si>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</si>
  <si>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</si>
  <si>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</si>
  <si>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</si>
  <si>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</si>
  <si>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</si>
  <si>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</si>
  <si>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</si>
  <si>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</si>
  <si>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</si>
  <si>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</si>
  <si>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</si>
  <si>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</si>
  <si>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</si>
  <si>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</si>
  <si>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</si>
  <si>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</si>
  <si>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</si>
  <si>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</si>
  <si>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</si>
  <si>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</si>
  <si>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</si>
  <si>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</si>
  <si>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</si>
  <si>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</si>
  <si>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</si>
  <si>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</si>
  <si>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</si>
  <si>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</si>
  <si>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</si>
  <si>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</si>
  <si>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</si>
  <si>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</si>
  <si>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</si>
  <si>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</si>
  <si>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</si>
  <si>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</si>
  <si>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</si>
  <si>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</si>
  <si>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</si>
  <si>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</si>
  <si>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</si>
  <si>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</si>
  <si>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</si>
  <si>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</si>
  <si>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</si>
  <si>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</si>
  <si>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</si>
  <si>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</si>
  <si>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</si>
  <si>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</si>
  <si>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</si>
  <si>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</si>
  <si>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</si>
  <si>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</si>
  <si>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</si>
  <si>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</si>
  <si>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</si>
  <si>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</si>
  <si>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</si>
  <si>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</si>
  <si>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</si>
  <si>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</si>
  <si>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</si>
  <si>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</si>
  <si>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</si>
  <si>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</si>
  <si>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</si>
  <si>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</si>
  <si>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</si>
  <si>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</si>
  <si>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</si>
  <si>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</si>
  <si>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</si>
  <si>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</si>
  <si>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</si>
  <si>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</si>
  <si>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</si>
  <si>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</si>
  <si>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</si>
  <si>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</si>
  <si>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</si>
  <si>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</si>
  <si>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</si>
  <si>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</si>
  <si>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</si>
  <si>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</si>
  <si>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</si>
  <si>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</si>
  <si>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</si>
  <si>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</si>
  <si>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</si>
  <si>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</si>
  <si>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</si>
  <si>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</si>
  <si>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</si>
  <si>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</si>
  <si>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</si>
  <si>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</si>
  <si>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</si>
  <si>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</si>
  <si>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</si>
  <si>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</si>
  <si>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</si>
  <si>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</si>
  <si>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</si>
  <si>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</si>
  <si>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</si>
  <si>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</si>
  <si>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</si>
  <si>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</si>
  <si>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</si>
  <si>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</si>
  <si>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</si>
  <si>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</si>
  <si>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</si>
  <si>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</si>
  <si>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</si>
  <si>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</si>
  <si>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</si>
  <si>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</si>
  <si>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</si>
  <si>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</si>
  <si>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</si>
  <si>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</si>
  <si>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</si>
  <si>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</si>
  <si>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</si>
  <si>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</si>
  <si>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</si>
  <si>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</si>
  <si>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</si>
  <si>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</si>
  <si>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</si>
  <si>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</si>
  <si>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</si>
  <si>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</si>
  <si>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</si>
  <si>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</si>
  <si>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</si>
  <si>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</si>
  <si>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</si>
  <si>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</si>
  <si>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</si>
  <si>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</si>
  <si>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</si>
  <si>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</si>
  <si>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</si>
  <si>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</si>
  <si>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</si>
  <si>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</si>
  <si>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</si>
  <si>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</si>
  <si>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</si>
  <si>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</si>
  <si>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</si>
  <si>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</si>
  <si>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</si>
  <si>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</si>
  <si>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</si>
  <si>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</si>
  <si>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</si>
  <si>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</si>
  <si>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</si>
  <si>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</si>
  <si>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</si>
  <si>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</si>
  <si>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</si>
  <si>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</si>
  <si>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</si>
  <si>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</si>
  <si>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</si>
  <si>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</si>
  <si>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</si>
  <si>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</si>
  <si>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</si>
  <si>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</si>
  <si>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</si>
  <si>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</si>
  <si>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</si>
  <si>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</si>
  <si>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</si>
  <si>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</si>
  <si>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</si>
  <si>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</si>
  <si>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</si>
  <si>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</si>
  <si>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</si>
  <si>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</si>
  <si>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</si>
  <si>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</si>
  <si>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</si>
  <si>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</si>
  <si>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</si>
  <si>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</si>
  <si>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</si>
  <si>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</si>
  <si>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</si>
  <si>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</si>
  <si>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</si>
  <si>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</si>
  <si>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</si>
  <si>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</si>
  <si>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</si>
  <si>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</si>
  <si>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</si>
  <si>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</si>
  <si>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</si>
  <si>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</si>
  <si>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</si>
  <si>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</si>
  <si>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</si>
  <si>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</si>
  <si>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</si>
  <si>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</si>
  <si>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</si>
  <si>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</si>
  <si>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</si>
  <si>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</si>
  <si>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</si>
  <si>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</si>
  <si>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</si>
  <si>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</si>
  <si>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</si>
  <si>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</si>
  <si>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</si>
  <si>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</si>
  <si>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</si>
  <si>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</si>
  <si>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</si>
  <si>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</si>
  <si>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</si>
  <si>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</si>
  <si>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</si>
  <si>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</si>
  <si>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</si>
  <si>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</si>
  <si>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</si>
  <si>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</si>
  <si>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</si>
  <si>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</si>
  <si>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</si>
  <si>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</si>
  <si>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</si>
  <si>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</si>
  <si>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</si>
  <si>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</si>
  <si>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</si>
  <si>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</si>
  <si>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</si>
  <si>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</si>
  <si>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</si>
  <si>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</si>
  <si>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</si>
  <si>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</si>
  <si>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</si>
  <si>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</si>
  <si>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</si>
  <si>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</si>
  <si>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</si>
  <si>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</si>
  <si>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</si>
  <si>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</si>
  <si>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</si>
  <si>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</si>
  <si>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</si>
  <si>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</si>
  <si>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</si>
  <si>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</si>
  <si>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</si>
  <si>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</si>
  <si>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</si>
  <si>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</si>
  <si>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</si>
  <si>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</si>
  <si>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</si>
  <si>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</si>
  <si>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</si>
  <si>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</si>
  <si>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</si>
  <si>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</si>
  <si>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</si>
  <si>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</si>
  <si>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</si>
  <si>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</si>
  <si>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</si>
  <si>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</si>
  <si>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</si>
  <si>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</si>
  <si>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</si>
  <si>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</si>
  <si>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</si>
  <si>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</si>
  <si>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</si>
  <si>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</si>
  <si>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</si>
  <si>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</si>
  <si>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</si>
  <si>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</si>
  <si>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</si>
  <si>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</si>
  <si>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</si>
  <si>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</si>
  <si>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</si>
  <si>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</si>
  <si>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</si>
  <si>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</si>
  <si>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</si>
  <si>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</si>
  <si>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</si>
  <si>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</si>
  <si>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</si>
  <si>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</si>
  <si>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</si>
  <si>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</si>
  <si>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</si>
  <si>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</si>
  <si>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</si>
  <si>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</si>
  <si>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</si>
  <si>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</si>
  <si>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</si>
  <si>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</si>
  <si>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</si>
  <si>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</si>
  <si>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</si>
  <si>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</si>
  <si>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</si>
  <si>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</si>
  <si>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</si>
  <si>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</si>
  <si>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</si>
  <si>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</si>
  <si>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</si>
  <si>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</si>
  <si>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</si>
  <si>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</si>
  <si>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</si>
  <si>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</si>
  <si>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</si>
  <si>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</si>
  <si>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</si>
  <si>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</si>
  <si>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</si>
  <si>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</si>
  <si>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</si>
  <si>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</si>
  <si>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</si>
  <si>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</si>
  <si>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</si>
  <si>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</si>
  <si>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</si>
  <si>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</si>
  <si>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</si>
  <si>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</si>
  <si>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</si>
  <si>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</si>
  <si>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</si>
  <si>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</si>
  <si>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</si>
  <si>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</si>
  <si>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</si>
  <si>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</si>
  <si>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</si>
  <si>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</si>
  <si>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</si>
  <si>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</si>
  <si>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</si>
  <si>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</si>
  <si>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</si>
  <si>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</si>
  <si>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</si>
  <si>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</si>
  <si>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</si>
  <si>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</si>
  <si>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</si>
  <si>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</si>
  <si>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</si>
  <si>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</si>
  <si>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</si>
  <si>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</si>
  <si>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</si>
  <si>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</si>
  <si>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</si>
  <si>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</si>
  <si>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</si>
  <si>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</si>
  <si>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</si>
  <si>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</si>
  <si>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</si>
  <si>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</si>
  <si>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</si>
  <si>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</si>
  <si>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</si>
  <si>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</si>
  <si>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</si>
  <si>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</si>
  <si>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</si>
  <si>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</si>
  <si>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</si>
  <si>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</si>
  <si>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</si>
  <si>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</si>
  <si>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</si>
  <si>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</si>
  <si>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</si>
  <si>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</si>
  <si>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</si>
  <si>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</si>
  <si>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</si>
  <si>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</si>
  <si>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</si>
  <si>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</si>
  <si>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</si>
  <si>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</si>
  <si>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</si>
  <si>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</si>
  <si>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</si>
  <si>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</si>
  <si>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</si>
  <si>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</si>
  <si>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</si>
  <si>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</si>
  <si>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</si>
  <si>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</si>
  <si>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</si>
  <si>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</si>
  <si>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</si>
  <si>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</si>
  <si>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</si>
  <si>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</si>
  <si>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</si>
  <si>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</si>
  <si>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</si>
  <si>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</si>
  <si>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</si>
  <si>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</si>
  <si>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</si>
  <si>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</si>
  <si>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</si>
  <si>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</si>
  <si>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</si>
  <si>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</si>
  <si>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</si>
  <si>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</si>
  <si>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</si>
  <si>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</si>
  <si>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</si>
  <si>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</si>
  <si>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</si>
  <si>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</si>
  <si>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</si>
  <si>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</si>
  <si>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</si>
  <si>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</si>
  <si>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</si>
  <si>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</si>
  <si>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</si>
  <si>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</si>
  <si>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</si>
  <si>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</si>
  <si>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</si>
  <si>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</si>
  <si>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</si>
  <si>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</si>
  <si>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</si>
  <si>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</si>
  <si>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</si>
  <si>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</si>
  <si>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</si>
  <si>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</si>
  <si>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</si>
  <si>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</si>
  <si>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</si>
  <si>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</si>
  <si>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</si>
  <si>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</si>
  <si>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</si>
  <si>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</si>
  <si>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</si>
  <si>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</si>
  <si>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</si>
  <si>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</si>
  <si>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</si>
  <si>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</si>
  <si>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</si>
  <si>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</si>
  <si>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</si>
  <si>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</si>
  <si>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</si>
  <si>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</si>
  <si>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</si>
  <si>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</si>
  <si>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</si>
  <si>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</si>
  <si>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</si>
  <si>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</si>
  <si>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</si>
  <si>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</si>
  <si>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</si>
  <si>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</si>
  <si>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</si>
  <si>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</si>
  <si>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</si>
  <si>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</si>
  <si>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</si>
  <si>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</si>
  <si>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</si>
  <si>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</si>
  <si>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</si>
  <si>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</si>
  <si>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</si>
  <si>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</si>
  <si>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</si>
  <si>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</si>
  <si>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</si>
  <si>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</si>
  <si>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</si>
  <si>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</si>
  <si>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</si>
  <si>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</si>
  <si>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</si>
  <si>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</si>
  <si>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</si>
  <si>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</si>
  <si>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</si>
  <si>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</si>
  <si>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</si>
  <si>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</si>
  <si>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</si>
  <si>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</si>
  <si>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</si>
  <si>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</si>
  <si>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</si>
  <si>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</si>
  <si>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</si>
  <si>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</si>
  <si>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</si>
  <si>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</si>
  <si>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</si>
  <si>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</si>
  <si>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</si>
  <si>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</si>
  <si>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</si>
  <si>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</si>
  <si>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</si>
  <si>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</si>
  <si>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</si>
  <si>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</si>
  <si>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</si>
  <si>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</si>
  <si>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</si>
  <si>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</si>
  <si>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</si>
  <si>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</si>
  <si>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</si>
  <si>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</si>
  <si>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</si>
  <si>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</si>
  <si>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</si>
  <si>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</si>
  <si>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</si>
  <si>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</si>
  <si>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</si>
  <si>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</si>
  <si>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</si>
  <si>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</si>
  <si>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</si>
  <si>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</si>
  <si>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</si>
  <si>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</si>
  <si>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</si>
  <si>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</si>
  <si>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</si>
  <si>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</si>
  <si>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</si>
  <si>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</si>
  <si>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</si>
  <si>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</si>
  <si>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</si>
  <si>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</si>
  <si>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</si>
  <si>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</si>
  <si>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</si>
  <si>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</si>
  <si>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</si>
  <si>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</si>
  <si>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</si>
  <si>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</si>
  <si>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</si>
  <si>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</si>
  <si>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</si>
  <si>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</si>
  <si>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</si>
  <si>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</si>
  <si>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</si>
  <si>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</si>
  <si>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</si>
  <si>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</si>
  <si>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</si>
  <si>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</si>
  <si>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</si>
  <si>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</si>
  <si>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</si>
  <si>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</si>
  <si>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</si>
  <si>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</si>
  <si>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</si>
  <si>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</si>
  <si>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</si>
  <si>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</si>
  <si>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</si>
  <si>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</si>
  <si>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</si>
  <si>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</si>
  <si>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</si>
  <si>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</si>
  <si>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</si>
  <si>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</si>
  <si>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</si>
  <si>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</si>
  <si>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</si>
  <si>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</si>
  <si>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</si>
  <si>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</si>
  <si>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</si>
  <si>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</si>
  <si>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</si>
  <si>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</si>
  <si>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</si>
  <si>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</si>
  <si>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</si>
  <si>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</si>
  <si>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</si>
  <si>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</si>
  <si>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</si>
  <si>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</si>
  <si>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</si>
  <si>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</si>
  <si>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</si>
  <si>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</si>
  <si>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</si>
  <si>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</si>
  <si>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</si>
  <si>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</si>
  <si>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</si>
  <si>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</si>
  <si>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</si>
  <si>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</si>
  <si>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</si>
  <si>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</si>
  <si>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</si>
  <si>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</si>
  <si>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</si>
  <si>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</si>
  <si>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</si>
  <si>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</si>
  <si>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</si>
  <si>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</si>
  <si>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</si>
  <si>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</si>
  <si>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</si>
  <si>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</si>
  <si>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</si>
  <si>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</si>
  <si>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</si>
  <si>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</si>
  <si>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</si>
  <si>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</si>
  <si>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Successful</t>
  </si>
  <si>
    <t>Failed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</si>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</sst>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_([$$-409]* #,##0.00_);_([$$-409]* \(#,##0.00\);_([$$-409]* &quot;-&quot;??_);_(@_)"/>
    <numFmt numFmtId="173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72" fontId="1" fillId="0" borderId="0" xfId="0" applyNumberFormat="1" applyFont="1" applyFill="1" applyAlignment="1">
      <alignment horizontal="center"/>
    </xf>
    <xf numFmtId="172" fontId="0" fillId="0" borderId="0" xfId="0" applyNumberFormat="1"/>
    <xf numFmtId="1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/>
    <xf numFmtId="173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2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70C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Pramod.xlsx]Campaign Rating vs.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Rating vs.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4-394A-94B0-6F5DF8B812CA}"/>
            </c:ext>
          </c:extLst>
        </c:ser>
        <c:ser>
          <c:idx val="1"/>
          <c:order val="1"/>
          <c:tx>
            <c:strRef>
              <c:f>'Campaign Rating vs.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4-394A-94B0-6F5DF8B812CA}"/>
            </c:ext>
          </c:extLst>
        </c:ser>
        <c:ser>
          <c:idx val="2"/>
          <c:order val="2"/>
          <c:tx>
            <c:strRef>
              <c:f>'Campaign Rating vs.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4-394A-94B0-6F5DF8B812CA}"/>
            </c:ext>
          </c:extLst>
        </c:ser>
        <c:ser>
          <c:idx val="3"/>
          <c:order val="3"/>
          <c:tx>
            <c:strRef>
              <c:f>'Campaign Rating vs.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Rating vs.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Rating vs.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4-394A-94B0-6F5DF8B8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4244992"/>
        <c:axId val="367497968"/>
      </c:barChart>
      <c:catAx>
        <c:axId val="8442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97968"/>
        <c:crosses val="autoZero"/>
        <c:auto val="1"/>
        <c:lblAlgn val="ctr"/>
        <c:lblOffset val="100"/>
        <c:noMultiLvlLbl val="0"/>
      </c:catAx>
      <c:valAx>
        <c:axId val="3674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2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Pramod.xlsx]Campaign Rating vs Sub-Category!PivotTable11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Rating vs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5-4E43-ABF2-4AFB18F065AE}"/>
            </c:ext>
          </c:extLst>
        </c:ser>
        <c:ser>
          <c:idx val="1"/>
          <c:order val="1"/>
          <c:tx>
            <c:strRef>
              <c:f>'Campaign Rating vs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5-4E43-ABF2-4AFB18F065AE}"/>
            </c:ext>
          </c:extLst>
        </c:ser>
        <c:ser>
          <c:idx val="2"/>
          <c:order val="2"/>
          <c:tx>
            <c:strRef>
              <c:f>'Campaign Rating vs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55-4E43-ABF2-4AFB18F065AE}"/>
            </c:ext>
          </c:extLst>
        </c:ser>
        <c:ser>
          <c:idx val="3"/>
          <c:order val="3"/>
          <c:tx>
            <c:strRef>
              <c:f>'Campaign Rating vs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Rating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Rating vs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55-4E43-ABF2-4AFB18F06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513568"/>
        <c:axId val="378926272"/>
      </c:barChart>
      <c:catAx>
        <c:axId val="348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6272"/>
        <c:crosses val="autoZero"/>
        <c:auto val="1"/>
        <c:lblAlgn val="ctr"/>
        <c:lblOffset val="100"/>
        <c:noMultiLvlLbl val="0"/>
      </c:catAx>
      <c:valAx>
        <c:axId val="3789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Pramod.xlsx]Campaign Ratings vs Months!PivotTable12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Ratings vs Months'!$B$4:$B$5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Ratings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Ratings vs Months'!$B$6:$B$18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2-4D4F-BD03-10EFF4FC6C23}"/>
            </c:ext>
          </c:extLst>
        </c:ser>
        <c:ser>
          <c:idx val="1"/>
          <c:order val="1"/>
          <c:tx>
            <c:strRef>
              <c:f>'Campaign Ratings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Ratings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Ratings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2-4D4F-BD03-10EFF4FC6C23}"/>
            </c:ext>
          </c:extLst>
        </c:ser>
        <c:ser>
          <c:idx val="2"/>
          <c:order val="2"/>
          <c:tx>
            <c:strRef>
              <c:f>'Campaign Ratings vs Months'!$D$4:$D$5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Ratings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Ratings vs Months'!$D$6:$D$18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2-4D4F-BD03-10EFF4F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509920"/>
        <c:axId val="862511568"/>
      </c:lineChart>
      <c:catAx>
        <c:axId val="8625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11568"/>
        <c:crosses val="autoZero"/>
        <c:auto val="1"/>
        <c:lblAlgn val="ctr"/>
        <c:lblOffset val="100"/>
        <c:noMultiLvlLbl val="0"/>
      </c:catAx>
      <c:valAx>
        <c:axId val="86251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Ranges vs Percentages'!$F$1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'Goal Ranges vs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Ranges vs Percentages'!$F$2:$F$13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3-5742-A565-C4591ECFA714}"/>
            </c:ext>
          </c:extLst>
        </c:ser>
        <c:ser>
          <c:idx val="1"/>
          <c:order val="1"/>
          <c:tx>
            <c:strRef>
              <c:f>'Goal Ranges vs Percentages'!$G$1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'Goal Ranges vs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Ranges vs Percentages'!$G$2:$G$13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3-5742-A565-C4591ECFA714}"/>
            </c:ext>
          </c:extLst>
        </c:ser>
        <c:ser>
          <c:idx val="2"/>
          <c:order val="2"/>
          <c:tx>
            <c:strRef>
              <c:f>'Goal Ranges vs Percentages'!$H$1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'Goal Ranges vs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Ranges vs Percentages'!$H$2:$H$13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3-5742-A565-C4591ECFA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658224"/>
        <c:axId val="369663024"/>
      </c:lineChart>
      <c:catAx>
        <c:axId val="3696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63024"/>
        <c:crosses val="autoZero"/>
        <c:auto val="1"/>
        <c:lblAlgn val="ctr"/>
        <c:lblOffset val="100"/>
        <c:noMultiLvlLbl val="0"/>
      </c:catAx>
      <c:valAx>
        <c:axId val="3696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6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76200</xdr:rowOff>
    </xdr:from>
    <xdr:to>
      <xdr:col>14</xdr:col>
      <xdr:colOff>774700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9331F-696E-B24E-B662-96E980101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114300</xdr:rowOff>
    </xdr:from>
    <xdr:to>
      <xdr:col>17</xdr:col>
      <xdr:colOff>266700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D23B0-1107-0C48-900E-5445EE538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4</xdr:row>
      <xdr:rowOff>165100</xdr:rowOff>
    </xdr:from>
    <xdr:to>
      <xdr:col>12</xdr:col>
      <xdr:colOff>247650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1435D-A646-C94B-A7B3-9F50BB8F8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341312</xdr:colOff>
      <xdr:row>13</xdr:row>
      <xdr:rowOff>88900</xdr:rowOff>
    </xdr:from>
    <xdr:to>
      <xdr:col>7</xdr:col>
      <xdr:colOff>1325562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7D64FF-C83F-9241-B3E9-F4CECF082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040241550923" createdVersion="6" refreshedVersion="6" minRefreshableVersion="3" recordCount="4115" xr:uid="{707AF369-A099-454B-9015-E7E2017745BD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7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78.080015046296" createdVersion="6" refreshedVersion="6" minRefreshableVersion="3" recordCount="4115" xr:uid="{4E83B3C1-4BC7-DC49-8F4E-DD06777BF50F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7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.2"/>
    <n v="1"/>
    <x v="1"/>
    <x v="6"/>
  </r>
  <r>
    <m/>
    <m/>
    <m/>
    <x v="445"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E1166-167A-CE4F-ABDE-DC02B41796F2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6F549-F54A-DF4A-A025-AB0C3EE3E05D}" name="PivotTable1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69BCB-4517-8147-8222-93EE38EE5415}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37A9-710C-8446-B24A-277E44599F69}">
  <dimension ref="A1:F14"/>
  <sheetViews>
    <sheetView workbookViewId="0">
      <selection activeCell="F10" sqref="F10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8365</v>
      </c>
      <c r="B3" s="9" t="s">
        <v>8364</v>
      </c>
    </row>
    <row r="4" spans="1:6" x14ac:dyDescent="0.2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E218D-12AA-4D47-92A0-D16E9E480F24}">
  <dimension ref="A1:F47"/>
  <sheetViews>
    <sheetView workbookViewId="0">
      <selection activeCell="D33" sqref="D3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8366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DF98-9206-B147-BAE7-CFF922CF1270}">
  <dimension ref="A1:E18"/>
  <sheetViews>
    <sheetView workbookViewId="0">
      <selection activeCell="K41" sqref="K41:L4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8381</v>
      </c>
      <c r="B1" t="s">
        <v>8363</v>
      </c>
    </row>
    <row r="2" spans="1:5" x14ac:dyDescent="0.2">
      <c r="A2" s="9" t="s">
        <v>8308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8380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110" zoomScaleNormal="110" workbookViewId="0">
      <selection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5" bestFit="1" customWidth="1"/>
    <col min="16" max="16" width="21" style="7" bestFit="1" customWidth="1"/>
    <col min="17" max="17" width="13" bestFit="1" customWidth="1"/>
    <col min="18" max="18" width="16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7">
        <f t="shared" ref="P2:P65" si="1"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7">
        <f t="shared" si="1"/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7">
        <f t="shared" si="5"/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v>0</v>
      </c>
      <c r="Q124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v>0</v>
      </c>
      <c r="Q126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7">
        <f t="shared" ref="P130:P193" si="9">E130/L130</f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>
        <v>0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v>0</v>
      </c>
      <c r="Q132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v>0</v>
      </c>
      <c r="Q133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v>0</v>
      </c>
      <c r="Q135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v>0</v>
      </c>
      <c r="Q136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v>0</v>
      </c>
      <c r="Q138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v>0</v>
      </c>
      <c r="Q139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v>0</v>
      </c>
      <c r="Q142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v>0</v>
      </c>
      <c r="Q145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v>0</v>
      </c>
      <c r="Q149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v>0</v>
      </c>
      <c r="Q160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v>0</v>
      </c>
      <c r="Q162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v>0</v>
      </c>
      <c r="Q165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v>0</v>
      </c>
      <c r="Q16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v>0</v>
      </c>
      <c r="Q174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v>0</v>
      </c>
      <c r="Q175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v>0</v>
      </c>
      <c r="Q176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v>0</v>
      </c>
      <c r="Q178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v>0</v>
      </c>
      <c r="Q180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v>0</v>
      </c>
      <c r="Q184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v>0</v>
      </c>
      <c r="Q188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v>0</v>
      </c>
      <c r="Q190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>
        <v>0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v>0</v>
      </c>
      <c r="Q19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v>0</v>
      </c>
      <c r="Q201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v>0</v>
      </c>
      <c r="Q204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v>0</v>
      </c>
      <c r="Q208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v>0</v>
      </c>
      <c r="Q210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v>0</v>
      </c>
      <c r="Q211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v>0</v>
      </c>
      <c r="Q223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v>0</v>
      </c>
      <c r="Q225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v>0</v>
      </c>
      <c r="Q226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v>0</v>
      </c>
      <c r="Q22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v>0</v>
      </c>
      <c r="Q229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v>0</v>
      </c>
      <c r="Q230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v>0</v>
      </c>
      <c r="Q231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v>0</v>
      </c>
      <c r="Q233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v>0</v>
      </c>
      <c r="Q235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v>0</v>
      </c>
      <c r="Q23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v>0</v>
      </c>
      <c r="Q238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v>0</v>
      </c>
      <c r="Q240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7">
        <f t="shared" ref="P258:P321" si="17">E258/L258</f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7">
        <f t="shared" si="17"/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7">
        <f t="shared" si="21"/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7">
        <f t="shared" ref="P386:P449" si="25">E386/L386</f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7">
        <f t="shared" si="25"/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v>0</v>
      </c>
      <c r="Q429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v>0</v>
      </c>
      <c r="Q431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v>0</v>
      </c>
      <c r="Q435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v>0</v>
      </c>
      <c r="Q438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v>0</v>
      </c>
      <c r="Q439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v>0</v>
      </c>
      <c r="Q441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v>0</v>
      </c>
      <c r="Q443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7">
        <f t="shared" si="29"/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v>0</v>
      </c>
      <c r="Q453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v>0</v>
      </c>
      <c r="Q459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v>0</v>
      </c>
      <c r="Q463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v>0</v>
      </c>
      <c r="Q464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v>0</v>
      </c>
      <c r="Q470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v>0</v>
      </c>
      <c r="Q471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v>0</v>
      </c>
      <c r="Q47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v>0</v>
      </c>
      <c r="Q479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v>0</v>
      </c>
      <c r="Q480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v>0</v>
      </c>
      <c r="Q489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v>0</v>
      </c>
      <c r="Q490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v>0</v>
      </c>
      <c r="Q492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v>0</v>
      </c>
      <c r="Q493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v>0</v>
      </c>
      <c r="Q494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v>0</v>
      </c>
      <c r="Q495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v>0</v>
      </c>
      <c r="Q49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v>0</v>
      </c>
      <c r="Q503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v>0</v>
      </c>
      <c r="Q512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7">
        <f t="shared" ref="P514:P577" si="33">E514/L514</f>
        <v>5.5</v>
      </c>
      <c r="Q514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7">
        <f t="shared" si="33"/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v>0</v>
      </c>
      <c r="Q518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v>0</v>
      </c>
      <c r="Q520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v>0</v>
      </c>
      <c r="Q549" t="s">
        <v>8319</v>
      </c>
      <c r="R54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v>0</v>
      </c>
      <c r="Q554" t="s">
        <v>8319</v>
      </c>
      <c r="R554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v>0</v>
      </c>
      <c r="Q557" t="s">
        <v>8319</v>
      </c>
      <c r="R557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v>0</v>
      </c>
      <c r="Q560" t="s">
        <v>8319</v>
      </c>
      <c r="R560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v>0</v>
      </c>
      <c r="Q564" t="s">
        <v>8319</v>
      </c>
      <c r="R564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v>0</v>
      </c>
      <c r="Q567" t="s">
        <v>8319</v>
      </c>
      <c r="R567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v>0</v>
      </c>
      <c r="Q569" t="s">
        <v>8319</v>
      </c>
      <c r="R56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v>0</v>
      </c>
      <c r="Q574" t="s">
        <v>8319</v>
      </c>
      <c r="R574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7">
        <f t="shared" ref="P578:P641" si="37">E578/L578</f>
        <v>1</v>
      </c>
      <c r="Q578" t="s">
        <v>8319</v>
      </c>
      <c r="R578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7">
        <f t="shared" si="37"/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v>0</v>
      </c>
      <c r="Q583" t="s">
        <v>8319</v>
      </c>
      <c r="R583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v>0</v>
      </c>
      <c r="Q584" t="s">
        <v>8319</v>
      </c>
      <c r="R584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v>0</v>
      </c>
      <c r="Q587" t="s">
        <v>8319</v>
      </c>
      <c r="R587" t="s">
        <v>8320</v>
      </c>
      <c r="S587" s="12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v>0</v>
      </c>
      <c r="Q604" t="s">
        <v>8319</v>
      </c>
      <c r="R604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v>0</v>
      </c>
      <c r="Q606" t="s">
        <v>8319</v>
      </c>
      <c r="R606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v>0</v>
      </c>
      <c r="Q609" t="s">
        <v>8319</v>
      </c>
      <c r="R60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v>0</v>
      </c>
      <c r="Q612" t="s">
        <v>8319</v>
      </c>
      <c r="R612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v>0</v>
      </c>
      <c r="Q613" t="s">
        <v>8319</v>
      </c>
      <c r="R613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v>0</v>
      </c>
      <c r="Q614" t="s">
        <v>8319</v>
      </c>
      <c r="R614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v>0</v>
      </c>
      <c r="Q616" t="s">
        <v>8319</v>
      </c>
      <c r="R616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v>0</v>
      </c>
      <c r="Q617" t="s">
        <v>8319</v>
      </c>
      <c r="R617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v>0</v>
      </c>
      <c r="Q618" t="s">
        <v>8319</v>
      </c>
      <c r="R618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v>0</v>
      </c>
      <c r="Q620" t="s">
        <v>8319</v>
      </c>
      <c r="R620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v>0</v>
      </c>
      <c r="Q625" t="s">
        <v>8319</v>
      </c>
      <c r="R625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v>0</v>
      </c>
      <c r="Q626" t="s">
        <v>8319</v>
      </c>
      <c r="R626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v>0</v>
      </c>
      <c r="Q627" t="s">
        <v>8319</v>
      </c>
      <c r="R627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v>0</v>
      </c>
      <c r="Q630" t="s">
        <v>8319</v>
      </c>
      <c r="R630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v>0</v>
      </c>
      <c r="Q634" t="s">
        <v>8319</v>
      </c>
      <c r="R634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v>0</v>
      </c>
      <c r="Q639" t="s">
        <v>8319</v>
      </c>
      <c r="R63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7">
        <f t="shared" ref="P642:P705" si="41">E642/L642</f>
        <v>50.5</v>
      </c>
      <c r="Q642" t="s">
        <v>8319</v>
      </c>
      <c r="R642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7">
        <f t="shared" si="41"/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v>0</v>
      </c>
      <c r="Q688" t="s">
        <v>8319</v>
      </c>
      <c r="R688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7">
        <f t="shared" ref="P706:P769" si="45">E706/L706</f>
        <v>120.25</v>
      </c>
      <c r="Q706" t="s">
        <v>8319</v>
      </c>
      <c r="R706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7">
        <f t="shared" si="45"/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v>0</v>
      </c>
      <c r="Q708" t="s">
        <v>8319</v>
      </c>
      <c r="R708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v>0</v>
      </c>
      <c r="Q712" t="s">
        <v>8319</v>
      </c>
      <c r="R712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v>0</v>
      </c>
      <c r="Q762" t="s">
        <v>8322</v>
      </c>
      <c r="R762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v>0</v>
      </c>
      <c r="Q764" t="s">
        <v>8322</v>
      </c>
      <c r="R764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v>0</v>
      </c>
      <c r="Q766" t="s">
        <v>8322</v>
      </c>
      <c r="R766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v>0</v>
      </c>
      <c r="Q768" t="s">
        <v>8322</v>
      </c>
      <c r="R768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7">
        <v>0</v>
      </c>
      <c r="Q770" t="s">
        <v>8322</v>
      </c>
      <c r="R770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7">
        <f t="shared" ref="P770:P833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v>0</v>
      </c>
      <c r="Q772" t="s">
        <v>8322</v>
      </c>
      <c r="R772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7">
        <f t="shared" si="53"/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v>0</v>
      </c>
      <c r="Q877" t="s">
        <v>8325</v>
      </c>
      <c r="R877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v>0</v>
      </c>
      <c r="Q889" t="s">
        <v>8325</v>
      </c>
      <c r="R88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7">
        <f t="shared" ref="P898:P961" si="57">E898/L898</f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v>0</v>
      </c>
      <c r="Q903" t="s">
        <v>8325</v>
      </c>
      <c r="R903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v>0</v>
      </c>
      <c r="Q908" t="s">
        <v>8325</v>
      </c>
      <c r="R908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v>0</v>
      </c>
      <c r="Q909" t="s">
        <v>8325</v>
      </c>
      <c r="R90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v>0</v>
      </c>
      <c r="Q910" t="s">
        <v>8325</v>
      </c>
      <c r="R910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v>0</v>
      </c>
      <c r="Q913" t="s">
        <v>8325</v>
      </c>
      <c r="R913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v>0</v>
      </c>
      <c r="Q916" t="s">
        <v>8325</v>
      </c>
      <c r="R916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v>0</v>
      </c>
      <c r="Q918" t="s">
        <v>8325</v>
      </c>
      <c r="R918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v>0</v>
      </c>
      <c r="Q922" t="s">
        <v>8325</v>
      </c>
      <c r="R922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v>0</v>
      </c>
      <c r="Q928" t="s">
        <v>8325</v>
      </c>
      <c r="R928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v>0</v>
      </c>
      <c r="Q929" t="s">
        <v>8325</v>
      </c>
      <c r="R92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v>0</v>
      </c>
      <c r="Q931" t="s">
        <v>8325</v>
      </c>
      <c r="R931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v>0</v>
      </c>
      <c r="Q938" t="s">
        <v>8325</v>
      </c>
      <c r="R938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v>0</v>
      </c>
      <c r="Q949" t="s">
        <v>8319</v>
      </c>
      <c r="R94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7">
        <f t="shared" si="61"/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v>0</v>
      </c>
      <c r="Q990" t="s">
        <v>8319</v>
      </c>
      <c r="R990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7">
        <f t="shared" ref="P1026:P1089" si="65">E1026/L1026</f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7">
        <f t="shared" si="65"/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v>0</v>
      </c>
      <c r="Q1043" t="s">
        <v>8331</v>
      </c>
      <c r="R1043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v>0</v>
      </c>
      <c r="Q1048" t="s">
        <v>8331</v>
      </c>
      <c r="R1048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v>0</v>
      </c>
      <c r="Q1051" t="s">
        <v>8331</v>
      </c>
      <c r="R1051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v>0</v>
      </c>
      <c r="Q1052" t="s">
        <v>8331</v>
      </c>
      <c r="R1052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v>0</v>
      </c>
      <c r="Q1053" t="s">
        <v>8331</v>
      </c>
      <c r="R1053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v>0</v>
      </c>
      <c r="Q1054" t="s">
        <v>8331</v>
      </c>
      <c r="R1054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v>0</v>
      </c>
      <c r="Q1056" t="s">
        <v>8331</v>
      </c>
      <c r="R1056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v>0</v>
      </c>
      <c r="Q1057" t="s">
        <v>8331</v>
      </c>
      <c r="R1057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v>0</v>
      </c>
      <c r="Q1058" t="s">
        <v>8331</v>
      </c>
      <c r="R1058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v>0</v>
      </c>
      <c r="Q1059" t="s">
        <v>8331</v>
      </c>
      <c r="R105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v>0</v>
      </c>
      <c r="Q1060" t="s">
        <v>8331</v>
      </c>
      <c r="R1060" t="s">
        <v>8332</v>
      </c>
      <c r="S1060" s="12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v>0</v>
      </c>
      <c r="Q1061" t="s">
        <v>8331</v>
      </c>
      <c r="R1061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v>0</v>
      </c>
      <c r="Q1063" t="s">
        <v>8331</v>
      </c>
      <c r="R1063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v>0</v>
      </c>
      <c r="Q1065" t="s">
        <v>8331</v>
      </c>
      <c r="R1065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v>0</v>
      </c>
      <c r="Q1073" t="s">
        <v>8333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v>0</v>
      </c>
      <c r="Q1086" t="s">
        <v>8333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v>0</v>
      </c>
      <c r="Q1089" t="s">
        <v>8333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7">
        <f t="shared" ref="P1090:P1153" si="69">E1090/L1090</f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7">
        <f t="shared" si="69"/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v>0</v>
      </c>
      <c r="Q1109" t="s">
        <v>8333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v>0</v>
      </c>
      <c r="Q1122" t="s">
        <v>8333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v>0</v>
      </c>
      <c r="Q1124" t="s">
        <v>8333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v>0</v>
      </c>
      <c r="Q1127" t="s">
        <v>8333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v>0</v>
      </c>
      <c r="Q1133" t="s">
        <v>8333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v>0</v>
      </c>
      <c r="Q1142" t="s">
        <v>8333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v>0</v>
      </c>
      <c r="Q1143" t="s">
        <v>8333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v>0</v>
      </c>
      <c r="Q1144" t="s">
        <v>8333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v>0</v>
      </c>
      <c r="Q1146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v>0</v>
      </c>
      <c r="Q1149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v>0</v>
      </c>
      <c r="Q1153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7">
        <f t="shared" si="73"/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v>0</v>
      </c>
      <c r="Q1158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v>0</v>
      </c>
      <c r="Q1161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v>0</v>
      </c>
      <c r="Q1163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v>0</v>
      </c>
      <c r="Q1165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v>0</v>
      </c>
      <c r="Q1166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v>0</v>
      </c>
      <c r="Q1174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v>0</v>
      </c>
      <c r="Q1179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7">
        <f t="shared" si="77"/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v>0</v>
      </c>
      <c r="Q1229" t="s">
        <v>8325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v>0</v>
      </c>
      <c r="Q1232" t="s">
        <v>8325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v>0</v>
      </c>
      <c r="Q1233" t="s">
        <v>8325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v>0</v>
      </c>
      <c r="Q1236" t="s">
        <v>8325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v>0</v>
      </c>
      <c r="Q1238" t="s">
        <v>8325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v>0</v>
      </c>
      <c r="Q1239" t="s">
        <v>8325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v>0</v>
      </c>
      <c r="Q1241" t="s">
        <v>8325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7">
        <f t="shared" si="81"/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v>0</v>
      </c>
      <c r="Q1334" t="s">
        <v>8319</v>
      </c>
      <c r="R1334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v>0</v>
      </c>
      <c r="Q1335" t="s">
        <v>8319</v>
      </c>
      <c r="R1335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v>0</v>
      </c>
      <c r="Q1342" t="s">
        <v>8319</v>
      </c>
      <c r="R1342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7">
        <f t="shared" si="85"/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7">
        <f t="shared" ref="P1410:P1473" si="89">E1410/L1410</f>
        <v>12</v>
      </c>
      <c r="Q1410" t="s">
        <v>8322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v>0</v>
      </c>
      <c r="Q1418" t="s">
        <v>8322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v>0</v>
      </c>
      <c r="Q1427" t="s">
        <v>8322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v>0</v>
      </c>
      <c r="Q1428" t="s">
        <v>8322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v>0</v>
      </c>
      <c r="Q1431" t="s">
        <v>8322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v>0</v>
      </c>
      <c r="Q1434" t="s">
        <v>8322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v>0</v>
      </c>
      <c r="Q1444" t="s">
        <v>8322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v>0</v>
      </c>
      <c r="Q1445" t="s">
        <v>8322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v>0</v>
      </c>
      <c r="Q1446" t="s">
        <v>8322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v>0</v>
      </c>
      <c r="Q1447" t="s">
        <v>8322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v>0</v>
      </c>
      <c r="Q1448" t="s">
        <v>8322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v>0</v>
      </c>
      <c r="Q1450" t="s">
        <v>8322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v>0</v>
      </c>
      <c r="Q1451" t="s">
        <v>8322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v>0</v>
      </c>
      <c r="Q1454" t="s">
        <v>8322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v>0</v>
      </c>
      <c r="Q1455" t="s">
        <v>8322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v>0</v>
      </c>
      <c r="Q1459" t="s">
        <v>8322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v>0</v>
      </c>
      <c r="Q1460" t="s">
        <v>8322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v>0</v>
      </c>
      <c r="Q1461" t="s">
        <v>8322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v>0</v>
      </c>
      <c r="Q1462" t="s">
        <v>8322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7">
        <f t="shared" si="93"/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v>0</v>
      </c>
      <c r="Q1486" t="s">
        <v>8322</v>
      </c>
      <c r="R1486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v>0</v>
      </c>
      <c r="Q1489" t="s">
        <v>8322</v>
      </c>
      <c r="R148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v>0</v>
      </c>
      <c r="Q1491" t="s">
        <v>8322</v>
      </c>
      <c r="R1491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v>0</v>
      </c>
      <c r="Q1495" t="s">
        <v>8322</v>
      </c>
      <c r="R1495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v>0</v>
      </c>
      <c r="Q1497" t="s">
        <v>8322</v>
      </c>
      <c r="R1497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v>0</v>
      </c>
      <c r="Q1498" t="s">
        <v>8322</v>
      </c>
      <c r="R1498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7">
        <f t="shared" ref="P1538:P1601" si="97">E1538/L1538</f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7">
        <f t="shared" si="97"/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v>0</v>
      </c>
      <c r="Q1546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v>0</v>
      </c>
      <c r="Q1549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v>0</v>
      </c>
      <c r="Q1553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v>0</v>
      </c>
      <c r="Q1555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v>0</v>
      </c>
      <c r="Q1556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v>0</v>
      </c>
      <c r="Q155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v>0</v>
      </c>
      <c r="Q1564" t="s">
        <v>8322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v>0</v>
      </c>
      <c r="Q1571" t="s">
        <v>8322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v>0</v>
      </c>
      <c r="Q1582" t="s">
        <v>8322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v>0</v>
      </c>
      <c r="Q1586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v>0</v>
      </c>
      <c r="Q1588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v>0</v>
      </c>
      <c r="Q1590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v>0</v>
      </c>
      <c r="Q1591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v>0</v>
      </c>
      <c r="Q1594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v>0</v>
      </c>
      <c r="Q1599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v>0</v>
      </c>
      <c r="Q1601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7">
        <f t="shared" si="101"/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7">
        <f t="shared" si="105"/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v>0</v>
      </c>
      <c r="Q1707" t="s">
        <v>8325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v>0</v>
      </c>
      <c r="Q1708" t="s">
        <v>8325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v>0</v>
      </c>
      <c r="Q1710" t="s">
        <v>8325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v>0</v>
      </c>
      <c r="Q1714" t="s">
        <v>8325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v>0</v>
      </c>
      <c r="Q1723" t="s">
        <v>8325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v>0</v>
      </c>
      <c r="Q1732" t="s">
        <v>8325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v>0</v>
      </c>
      <c r="Q1733" t="s">
        <v>8325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v>0</v>
      </c>
      <c r="Q1734" t="s">
        <v>8325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v>0</v>
      </c>
      <c r="Q1735" t="s">
        <v>8325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v>0</v>
      </c>
      <c r="Q1742" t="s">
        <v>8325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v>0</v>
      </c>
      <c r="Q1768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7">
        <f t="shared" si="113"/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v>0</v>
      </c>
      <c r="Q1815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v>0</v>
      </c>
      <c r="Q181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v>0</v>
      </c>
      <c r="Q1820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7">
        <f t="shared" si="117"/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v>0</v>
      </c>
      <c r="Q1863" t="s">
        <v>8333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v>0</v>
      </c>
      <c r="Q1871" t="s">
        <v>8333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v>0</v>
      </c>
      <c r="Q1878" t="s">
        <v>8333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v>0</v>
      </c>
      <c r="Q1879" t="s">
        <v>8333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v>0</v>
      </c>
      <c r="Q1880" t="s">
        <v>8333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7">
        <f t="shared" si="121"/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v>0</v>
      </c>
      <c r="Q1984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7">
        <f t="shared" si="125"/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v>0</v>
      </c>
      <c r="Q1995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v>0</v>
      </c>
      <c r="Q1996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v>0</v>
      </c>
      <c r="Q1998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v>0</v>
      </c>
      <c r="Q1999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7">
        <f t="shared" si="129"/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7">
        <f t="shared" si="133"/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v>0</v>
      </c>
      <c r="Q2143" t="s">
        <v>8333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7">
        <f t="shared" si="137"/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7">
        <f t="shared" si="141"/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7">
        <f t="shared" si="145"/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v>0</v>
      </c>
      <c r="Q2343" t="s">
        <v>8319</v>
      </c>
      <c r="R2343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v>0</v>
      </c>
      <c r="Q2344" t="s">
        <v>8319</v>
      </c>
      <c r="R2344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v>0</v>
      </c>
      <c r="Q2347" t="s">
        <v>8319</v>
      </c>
      <c r="R2347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v>0</v>
      </c>
      <c r="Q2351" t="s">
        <v>8319</v>
      </c>
      <c r="R2351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v>0</v>
      </c>
      <c r="Q2352" t="s">
        <v>8319</v>
      </c>
      <c r="R2352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v>0</v>
      </c>
      <c r="Q2354" t="s">
        <v>8319</v>
      </c>
      <c r="R2354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v>0</v>
      </c>
      <c r="Q2355" t="s">
        <v>8319</v>
      </c>
      <c r="R2355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v>0</v>
      </c>
      <c r="Q2358" t="s">
        <v>8319</v>
      </c>
      <c r="R2358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v>0</v>
      </c>
      <c r="Q2359" t="s">
        <v>8319</v>
      </c>
      <c r="R235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v>0</v>
      </c>
      <c r="Q2360" t="s">
        <v>8319</v>
      </c>
      <c r="R2360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v>0</v>
      </c>
      <c r="Q2363" t="s">
        <v>8319</v>
      </c>
      <c r="R2363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v>0</v>
      </c>
      <c r="Q2365" t="s">
        <v>8319</v>
      </c>
      <c r="R2365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v>0</v>
      </c>
      <c r="Q2366" t="s">
        <v>8319</v>
      </c>
      <c r="R2366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v>0</v>
      </c>
      <c r="Q2367" t="s">
        <v>8319</v>
      </c>
      <c r="R2367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7">
        <f t="shared" ref="P2370:P2433" si="149">E2370/L2370</f>
        <v>50</v>
      </c>
      <c r="Q2370" t="s">
        <v>8319</v>
      </c>
      <c r="R2370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v>0</v>
      </c>
      <c r="Q2373" t="s">
        <v>8319</v>
      </c>
      <c r="R2373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v>0</v>
      </c>
      <c r="Q2377" t="s">
        <v>8319</v>
      </c>
      <c r="R2377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v>0</v>
      </c>
      <c r="Q2379" t="s">
        <v>8319</v>
      </c>
      <c r="R237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v>0</v>
      </c>
      <c r="Q2380" t="s">
        <v>8319</v>
      </c>
      <c r="R2380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v>0</v>
      </c>
      <c r="Q2381" t="s">
        <v>8319</v>
      </c>
      <c r="R2381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v>0</v>
      </c>
      <c r="Q2388" t="s">
        <v>8319</v>
      </c>
      <c r="R2388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v>0</v>
      </c>
      <c r="Q2392" t="s">
        <v>8319</v>
      </c>
      <c r="R2392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v>0</v>
      </c>
      <c r="Q2394" t="s">
        <v>8319</v>
      </c>
      <c r="R2394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v>0</v>
      </c>
      <c r="Q2397" t="s">
        <v>8319</v>
      </c>
      <c r="R2397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v>0</v>
      </c>
      <c r="Q2399" t="s">
        <v>8319</v>
      </c>
      <c r="R239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v>0</v>
      </c>
      <c r="Q2400" t="s">
        <v>8319</v>
      </c>
      <c r="R2400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v>0</v>
      </c>
      <c r="Q2401" t="s">
        <v>8319</v>
      </c>
      <c r="R2401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v>0</v>
      </c>
      <c r="Q2402" t="s">
        <v>8319</v>
      </c>
      <c r="R2402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v>0</v>
      </c>
      <c r="Q2406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v>0</v>
      </c>
      <c r="Q2412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v>0</v>
      </c>
      <c r="Q2414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v>0</v>
      </c>
      <c r="Q2419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v>0</v>
      </c>
      <c r="Q2421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v>0</v>
      </c>
      <c r="Q2428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v>0</v>
      </c>
      <c r="Q2439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v>0</v>
      </c>
      <c r="Q2441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7">
        <f t="shared" ref="P2498:P2561" si="157">E2498/L2498</f>
        <v>600</v>
      </c>
      <c r="Q2498" t="s">
        <v>8325</v>
      </c>
      <c r="R2498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7">
        <f t="shared" si="157"/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v>0</v>
      </c>
      <c r="Q2505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v>0</v>
      </c>
      <c r="Q2506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v>0</v>
      </c>
      <c r="Q250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v>0</v>
      </c>
      <c r="Q2509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v>0</v>
      </c>
      <c r="Q2510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v>0</v>
      </c>
      <c r="Q2513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v>0</v>
      </c>
      <c r="Q2514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v>0</v>
      </c>
      <c r="Q2515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v>0</v>
      </c>
      <c r="Q2518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v>0</v>
      </c>
      <c r="Q2520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v>0</v>
      </c>
      <c r="Q2522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7">
        <f t="shared" ref="P2562:P2625" si="161">E2562/L2562</f>
        <v>143</v>
      </c>
      <c r="Q2562" t="s">
        <v>8325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v>0</v>
      </c>
      <c r="Q2565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v>0</v>
      </c>
      <c r="Q2566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v>0</v>
      </c>
      <c r="Q2568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v>0</v>
      </c>
      <c r="Q2574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v>0</v>
      </c>
      <c r="Q2575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v>0</v>
      </c>
      <c r="Q2576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v>0</v>
      </c>
      <c r="Q257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v>0</v>
      </c>
      <c r="Q2578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v>0</v>
      </c>
      <c r="Q2579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v>0</v>
      </c>
      <c r="Q2580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v>0</v>
      </c>
      <c r="Q2586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v>0</v>
      </c>
      <c r="Q2592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v>0</v>
      </c>
      <c r="Q2595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7">
        <f t="shared" ref="P2626:P2689" si="165">E2626/L2626</f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7">
        <f t="shared" si="165"/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v>0</v>
      </c>
      <c r="Q2644" t="s">
        <v>8319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v>0</v>
      </c>
      <c r="Q2688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v>0</v>
      </c>
      <c r="Q2689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7">
        <f t="shared" ref="P2690:P2753" si="169">E2690/L2690</f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7">
        <f t="shared" si="169"/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v>0</v>
      </c>
      <c r="Q2701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v>0</v>
      </c>
      <c r="Q2745" t="s">
        <v>8322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v>0</v>
      </c>
      <c r="Q2752" t="s">
        <v>8322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v>0</v>
      </c>
      <c r="Q2753" t="s">
        <v>8322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7">
        <f t="shared" si="173"/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v>0</v>
      </c>
      <c r="Q2756" t="s">
        <v>8322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v>0</v>
      </c>
      <c r="Q2762" t="s">
        <v>8322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v>0</v>
      </c>
      <c r="Q2767" t="s">
        <v>8322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v>0</v>
      </c>
      <c r="Q2773" t="s">
        <v>8322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v>0</v>
      </c>
      <c r="Q2774" t="s">
        <v>8322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v>0</v>
      </c>
      <c r="Q2782" t="s">
        <v>8322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7">
        <f t="shared" si="177"/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v>0</v>
      </c>
      <c r="Q2844" t="s">
        <v>8317</v>
      </c>
      <c r="R2844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v>0</v>
      </c>
      <c r="Q2845" t="s">
        <v>8317</v>
      </c>
      <c r="R2845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v>0</v>
      </c>
      <c r="Q2848" t="s">
        <v>8317</v>
      </c>
      <c r="R2848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v>0</v>
      </c>
      <c r="Q2849" t="s">
        <v>8317</v>
      </c>
      <c r="R284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v>0</v>
      </c>
      <c r="Q2853" t="s">
        <v>8317</v>
      </c>
      <c r="R2853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v>0</v>
      </c>
      <c r="Q2855" t="s">
        <v>8317</v>
      </c>
      <c r="R2855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v>0</v>
      </c>
      <c r="Q2860" t="s">
        <v>8317</v>
      </c>
      <c r="R2860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v>0</v>
      </c>
      <c r="Q2867" t="s">
        <v>8317</v>
      </c>
      <c r="R2867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v>0</v>
      </c>
      <c r="Q2874" t="s">
        <v>8317</v>
      </c>
      <c r="R2874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v>0</v>
      </c>
      <c r="Q2878" t="s">
        <v>8317</v>
      </c>
      <c r="R2878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7">
        <f t="shared" ref="P2882:P2945" si="181">E2882/L2882</f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v>0</v>
      </c>
      <c r="Q2890" t="s">
        <v>8317</v>
      </c>
      <c r="R2890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v>0</v>
      </c>
      <c r="Q2896" t="s">
        <v>8317</v>
      </c>
      <c r="R2896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v>0</v>
      </c>
      <c r="Q2901" t="s">
        <v>8317</v>
      </c>
      <c r="R2901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v>0</v>
      </c>
      <c r="Q2945" t="s">
        <v>8317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7">
        <f t="shared" ref="P2946:P3009" si="185">E2946/L2946</f>
        <v>100</v>
      </c>
      <c r="Q2946" t="s">
        <v>8317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v>0</v>
      </c>
      <c r="Q2952" t="s">
        <v>8317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v>0</v>
      </c>
      <c r="Q2956" t="s">
        <v>8317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v>0</v>
      </c>
      <c r="Q2960" t="s">
        <v>8317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v>0</v>
      </c>
      <c r="Q2961" t="s">
        <v>8317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v>0</v>
      </c>
      <c r="Q2962" t="s">
        <v>8317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7">
        <f t="shared" si="189"/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v>0</v>
      </c>
      <c r="Q3056" t="s">
        <v>8317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v>0</v>
      </c>
      <c r="Q3058" t="s">
        <v>8317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v>0</v>
      </c>
      <c r="Q3059" t="s">
        <v>8317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v>0</v>
      </c>
      <c r="Q3063" t="s">
        <v>8317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8317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7">
        <f t="shared" si="193"/>
        <v>92.142857142857139</v>
      </c>
      <c r="Q3075" t="s">
        <v>8317</v>
      </c>
      <c r="R3075" t="s">
        <v>8357</v>
      </c>
      <c r="S3075" s="12">
        <f t="shared" ref="S3075:S3084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v>0</v>
      </c>
      <c r="Q3084" t="s">
        <v>8317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>(((J3085/60)/60)/24)+DATE(1970,1,1)</f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ref="S3086:S3149" si="196">(((J3086/60)/60)/24)+DATE(1970,1,1)</f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6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6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6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6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6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6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6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6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6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6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6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v>0</v>
      </c>
      <c r="Q3116" t="s">
        <v>8317</v>
      </c>
      <c r="R3116" t="s">
        <v>8357</v>
      </c>
      <c r="S3116" s="12">
        <f t="shared" si="196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6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6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6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6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6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6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6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6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6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v>0</v>
      </c>
      <c r="Q3127" t="s">
        <v>8317</v>
      </c>
      <c r="R3127" t="s">
        <v>8357</v>
      </c>
      <c r="S3127" s="12">
        <f t="shared" si="196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v>0</v>
      </c>
      <c r="Q3129" t="s">
        <v>8317</v>
      </c>
      <c r="R3129" t="s">
        <v>8357</v>
      </c>
      <c r="S3129" s="12">
        <f t="shared" si="196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6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6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6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6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6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6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7">(E3138/D3138)*100</f>
        <v>127.8</v>
      </c>
      <c r="P3138" s="7">
        <f t="shared" ref="P3138:P3201" si="198">E3138/L3138</f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7"/>
        <v>3.3333333333333335</v>
      </c>
      <c r="P3139" s="7">
        <f t="shared" si="198"/>
        <v>50</v>
      </c>
      <c r="Q3139" t="s">
        <v>8317</v>
      </c>
      <c r="R3139" t="s">
        <v>8318</v>
      </c>
      <c r="S3139" s="12">
        <f t="shared" si="196"/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7" t="e">
        <f t="shared" si="198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</v>
      </c>
      <c r="P3141" s="7">
        <f t="shared" si="198"/>
        <v>450</v>
      </c>
      <c r="Q3141" t="s">
        <v>8317</v>
      </c>
      <c r="R3141" t="s">
        <v>8318</v>
      </c>
      <c r="S3141" s="12">
        <f t="shared" si="196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</v>
      </c>
      <c r="P3142" s="7">
        <f t="shared" si="198"/>
        <v>24</v>
      </c>
      <c r="Q3142" t="s">
        <v>8317</v>
      </c>
      <c r="R3142" t="s">
        <v>8318</v>
      </c>
      <c r="S3142" s="12">
        <f t="shared" si="196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7">
        <f t="shared" si="198"/>
        <v>32.25</v>
      </c>
      <c r="Q3143" t="s">
        <v>8317</v>
      </c>
      <c r="R3143" t="s">
        <v>8318</v>
      </c>
      <c r="S3143" s="12">
        <f t="shared" si="196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</v>
      </c>
      <c r="P3144" s="7">
        <f t="shared" si="198"/>
        <v>15</v>
      </c>
      <c r="Q3144" t="s">
        <v>8317</v>
      </c>
      <c r="R3144" t="s">
        <v>8318</v>
      </c>
      <c r="S3144" s="12">
        <f t="shared" si="196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7" t="e">
        <f t="shared" si="198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7">
        <f t="shared" si="198"/>
        <v>251.33333333333334</v>
      </c>
      <c r="Q3146" t="s">
        <v>8317</v>
      </c>
      <c r="R3146" t="s">
        <v>8318</v>
      </c>
      <c r="S3146" s="12">
        <f t="shared" si="196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7" t="e">
        <f t="shared" si="198"/>
        <v>#DIV/0!</v>
      </c>
      <c r="Q3147" t="s">
        <v>8317</v>
      </c>
      <c r="R3147" t="s">
        <v>8318</v>
      </c>
      <c r="S3147" s="12">
        <f t="shared" si="196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7">
        <f t="shared" si="198"/>
        <v>437.5</v>
      </c>
      <c r="Q3148" t="s">
        <v>8317</v>
      </c>
      <c r="R3148" t="s">
        <v>8318</v>
      </c>
      <c r="S3148" s="12">
        <f t="shared" si="196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117.52499999999999</v>
      </c>
      <c r="P3149" s="7">
        <f t="shared" si="198"/>
        <v>110.35211267605634</v>
      </c>
      <c r="Q3149" t="s">
        <v>8317</v>
      </c>
      <c r="R3149" t="s">
        <v>8318</v>
      </c>
      <c r="S3149" s="12">
        <f t="shared" si="196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131.16666666666669</v>
      </c>
      <c r="P3150" s="7">
        <f t="shared" si="198"/>
        <v>41.421052631578945</v>
      </c>
      <c r="Q3150" t="s">
        <v>8317</v>
      </c>
      <c r="R3150" t="s">
        <v>8318</v>
      </c>
      <c r="S3150" s="12">
        <f t="shared" ref="S3150:S3213" si="200">(((J3150/60)/60)/24)+DATE(1970,1,1)</f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7">
        <f t="shared" si="198"/>
        <v>52</v>
      </c>
      <c r="Q3151" t="s">
        <v>8317</v>
      </c>
      <c r="R3151" t="s">
        <v>8318</v>
      </c>
      <c r="S3151" s="12">
        <f t="shared" si="200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7">
        <f t="shared" si="198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7">
        <f t="shared" si="198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105.95454545454545</v>
      </c>
      <c r="P3154" s="7">
        <f t="shared" si="198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335.58333333333337</v>
      </c>
      <c r="P3155" s="7">
        <f t="shared" si="198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112.92857142857142</v>
      </c>
      <c r="P3156" s="7">
        <f t="shared" si="198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188.50460000000001</v>
      </c>
      <c r="P3157" s="7">
        <f t="shared" si="198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101.81818181818181</v>
      </c>
      <c r="P3158" s="7">
        <f t="shared" si="198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101</v>
      </c>
      <c r="P3159" s="7">
        <f t="shared" si="198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113.99999999999999</v>
      </c>
      <c r="P3160" s="7">
        <f t="shared" si="198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133.48133333333334</v>
      </c>
      <c r="P3161" s="7">
        <f t="shared" si="198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101.53333333333335</v>
      </c>
      <c r="P3162" s="7">
        <f t="shared" si="198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105.1</v>
      </c>
      <c r="P3163" s="7">
        <f t="shared" si="198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127.15</v>
      </c>
      <c r="P3164" s="7">
        <f t="shared" si="198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111.15384615384616</v>
      </c>
      <c r="P3165" s="7">
        <f t="shared" si="198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106.76</v>
      </c>
      <c r="P3166" s="7">
        <f t="shared" si="198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162.66666666666666</v>
      </c>
      <c r="P3167" s="7">
        <f t="shared" si="198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160.22808571428573</v>
      </c>
      <c r="P3168" s="7">
        <f t="shared" si="198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116.16666666666666</v>
      </c>
      <c r="P3169" s="7">
        <f t="shared" si="198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124.2</v>
      </c>
      <c r="P3170" s="7">
        <f t="shared" si="198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103.01249999999999</v>
      </c>
      <c r="P3171" s="7">
        <f t="shared" si="198"/>
        <v>100.5</v>
      </c>
      <c r="Q3171" t="s">
        <v>8317</v>
      </c>
      <c r="R3171" t="s">
        <v>8318</v>
      </c>
      <c r="S3171" s="12">
        <f t="shared" si="200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112.25</v>
      </c>
      <c r="P3172" s="7">
        <f t="shared" si="198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108.8142857142857</v>
      </c>
      <c r="P3173" s="7">
        <f t="shared" si="198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114.99999999999999</v>
      </c>
      <c r="P3174" s="7">
        <f t="shared" si="198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103</v>
      </c>
      <c r="P3175" s="7">
        <f t="shared" si="198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101.13333333333334</v>
      </c>
      <c r="P3176" s="7">
        <f t="shared" si="198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109.55999999999999</v>
      </c>
      <c r="P3177" s="7">
        <f t="shared" si="198"/>
        <v>91.3</v>
      </c>
      <c r="Q3177" t="s">
        <v>8317</v>
      </c>
      <c r="R3177" t="s">
        <v>8318</v>
      </c>
      <c r="S3177" s="12">
        <f t="shared" si="200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114.8421052631579</v>
      </c>
      <c r="P3178" s="7">
        <f t="shared" si="198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117.39999999999999</v>
      </c>
      <c r="P3179" s="7">
        <f t="shared" si="198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171.73333333333335</v>
      </c>
      <c r="P3180" s="7">
        <f t="shared" si="198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114.16238095238094</v>
      </c>
      <c r="P3181" s="7">
        <f t="shared" si="198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119.75</v>
      </c>
      <c r="P3182" s="7">
        <f t="shared" si="198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109.00000000000001</v>
      </c>
      <c r="P3183" s="7">
        <f t="shared" si="198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100.88571428571429</v>
      </c>
      <c r="P3184" s="7">
        <f t="shared" si="198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109.00000000000001</v>
      </c>
      <c r="P3185" s="7">
        <f t="shared" si="198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107.20930232558139</v>
      </c>
      <c r="P3186" s="7">
        <f t="shared" si="198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100</v>
      </c>
      <c r="P3187" s="7">
        <f t="shared" si="198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102.18750000000001</v>
      </c>
      <c r="P3188" s="7">
        <f t="shared" si="198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116.29333333333334</v>
      </c>
      <c r="P3189" s="7">
        <f t="shared" si="198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65</v>
      </c>
      <c r="P3190" s="7">
        <f t="shared" si="198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12.327272727272726</v>
      </c>
      <c r="P3191" s="7">
        <f t="shared" si="198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7">
        <v>0</v>
      </c>
      <c r="Q3192" t="s">
        <v>8317</v>
      </c>
      <c r="R3192" t="s">
        <v>8359</v>
      </c>
      <c r="S3192" s="12">
        <f t="shared" si="200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4.0266666666666664</v>
      </c>
      <c r="P3193" s="7">
        <f t="shared" si="198"/>
        <v>37.75</v>
      </c>
      <c r="Q3193" t="s">
        <v>8317</v>
      </c>
      <c r="R3193" t="s">
        <v>8359</v>
      </c>
      <c r="S3193" s="12">
        <f t="shared" si="200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</v>
      </c>
      <c r="P3194" s="7">
        <f t="shared" si="198"/>
        <v>12.75</v>
      </c>
      <c r="Q3194" t="s">
        <v>8317</v>
      </c>
      <c r="R3194" t="s">
        <v>8359</v>
      </c>
      <c r="S3194" s="12">
        <f t="shared" si="200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11.74</v>
      </c>
      <c r="P3195" s="7">
        <f t="shared" si="198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7">
        <v>0</v>
      </c>
      <c r="Q3196" t="s">
        <v>8317</v>
      </c>
      <c r="R3196" t="s">
        <v>8359</v>
      </c>
      <c r="S3196" s="12">
        <f t="shared" si="200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59.142857142857139</v>
      </c>
      <c r="P3197" s="7">
        <f t="shared" si="198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0.06</v>
      </c>
      <c r="P3198" s="7">
        <f t="shared" si="198"/>
        <v>300</v>
      </c>
      <c r="Q3198" t="s">
        <v>8317</v>
      </c>
      <c r="R3198" t="s">
        <v>8359</v>
      </c>
      <c r="S3198" s="12">
        <f t="shared" si="200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11.450000000000001</v>
      </c>
      <c r="P3199" s="7">
        <f t="shared" si="198"/>
        <v>286.25</v>
      </c>
      <c r="Q3199" t="s">
        <v>8317</v>
      </c>
      <c r="R3199" t="s">
        <v>8359</v>
      </c>
      <c r="S3199" s="12">
        <f t="shared" si="200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0.36666666666666664</v>
      </c>
      <c r="P3200" s="7">
        <f t="shared" si="198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52.16</v>
      </c>
      <c r="P3201" s="7">
        <f t="shared" si="198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1">(E3202/D3202)*100</f>
        <v>2E-3</v>
      </c>
      <c r="P3202" s="7">
        <f t="shared" ref="P3202:P3265" si="202">E3202/L3202</f>
        <v>1</v>
      </c>
      <c r="Q3202" t="s">
        <v>8317</v>
      </c>
      <c r="R3202" t="s">
        <v>8359</v>
      </c>
      <c r="S3202" s="12">
        <f t="shared" si="200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1"/>
        <v>1.25</v>
      </c>
      <c r="P3203" s="7">
        <f t="shared" si="202"/>
        <v>12.5</v>
      </c>
      <c r="Q3203" t="s">
        <v>8317</v>
      </c>
      <c r="R3203" t="s">
        <v>8359</v>
      </c>
      <c r="S3203" s="12">
        <f t="shared" si="200"/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54.52</v>
      </c>
      <c r="P3204" s="7">
        <f t="shared" si="202"/>
        <v>109.04</v>
      </c>
      <c r="Q3204" t="s">
        <v>8317</v>
      </c>
      <c r="R3204" t="s">
        <v>8359</v>
      </c>
      <c r="S3204" s="12">
        <f t="shared" si="200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7">
        <f t="shared" si="202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7">
        <v>0</v>
      </c>
      <c r="Q3206" t="s">
        <v>8317</v>
      </c>
      <c r="R3206" t="s">
        <v>8359</v>
      </c>
      <c r="S3206" s="12">
        <f t="shared" si="200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3.4125000000000001</v>
      </c>
      <c r="P3207" s="7">
        <f t="shared" si="202"/>
        <v>22.75</v>
      </c>
      <c r="Q3207" t="s">
        <v>8317</v>
      </c>
      <c r="R3207" t="s">
        <v>8359</v>
      </c>
      <c r="S3207" s="12">
        <f t="shared" si="200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7">
        <v>0</v>
      </c>
      <c r="Q3208" t="s">
        <v>8317</v>
      </c>
      <c r="R3208" t="s">
        <v>8359</v>
      </c>
      <c r="S3208" s="12">
        <f t="shared" si="200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7">
        <f t="shared" si="202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103.49999999999999</v>
      </c>
      <c r="P3210" s="7">
        <f t="shared" si="202"/>
        <v>63.109756097560975</v>
      </c>
      <c r="Q3210" t="s">
        <v>8317</v>
      </c>
      <c r="R3210" t="s">
        <v>8318</v>
      </c>
      <c r="S3210" s="12">
        <f t="shared" si="200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119.32315789473684</v>
      </c>
      <c r="P3211" s="7">
        <f t="shared" si="202"/>
        <v>50.157964601769912</v>
      </c>
      <c r="Q3211" t="s">
        <v>8317</v>
      </c>
      <c r="R3211" t="s">
        <v>8318</v>
      </c>
      <c r="S3211" s="12">
        <f t="shared" si="200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7">
        <f t="shared" si="202"/>
        <v>62.883333333333333</v>
      </c>
      <c r="Q3212" t="s">
        <v>8317</v>
      </c>
      <c r="R3212" t="s">
        <v>8318</v>
      </c>
      <c r="S3212" s="12">
        <f t="shared" si="200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119.74347826086958</v>
      </c>
      <c r="P3213" s="7">
        <f t="shared" si="202"/>
        <v>85.531055900621112</v>
      </c>
      <c r="Q3213" t="s">
        <v>8317</v>
      </c>
      <c r="R3213" t="s">
        <v>8318</v>
      </c>
      <c r="S3213" s="12">
        <f t="shared" si="200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7">
        <f t="shared" si="202"/>
        <v>53.723404255319146</v>
      </c>
      <c r="Q3214" t="s">
        <v>8317</v>
      </c>
      <c r="R3214" t="s">
        <v>8318</v>
      </c>
      <c r="S3214" s="12">
        <f t="shared" ref="S3214:S3277" si="204">(((J3214/60)/60)/24)+DATE(1970,1,1)</f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100.11666666666667</v>
      </c>
      <c r="P3215" s="7">
        <f t="shared" si="202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7">
        <f t="shared" si="202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100.35142857142858</v>
      </c>
      <c r="P3217" s="7">
        <f t="shared" si="202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100.05</v>
      </c>
      <c r="P3218" s="7">
        <f t="shared" si="202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116.02222222222223</v>
      </c>
      <c r="P3219" s="7">
        <f t="shared" si="202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102.1</v>
      </c>
      <c r="P3220" s="7">
        <f t="shared" si="202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100.11000000000001</v>
      </c>
      <c r="P3221" s="7">
        <f t="shared" si="202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100.84</v>
      </c>
      <c r="P3222" s="7">
        <f t="shared" si="202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103.42499999999998</v>
      </c>
      <c r="P3223" s="7">
        <f t="shared" si="202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124.8</v>
      </c>
      <c r="P3224" s="7">
        <f t="shared" si="202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109.51612903225806</v>
      </c>
      <c r="P3225" s="7">
        <f t="shared" si="202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102.03333333333333</v>
      </c>
      <c r="P3226" s="7">
        <f t="shared" si="202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102.35000000000001</v>
      </c>
      <c r="P3227" s="7">
        <f t="shared" si="202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104.16666666666667</v>
      </c>
      <c r="P3228" s="7">
        <f t="shared" si="202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125</v>
      </c>
      <c r="P3229" s="7">
        <f t="shared" si="202"/>
        <v>50</v>
      </c>
      <c r="Q3229" t="s">
        <v>8317</v>
      </c>
      <c r="R3229" t="s">
        <v>8318</v>
      </c>
      <c r="S3229" s="12">
        <f t="shared" si="204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102.34285714285714</v>
      </c>
      <c r="P3230" s="7">
        <f t="shared" si="202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107.86500000000001</v>
      </c>
      <c r="P3231" s="7">
        <f t="shared" si="202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109.88461538461539</v>
      </c>
      <c r="P3232" s="7">
        <f t="shared" si="202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161</v>
      </c>
      <c r="P3233" s="7">
        <f t="shared" si="202"/>
        <v>57.5</v>
      </c>
      <c r="Q3233" t="s">
        <v>8317</v>
      </c>
      <c r="R3233" t="s">
        <v>8318</v>
      </c>
      <c r="S3233" s="12">
        <f t="shared" si="204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131.20000000000002</v>
      </c>
      <c r="P3234" s="7">
        <f t="shared" si="202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118.8</v>
      </c>
      <c r="P3235" s="7">
        <f t="shared" si="202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100.39275000000001</v>
      </c>
      <c r="P3236" s="7">
        <f t="shared" si="202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103.20666666666666</v>
      </c>
      <c r="P3237" s="7">
        <f t="shared" si="202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100.6</v>
      </c>
      <c r="P3238" s="7">
        <f t="shared" si="202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100.78754285714287</v>
      </c>
      <c r="P3239" s="7">
        <f t="shared" si="202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112.32142857142857</v>
      </c>
      <c r="P3240" s="7">
        <f t="shared" si="202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105.91914022517912</v>
      </c>
      <c r="P3241" s="7">
        <f t="shared" si="202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100.56666666666668</v>
      </c>
      <c r="P3242" s="7">
        <f t="shared" si="202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115.30588235294117</v>
      </c>
      <c r="P3243" s="7">
        <f t="shared" si="202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127.30419999999999</v>
      </c>
      <c r="P3244" s="7">
        <f t="shared" si="202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102.83750000000001</v>
      </c>
      <c r="P3245" s="7">
        <f t="shared" si="202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102.9375</v>
      </c>
      <c r="P3246" s="7">
        <f t="shared" si="202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104.3047619047619</v>
      </c>
      <c r="P3247" s="7">
        <f t="shared" si="202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111.22000000000001</v>
      </c>
      <c r="P3248" s="7">
        <f t="shared" si="202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105.86</v>
      </c>
      <c r="P3249" s="7">
        <f t="shared" si="202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100.79166666666666</v>
      </c>
      <c r="P3250" s="7">
        <f t="shared" si="202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104.92727272727274</v>
      </c>
      <c r="P3251" s="7">
        <f t="shared" si="202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101.55199999999999</v>
      </c>
      <c r="P3252" s="7">
        <f t="shared" si="202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110.73333333333333</v>
      </c>
      <c r="P3253" s="7">
        <f t="shared" si="202"/>
        <v>83.05</v>
      </c>
      <c r="Q3253" t="s">
        <v>8317</v>
      </c>
      <c r="R3253" t="s">
        <v>8318</v>
      </c>
      <c r="S3253" s="12">
        <f t="shared" si="204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127.82222222222221</v>
      </c>
      <c r="P3254" s="7">
        <f t="shared" si="202"/>
        <v>57.52</v>
      </c>
      <c r="Q3254" t="s">
        <v>8317</v>
      </c>
      <c r="R3254" t="s">
        <v>8318</v>
      </c>
      <c r="S3254" s="12">
        <f t="shared" si="204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101.82500000000002</v>
      </c>
      <c r="P3255" s="7">
        <f t="shared" si="202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101.25769230769231</v>
      </c>
      <c r="P3256" s="7">
        <f t="shared" si="202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175</v>
      </c>
      <c r="P3257" s="7">
        <f t="shared" si="202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128.06</v>
      </c>
      <c r="P3258" s="7">
        <f t="shared" si="202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106.29949999999999</v>
      </c>
      <c r="P3259" s="7">
        <f t="shared" si="202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105.21428571428571</v>
      </c>
      <c r="P3260" s="7">
        <f t="shared" si="202"/>
        <v>98.2</v>
      </c>
      <c r="Q3260" t="s">
        <v>8317</v>
      </c>
      <c r="R3260" t="s">
        <v>8318</v>
      </c>
      <c r="S3260" s="12">
        <f t="shared" si="204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106.16782608695652</v>
      </c>
      <c r="P3261" s="7">
        <f t="shared" si="202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109.24000000000001</v>
      </c>
      <c r="P3262" s="7">
        <f t="shared" si="202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100.45454545454547</v>
      </c>
      <c r="P3263" s="7">
        <f t="shared" si="202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103.04098360655738</v>
      </c>
      <c r="P3264" s="7">
        <f t="shared" si="202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112.1664</v>
      </c>
      <c r="P3265" s="7">
        <f t="shared" si="202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5">(E3266/D3266)*100</f>
        <v>103</v>
      </c>
      <c r="P3266" s="7">
        <f t="shared" ref="P3266:P3329" si="206">E3266/L3266</f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5"/>
        <v>164</v>
      </c>
      <c r="P3267" s="7">
        <f t="shared" si="206"/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131.28333333333333</v>
      </c>
      <c r="P3268" s="7">
        <f t="shared" si="206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7">
        <f t="shared" si="206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7">
        <f t="shared" si="206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101.49999999999999</v>
      </c>
      <c r="P3271" s="7">
        <f t="shared" si="206"/>
        <v>116</v>
      </c>
      <c r="Q3271" t="s">
        <v>8317</v>
      </c>
      <c r="R3271" t="s">
        <v>8318</v>
      </c>
      <c r="S3271" s="12">
        <f t="shared" si="204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101.66666666666666</v>
      </c>
      <c r="P3272" s="7">
        <f t="shared" si="206"/>
        <v>61</v>
      </c>
      <c r="Q3272" t="s">
        <v>8317</v>
      </c>
      <c r="R3272" t="s">
        <v>8318</v>
      </c>
      <c r="S3272" s="12">
        <f t="shared" si="204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7">
        <f t="shared" si="206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7">
        <f t="shared" si="206"/>
        <v>106.50344827586207</v>
      </c>
      <c r="Q3274" t="s">
        <v>8317</v>
      </c>
      <c r="R3274" t="s">
        <v>8318</v>
      </c>
      <c r="S3274" s="12">
        <f t="shared" si="204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7">
        <f t="shared" si="206"/>
        <v>204.57142857142858</v>
      </c>
      <c r="Q3275" t="s">
        <v>8317</v>
      </c>
      <c r="R3275" t="s">
        <v>8318</v>
      </c>
      <c r="S3275" s="12">
        <f t="shared" si="204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101.32258064516128</v>
      </c>
      <c r="P3276" s="7">
        <f t="shared" si="206"/>
        <v>54.912587412587413</v>
      </c>
      <c r="Q3276" t="s">
        <v>8317</v>
      </c>
      <c r="R3276" t="s">
        <v>8318</v>
      </c>
      <c r="S3276" s="12">
        <f t="shared" si="204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7">
        <f t="shared" si="206"/>
        <v>150.41666666666666</v>
      </c>
      <c r="Q3277" t="s">
        <v>8317</v>
      </c>
      <c r="R3277" t="s">
        <v>8318</v>
      </c>
      <c r="S3277" s="12">
        <f t="shared" si="204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116.84444444444443</v>
      </c>
      <c r="P3278" s="7">
        <f t="shared" si="206"/>
        <v>52.58</v>
      </c>
      <c r="Q3278" t="s">
        <v>8317</v>
      </c>
      <c r="R3278" t="s">
        <v>8318</v>
      </c>
      <c r="S3278" s="12">
        <f t="shared" ref="S3278:S3341" si="208">(((J3278/60)/60)/24)+DATE(1970,1,1)</f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108.60000000000001</v>
      </c>
      <c r="P3279" s="7">
        <f t="shared" si="206"/>
        <v>54.3</v>
      </c>
      <c r="Q3279" t="s">
        <v>8317</v>
      </c>
      <c r="R3279" t="s">
        <v>8318</v>
      </c>
      <c r="S3279" s="12">
        <f t="shared" si="208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7">
        <f t="shared" si="206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7">
        <f t="shared" si="206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103</v>
      </c>
      <c r="P3282" s="7">
        <f t="shared" si="206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121.6</v>
      </c>
      <c r="P3283" s="7">
        <f t="shared" si="206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102.6467741935484</v>
      </c>
      <c r="P3284" s="7">
        <f t="shared" si="206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104.75000000000001</v>
      </c>
      <c r="P3285" s="7">
        <f t="shared" si="206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101.6</v>
      </c>
      <c r="P3286" s="7">
        <f t="shared" si="206"/>
        <v>203.2</v>
      </c>
      <c r="Q3286" t="s">
        <v>8317</v>
      </c>
      <c r="R3286" t="s">
        <v>8318</v>
      </c>
      <c r="S3286" s="12">
        <f t="shared" si="208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112.10242048409683</v>
      </c>
      <c r="P3287" s="7">
        <f t="shared" si="206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101.76666666666667</v>
      </c>
      <c r="P3288" s="7">
        <f t="shared" si="206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100</v>
      </c>
      <c r="P3289" s="7">
        <f t="shared" si="206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100.26489999999998</v>
      </c>
      <c r="P3290" s="7">
        <f t="shared" si="206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133.04200000000003</v>
      </c>
      <c r="P3291" s="7">
        <f t="shared" si="206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121.2</v>
      </c>
      <c r="P3292" s="7">
        <f t="shared" si="206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113.99999999999999</v>
      </c>
      <c r="P3293" s="7">
        <f t="shared" si="206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286.13861386138615</v>
      </c>
      <c r="P3294" s="7">
        <f t="shared" si="206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170.44444444444446</v>
      </c>
      <c r="P3295" s="7">
        <f t="shared" si="206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118.33333333333333</v>
      </c>
      <c r="P3296" s="7">
        <f t="shared" si="206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102.85857142857142</v>
      </c>
      <c r="P3297" s="7">
        <f t="shared" si="206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144.06666666666666</v>
      </c>
      <c r="P3298" s="7">
        <f t="shared" si="206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100.07272727272726</v>
      </c>
      <c r="P3299" s="7">
        <f t="shared" si="206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101.73</v>
      </c>
      <c r="P3300" s="7">
        <f t="shared" si="206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116.19999999999999</v>
      </c>
      <c r="P3301" s="7">
        <f t="shared" si="206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136.16666666666666</v>
      </c>
      <c r="P3302" s="7">
        <f t="shared" si="206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133.46666666666667</v>
      </c>
      <c r="P3303" s="7">
        <f t="shared" si="206"/>
        <v>57.2</v>
      </c>
      <c r="Q3303" t="s">
        <v>8317</v>
      </c>
      <c r="R3303" t="s">
        <v>8318</v>
      </c>
      <c r="S3303" s="12">
        <f t="shared" si="208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103.39285714285715</v>
      </c>
      <c r="P3304" s="7">
        <f t="shared" si="206"/>
        <v>173.7</v>
      </c>
      <c r="Q3304" t="s">
        <v>8317</v>
      </c>
      <c r="R3304" t="s">
        <v>8318</v>
      </c>
      <c r="S3304" s="12">
        <f t="shared" si="208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115.88888888888889</v>
      </c>
      <c r="P3305" s="7">
        <f t="shared" si="206"/>
        <v>59.6</v>
      </c>
      <c r="Q3305" t="s">
        <v>8317</v>
      </c>
      <c r="R3305" t="s">
        <v>8318</v>
      </c>
      <c r="S3305" s="12">
        <f t="shared" si="208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104.51666666666665</v>
      </c>
      <c r="P3306" s="7">
        <f t="shared" si="206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102.02500000000001</v>
      </c>
      <c r="P3307" s="7">
        <f t="shared" si="206"/>
        <v>204.05</v>
      </c>
      <c r="Q3307" t="s">
        <v>8317</v>
      </c>
      <c r="R3307" t="s">
        <v>8318</v>
      </c>
      <c r="S3307" s="12">
        <f t="shared" si="208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175.33333333333334</v>
      </c>
      <c r="P3308" s="7">
        <f t="shared" si="206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106.67999999999999</v>
      </c>
      <c r="P3309" s="7">
        <f t="shared" si="206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122.28571428571429</v>
      </c>
      <c r="P3310" s="7">
        <f t="shared" si="206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159.42857142857144</v>
      </c>
      <c r="P3311" s="7">
        <f t="shared" si="206"/>
        <v>18</v>
      </c>
      <c r="Q3311" t="s">
        <v>8317</v>
      </c>
      <c r="R3311" t="s">
        <v>8318</v>
      </c>
      <c r="S3311" s="12">
        <f t="shared" si="208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100.07692307692308</v>
      </c>
      <c r="P3312" s="7">
        <f t="shared" si="206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109.84</v>
      </c>
      <c r="P3313" s="7">
        <f t="shared" si="206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100.03999999999999</v>
      </c>
      <c r="P3314" s="7">
        <f t="shared" si="206"/>
        <v>61</v>
      </c>
      <c r="Q3314" t="s">
        <v>8317</v>
      </c>
      <c r="R3314" t="s">
        <v>8318</v>
      </c>
      <c r="S3314" s="12">
        <f t="shared" si="208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116.05000000000001</v>
      </c>
      <c r="P3315" s="7">
        <f t="shared" si="206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210.75</v>
      </c>
      <c r="P3316" s="7">
        <f t="shared" si="206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110.00000000000001</v>
      </c>
      <c r="P3317" s="7">
        <f t="shared" si="206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100.08673425918037</v>
      </c>
      <c r="P3318" s="7">
        <f t="shared" si="206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106.19047619047619</v>
      </c>
      <c r="P3319" s="7">
        <f t="shared" si="206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125.6</v>
      </c>
      <c r="P3320" s="7">
        <f t="shared" si="206"/>
        <v>78.5</v>
      </c>
      <c r="Q3320" t="s">
        <v>8317</v>
      </c>
      <c r="R3320" t="s">
        <v>8318</v>
      </c>
      <c r="S3320" s="12">
        <f t="shared" si="208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108</v>
      </c>
      <c r="P3321" s="7">
        <f t="shared" si="206"/>
        <v>33.75</v>
      </c>
      <c r="Q3321" t="s">
        <v>8317</v>
      </c>
      <c r="R3321" t="s">
        <v>8318</v>
      </c>
      <c r="S3321" s="12">
        <f t="shared" si="208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101</v>
      </c>
      <c r="P3322" s="7">
        <f t="shared" si="206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107.4</v>
      </c>
      <c r="P3323" s="7">
        <f t="shared" si="206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101.51515151515152</v>
      </c>
      <c r="P3324" s="7">
        <f t="shared" si="206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125.89999999999999</v>
      </c>
      <c r="P3325" s="7">
        <f t="shared" si="206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101.66666666666666</v>
      </c>
      <c r="P3326" s="7">
        <f t="shared" si="206"/>
        <v>152.5</v>
      </c>
      <c r="Q3326" t="s">
        <v>8317</v>
      </c>
      <c r="R3326" t="s">
        <v>8318</v>
      </c>
      <c r="S3326" s="12">
        <f t="shared" si="208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112.5</v>
      </c>
      <c r="P3327" s="7">
        <f t="shared" si="206"/>
        <v>30</v>
      </c>
      <c r="Q3327" t="s">
        <v>8317</v>
      </c>
      <c r="R3327" t="s">
        <v>8318</v>
      </c>
      <c r="S3327" s="12">
        <f t="shared" si="208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101.375</v>
      </c>
      <c r="P3328" s="7">
        <f t="shared" si="206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101.25</v>
      </c>
      <c r="P3329" s="7">
        <f t="shared" si="206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9">(E3330/D3330)*100</f>
        <v>146.38888888888889</v>
      </c>
      <c r="P3330" s="7">
        <f t="shared" ref="P3330:P3393" si="210">E3330/L3330</f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9"/>
        <v>116.8</v>
      </c>
      <c r="P3331" s="7">
        <f t="shared" si="210"/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 s="7">
        <f t="shared" si="210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7">
        <f t="shared" si="210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7">
        <f t="shared" si="210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 s="7">
        <f t="shared" si="210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7">
        <f t="shared" si="210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 s="7">
        <f t="shared" si="210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7">
        <f t="shared" si="210"/>
        <v>27.777777777777779</v>
      </c>
      <c r="Q3338" t="s">
        <v>8317</v>
      </c>
      <c r="R3338" t="s">
        <v>8318</v>
      </c>
      <c r="S3338" s="12">
        <f t="shared" si="208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7">
        <f t="shared" si="210"/>
        <v>81.029411764705884</v>
      </c>
      <c r="Q3339" t="s">
        <v>8317</v>
      </c>
      <c r="R3339" t="s">
        <v>8318</v>
      </c>
      <c r="S3339" s="12">
        <f t="shared" si="208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7">
        <f t="shared" si="210"/>
        <v>136.84821428571428</v>
      </c>
      <c r="Q3340" t="s">
        <v>8317</v>
      </c>
      <c r="R3340" t="s">
        <v>8318</v>
      </c>
      <c r="S3340" s="12">
        <f t="shared" si="208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 s="7">
        <f t="shared" si="210"/>
        <v>177.61702127659575</v>
      </c>
      <c r="Q3341" t="s">
        <v>8317</v>
      </c>
      <c r="R3341" t="s">
        <v>8318</v>
      </c>
      <c r="S3341" s="12">
        <f t="shared" si="208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7">
        <f t="shared" si="210"/>
        <v>109.07894736842105</v>
      </c>
      <c r="Q3342" t="s">
        <v>8317</v>
      </c>
      <c r="R3342" t="s">
        <v>8318</v>
      </c>
      <c r="S3342" s="12">
        <f t="shared" ref="S3342:S3405" si="212">(((J3342/60)/60)/24)+DATE(1970,1,1)</f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7">
        <f t="shared" si="210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 s="7">
        <f t="shared" si="210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 s="7">
        <f t="shared" si="210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 s="7">
        <f t="shared" si="210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 s="7">
        <f t="shared" si="210"/>
        <v>50</v>
      </c>
      <c r="Q3347" t="s">
        <v>8317</v>
      </c>
      <c r="R3347" t="s">
        <v>8318</v>
      </c>
      <c r="S3347" s="12">
        <f t="shared" si="212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110.00000000000001</v>
      </c>
      <c r="P3348" s="7">
        <f t="shared" si="210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119.44999999999999</v>
      </c>
      <c r="P3349" s="7">
        <f t="shared" si="210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 s="7">
        <f t="shared" si="210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 s="7">
        <f t="shared" si="210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 s="7">
        <f t="shared" si="210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 s="7">
        <f t="shared" si="210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 s="7">
        <f t="shared" si="210"/>
        <v>76.8</v>
      </c>
      <c r="Q3354" t="s">
        <v>8317</v>
      </c>
      <c r="R3354" t="s">
        <v>8318</v>
      </c>
      <c r="S3354" s="12">
        <f t="shared" si="212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 s="7">
        <f t="shared" si="210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 s="7">
        <f t="shared" si="210"/>
        <v>55.6</v>
      </c>
      <c r="Q3356" t="s">
        <v>8317</v>
      </c>
      <c r="R3356" t="s">
        <v>8318</v>
      </c>
      <c r="S3356" s="12">
        <f t="shared" si="212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126.28571428571429</v>
      </c>
      <c r="P3357" s="7">
        <f t="shared" si="210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 s="7">
        <f t="shared" si="210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 s="7">
        <f t="shared" si="210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102.99000000000001</v>
      </c>
      <c r="P3360" s="7">
        <f t="shared" si="210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 s="7">
        <f t="shared" si="210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101.37777777777779</v>
      </c>
      <c r="P3362" s="7">
        <f t="shared" si="210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113.46000000000001</v>
      </c>
      <c r="P3363" s="7">
        <f t="shared" si="210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218.00000000000003</v>
      </c>
      <c r="P3364" s="7">
        <f t="shared" si="210"/>
        <v>54.5</v>
      </c>
      <c r="Q3364" t="s">
        <v>8317</v>
      </c>
      <c r="R3364" t="s">
        <v>8318</v>
      </c>
      <c r="S3364" s="12">
        <f t="shared" si="212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 s="7">
        <f t="shared" si="210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105.93333333333332</v>
      </c>
      <c r="P3366" s="7">
        <f t="shared" si="210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 s="7">
        <f t="shared" si="210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 s="7">
        <f t="shared" si="210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 s="7">
        <f t="shared" si="210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104.60000000000001</v>
      </c>
      <c r="P3370" s="7">
        <f t="shared" si="210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103.89999999999999</v>
      </c>
      <c r="P3371" s="7">
        <f t="shared" si="210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 s="7">
        <f t="shared" si="210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 s="7">
        <f t="shared" si="210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103.49999999999999</v>
      </c>
      <c r="P3374" s="7">
        <f t="shared" si="210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 s="7">
        <f t="shared" si="210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106.57142857142856</v>
      </c>
      <c r="P3376" s="7">
        <f t="shared" si="210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 s="7">
        <f t="shared" si="210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100.01249999999999</v>
      </c>
      <c r="P3378" s="7">
        <f t="shared" si="210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 s="7">
        <f t="shared" si="210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 s="7">
        <f t="shared" si="210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103.64999999999999</v>
      </c>
      <c r="P3381" s="7">
        <f t="shared" si="210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 s="7">
        <f t="shared" si="210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 s="7">
        <f t="shared" si="210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100.74285714285713</v>
      </c>
      <c r="P3384" s="7">
        <f t="shared" si="210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 s="7">
        <f t="shared" si="210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100.01100000000001</v>
      </c>
      <c r="P3386" s="7">
        <f t="shared" si="210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 s="7">
        <f t="shared" si="210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 s="7">
        <f t="shared" si="210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 s="7">
        <f t="shared" si="210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 s="7">
        <f t="shared" si="210"/>
        <v>34.6</v>
      </c>
      <c r="Q3390" t="s">
        <v>8317</v>
      </c>
      <c r="R3390" t="s">
        <v>8318</v>
      </c>
      <c r="S3390" s="12">
        <f t="shared" si="212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 s="7">
        <f t="shared" si="210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 s="7">
        <f t="shared" si="210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 s="7">
        <f t="shared" si="210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3">(E3394/D3394)*100</f>
        <v>100</v>
      </c>
      <c r="P3394" s="7">
        <f t="shared" ref="P3394:P3457" si="214">E3394/L3394</f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3"/>
        <v>105.80000000000001</v>
      </c>
      <c r="P3395" s="7">
        <f t="shared" si="214"/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142.36363636363635</v>
      </c>
      <c r="P3396" s="7">
        <f t="shared" si="214"/>
        <v>29</v>
      </c>
      <c r="Q3396" t="s">
        <v>8317</v>
      </c>
      <c r="R3396" t="s">
        <v>8318</v>
      </c>
      <c r="S3396" s="12">
        <f t="shared" si="212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7">
        <f t="shared" si="214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7">
        <f t="shared" si="214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 s="7">
        <f t="shared" si="214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 s="7">
        <f t="shared" si="214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 s="7">
        <f t="shared" si="214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7">
        <f t="shared" si="214"/>
        <v>118.12941176470588</v>
      </c>
      <c r="Q3402" t="s">
        <v>8317</v>
      </c>
      <c r="R3402" t="s">
        <v>8318</v>
      </c>
      <c r="S3402" s="12">
        <f t="shared" si="212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7">
        <f t="shared" si="214"/>
        <v>44.757575757575758</v>
      </c>
      <c r="Q3403" t="s">
        <v>8317</v>
      </c>
      <c r="R3403" t="s">
        <v>8318</v>
      </c>
      <c r="S3403" s="12">
        <f t="shared" si="212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 s="7">
        <f t="shared" si="214"/>
        <v>99.787878787878782</v>
      </c>
      <c r="Q3404" t="s">
        <v>8317</v>
      </c>
      <c r="R3404" t="s">
        <v>8318</v>
      </c>
      <c r="S3404" s="12">
        <f t="shared" si="212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7">
        <f t="shared" si="214"/>
        <v>117.64705882352941</v>
      </c>
      <c r="Q3405" t="s">
        <v>8317</v>
      </c>
      <c r="R3405" t="s">
        <v>8318</v>
      </c>
      <c r="S3405" s="12">
        <f t="shared" si="212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7">
        <f t="shared" si="214"/>
        <v>203.33333333333334</v>
      </c>
      <c r="Q3406" t="s">
        <v>8317</v>
      </c>
      <c r="R3406" t="s">
        <v>8318</v>
      </c>
      <c r="S3406" s="12">
        <f t="shared" ref="S3406:S3469" si="216">(((J3406/60)/60)/24)+DATE(1970,1,1)</f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7">
        <f t="shared" si="214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 s="7">
        <f t="shared" si="214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7">
        <f t="shared" si="214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 s="7">
        <f t="shared" si="214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 s="7">
        <f t="shared" si="214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 s="7">
        <f t="shared" si="214"/>
        <v>81.375</v>
      </c>
      <c r="Q3412" t="s">
        <v>8317</v>
      </c>
      <c r="R3412" t="s">
        <v>8318</v>
      </c>
      <c r="S3412" s="12">
        <f t="shared" si="216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103.56666666666668</v>
      </c>
      <c r="P3413" s="7">
        <f t="shared" si="214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 s="7">
        <f t="shared" si="214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 s="7">
        <f t="shared" si="214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103.49999999999999</v>
      </c>
      <c r="P3416" s="7">
        <f t="shared" si="214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 s="7">
        <f t="shared" si="214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 s="7">
        <f t="shared" si="214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 s="7">
        <f t="shared" si="214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 s="7">
        <f t="shared" si="214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 s="7">
        <f t="shared" si="214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 s="7">
        <f t="shared" si="214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 s="7">
        <f t="shared" si="214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 s="7">
        <f t="shared" si="214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 s="7">
        <f t="shared" si="214"/>
        <v>35</v>
      </c>
      <c r="Q3425" t="s">
        <v>8317</v>
      </c>
      <c r="R3425" t="s">
        <v>8318</v>
      </c>
      <c r="S3425" s="12">
        <f t="shared" si="216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103.58333333333334</v>
      </c>
      <c r="P3426" s="7">
        <f t="shared" si="214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102.97033333333331</v>
      </c>
      <c r="P3427" s="7">
        <f t="shared" si="214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 s="7">
        <f t="shared" si="214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 s="7">
        <f t="shared" si="214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102.75000000000001</v>
      </c>
      <c r="P3430" s="7">
        <f t="shared" si="214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 s="7">
        <f t="shared" si="214"/>
        <v>16.25</v>
      </c>
      <c r="Q3431" t="s">
        <v>8317</v>
      </c>
      <c r="R3431" t="s">
        <v>8318</v>
      </c>
      <c r="S3431" s="12">
        <f t="shared" si="216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 s="7">
        <f t="shared" si="214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 s="7">
        <f t="shared" si="214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 s="7">
        <f t="shared" si="214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 s="7">
        <f t="shared" si="214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105.55000000000001</v>
      </c>
      <c r="P3436" s="7">
        <f t="shared" si="214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112.00000000000001</v>
      </c>
      <c r="P3437" s="7">
        <f t="shared" si="214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105.89999999999999</v>
      </c>
      <c r="P3438" s="7">
        <f t="shared" si="214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 s="7">
        <f t="shared" si="214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 s="7">
        <f t="shared" si="214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 s="7">
        <f t="shared" si="214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 s="7">
        <f t="shared" si="214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102.60000000000001</v>
      </c>
      <c r="P3443" s="7">
        <f t="shared" si="214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 s="7">
        <f t="shared" si="214"/>
        <v>31.25</v>
      </c>
      <c r="Q3444" t="s">
        <v>8317</v>
      </c>
      <c r="R3444" t="s">
        <v>8318</v>
      </c>
      <c r="S3444" s="12">
        <f t="shared" si="216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 s="7">
        <f t="shared" si="214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 s="7">
        <f t="shared" si="214"/>
        <v>43.35</v>
      </c>
      <c r="Q3446" t="s">
        <v>8317</v>
      </c>
      <c r="R3446" t="s">
        <v>8318</v>
      </c>
      <c r="S3446" s="12">
        <f t="shared" si="216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 s="7">
        <f t="shared" si="214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 s="7">
        <f t="shared" si="214"/>
        <v>43.28</v>
      </c>
      <c r="Q3448" t="s">
        <v>8317</v>
      </c>
      <c r="R3448" t="s">
        <v>8318</v>
      </c>
      <c r="S3448" s="12">
        <f t="shared" si="216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107.80000000000001</v>
      </c>
      <c r="P3449" s="7">
        <f t="shared" si="214"/>
        <v>77</v>
      </c>
      <c r="Q3449" t="s">
        <v>8317</v>
      </c>
      <c r="R3449" t="s">
        <v>8318</v>
      </c>
      <c r="S3449" s="12">
        <f t="shared" si="216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109.76190476190477</v>
      </c>
      <c r="P3450" s="7">
        <f t="shared" si="214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 s="7">
        <f t="shared" si="214"/>
        <v>68.25</v>
      </c>
      <c r="Q3451" t="s">
        <v>8317</v>
      </c>
      <c r="R3451" t="s">
        <v>8318</v>
      </c>
      <c r="S3451" s="12">
        <f t="shared" si="216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 s="7">
        <f t="shared" si="214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101.23076923076924</v>
      </c>
      <c r="P3453" s="7">
        <f t="shared" si="214"/>
        <v>41.125</v>
      </c>
      <c r="Q3453" t="s">
        <v>8317</v>
      </c>
      <c r="R3453" t="s">
        <v>8318</v>
      </c>
      <c r="S3453" s="12">
        <f t="shared" si="216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 s="7">
        <f t="shared" si="214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 s="7">
        <f t="shared" si="214"/>
        <v>27.5</v>
      </c>
      <c r="Q3455" t="s">
        <v>8317</v>
      </c>
      <c r="R3455" t="s">
        <v>8318</v>
      </c>
      <c r="S3455" s="12">
        <f t="shared" si="216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 s="7">
        <f t="shared" si="214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100.64999999999999</v>
      </c>
      <c r="P3457" s="7">
        <f t="shared" si="214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7">(E3458/D3458)*100</f>
        <v>191.3</v>
      </c>
      <c r="P3458" s="7">
        <f t="shared" ref="P3458:P3521" si="218">E3458/L3458</f>
        <v>358.6875</v>
      </c>
      <c r="Q3458" t="s">
        <v>8317</v>
      </c>
      <c r="R3458" t="s">
        <v>8318</v>
      </c>
      <c r="S3458" s="12">
        <f t="shared" si="216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7"/>
        <v>140.19999999999999</v>
      </c>
      <c r="P3459" s="7">
        <f t="shared" si="218"/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 s="7">
        <f t="shared" si="218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7">
        <f t="shared" si="218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7">
        <f t="shared" si="218"/>
        <v>50</v>
      </c>
      <c r="Q3462" t="s">
        <v>8317</v>
      </c>
      <c r="R3462" t="s">
        <v>8318</v>
      </c>
      <c r="S3462" s="12">
        <f t="shared" si="216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7">
        <f t="shared" si="218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7">
        <f t="shared" si="218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 s="7">
        <f t="shared" si="218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7">
        <f t="shared" si="218"/>
        <v>55.012688172043013</v>
      </c>
      <c r="Q3466" t="s">
        <v>8317</v>
      </c>
      <c r="R3466" t="s">
        <v>8318</v>
      </c>
      <c r="S3466" s="12">
        <f t="shared" si="216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7">
        <f t="shared" si="218"/>
        <v>57.222222222222221</v>
      </c>
      <c r="Q3467" t="s">
        <v>8317</v>
      </c>
      <c r="R3467" t="s">
        <v>8318</v>
      </c>
      <c r="S3467" s="12">
        <f t="shared" si="216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7">
        <f t="shared" si="218"/>
        <v>72.950819672131146</v>
      </c>
      <c r="Q3468" t="s">
        <v>8317</v>
      </c>
      <c r="R3468" t="s">
        <v>8318</v>
      </c>
      <c r="S3468" s="12">
        <f t="shared" si="216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7">
        <f t="shared" si="218"/>
        <v>64.468085106382972</v>
      </c>
      <c r="Q3469" t="s">
        <v>8317</v>
      </c>
      <c r="R3469" t="s">
        <v>8318</v>
      </c>
      <c r="S3469" s="12">
        <f t="shared" si="216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7">
        <f t="shared" si="218"/>
        <v>716.35294117647061</v>
      </c>
      <c r="Q3470" t="s">
        <v>8317</v>
      </c>
      <c r="R3470" t="s">
        <v>8318</v>
      </c>
      <c r="S3470" s="12">
        <f t="shared" ref="S3470:S3533" si="220">(((J3470/60)/60)/24)+DATE(1970,1,1)</f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7">
        <f t="shared" si="218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7">
        <f t="shared" si="218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7">
        <f t="shared" si="218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 s="7">
        <f t="shared" si="218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 s="7">
        <f t="shared" si="218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 s="7">
        <f t="shared" si="218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 s="7">
        <f t="shared" si="218"/>
        <v>20</v>
      </c>
      <c r="Q3477" t="s">
        <v>8317</v>
      </c>
      <c r="R3477" t="s">
        <v>8318</v>
      </c>
      <c r="S3477" s="12">
        <f t="shared" si="220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 s="7">
        <f t="shared" si="218"/>
        <v>52</v>
      </c>
      <c r="Q3478" t="s">
        <v>8317</v>
      </c>
      <c r="R3478" t="s">
        <v>8318</v>
      </c>
      <c r="S3478" s="12">
        <f t="shared" si="220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 s="7">
        <f t="shared" si="218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112.85000000000001</v>
      </c>
      <c r="P3480" s="7">
        <f t="shared" si="218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127.86666666666666</v>
      </c>
      <c r="P3481" s="7">
        <f t="shared" si="218"/>
        <v>34.25</v>
      </c>
      <c r="Q3481" t="s">
        <v>8317</v>
      </c>
      <c r="R3481" t="s">
        <v>8318</v>
      </c>
      <c r="S3481" s="12">
        <f t="shared" si="220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 s="7">
        <f t="shared" si="218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 s="7">
        <f t="shared" si="218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 s="7">
        <f t="shared" si="218"/>
        <v>51.875</v>
      </c>
      <c r="Q3484" t="s">
        <v>8317</v>
      </c>
      <c r="R3484" t="s">
        <v>8318</v>
      </c>
      <c r="S3484" s="12">
        <f t="shared" si="220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159.9402985074627</v>
      </c>
      <c r="P3485" s="7">
        <f t="shared" si="218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114.24000000000001</v>
      </c>
      <c r="P3486" s="7">
        <f t="shared" si="218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 s="7">
        <f t="shared" si="218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155.20000000000002</v>
      </c>
      <c r="P3488" s="7">
        <f t="shared" si="218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127.75000000000001</v>
      </c>
      <c r="P3489" s="7">
        <f t="shared" si="218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 s="7">
        <f t="shared" si="218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 s="7">
        <f t="shared" si="218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127.49999999999999</v>
      </c>
      <c r="P3492" s="7">
        <f t="shared" si="218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158.20000000000002</v>
      </c>
      <c r="P3493" s="7">
        <f t="shared" si="218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 s="7">
        <f t="shared" si="218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 s="7">
        <f t="shared" si="218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 s="7">
        <f t="shared" si="218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 s="7">
        <f t="shared" si="218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 s="7">
        <f t="shared" si="218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 s="7">
        <f t="shared" si="218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 s="7">
        <f t="shared" si="218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 s="7">
        <f t="shared" si="218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 s="7">
        <f t="shared" si="218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100.66666666666666</v>
      </c>
      <c r="P3503" s="7">
        <f t="shared" si="218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 s="7">
        <f t="shared" si="218"/>
        <v>136</v>
      </c>
      <c r="Q3504" t="s">
        <v>8317</v>
      </c>
      <c r="R3504" t="s">
        <v>8318</v>
      </c>
      <c r="S3504" s="12">
        <f t="shared" si="220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107.55999999999999</v>
      </c>
      <c r="P3505" s="7">
        <f t="shared" si="218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 s="7">
        <f t="shared" si="218"/>
        <v>125</v>
      </c>
      <c r="Q3506" t="s">
        <v>8317</v>
      </c>
      <c r="R3506" t="s">
        <v>8318</v>
      </c>
      <c r="S3506" s="12">
        <f t="shared" si="220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 s="7">
        <f t="shared" si="218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101.49999999999999</v>
      </c>
      <c r="P3508" s="7">
        <f t="shared" si="218"/>
        <v>105</v>
      </c>
      <c r="Q3508" t="s">
        <v>8317</v>
      </c>
      <c r="R3508" t="s">
        <v>8318</v>
      </c>
      <c r="S3508" s="12">
        <f t="shared" si="220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 s="7">
        <f t="shared" si="218"/>
        <v>145</v>
      </c>
      <c r="Q3509" t="s">
        <v>8317</v>
      </c>
      <c r="R3509" t="s">
        <v>8318</v>
      </c>
      <c r="S3509" s="12">
        <f t="shared" si="220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 s="7">
        <f t="shared" si="218"/>
        <v>12</v>
      </c>
      <c r="Q3510" t="s">
        <v>8317</v>
      </c>
      <c r="R3510" t="s">
        <v>8318</v>
      </c>
      <c r="S3510" s="12">
        <f t="shared" si="220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 s="7">
        <f t="shared" si="218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 s="7">
        <f t="shared" si="218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 s="7">
        <f t="shared" si="218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 s="7">
        <f t="shared" si="218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 s="7">
        <f t="shared" si="218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110.00000000000001</v>
      </c>
      <c r="P3516" s="7">
        <f t="shared" si="218"/>
        <v>55</v>
      </c>
      <c r="Q3516" t="s">
        <v>8317</v>
      </c>
      <c r="R3516" t="s">
        <v>8318</v>
      </c>
      <c r="S3516" s="12">
        <f t="shared" si="220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102.66666666666666</v>
      </c>
      <c r="P3517" s="7">
        <f t="shared" si="218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 s="7">
        <f t="shared" si="218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 s="7">
        <f t="shared" si="218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110.04599999999999</v>
      </c>
      <c r="P3520" s="7">
        <f t="shared" si="218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101.35000000000001</v>
      </c>
      <c r="P3521" s="7">
        <f t="shared" si="218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1">(E3522/D3522)*100</f>
        <v>100.75</v>
      </c>
      <c r="P3522" s="7">
        <f t="shared" ref="P3522:P3585" si="222">E3522/L3522</f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1"/>
        <v>169.42857142857144</v>
      </c>
      <c r="P3523" s="7">
        <f t="shared" si="222"/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 s="7">
        <f t="shared" si="222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7">
        <f t="shared" si="222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7">
        <f t="shared" si="222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7">
        <f t="shared" si="222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7">
        <f t="shared" si="222"/>
        <v>99</v>
      </c>
      <c r="Q3528" t="s">
        <v>8317</v>
      </c>
      <c r="R3528" t="s">
        <v>8318</v>
      </c>
      <c r="S3528" s="12">
        <f t="shared" si="220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 s="7">
        <f t="shared" si="222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 s="7">
        <f t="shared" si="222"/>
        <v>45.108108108108105</v>
      </c>
      <c r="Q3530" t="s">
        <v>8317</v>
      </c>
      <c r="R3530" t="s">
        <v>8318</v>
      </c>
      <c r="S3530" s="12">
        <f t="shared" si="220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7">
        <f t="shared" si="222"/>
        <v>36.666666666666664</v>
      </c>
      <c r="Q3531" t="s">
        <v>8317</v>
      </c>
      <c r="R3531" t="s">
        <v>8318</v>
      </c>
      <c r="S3531" s="12">
        <f t="shared" si="220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7">
        <f t="shared" si="222"/>
        <v>125</v>
      </c>
      <c r="Q3532" t="s">
        <v>8317</v>
      </c>
      <c r="R3532" t="s">
        <v>8318</v>
      </c>
      <c r="S3532" s="12">
        <f t="shared" si="220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7">
        <f t="shared" si="222"/>
        <v>49.230769230769234</v>
      </c>
      <c r="Q3533" t="s">
        <v>8317</v>
      </c>
      <c r="R3533" t="s">
        <v>8318</v>
      </c>
      <c r="S3533" s="12">
        <f t="shared" si="220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 s="7">
        <f t="shared" si="222"/>
        <v>42.296296296296298</v>
      </c>
      <c r="Q3534" t="s">
        <v>8317</v>
      </c>
      <c r="R3534" t="s">
        <v>8318</v>
      </c>
      <c r="S3534" s="12">
        <f t="shared" ref="S3534:S3597" si="224">(((J3534/60)/60)/24)+DATE(1970,1,1)</f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7">
        <f t="shared" si="222"/>
        <v>78.875</v>
      </c>
      <c r="Q3535" t="s">
        <v>8317</v>
      </c>
      <c r="R3535" t="s">
        <v>8318</v>
      </c>
      <c r="S3535" s="12">
        <f t="shared" si="224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 s="7">
        <f t="shared" si="222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7">
        <f t="shared" si="222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 s="7">
        <f t="shared" si="222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 s="7">
        <f t="shared" si="222"/>
        <v>43.5</v>
      </c>
      <c r="Q3539" t="s">
        <v>8317</v>
      </c>
      <c r="R3539" t="s">
        <v>8318</v>
      </c>
      <c r="S3539" s="12">
        <f t="shared" si="224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 s="7">
        <f t="shared" si="222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119.66666666666667</v>
      </c>
      <c r="P3541" s="7">
        <f t="shared" si="222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 s="7">
        <f t="shared" si="222"/>
        <v>46.125</v>
      </c>
      <c r="Q3542" t="s">
        <v>8317</v>
      </c>
      <c r="R3542" t="s">
        <v>8318</v>
      </c>
      <c r="S3542" s="12">
        <f t="shared" si="224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 s="7">
        <f t="shared" si="222"/>
        <v>39.375</v>
      </c>
      <c r="Q3543" t="s">
        <v>8317</v>
      </c>
      <c r="R3543" t="s">
        <v>8318</v>
      </c>
      <c r="S3543" s="12">
        <f t="shared" si="224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 s="7">
        <f t="shared" si="222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104.66666666666666</v>
      </c>
      <c r="P3545" s="7">
        <f t="shared" si="222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 s="7">
        <f t="shared" si="222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 s="7">
        <f t="shared" si="222"/>
        <v>31.375</v>
      </c>
      <c r="Q3547" t="s">
        <v>8317</v>
      </c>
      <c r="R3547" t="s">
        <v>8318</v>
      </c>
      <c r="S3547" s="12">
        <f t="shared" si="224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 s="7">
        <f t="shared" si="222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114.40928571428573</v>
      </c>
      <c r="P3549" s="7">
        <f t="shared" si="222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 s="7">
        <f t="shared" si="222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 s="7">
        <f t="shared" si="222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104.80000000000001</v>
      </c>
      <c r="P3552" s="7">
        <f t="shared" si="222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 s="7">
        <f t="shared" si="222"/>
        <v>61.1</v>
      </c>
      <c r="Q3553" t="s">
        <v>8317</v>
      </c>
      <c r="R3553" t="s">
        <v>8318</v>
      </c>
      <c r="S3553" s="12">
        <f t="shared" si="224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 s="7">
        <f t="shared" si="222"/>
        <v>38.65</v>
      </c>
      <c r="Q3554" t="s">
        <v>8317</v>
      </c>
      <c r="R3554" t="s">
        <v>8318</v>
      </c>
      <c r="S3554" s="12">
        <f t="shared" si="224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106.27272727272728</v>
      </c>
      <c r="P3555" s="7">
        <f t="shared" si="222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 s="7">
        <f t="shared" si="222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 s="7">
        <f t="shared" si="222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100.45454545454547</v>
      </c>
      <c r="P3558" s="7">
        <f t="shared" si="222"/>
        <v>110.5</v>
      </c>
      <c r="Q3558" t="s">
        <v>8317</v>
      </c>
      <c r="R3558" t="s">
        <v>8318</v>
      </c>
      <c r="S3558" s="12">
        <f t="shared" si="224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100.03599999999999</v>
      </c>
      <c r="P3559" s="7">
        <f t="shared" si="222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 s="7">
        <f t="shared" si="222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103.49999999999999</v>
      </c>
      <c r="P3561" s="7">
        <f t="shared" si="222"/>
        <v>43.125</v>
      </c>
      <c r="Q3561" t="s">
        <v>8317</v>
      </c>
      <c r="R3561" t="s">
        <v>8318</v>
      </c>
      <c r="S3561" s="12">
        <f t="shared" si="224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108.43750000000001</v>
      </c>
      <c r="P3562" s="7">
        <f t="shared" si="222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 s="7">
        <f t="shared" si="222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 s="7">
        <f t="shared" si="222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105.49000000000002</v>
      </c>
      <c r="P3565" s="7">
        <f t="shared" si="222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100.49999999999999</v>
      </c>
      <c r="P3566" s="7">
        <f t="shared" si="222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130.55555555555557</v>
      </c>
      <c r="P3567" s="7">
        <f t="shared" si="222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104.75000000000001</v>
      </c>
      <c r="P3568" s="7">
        <f t="shared" si="222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108.80000000000001</v>
      </c>
      <c r="P3569" s="7">
        <f t="shared" si="222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111.00000000000001</v>
      </c>
      <c r="P3570" s="7">
        <f t="shared" si="222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100.47999999999999</v>
      </c>
      <c r="P3571" s="7">
        <f t="shared" si="222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 s="7">
        <f t="shared" si="222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 s="7">
        <f t="shared" si="222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 s="7">
        <f t="shared" si="222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 s="7">
        <f t="shared" si="222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 s="7">
        <f t="shared" si="222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101.33000000000001</v>
      </c>
      <c r="P3577" s="7">
        <f t="shared" si="222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 s="7">
        <f t="shared" si="222"/>
        <v>20</v>
      </c>
      <c r="Q3578" t="s">
        <v>8317</v>
      </c>
      <c r="R3578" t="s">
        <v>8318</v>
      </c>
      <c r="S3578" s="12">
        <f t="shared" si="224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 s="7">
        <f t="shared" si="222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 s="7">
        <f t="shared" si="222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 s="7">
        <f t="shared" si="222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 s="7">
        <f t="shared" si="222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 s="7">
        <f t="shared" si="222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 s="7">
        <f t="shared" si="222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 s="7">
        <f t="shared" si="222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5">(E3586/D3586)*100</f>
        <v>115.5</v>
      </c>
      <c r="P3586" s="7">
        <f t="shared" ref="P3586:P3649" si="226">E3586/L3586</f>
        <v>30.9375</v>
      </c>
      <c r="Q3586" t="s">
        <v>8317</v>
      </c>
      <c r="R3586" t="s">
        <v>8318</v>
      </c>
      <c r="S3586" s="12">
        <f t="shared" si="224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5"/>
        <v>119.11764705882352</v>
      </c>
      <c r="P3587" s="7">
        <f t="shared" si="226"/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109.42666666666668</v>
      </c>
      <c r="P3588" s="7">
        <f t="shared" si="226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7">
        <f t="shared" si="226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 s="7">
        <f t="shared" si="226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 s="7">
        <f t="shared" si="226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 s="7">
        <f t="shared" si="226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7">
        <f t="shared" si="226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7">
        <f t="shared" si="226"/>
        <v>72.714285714285708</v>
      </c>
      <c r="Q3594" t="s">
        <v>8317</v>
      </c>
      <c r="R3594" t="s">
        <v>8318</v>
      </c>
      <c r="S3594" s="12">
        <f t="shared" si="224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 s="7">
        <f t="shared" si="226"/>
        <v>77.186046511627907</v>
      </c>
      <c r="Q3595" t="s">
        <v>8317</v>
      </c>
      <c r="R3595" t="s">
        <v>8318</v>
      </c>
      <c r="S3595" s="12">
        <f t="shared" si="224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 s="7">
        <f t="shared" si="226"/>
        <v>55.972222222222221</v>
      </c>
      <c r="Q3596" t="s">
        <v>8317</v>
      </c>
      <c r="R3596" t="s">
        <v>8318</v>
      </c>
      <c r="S3596" s="12">
        <f t="shared" si="224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7">
        <f t="shared" si="226"/>
        <v>49.693548387096776</v>
      </c>
      <c r="Q3597" t="s">
        <v>8317</v>
      </c>
      <c r="R3597" t="s">
        <v>8318</v>
      </c>
      <c r="S3597" s="12">
        <f t="shared" si="224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 s="7">
        <f t="shared" si="226"/>
        <v>79</v>
      </c>
      <c r="Q3598" t="s">
        <v>8317</v>
      </c>
      <c r="R3598" t="s">
        <v>8318</v>
      </c>
      <c r="S3598" s="12">
        <f t="shared" ref="S3598:S3661" si="228">(((J3598/60)/60)/24)+DATE(1970,1,1)</f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 s="7">
        <f t="shared" si="226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7">
        <f t="shared" si="226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7">
        <f t="shared" si="226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 s="7">
        <f t="shared" si="226"/>
        <v>3.25</v>
      </c>
      <c r="Q3602" t="s">
        <v>8317</v>
      </c>
      <c r="R3602" t="s">
        <v>8318</v>
      </c>
      <c r="S3602" s="12">
        <f t="shared" si="228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104.35000000000001</v>
      </c>
      <c r="P3603" s="7">
        <f t="shared" si="226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 s="7">
        <f t="shared" si="226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 s="7">
        <f t="shared" si="226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112.83333333333334</v>
      </c>
      <c r="P3606" s="7">
        <f t="shared" si="226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 s="7">
        <f t="shared" si="226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 s="7">
        <f t="shared" si="226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105.45454545454544</v>
      </c>
      <c r="P3609" s="7">
        <f t="shared" si="226"/>
        <v>29</v>
      </c>
      <c r="Q3609" t="s">
        <v>8317</v>
      </c>
      <c r="R3609" t="s">
        <v>8318</v>
      </c>
      <c r="S3609" s="12">
        <f t="shared" si="228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 s="7">
        <f t="shared" si="226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153.31632653061226</v>
      </c>
      <c r="P3611" s="7">
        <f t="shared" si="226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 s="7">
        <f t="shared" si="226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 s="7">
        <f t="shared" si="226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 s="7">
        <f t="shared" si="226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 s="7">
        <f t="shared" si="226"/>
        <v>62.5</v>
      </c>
      <c r="Q3615" t="s">
        <v>8317</v>
      </c>
      <c r="R3615" t="s">
        <v>8318</v>
      </c>
      <c r="S3615" s="12">
        <f t="shared" si="228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 s="7">
        <f t="shared" si="226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106.80000000000001</v>
      </c>
      <c r="P3617" s="7">
        <f t="shared" si="226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 s="7">
        <f t="shared" si="226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 s="7">
        <f t="shared" si="226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 s="7">
        <f t="shared" si="226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112.99999999999999</v>
      </c>
      <c r="P3621" s="7">
        <f t="shared" si="226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 s="7">
        <f t="shared" si="226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109.73333333333332</v>
      </c>
      <c r="P3623" s="7">
        <f t="shared" si="226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 s="7">
        <f t="shared" si="226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 s="7">
        <f t="shared" si="226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104.93333333333332</v>
      </c>
      <c r="P3626" s="7">
        <f t="shared" si="226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102.66666666666666</v>
      </c>
      <c r="P3627" s="7">
        <f t="shared" si="226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101.82500000000002</v>
      </c>
      <c r="P3628" s="7">
        <f t="shared" si="226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 s="7">
        <f t="shared" si="226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7">
        <v>0</v>
      </c>
      <c r="Q3630" t="s">
        <v>8317</v>
      </c>
      <c r="R3630" t="s">
        <v>8359</v>
      </c>
      <c r="S3630" s="12">
        <f t="shared" si="228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1.9999999999999998E-4</v>
      </c>
      <c r="P3631" s="7">
        <f t="shared" si="226"/>
        <v>1</v>
      </c>
      <c r="Q3631" t="s">
        <v>8317</v>
      </c>
      <c r="R3631" t="s">
        <v>8359</v>
      </c>
      <c r="S3631" s="12">
        <f t="shared" si="228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3.3333333333333333E-2</v>
      </c>
      <c r="P3632" s="7">
        <f t="shared" si="226"/>
        <v>1</v>
      </c>
      <c r="Q3632" t="s">
        <v>8317</v>
      </c>
      <c r="R3632" t="s">
        <v>8359</v>
      </c>
      <c r="S3632" s="12">
        <f t="shared" si="228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51.023391812865491</v>
      </c>
      <c r="P3633" s="7">
        <f t="shared" si="226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 s="7">
        <f t="shared" si="226"/>
        <v>100</v>
      </c>
      <c r="Q3634" t="s">
        <v>8317</v>
      </c>
      <c r="R3634" t="s">
        <v>8359</v>
      </c>
      <c r="S3634" s="12">
        <f t="shared" si="228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</v>
      </c>
      <c r="P3635" s="7">
        <f t="shared" si="226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4.246666666666667</v>
      </c>
      <c r="P3636" s="7">
        <f t="shared" si="226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 s="7">
        <f t="shared" si="226"/>
        <v>127.6</v>
      </c>
      <c r="Q3637" t="s">
        <v>8317</v>
      </c>
      <c r="R3637" t="s">
        <v>8359</v>
      </c>
      <c r="S3637" s="12">
        <f t="shared" si="228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7">
        <v>0</v>
      </c>
      <c r="Q3638" t="s">
        <v>8317</v>
      </c>
      <c r="R3638" t="s">
        <v>8359</v>
      </c>
      <c r="S3638" s="12">
        <f t="shared" si="228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30.866666666666664</v>
      </c>
      <c r="P3639" s="7">
        <f t="shared" si="226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6.5454545454545459</v>
      </c>
      <c r="P3640" s="7">
        <f t="shared" si="226"/>
        <v>108</v>
      </c>
      <c r="Q3640" t="s">
        <v>8317</v>
      </c>
      <c r="R3640" t="s">
        <v>8359</v>
      </c>
      <c r="S3640" s="12">
        <f t="shared" si="228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4.0000000000000001E-3</v>
      </c>
      <c r="P3641" s="7">
        <f t="shared" si="226"/>
        <v>1</v>
      </c>
      <c r="Q3641" t="s">
        <v>8317</v>
      </c>
      <c r="R3641" t="s">
        <v>8359</v>
      </c>
      <c r="S3641" s="12">
        <f t="shared" si="228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 s="7">
        <f t="shared" si="226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7">
        <v>0</v>
      </c>
      <c r="Q3643" t="s">
        <v>8317</v>
      </c>
      <c r="R3643" t="s">
        <v>8359</v>
      </c>
      <c r="S3643" s="12">
        <f t="shared" si="228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2.1428571428571428</v>
      </c>
      <c r="P3644" s="7">
        <f t="shared" si="226"/>
        <v>7.5</v>
      </c>
      <c r="Q3644" t="s">
        <v>8317</v>
      </c>
      <c r="R3644" t="s">
        <v>8359</v>
      </c>
      <c r="S3644" s="12">
        <f t="shared" si="228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7">
        <v>0</v>
      </c>
      <c r="Q3645" t="s">
        <v>8317</v>
      </c>
      <c r="R3645" t="s">
        <v>8359</v>
      </c>
      <c r="S3645" s="12">
        <f t="shared" si="228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 s="7">
        <f t="shared" si="226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0.1</v>
      </c>
      <c r="P3647" s="7">
        <f t="shared" si="226"/>
        <v>1</v>
      </c>
      <c r="Q3647" t="s">
        <v>8317</v>
      </c>
      <c r="R3647" t="s">
        <v>8359</v>
      </c>
      <c r="S3647" s="12">
        <f t="shared" si="228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4.8099999999999996</v>
      </c>
      <c r="P3648" s="7">
        <f t="shared" si="226"/>
        <v>60.125</v>
      </c>
      <c r="Q3648" t="s">
        <v>8317</v>
      </c>
      <c r="R3648" t="s">
        <v>8359</v>
      </c>
      <c r="S3648" s="12">
        <f t="shared" si="228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 s="7">
        <f t="shared" si="226"/>
        <v>15</v>
      </c>
      <c r="Q3649" t="s">
        <v>8317</v>
      </c>
      <c r="R3649" t="s">
        <v>8359</v>
      </c>
      <c r="S3649" s="12">
        <f t="shared" si="228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9">(E3650/D3650)*100</f>
        <v>100.38249999999999</v>
      </c>
      <c r="P3650" s="7">
        <f t="shared" ref="P3650:P3713" si="230">E3650/L3650</f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9"/>
        <v>104</v>
      </c>
      <c r="P3651" s="7">
        <f t="shared" si="230"/>
        <v>97.5</v>
      </c>
      <c r="Q3651" t="s">
        <v>8317</v>
      </c>
      <c r="R3651" t="s">
        <v>8318</v>
      </c>
      <c r="S3651" s="12">
        <f t="shared" si="228"/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 s="7">
        <f t="shared" si="230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7">
        <f t="shared" si="230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 s="7">
        <f t="shared" si="230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 s="7">
        <f t="shared" si="230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7">
        <f t="shared" si="230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 s="7">
        <f t="shared" si="230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 s="7">
        <f t="shared" si="230"/>
        <v>115.02173913043478</v>
      </c>
      <c r="Q3658" t="s">
        <v>8317</v>
      </c>
      <c r="R3658" t="s">
        <v>8318</v>
      </c>
      <c r="S3658" s="12">
        <f t="shared" si="228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7">
        <f t="shared" si="230"/>
        <v>110.75</v>
      </c>
      <c r="Q3659" t="s">
        <v>8317</v>
      </c>
      <c r="R3659" t="s">
        <v>8318</v>
      </c>
      <c r="S3659" s="12">
        <f t="shared" si="228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 s="7">
        <f t="shared" si="230"/>
        <v>75.5</v>
      </c>
      <c r="Q3660" t="s">
        <v>8317</v>
      </c>
      <c r="R3660" t="s">
        <v>8318</v>
      </c>
      <c r="S3660" s="12">
        <f t="shared" si="228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7">
        <f t="shared" si="230"/>
        <v>235.46153846153845</v>
      </c>
      <c r="Q3661" t="s">
        <v>8317</v>
      </c>
      <c r="R3661" t="s">
        <v>8318</v>
      </c>
      <c r="S3661" s="12">
        <f t="shared" si="228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7">
        <f t="shared" si="230"/>
        <v>11.363636363636363</v>
      </c>
      <c r="Q3662" t="s">
        <v>8317</v>
      </c>
      <c r="R3662" t="s">
        <v>8318</v>
      </c>
      <c r="S3662" s="12">
        <f t="shared" ref="S3662:S3725" si="232">(((J3662/60)/60)/24)+DATE(1970,1,1)</f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 s="7">
        <f t="shared" si="230"/>
        <v>92.5</v>
      </c>
      <c r="Q3663" t="s">
        <v>8317</v>
      </c>
      <c r="R3663" t="s">
        <v>8318</v>
      </c>
      <c r="S3663" s="12">
        <f t="shared" si="232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 s="7">
        <f t="shared" si="230"/>
        <v>202.85</v>
      </c>
      <c r="Q3664" t="s">
        <v>8317</v>
      </c>
      <c r="R3664" t="s">
        <v>8318</v>
      </c>
      <c r="S3664" s="12">
        <f t="shared" si="232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7">
        <f t="shared" si="230"/>
        <v>26</v>
      </c>
      <c r="Q3665" t="s">
        <v>8317</v>
      </c>
      <c r="R3665" t="s">
        <v>8318</v>
      </c>
      <c r="S3665" s="12">
        <f t="shared" si="232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 s="7">
        <f t="shared" si="230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 s="7">
        <f t="shared" si="230"/>
        <v>51</v>
      </c>
      <c r="Q3667" t="s">
        <v>8317</v>
      </c>
      <c r="R3667" t="s">
        <v>8318</v>
      </c>
      <c r="S3667" s="12">
        <f t="shared" si="232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 s="7">
        <f t="shared" si="230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103.17033333333335</v>
      </c>
      <c r="P3669" s="7">
        <f t="shared" si="230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103.49999999999999</v>
      </c>
      <c r="P3670" s="7">
        <f t="shared" si="230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 s="7">
        <f t="shared" si="230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 s="7">
        <f t="shared" si="230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 s="7">
        <f t="shared" si="230"/>
        <v>88.25</v>
      </c>
      <c r="Q3673" t="s">
        <v>8317</v>
      </c>
      <c r="R3673" t="s">
        <v>8318</v>
      </c>
      <c r="S3673" s="12">
        <f t="shared" si="232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101.53333333333335</v>
      </c>
      <c r="P3674" s="7">
        <f t="shared" si="230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 s="7">
        <f t="shared" si="230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 s="7">
        <f t="shared" si="230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 s="7">
        <f t="shared" si="230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 s="7">
        <f t="shared" si="230"/>
        <v>64.375</v>
      </c>
      <c r="Q3678" t="s">
        <v>8317</v>
      </c>
      <c r="R3678" t="s">
        <v>8318</v>
      </c>
      <c r="S3678" s="12">
        <f t="shared" si="232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 s="7">
        <f t="shared" si="230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102.49999999999999</v>
      </c>
      <c r="P3680" s="7">
        <f t="shared" si="230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 s="7">
        <f t="shared" si="230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 s="7">
        <f t="shared" si="230"/>
        <v>99.5</v>
      </c>
      <c r="Q3682" t="s">
        <v>8317</v>
      </c>
      <c r="R3682" t="s">
        <v>8318</v>
      </c>
      <c r="S3682" s="12">
        <f t="shared" si="232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 s="7">
        <f t="shared" si="230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 s="7">
        <f t="shared" si="230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 s="7">
        <f t="shared" si="230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 s="7">
        <f t="shared" si="230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105.69999999999999</v>
      </c>
      <c r="P3687" s="7">
        <f t="shared" si="230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101.42857142857142</v>
      </c>
      <c r="P3688" s="7">
        <f t="shared" si="230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 s="7">
        <f t="shared" si="230"/>
        <v>200.49</v>
      </c>
      <c r="Q3689" t="s">
        <v>8317</v>
      </c>
      <c r="R3689" t="s">
        <v>8318</v>
      </c>
      <c r="S3689" s="12">
        <f t="shared" si="232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109.16666666666666</v>
      </c>
      <c r="P3690" s="7">
        <f t="shared" si="230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 s="7">
        <f t="shared" si="230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 s="7">
        <f t="shared" si="230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 s="7">
        <f t="shared" si="230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 s="7">
        <f t="shared" si="230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 s="7">
        <f t="shared" si="230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 s="7">
        <f t="shared" si="230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 s="7">
        <f t="shared" si="230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 s="7">
        <f t="shared" si="230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 s="7">
        <f t="shared" si="230"/>
        <v>72</v>
      </c>
      <c r="Q3699" t="s">
        <v>8317</v>
      </c>
      <c r="R3699" t="s">
        <v>8318</v>
      </c>
      <c r="S3699" s="12">
        <f t="shared" si="232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 s="7">
        <f t="shared" si="230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 s="7">
        <f t="shared" si="230"/>
        <v>63</v>
      </c>
      <c r="Q3701" t="s">
        <v>8317</v>
      </c>
      <c r="R3701" t="s">
        <v>8318</v>
      </c>
      <c r="S3701" s="12">
        <f t="shared" si="232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 s="7">
        <f t="shared" si="230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100.33333333333334</v>
      </c>
      <c r="P3703" s="7">
        <f t="shared" si="230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109.16666666666666</v>
      </c>
      <c r="P3704" s="7">
        <f t="shared" si="230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123.42857142857142</v>
      </c>
      <c r="P3705" s="7">
        <f t="shared" si="230"/>
        <v>43.2</v>
      </c>
      <c r="Q3705" t="s">
        <v>8317</v>
      </c>
      <c r="R3705" t="s">
        <v>8318</v>
      </c>
      <c r="S3705" s="12">
        <f t="shared" si="232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136.33666666666667</v>
      </c>
      <c r="P3706" s="7">
        <f t="shared" si="230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103.46657233816768</v>
      </c>
      <c r="P3707" s="7">
        <f t="shared" si="230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 s="7">
        <f t="shared" si="230"/>
        <v>140</v>
      </c>
      <c r="Q3708" t="s">
        <v>8317</v>
      </c>
      <c r="R3708" t="s">
        <v>8318</v>
      </c>
      <c r="S3708" s="12">
        <f t="shared" si="232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 s="7">
        <f t="shared" si="230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 s="7">
        <f t="shared" si="230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 s="7">
        <f t="shared" si="230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 s="7">
        <f t="shared" si="230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113.99999999999999</v>
      </c>
      <c r="P3713" s="7">
        <f t="shared" si="230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3">(E3714/D3714)*100</f>
        <v>153.73333333333335</v>
      </c>
      <c r="P3714" s="7">
        <f t="shared" ref="P3714:P3777" si="234">E3714/L3714</f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3"/>
        <v>101.49999999999999</v>
      </c>
      <c r="P3715" s="7">
        <f t="shared" si="234"/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102.35000000000001</v>
      </c>
      <c r="P3716" s="7">
        <f t="shared" si="234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 s="7">
        <f t="shared" si="234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7">
        <f t="shared" si="234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7">
        <f t="shared" si="234"/>
        <v>310</v>
      </c>
      <c r="Q3719" t="s">
        <v>8317</v>
      </c>
      <c r="R3719" t="s">
        <v>8318</v>
      </c>
      <c r="S3719" s="12">
        <f t="shared" si="232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 s="7">
        <f t="shared" si="234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7">
        <f t="shared" si="234"/>
        <v>105</v>
      </c>
      <c r="Q3721" t="s">
        <v>8317</v>
      </c>
      <c r="R3721" t="s">
        <v>8318</v>
      </c>
      <c r="S3721" s="12">
        <f t="shared" si="232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7">
        <f t="shared" si="234"/>
        <v>86.224999999999994</v>
      </c>
      <c r="Q3722" t="s">
        <v>8317</v>
      </c>
      <c r="R3722" t="s">
        <v>8318</v>
      </c>
      <c r="S3722" s="12">
        <f t="shared" si="232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7">
        <f t="shared" si="234"/>
        <v>114.54545454545455</v>
      </c>
      <c r="Q3723" t="s">
        <v>8317</v>
      </c>
      <c r="R3723" t="s">
        <v>8318</v>
      </c>
      <c r="S3723" s="12">
        <f t="shared" si="232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 s="7">
        <f t="shared" si="234"/>
        <v>47.657142857142858</v>
      </c>
      <c r="Q3724" t="s">
        <v>8317</v>
      </c>
      <c r="R3724" t="s">
        <v>8318</v>
      </c>
      <c r="S3724" s="12">
        <f t="shared" si="232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7">
        <f t="shared" si="234"/>
        <v>72.888888888888886</v>
      </c>
      <c r="Q3725" t="s">
        <v>8317</v>
      </c>
      <c r="R3725" t="s">
        <v>8318</v>
      </c>
      <c r="S3725" s="12">
        <f t="shared" si="232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7">
        <f t="shared" si="234"/>
        <v>49.545505617977533</v>
      </c>
      <c r="Q3726" t="s">
        <v>8317</v>
      </c>
      <c r="R3726" t="s">
        <v>8318</v>
      </c>
      <c r="S3726" s="12">
        <f t="shared" ref="S3726:S3789" si="236">(((J3726/60)/60)/24)+DATE(1970,1,1)</f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7">
        <f t="shared" si="234"/>
        <v>25.4</v>
      </c>
      <c r="Q3727" t="s">
        <v>8317</v>
      </c>
      <c r="R3727" t="s">
        <v>8318</v>
      </c>
      <c r="S3727" s="12">
        <f t="shared" si="236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7">
        <f t="shared" si="234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7">
        <f t="shared" si="234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</v>
      </c>
      <c r="P3730" s="7">
        <f t="shared" si="234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</v>
      </c>
      <c r="P3731" s="7">
        <f t="shared" si="234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 s="7">
        <f t="shared" si="234"/>
        <v>100</v>
      </c>
      <c r="Q3732" t="s">
        <v>8317</v>
      </c>
      <c r="R3732" t="s">
        <v>8318</v>
      </c>
      <c r="S3732" s="12">
        <f t="shared" si="236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11.272727272727273</v>
      </c>
      <c r="P3733" s="7">
        <f t="shared" si="234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15.411764705882353</v>
      </c>
      <c r="P3734" s="7">
        <f t="shared" si="234"/>
        <v>32.75</v>
      </c>
      <c r="Q3734" t="s">
        <v>8317</v>
      </c>
      <c r="R3734" t="s">
        <v>8318</v>
      </c>
      <c r="S3734" s="12">
        <f t="shared" si="236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7">
        <v>0</v>
      </c>
      <c r="Q3735" t="s">
        <v>8317</v>
      </c>
      <c r="R3735" t="s">
        <v>8318</v>
      </c>
      <c r="S3735" s="12">
        <f t="shared" si="236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 s="7">
        <f t="shared" si="234"/>
        <v>61</v>
      </c>
      <c r="Q3736" t="s">
        <v>8317</v>
      </c>
      <c r="R3736" t="s">
        <v>8318</v>
      </c>
      <c r="S3736" s="12">
        <f t="shared" si="236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13.333333333333334</v>
      </c>
      <c r="P3737" s="7">
        <f t="shared" si="234"/>
        <v>10</v>
      </c>
      <c r="Q3737" t="s">
        <v>8317</v>
      </c>
      <c r="R3737" t="s">
        <v>8318</v>
      </c>
      <c r="S3737" s="12">
        <f t="shared" si="236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0.66666666666666674</v>
      </c>
      <c r="P3738" s="7">
        <f t="shared" si="234"/>
        <v>10</v>
      </c>
      <c r="Q3738" t="s">
        <v>8317</v>
      </c>
      <c r="R3738" t="s">
        <v>8318</v>
      </c>
      <c r="S3738" s="12">
        <f t="shared" si="236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21.428571428571427</v>
      </c>
      <c r="P3739" s="7">
        <f t="shared" si="234"/>
        <v>37.5</v>
      </c>
      <c r="Q3739" t="s">
        <v>8317</v>
      </c>
      <c r="R3739" t="s">
        <v>8318</v>
      </c>
      <c r="S3739" s="12">
        <f t="shared" si="236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 s="7">
        <f t="shared" si="234"/>
        <v>45</v>
      </c>
      <c r="Q3740" t="s">
        <v>8317</v>
      </c>
      <c r="R3740" t="s">
        <v>8318</v>
      </c>
      <c r="S3740" s="12">
        <f t="shared" si="236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 s="7">
        <f t="shared" si="234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17.899999999999999</v>
      </c>
      <c r="P3742" s="7">
        <f t="shared" si="234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7">
        <v>0</v>
      </c>
      <c r="Q3743" t="s">
        <v>8317</v>
      </c>
      <c r="R3743" t="s">
        <v>8318</v>
      </c>
      <c r="S3743" s="12">
        <f t="shared" si="236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 s="7">
        <f t="shared" si="234"/>
        <v>25</v>
      </c>
      <c r="Q3744" t="s">
        <v>8317</v>
      </c>
      <c r="R3744" t="s">
        <v>8318</v>
      </c>
      <c r="S3744" s="12">
        <f t="shared" si="236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7">
        <v>0</v>
      </c>
      <c r="Q3745" t="s">
        <v>8317</v>
      </c>
      <c r="R3745" t="s">
        <v>8318</v>
      </c>
      <c r="S3745" s="12">
        <f t="shared" si="236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7">
        <v>0</v>
      </c>
      <c r="Q3746" t="s">
        <v>8317</v>
      </c>
      <c r="R3746" t="s">
        <v>8318</v>
      </c>
      <c r="S3746" s="12">
        <f t="shared" si="236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 s="7">
        <f t="shared" si="234"/>
        <v>10</v>
      </c>
      <c r="Q3747" t="s">
        <v>8317</v>
      </c>
      <c r="R3747" t="s">
        <v>8318</v>
      </c>
      <c r="S3747" s="12">
        <f t="shared" si="236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</v>
      </c>
      <c r="P3748" s="7">
        <f t="shared" si="234"/>
        <v>202</v>
      </c>
      <c r="Q3748" t="s">
        <v>8317</v>
      </c>
      <c r="R3748" t="s">
        <v>8318</v>
      </c>
      <c r="S3748" s="12">
        <f t="shared" si="236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 s="7">
        <f t="shared" si="234"/>
        <v>25</v>
      </c>
      <c r="Q3749" t="s">
        <v>8317</v>
      </c>
      <c r="R3749" t="s">
        <v>8318</v>
      </c>
      <c r="S3749" s="12">
        <f t="shared" si="236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 s="7">
        <f t="shared" si="234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 s="7">
        <f t="shared" si="234"/>
        <v>75</v>
      </c>
      <c r="Q3751" t="s">
        <v>8317</v>
      </c>
      <c r="R3751" t="s">
        <v>8359</v>
      </c>
      <c r="S3751" s="12">
        <f t="shared" si="236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100.44999999999999</v>
      </c>
      <c r="P3752" s="7">
        <f t="shared" si="234"/>
        <v>215.25</v>
      </c>
      <c r="Q3752" t="s">
        <v>8317</v>
      </c>
      <c r="R3752" t="s">
        <v>8359</v>
      </c>
      <c r="S3752" s="12">
        <f t="shared" si="236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 s="7">
        <f t="shared" si="234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112.99999999999999</v>
      </c>
      <c r="P3754" s="7">
        <f t="shared" si="234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 s="7">
        <f t="shared" si="234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 s="7">
        <f t="shared" si="234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 s="7">
        <f t="shared" si="234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 s="7">
        <f t="shared" si="234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 s="7">
        <f t="shared" si="234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102.33333333333334</v>
      </c>
      <c r="P3760" s="7">
        <f t="shared" si="234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110.24425000000002</v>
      </c>
      <c r="P3761" s="7">
        <f t="shared" si="234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</v>
      </c>
      <c r="P3762" s="7">
        <f t="shared" si="234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 s="7">
        <f t="shared" si="234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 s="7">
        <f t="shared" si="234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 s="7">
        <f t="shared" si="234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 s="7">
        <f t="shared" si="234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 s="7">
        <f t="shared" si="234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 s="7">
        <f t="shared" si="234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 s="7">
        <f t="shared" si="234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107.65274999999998</v>
      </c>
      <c r="P3770" s="7">
        <f t="shared" si="234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 s="7">
        <f t="shared" si="234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 s="7">
        <f t="shared" si="234"/>
        <v>100</v>
      </c>
      <c r="Q3772" t="s">
        <v>8317</v>
      </c>
      <c r="R3772" t="s">
        <v>8359</v>
      </c>
      <c r="S3772" s="12">
        <f t="shared" si="236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 s="7">
        <f t="shared" si="234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 s="7">
        <f t="shared" si="234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 s="7">
        <f t="shared" si="234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 s="7">
        <f t="shared" si="234"/>
        <v>100</v>
      </c>
      <c r="Q3776" t="s">
        <v>8317</v>
      </c>
      <c r="R3776" t="s">
        <v>8359</v>
      </c>
      <c r="S3776" s="12">
        <f t="shared" si="236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 s="7">
        <f t="shared" si="234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7">(E3778/D3778)*100</f>
        <v>106.71250000000001</v>
      </c>
      <c r="P3778" s="7">
        <f t="shared" ref="P3778:P3841" si="238">E3778/L3778</f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7"/>
        <v>143.19999999999999</v>
      </c>
      <c r="P3779" s="7">
        <f t="shared" si="238"/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 s="7">
        <f t="shared" si="238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7">
        <f t="shared" si="238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7">
        <f t="shared" si="238"/>
        <v>100</v>
      </c>
      <c r="Q3782" t="s">
        <v>8317</v>
      </c>
      <c r="R3782" t="s">
        <v>8359</v>
      </c>
      <c r="S3782" s="12">
        <f t="shared" si="236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7">
        <f t="shared" si="238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7">
        <f t="shared" si="238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7">
        <f t="shared" si="238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 s="7">
        <f t="shared" si="238"/>
        <v>115</v>
      </c>
      <c r="Q3786" t="s">
        <v>8317</v>
      </c>
      <c r="R3786" t="s">
        <v>8359</v>
      </c>
      <c r="S3786" s="12">
        <f t="shared" si="236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7">
        <f t="shared" si="238"/>
        <v>100.5</v>
      </c>
      <c r="Q3787" t="s">
        <v>8317</v>
      </c>
      <c r="R3787" t="s">
        <v>8359</v>
      </c>
      <c r="S3787" s="12">
        <f t="shared" si="236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 s="7">
        <f t="shared" si="238"/>
        <v>93.774647887323937</v>
      </c>
      <c r="Q3788" t="s">
        <v>8317</v>
      </c>
      <c r="R3788" t="s">
        <v>8359</v>
      </c>
      <c r="S3788" s="12">
        <f t="shared" si="236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7">
        <f t="shared" si="238"/>
        <v>35.1</v>
      </c>
      <c r="Q3789" t="s">
        <v>8317</v>
      </c>
      <c r="R3789" t="s">
        <v>8359</v>
      </c>
      <c r="S3789" s="12">
        <f t="shared" si="236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 s="7">
        <f t="shared" si="238"/>
        <v>500</v>
      </c>
      <c r="Q3790" t="s">
        <v>8317</v>
      </c>
      <c r="R3790" t="s">
        <v>8359</v>
      </c>
      <c r="S3790" s="12">
        <f t="shared" ref="S3790:S3853" si="240">(((J3790/60)/60)/24)+DATE(1970,1,1)</f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 s="7">
        <f t="shared" si="238"/>
        <v>29</v>
      </c>
      <c r="Q3791" t="s">
        <v>8317</v>
      </c>
      <c r="R3791" t="s">
        <v>8359</v>
      </c>
      <c r="S3791" s="12">
        <f t="shared" si="240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7">
        <v>0</v>
      </c>
      <c r="Q3792" t="s">
        <v>8317</v>
      </c>
      <c r="R3792" t="s">
        <v>8359</v>
      </c>
      <c r="S3792" s="12">
        <f t="shared" si="240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7">
        <v>0</v>
      </c>
      <c r="Q3793" t="s">
        <v>8317</v>
      </c>
      <c r="R3793" t="s">
        <v>8359</v>
      </c>
      <c r="S3793" s="12">
        <f t="shared" si="240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0.27999999999999997</v>
      </c>
      <c r="P3794" s="7">
        <f t="shared" si="238"/>
        <v>17.5</v>
      </c>
      <c r="Q3794" t="s">
        <v>8317</v>
      </c>
      <c r="R3794" t="s">
        <v>8359</v>
      </c>
      <c r="S3794" s="12">
        <f t="shared" si="240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59.657142857142851</v>
      </c>
      <c r="P3795" s="7">
        <f t="shared" si="238"/>
        <v>174</v>
      </c>
      <c r="Q3795" t="s">
        <v>8317</v>
      </c>
      <c r="R3795" t="s">
        <v>8359</v>
      </c>
      <c r="S3795" s="12">
        <f t="shared" si="240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 s="7">
        <f t="shared" si="238"/>
        <v>50</v>
      </c>
      <c r="Q3796" t="s">
        <v>8317</v>
      </c>
      <c r="R3796" t="s">
        <v>8359</v>
      </c>
      <c r="S3796" s="12">
        <f t="shared" si="240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1.6666666666666667</v>
      </c>
      <c r="P3797" s="7">
        <f t="shared" si="238"/>
        <v>5</v>
      </c>
      <c r="Q3797" t="s">
        <v>8317</v>
      </c>
      <c r="R3797" t="s">
        <v>8359</v>
      </c>
      <c r="S3797" s="12">
        <f t="shared" si="240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4.4444444444444444E-3</v>
      </c>
      <c r="P3798" s="7">
        <f t="shared" si="238"/>
        <v>1</v>
      </c>
      <c r="Q3798" t="s">
        <v>8317</v>
      </c>
      <c r="R3798" t="s">
        <v>8359</v>
      </c>
      <c r="S3798" s="12">
        <f t="shared" si="240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89.666666666666657</v>
      </c>
      <c r="P3799" s="7">
        <f t="shared" si="238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1.4642857142857144</v>
      </c>
      <c r="P3800" s="7">
        <f t="shared" si="238"/>
        <v>205</v>
      </c>
      <c r="Q3800" t="s">
        <v>8317</v>
      </c>
      <c r="R3800" t="s">
        <v>8359</v>
      </c>
      <c r="S3800" s="12">
        <f t="shared" si="240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4.0199999999999996</v>
      </c>
      <c r="P3801" s="7">
        <f t="shared" si="238"/>
        <v>100.5</v>
      </c>
      <c r="Q3801" t="s">
        <v>8317</v>
      </c>
      <c r="R3801" t="s">
        <v>8359</v>
      </c>
      <c r="S3801" s="12">
        <f t="shared" si="240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</v>
      </c>
      <c r="P3802" s="7">
        <f t="shared" si="238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</v>
      </c>
      <c r="P3803" s="7">
        <f t="shared" si="238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7">
        <v>0</v>
      </c>
      <c r="Q3804" t="s">
        <v>8317</v>
      </c>
      <c r="R3804" t="s">
        <v>8359</v>
      </c>
      <c r="S3804" s="12">
        <f t="shared" si="240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19.650000000000002</v>
      </c>
      <c r="P3805" s="7">
        <f t="shared" si="238"/>
        <v>58.95</v>
      </c>
      <c r="Q3805" t="s">
        <v>8317</v>
      </c>
      <c r="R3805" t="s">
        <v>8359</v>
      </c>
      <c r="S3805" s="12">
        <f t="shared" si="240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7">
        <v>0</v>
      </c>
      <c r="Q3806" t="s">
        <v>8317</v>
      </c>
      <c r="R3806" t="s">
        <v>8359</v>
      </c>
      <c r="S3806" s="12">
        <f t="shared" si="240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2E-3</v>
      </c>
      <c r="P3807" s="7">
        <f t="shared" si="238"/>
        <v>1.5</v>
      </c>
      <c r="Q3807" t="s">
        <v>8317</v>
      </c>
      <c r="R3807" t="s">
        <v>8359</v>
      </c>
      <c r="S3807" s="12">
        <f t="shared" si="240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6.6666666666666666E-2</v>
      </c>
      <c r="P3808" s="7">
        <f t="shared" si="238"/>
        <v>5</v>
      </c>
      <c r="Q3808" t="s">
        <v>8317</v>
      </c>
      <c r="R3808" t="s">
        <v>8359</v>
      </c>
      <c r="S3808" s="12">
        <f t="shared" si="240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30.333333333333336</v>
      </c>
      <c r="P3809" s="7">
        <f t="shared" si="238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 s="7">
        <f t="shared" si="238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 s="7">
        <f t="shared" si="238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 s="7">
        <f t="shared" si="238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 s="7">
        <f t="shared" si="238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 s="7">
        <f t="shared" si="238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100.95190476190474</v>
      </c>
      <c r="P3815" s="7">
        <f t="shared" si="238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 s="7">
        <f t="shared" si="238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 s="7">
        <f t="shared" si="238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 s="7">
        <f t="shared" si="238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 s="7">
        <f t="shared" si="238"/>
        <v>107.25</v>
      </c>
      <c r="Q3819" t="s">
        <v>8317</v>
      </c>
      <c r="R3819" t="s">
        <v>8318</v>
      </c>
      <c r="S3819" s="12">
        <f t="shared" si="240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227.99999999999997</v>
      </c>
      <c r="P3820" s="7">
        <f t="shared" si="238"/>
        <v>57</v>
      </c>
      <c r="Q3820" t="s">
        <v>8317</v>
      </c>
      <c r="R3820" t="s">
        <v>8318</v>
      </c>
      <c r="S3820" s="12">
        <f t="shared" si="240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 s="7">
        <f t="shared" si="238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 s="7">
        <f t="shared" si="238"/>
        <v>21.5</v>
      </c>
      <c r="Q3822" t="s">
        <v>8317</v>
      </c>
      <c r="R3822" t="s">
        <v>8318</v>
      </c>
      <c r="S3822" s="12">
        <f t="shared" si="240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 s="7">
        <f t="shared" si="238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110.02000000000001</v>
      </c>
      <c r="P3824" s="7">
        <f t="shared" si="238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 s="7">
        <f t="shared" si="238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 s="7">
        <f t="shared" si="238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 s="7">
        <f t="shared" si="238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 s="7">
        <f t="shared" si="238"/>
        <v>27.5</v>
      </c>
      <c r="Q3828" t="s">
        <v>8317</v>
      </c>
      <c r="R3828" t="s">
        <v>8318</v>
      </c>
      <c r="S3828" s="12">
        <f t="shared" si="240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 s="7">
        <f t="shared" si="238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 s="7">
        <f t="shared" si="238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 s="7">
        <f t="shared" si="238"/>
        <v>62.625</v>
      </c>
      <c r="Q3831" t="s">
        <v>8317</v>
      </c>
      <c r="R3831" t="s">
        <v>8318</v>
      </c>
      <c r="S3831" s="12">
        <f t="shared" si="240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 s="7">
        <f t="shared" si="238"/>
        <v>75</v>
      </c>
      <c r="Q3832" t="s">
        <v>8317</v>
      </c>
      <c r="R3832" t="s">
        <v>8318</v>
      </c>
      <c r="S3832" s="12">
        <f t="shared" si="240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106.02199999999999</v>
      </c>
      <c r="P3833" s="7">
        <f t="shared" si="238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104.66666666666666</v>
      </c>
      <c r="P3834" s="7">
        <f t="shared" si="238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116.66666666666667</v>
      </c>
      <c r="P3835" s="7">
        <f t="shared" si="238"/>
        <v>70</v>
      </c>
      <c r="Q3835" t="s">
        <v>8317</v>
      </c>
      <c r="R3835" t="s">
        <v>8318</v>
      </c>
      <c r="S3835" s="12">
        <f t="shared" si="240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 s="7">
        <f t="shared" si="238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 s="7">
        <f t="shared" si="238"/>
        <v>40</v>
      </c>
      <c r="Q3837" t="s">
        <v>8317</v>
      </c>
      <c r="R3837" t="s">
        <v>8318</v>
      </c>
      <c r="S3837" s="12">
        <f t="shared" si="240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 s="7">
        <f t="shared" si="238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 s="7">
        <f t="shared" si="238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 s="7">
        <f t="shared" si="238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 s="7">
        <f t="shared" si="238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1">(E3842/D3842)*100</f>
        <v>6500</v>
      </c>
      <c r="P3842" s="7">
        <f t="shared" ref="P3842:P3905" si="242">E3842/L3842</f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1"/>
        <v>8.7200000000000006</v>
      </c>
      <c r="P3843" s="7">
        <f t="shared" si="242"/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21.94</v>
      </c>
      <c r="P3844" s="7">
        <f t="shared" si="242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 s="7">
        <f t="shared" si="242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7">
        <f t="shared" si="242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 s="7">
        <f t="shared" si="242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 s="7">
        <f t="shared" si="242"/>
        <v>23.625</v>
      </c>
      <c r="Q3848" t="s">
        <v>8317</v>
      </c>
      <c r="R3848" t="s">
        <v>8318</v>
      </c>
      <c r="S3848" s="12">
        <f t="shared" si="240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 s="7">
        <f t="shared" si="242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7">
        <f t="shared" si="242"/>
        <v>49.511627906976742</v>
      </c>
      <c r="Q3850" t="s">
        <v>8317</v>
      </c>
      <c r="R3850" t="s">
        <v>8318</v>
      </c>
      <c r="S3850" s="12">
        <f t="shared" si="240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 s="7">
        <f t="shared" si="242"/>
        <v>75.464285714285708</v>
      </c>
      <c r="Q3851" t="s">
        <v>8317</v>
      </c>
      <c r="R3851" t="s">
        <v>8318</v>
      </c>
      <c r="S3851" s="12">
        <f t="shared" si="240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 s="7">
        <f t="shared" si="242"/>
        <v>9.5</v>
      </c>
      <c r="Q3852" t="s">
        <v>8317</v>
      </c>
      <c r="R3852" t="s">
        <v>8318</v>
      </c>
      <c r="S3852" s="12">
        <f t="shared" si="240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7">
        <f t="shared" si="242"/>
        <v>35.5</v>
      </c>
      <c r="Q3853" t="s">
        <v>8317</v>
      </c>
      <c r="R3853" t="s">
        <v>8318</v>
      </c>
      <c r="S3853" s="12">
        <f t="shared" si="240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 s="7">
        <f t="shared" si="242"/>
        <v>10</v>
      </c>
      <c r="Q3854" t="s">
        <v>8317</v>
      </c>
      <c r="R3854" t="s">
        <v>8318</v>
      </c>
      <c r="S3854" s="12">
        <f t="shared" ref="S3854:S3917" si="244">(((J3854/60)/60)/24)+DATE(1970,1,1)</f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 s="7">
        <f t="shared" si="242"/>
        <v>13</v>
      </c>
      <c r="Q3855" t="s">
        <v>8317</v>
      </c>
      <c r="R3855" t="s">
        <v>8318</v>
      </c>
      <c r="S3855" s="12">
        <f t="shared" si="244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 s="7">
        <f t="shared" si="242"/>
        <v>89.4</v>
      </c>
      <c r="Q3856" t="s">
        <v>8317</v>
      </c>
      <c r="R3856" t="s">
        <v>8318</v>
      </c>
      <c r="S3856" s="12">
        <f t="shared" si="244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7">
        <f t="shared" si="242"/>
        <v>25</v>
      </c>
      <c r="Q3857" t="s">
        <v>8317</v>
      </c>
      <c r="R3857" t="s">
        <v>8318</v>
      </c>
      <c r="S3857" s="12">
        <f t="shared" si="244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0.02</v>
      </c>
      <c r="P3858" s="7">
        <f t="shared" si="242"/>
        <v>1</v>
      </c>
      <c r="Q3858" t="s">
        <v>8317</v>
      </c>
      <c r="R3858" t="s">
        <v>8318</v>
      </c>
      <c r="S3858" s="12">
        <f t="shared" si="244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</v>
      </c>
      <c r="P3859" s="7">
        <f t="shared" si="242"/>
        <v>65</v>
      </c>
      <c r="Q3859" t="s">
        <v>8317</v>
      </c>
      <c r="R3859" t="s">
        <v>8318</v>
      </c>
      <c r="S3859" s="12">
        <f t="shared" si="244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 s="7">
        <f t="shared" si="242"/>
        <v>10</v>
      </c>
      <c r="Q3860" t="s">
        <v>8317</v>
      </c>
      <c r="R3860" t="s">
        <v>8318</v>
      </c>
      <c r="S3860" s="12">
        <f t="shared" si="244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0.04</v>
      </c>
      <c r="P3861" s="7">
        <f t="shared" si="242"/>
        <v>1</v>
      </c>
      <c r="Q3861" t="s">
        <v>8317</v>
      </c>
      <c r="R3861" t="s">
        <v>8318</v>
      </c>
      <c r="S3861" s="12">
        <f t="shared" si="244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17.666666666666668</v>
      </c>
      <c r="P3862" s="7">
        <f t="shared" si="242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 s="7">
        <f t="shared" si="242"/>
        <v>100</v>
      </c>
      <c r="Q3863" t="s">
        <v>8317</v>
      </c>
      <c r="R3863" t="s">
        <v>8318</v>
      </c>
      <c r="S3863" s="12">
        <f t="shared" si="244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1.3333333333333334E-2</v>
      </c>
      <c r="P3864" s="7">
        <f t="shared" si="242"/>
        <v>1</v>
      </c>
      <c r="Q3864" t="s">
        <v>8317</v>
      </c>
      <c r="R3864" t="s">
        <v>8318</v>
      </c>
      <c r="S3864" s="12">
        <f t="shared" si="244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7">
        <v>0</v>
      </c>
      <c r="Q3865" t="s">
        <v>8317</v>
      </c>
      <c r="R3865" t="s">
        <v>8318</v>
      </c>
      <c r="S3865" s="12">
        <f t="shared" si="244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</v>
      </c>
      <c r="P3866" s="7">
        <f t="shared" si="242"/>
        <v>20</v>
      </c>
      <c r="Q3866" t="s">
        <v>8317</v>
      </c>
      <c r="R3866" t="s">
        <v>8318</v>
      </c>
      <c r="S3866" s="12">
        <f t="shared" si="244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26.937422295897225</v>
      </c>
      <c r="P3867" s="7">
        <f t="shared" si="242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0.54999999999999993</v>
      </c>
      <c r="P3868" s="7">
        <f t="shared" si="242"/>
        <v>5.5</v>
      </c>
      <c r="Q3868" t="s">
        <v>8317</v>
      </c>
      <c r="R3868" t="s">
        <v>8318</v>
      </c>
      <c r="S3868" s="12">
        <f t="shared" si="244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12.55</v>
      </c>
      <c r="P3869" s="7">
        <f t="shared" si="242"/>
        <v>50.2</v>
      </c>
      <c r="Q3869" t="s">
        <v>8317</v>
      </c>
      <c r="R3869" t="s">
        <v>8318</v>
      </c>
      <c r="S3869" s="12">
        <f t="shared" si="244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</v>
      </c>
      <c r="P3870" s="7">
        <f t="shared" si="242"/>
        <v>10</v>
      </c>
      <c r="Q3870" t="s">
        <v>8317</v>
      </c>
      <c r="R3870" t="s">
        <v>8359</v>
      </c>
      <c r="S3870" s="12">
        <f t="shared" si="244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3.4474868431088401</v>
      </c>
      <c r="P3871" s="7">
        <f t="shared" si="242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 s="7">
        <f t="shared" si="242"/>
        <v>150</v>
      </c>
      <c r="Q3872" t="s">
        <v>8317</v>
      </c>
      <c r="R3872" t="s">
        <v>8359</v>
      </c>
      <c r="S3872" s="12">
        <f t="shared" si="244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2.666666666666667</v>
      </c>
      <c r="P3873" s="7">
        <f t="shared" si="242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7">
        <v>0</v>
      </c>
      <c r="Q3874" t="s">
        <v>8317</v>
      </c>
      <c r="R3874" t="s">
        <v>8359</v>
      </c>
      <c r="S3874" s="12">
        <f t="shared" si="244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7">
        <v>0</v>
      </c>
      <c r="Q3875" t="s">
        <v>8317</v>
      </c>
      <c r="R3875" t="s">
        <v>8359</v>
      </c>
      <c r="S3875" s="12">
        <f t="shared" si="244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7">
        <v>0</v>
      </c>
      <c r="Q3876" t="s">
        <v>8317</v>
      </c>
      <c r="R3876" t="s">
        <v>8359</v>
      </c>
      <c r="S3876" s="12">
        <f t="shared" si="244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7">
        <v>0</v>
      </c>
      <c r="Q3877" t="s">
        <v>8317</v>
      </c>
      <c r="R3877" t="s">
        <v>8359</v>
      </c>
      <c r="S3877" s="12">
        <f t="shared" si="244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52.794871794871788</v>
      </c>
      <c r="P3878" s="7">
        <f t="shared" si="242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4.9639999999999995</v>
      </c>
      <c r="P3879" s="7">
        <f t="shared" si="242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5.5555555555555552E-2</v>
      </c>
      <c r="P3880" s="7">
        <f t="shared" si="242"/>
        <v>10</v>
      </c>
      <c r="Q3880" t="s">
        <v>8317</v>
      </c>
      <c r="R3880" t="s">
        <v>8359</v>
      </c>
      <c r="S3880" s="12">
        <f t="shared" si="244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7">
        <v>0</v>
      </c>
      <c r="Q3881" t="s">
        <v>8317</v>
      </c>
      <c r="R3881" t="s">
        <v>8359</v>
      </c>
      <c r="S3881" s="12">
        <f t="shared" si="244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13.066666666666665</v>
      </c>
      <c r="P3882" s="7">
        <f t="shared" si="242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 s="7">
        <f t="shared" si="242"/>
        <v>25</v>
      </c>
      <c r="Q3883" t="s">
        <v>8317</v>
      </c>
      <c r="R3883" t="s">
        <v>8359</v>
      </c>
      <c r="S3883" s="12">
        <f t="shared" si="244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7">
        <v>0</v>
      </c>
      <c r="Q3884" t="s">
        <v>8317</v>
      </c>
      <c r="R3884" t="s">
        <v>8359</v>
      </c>
      <c r="S3884" s="12">
        <f t="shared" si="244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7">
        <v>0</v>
      </c>
      <c r="Q3885" t="s">
        <v>8317</v>
      </c>
      <c r="R3885" t="s">
        <v>8359</v>
      </c>
      <c r="S3885" s="12">
        <f t="shared" si="244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7">
        <v>0</v>
      </c>
      <c r="Q3886" t="s">
        <v>8317</v>
      </c>
      <c r="R3886" t="s">
        <v>8359</v>
      </c>
      <c r="S3886" s="12">
        <f t="shared" si="244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7">
        <v>0</v>
      </c>
      <c r="Q3887" t="s">
        <v>8317</v>
      </c>
      <c r="R3887" t="s">
        <v>8359</v>
      </c>
      <c r="S3887" s="12">
        <f t="shared" si="244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7">
        <v>0</v>
      </c>
      <c r="Q3888" t="s">
        <v>8317</v>
      </c>
      <c r="R3888" t="s">
        <v>8359</v>
      </c>
      <c r="S3888" s="12">
        <f t="shared" si="244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</v>
      </c>
      <c r="P3889" s="7">
        <f t="shared" si="242"/>
        <v>17.5</v>
      </c>
      <c r="Q3889" t="s">
        <v>8317</v>
      </c>
      <c r="R3889" t="s">
        <v>8359</v>
      </c>
      <c r="S3889" s="12">
        <f t="shared" si="244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</v>
      </c>
      <c r="P3890" s="7">
        <f t="shared" si="242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</v>
      </c>
      <c r="P3891" s="7">
        <f t="shared" si="242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 s="7">
        <f t="shared" si="242"/>
        <v>315.5</v>
      </c>
      <c r="Q3892" t="s">
        <v>8317</v>
      </c>
      <c r="R3892" t="s">
        <v>8318</v>
      </c>
      <c r="S3892" s="12">
        <f t="shared" si="244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 s="7">
        <f t="shared" si="242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7">
        <v>0</v>
      </c>
      <c r="Q3894" t="s">
        <v>8317</v>
      </c>
      <c r="R3894" t="s">
        <v>8318</v>
      </c>
      <c r="S3894" s="12">
        <f t="shared" si="244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21.55</v>
      </c>
      <c r="P3895" s="7">
        <f t="shared" si="242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3.4666666666666663</v>
      </c>
      <c r="P3896" s="7">
        <f t="shared" si="242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 s="7">
        <f t="shared" si="242"/>
        <v>50</v>
      </c>
      <c r="Q3897" t="s">
        <v>8317</v>
      </c>
      <c r="R3897" t="s">
        <v>8318</v>
      </c>
      <c r="S3897" s="12">
        <f t="shared" si="244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 s="7">
        <f t="shared" si="242"/>
        <v>42.5</v>
      </c>
      <c r="Q3898" t="s">
        <v>8317</v>
      </c>
      <c r="R3898" t="s">
        <v>8318</v>
      </c>
      <c r="S3898" s="12">
        <f t="shared" si="244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17.599999999999998</v>
      </c>
      <c r="P3899" s="7">
        <f t="shared" si="242"/>
        <v>44</v>
      </c>
      <c r="Q3899" t="s">
        <v>8317</v>
      </c>
      <c r="R3899" t="s">
        <v>8318</v>
      </c>
      <c r="S3899" s="12">
        <f t="shared" si="244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 s="7">
        <f t="shared" si="242"/>
        <v>50.875</v>
      </c>
      <c r="Q3900" t="s">
        <v>8317</v>
      </c>
      <c r="R3900" t="s">
        <v>8318</v>
      </c>
      <c r="S3900" s="12">
        <f t="shared" si="244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 s="7">
        <f t="shared" si="242"/>
        <v>62.5</v>
      </c>
      <c r="Q3901" t="s">
        <v>8317</v>
      </c>
      <c r="R3901" t="s">
        <v>8318</v>
      </c>
      <c r="S3901" s="12">
        <f t="shared" si="244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</v>
      </c>
      <c r="P3902" s="7">
        <f t="shared" si="242"/>
        <v>27</v>
      </c>
      <c r="Q3902" t="s">
        <v>8317</v>
      </c>
      <c r="R3902" t="s">
        <v>8318</v>
      </c>
      <c r="S3902" s="12">
        <f t="shared" si="244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0.83333333333333337</v>
      </c>
      <c r="P3903" s="7">
        <f t="shared" si="242"/>
        <v>25</v>
      </c>
      <c r="Q3903" t="s">
        <v>8317</v>
      </c>
      <c r="R3903" t="s">
        <v>8318</v>
      </c>
      <c r="S3903" s="12">
        <f t="shared" si="244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48.833333333333336</v>
      </c>
      <c r="P3904" s="7">
        <f t="shared" si="242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7">
        <v>0</v>
      </c>
      <c r="Q3905" t="s">
        <v>8317</v>
      </c>
      <c r="R3905" t="s">
        <v>8318</v>
      </c>
      <c r="S3905" s="12">
        <f t="shared" si="244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5">(E3906/D3906)*100</f>
        <v>0.03</v>
      </c>
      <c r="P3906" s="7">
        <f t="shared" ref="P3906:P3969" si="246">E3906/L3906</f>
        <v>1.5</v>
      </c>
      <c r="Q3906" t="s">
        <v>8317</v>
      </c>
      <c r="R3906" t="s">
        <v>8318</v>
      </c>
      <c r="S3906" s="12">
        <f t="shared" si="244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5"/>
        <v>11.533333333333333</v>
      </c>
      <c r="P3907" s="7">
        <f t="shared" si="246"/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67.333333333333329</v>
      </c>
      <c r="P3908" s="7">
        <f t="shared" si="246"/>
        <v>63.125</v>
      </c>
      <c r="Q3908" t="s">
        <v>8317</v>
      </c>
      <c r="R3908" t="s">
        <v>8318</v>
      </c>
      <c r="S3908" s="12">
        <f t="shared" si="244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 s="7">
        <f t="shared" si="246"/>
        <v>38.25</v>
      </c>
      <c r="Q3909" t="s">
        <v>8317</v>
      </c>
      <c r="R3909" t="s">
        <v>8318</v>
      </c>
      <c r="S3909" s="12">
        <f t="shared" si="244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 s="7">
        <f t="shared" si="246"/>
        <v>16.25</v>
      </c>
      <c r="Q3910" t="s">
        <v>8317</v>
      </c>
      <c r="R3910" t="s">
        <v>8318</v>
      </c>
      <c r="S3910" s="12">
        <f t="shared" si="244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 s="7">
        <f t="shared" si="246"/>
        <v>33.75</v>
      </c>
      <c r="Q3911" t="s">
        <v>8317</v>
      </c>
      <c r="R3911" t="s">
        <v>8318</v>
      </c>
      <c r="S3911" s="12">
        <f t="shared" si="244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 s="7">
        <f t="shared" si="246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7">
        <f t="shared" si="246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 s="7">
        <f t="shared" si="246"/>
        <v>1</v>
      </c>
      <c r="Q3914" t="s">
        <v>8317</v>
      </c>
      <c r="R3914" t="s">
        <v>8318</v>
      </c>
      <c r="S3914" s="12">
        <f t="shared" si="244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7">
        <f t="shared" si="246"/>
        <v>142.85714285714286</v>
      </c>
      <c r="Q3915" t="s">
        <v>8317</v>
      </c>
      <c r="R3915" t="s">
        <v>8318</v>
      </c>
      <c r="S3915" s="12">
        <f t="shared" si="244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 s="7">
        <f t="shared" si="246"/>
        <v>33.666666666666664</v>
      </c>
      <c r="Q3916" t="s">
        <v>8317</v>
      </c>
      <c r="R3916" t="s">
        <v>8318</v>
      </c>
      <c r="S3916" s="12">
        <f t="shared" si="244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 s="7">
        <f t="shared" si="246"/>
        <v>5</v>
      </c>
      <c r="Q3917" t="s">
        <v>8317</v>
      </c>
      <c r="R3917" t="s">
        <v>8318</v>
      </c>
      <c r="S3917" s="12">
        <f t="shared" si="244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7">
        <v>0</v>
      </c>
      <c r="Q3918" t="s">
        <v>8317</v>
      </c>
      <c r="R3918" t="s">
        <v>8318</v>
      </c>
      <c r="S3918" s="12">
        <f t="shared" ref="S3918:S3981" si="248">(((J3918/60)/60)/24)+DATE(1970,1,1)</f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 s="7">
        <f t="shared" si="246"/>
        <v>10</v>
      </c>
      <c r="Q3919" t="s">
        <v>8317</v>
      </c>
      <c r="R3919" t="s">
        <v>8318</v>
      </c>
      <c r="S3919" s="12">
        <f t="shared" si="248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 s="7">
        <f t="shared" si="246"/>
        <v>40</v>
      </c>
      <c r="Q3920" t="s">
        <v>8317</v>
      </c>
      <c r="R3920" t="s">
        <v>8318</v>
      </c>
      <c r="S3920" s="12">
        <f t="shared" si="248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 s="7">
        <f t="shared" si="246"/>
        <v>30</v>
      </c>
      <c r="Q3921" t="s">
        <v>8317</v>
      </c>
      <c r="R3921" t="s">
        <v>8318</v>
      </c>
      <c r="S3921" s="12">
        <f t="shared" si="248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</v>
      </c>
      <c r="P3922" s="7">
        <f t="shared" si="246"/>
        <v>45</v>
      </c>
      <c r="Q3922" t="s">
        <v>8317</v>
      </c>
      <c r="R3922" t="s">
        <v>8318</v>
      </c>
      <c r="S3922" s="12">
        <f t="shared" si="248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7">
        <v>0</v>
      </c>
      <c r="Q3923" t="s">
        <v>8317</v>
      </c>
      <c r="R3923" t="s">
        <v>8318</v>
      </c>
      <c r="S3923" s="12">
        <f t="shared" si="248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8.1333333333333329</v>
      </c>
      <c r="P3924" s="7">
        <f t="shared" si="246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12.034782608695652</v>
      </c>
      <c r="P3925" s="7">
        <f t="shared" si="246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15.266666666666667</v>
      </c>
      <c r="P3926" s="7">
        <f t="shared" si="246"/>
        <v>57.25</v>
      </c>
      <c r="Q3926" t="s">
        <v>8317</v>
      </c>
      <c r="R3926" t="s">
        <v>8318</v>
      </c>
      <c r="S3926" s="12">
        <f t="shared" si="248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 s="7">
        <f t="shared" si="246"/>
        <v>5</v>
      </c>
      <c r="Q3927" t="s">
        <v>8317</v>
      </c>
      <c r="R3927" t="s">
        <v>8318</v>
      </c>
      <c r="S3927" s="12">
        <f t="shared" si="248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0.3</v>
      </c>
      <c r="P3928" s="7">
        <f t="shared" si="246"/>
        <v>15</v>
      </c>
      <c r="Q3928" t="s">
        <v>8317</v>
      </c>
      <c r="R3928" t="s">
        <v>8318</v>
      </c>
      <c r="S3928" s="12">
        <f t="shared" si="248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 s="7">
        <f t="shared" si="246"/>
        <v>12.5</v>
      </c>
      <c r="Q3929" t="s">
        <v>8317</v>
      </c>
      <c r="R3929" t="s">
        <v>8318</v>
      </c>
      <c r="S3929" s="12">
        <f t="shared" si="248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13.020000000000001</v>
      </c>
      <c r="P3930" s="7">
        <f t="shared" si="246"/>
        <v>93</v>
      </c>
      <c r="Q3930" t="s">
        <v>8317</v>
      </c>
      <c r="R3930" t="s">
        <v>8318</v>
      </c>
      <c r="S3930" s="12">
        <f t="shared" si="248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2.2650000000000001</v>
      </c>
      <c r="P3931" s="7">
        <f t="shared" si="246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7">
        <v>0</v>
      </c>
      <c r="Q3932" t="s">
        <v>8317</v>
      </c>
      <c r="R3932" t="s">
        <v>8318</v>
      </c>
      <c r="S3932" s="12">
        <f t="shared" si="248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7">
        <v>0</v>
      </c>
      <c r="Q3933" t="s">
        <v>8317</v>
      </c>
      <c r="R3933" t="s">
        <v>8318</v>
      </c>
      <c r="S3933" s="12">
        <f t="shared" si="248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8.3333333333333332E-3</v>
      </c>
      <c r="P3934" s="7">
        <f t="shared" si="246"/>
        <v>1</v>
      </c>
      <c r="Q3934" t="s">
        <v>8317</v>
      </c>
      <c r="R3934" t="s">
        <v>8318</v>
      </c>
      <c r="S3934" s="12">
        <f t="shared" si="248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15.742857142857142</v>
      </c>
      <c r="P3935" s="7">
        <f t="shared" si="246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 s="7">
        <f t="shared" si="246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 s="7">
        <f t="shared" si="246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7">
        <v>0</v>
      </c>
      <c r="Q3938" t="s">
        <v>8317</v>
      </c>
      <c r="R3938" t="s">
        <v>8318</v>
      </c>
      <c r="S3938" s="12">
        <f t="shared" si="248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86.135181975736558</v>
      </c>
      <c r="P3939" s="7">
        <f t="shared" si="246"/>
        <v>248.5</v>
      </c>
      <c r="Q3939" t="s">
        <v>8317</v>
      </c>
      <c r="R3939" t="s">
        <v>8318</v>
      </c>
      <c r="S3939" s="12">
        <f t="shared" si="248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12.196620583717358</v>
      </c>
      <c r="P3940" s="7">
        <f t="shared" si="246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0.1</v>
      </c>
      <c r="P3941" s="7">
        <f t="shared" si="246"/>
        <v>5</v>
      </c>
      <c r="Q3941" t="s">
        <v>8317</v>
      </c>
      <c r="R3941" t="s">
        <v>8318</v>
      </c>
      <c r="S3941" s="12">
        <f t="shared" si="248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0.22</v>
      </c>
      <c r="P3942" s="7">
        <f t="shared" si="246"/>
        <v>5.5</v>
      </c>
      <c r="Q3942" t="s">
        <v>8317</v>
      </c>
      <c r="R3942" t="s">
        <v>8318</v>
      </c>
      <c r="S3942" s="12">
        <f t="shared" si="248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0.90909090909090906</v>
      </c>
      <c r="P3943" s="7">
        <f t="shared" si="246"/>
        <v>25</v>
      </c>
      <c r="Q3943" t="s">
        <v>8317</v>
      </c>
      <c r="R3943" t="s">
        <v>8318</v>
      </c>
      <c r="S3943" s="12">
        <f t="shared" si="248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7">
        <v>0</v>
      </c>
      <c r="Q3944" t="s">
        <v>8317</v>
      </c>
      <c r="R3944" t="s">
        <v>8318</v>
      </c>
      <c r="S3944" s="12">
        <f t="shared" si="248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 s="7">
        <f t="shared" si="246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7">
        <v>0</v>
      </c>
      <c r="Q3946" t="s">
        <v>8317</v>
      </c>
      <c r="R3946" t="s">
        <v>8318</v>
      </c>
      <c r="S3946" s="12">
        <f t="shared" si="248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 s="7">
        <f t="shared" si="246"/>
        <v>5</v>
      </c>
      <c r="Q3947" t="s">
        <v>8317</v>
      </c>
      <c r="R3947" t="s">
        <v>8318</v>
      </c>
      <c r="S3947" s="12">
        <f t="shared" si="248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 s="7">
        <f t="shared" si="246"/>
        <v>39</v>
      </c>
      <c r="Q3948" t="s">
        <v>8317</v>
      </c>
      <c r="R3948" t="s">
        <v>8318</v>
      </c>
      <c r="S3948" s="12">
        <f t="shared" si="248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3.3666666666666663</v>
      </c>
      <c r="P3949" s="7">
        <f t="shared" si="246"/>
        <v>50.5</v>
      </c>
      <c r="Q3949" t="s">
        <v>8317</v>
      </c>
      <c r="R3949" t="s">
        <v>8318</v>
      </c>
      <c r="S3949" s="12">
        <f t="shared" si="248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7">
        <v>0</v>
      </c>
      <c r="Q3950" t="s">
        <v>8317</v>
      </c>
      <c r="R3950" t="s">
        <v>8318</v>
      </c>
      <c r="S3950" s="12">
        <f t="shared" si="248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15.770000000000001</v>
      </c>
      <c r="P3951" s="7">
        <f t="shared" si="246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 s="7">
        <f t="shared" si="246"/>
        <v>25</v>
      </c>
      <c r="Q3952" t="s">
        <v>8317</v>
      </c>
      <c r="R3952" t="s">
        <v>8318</v>
      </c>
      <c r="S3952" s="12">
        <f t="shared" si="248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5.0000000000000001E-4</v>
      </c>
      <c r="P3953" s="7">
        <f t="shared" si="246"/>
        <v>1</v>
      </c>
      <c r="Q3953" t="s">
        <v>8317</v>
      </c>
      <c r="R3953" t="s">
        <v>8318</v>
      </c>
      <c r="S3953" s="12">
        <f t="shared" si="248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9.6153846153846159E-2</v>
      </c>
      <c r="P3954" s="7">
        <f t="shared" si="246"/>
        <v>25</v>
      </c>
      <c r="Q3954" t="s">
        <v>8317</v>
      </c>
      <c r="R3954" t="s">
        <v>8318</v>
      </c>
      <c r="S3954" s="12">
        <f t="shared" si="248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7">
        <v>0</v>
      </c>
      <c r="Q3955" t="s">
        <v>8317</v>
      </c>
      <c r="R3955" t="s">
        <v>8318</v>
      </c>
      <c r="S3955" s="12">
        <f t="shared" si="248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7">
        <v>0</v>
      </c>
      <c r="Q3956" t="s">
        <v>8317</v>
      </c>
      <c r="R3956" t="s">
        <v>8318</v>
      </c>
      <c r="S3956" s="12">
        <f t="shared" si="248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24.285714285714285</v>
      </c>
      <c r="P3957" s="7">
        <f t="shared" si="246"/>
        <v>53.125</v>
      </c>
      <c r="Q3957" t="s">
        <v>8317</v>
      </c>
      <c r="R3957" t="s">
        <v>8318</v>
      </c>
      <c r="S3957" s="12">
        <f t="shared" si="248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7">
        <v>0</v>
      </c>
      <c r="Q3958" t="s">
        <v>8317</v>
      </c>
      <c r="R3958" t="s">
        <v>8318</v>
      </c>
      <c r="S3958" s="12">
        <f t="shared" si="248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2.5000000000000001E-2</v>
      </c>
      <c r="P3959" s="7">
        <f t="shared" si="246"/>
        <v>7</v>
      </c>
      <c r="Q3959" t="s">
        <v>8317</v>
      </c>
      <c r="R3959" t="s">
        <v>8318</v>
      </c>
      <c r="S3959" s="12">
        <f t="shared" si="248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 s="7">
        <f t="shared" si="246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24.333333333333336</v>
      </c>
      <c r="P3961" s="7">
        <f t="shared" si="246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 s="7">
        <f t="shared" si="246"/>
        <v>11.25</v>
      </c>
      <c r="Q3962" t="s">
        <v>8317</v>
      </c>
      <c r="R3962" t="s">
        <v>8318</v>
      </c>
      <c r="S3962" s="12">
        <f t="shared" si="248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</v>
      </c>
      <c r="P3963" s="7">
        <f t="shared" si="246"/>
        <v>10.5</v>
      </c>
      <c r="Q3963" t="s">
        <v>8317</v>
      </c>
      <c r="R3963" t="s">
        <v>8318</v>
      </c>
      <c r="S3963" s="12">
        <f t="shared" si="248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</v>
      </c>
      <c r="P3964" s="7">
        <f t="shared" si="246"/>
        <v>15</v>
      </c>
      <c r="Q3964" t="s">
        <v>8317</v>
      </c>
      <c r="R3964" t="s">
        <v>8318</v>
      </c>
      <c r="S3964" s="12">
        <f t="shared" si="248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7">
        <v>0</v>
      </c>
      <c r="Q3965" t="s">
        <v>8317</v>
      </c>
      <c r="R3965" t="s">
        <v>8318</v>
      </c>
      <c r="S3965" s="12">
        <f t="shared" si="248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</v>
      </c>
      <c r="P3966" s="7">
        <f t="shared" si="246"/>
        <v>42</v>
      </c>
      <c r="Q3966" t="s">
        <v>8317</v>
      </c>
      <c r="R3966" t="s">
        <v>8318</v>
      </c>
      <c r="S3966" s="12">
        <f t="shared" si="248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14.249999999999998</v>
      </c>
      <c r="P3967" s="7">
        <f t="shared" si="246"/>
        <v>71.25</v>
      </c>
      <c r="Q3967" t="s">
        <v>8317</v>
      </c>
      <c r="R3967" t="s">
        <v>8318</v>
      </c>
      <c r="S3967" s="12">
        <f t="shared" si="248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0.6</v>
      </c>
      <c r="P3968" s="7">
        <f t="shared" si="246"/>
        <v>22.5</v>
      </c>
      <c r="Q3968" t="s">
        <v>8317</v>
      </c>
      <c r="R3968" t="s">
        <v>8318</v>
      </c>
      <c r="S3968" s="12">
        <f t="shared" si="248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24.117647058823529</v>
      </c>
      <c r="P3969" s="7">
        <f t="shared" si="246"/>
        <v>41</v>
      </c>
      <c r="Q3969" t="s">
        <v>8317</v>
      </c>
      <c r="R3969" t="s">
        <v>8318</v>
      </c>
      <c r="S3969" s="12">
        <f t="shared" si="248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9">(E3970/D3970)*100</f>
        <v>10.54</v>
      </c>
      <c r="P3970" s="7">
        <f t="shared" ref="P3970:P4033" si="250">E3970/L3970</f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9"/>
        <v>7.4690265486725664</v>
      </c>
      <c r="P3971" s="7">
        <f t="shared" si="250"/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7.3333333333333334E-2</v>
      </c>
      <c r="P3972" s="7">
        <f t="shared" si="250"/>
        <v>5.5</v>
      </c>
      <c r="Q3972" t="s">
        <v>8317</v>
      </c>
      <c r="R3972" t="s">
        <v>8318</v>
      </c>
      <c r="S3972" s="12">
        <f t="shared" si="248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 s="7">
        <f t="shared" si="250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 s="7">
        <f t="shared" si="250"/>
        <v>26.375</v>
      </c>
      <c r="Q3974" t="s">
        <v>8317</v>
      </c>
      <c r="R3974" t="s">
        <v>8318</v>
      </c>
      <c r="S3974" s="12">
        <f t="shared" si="248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 s="7">
        <f t="shared" si="250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7">
        <f t="shared" si="250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7">
        <v>0</v>
      </c>
      <c r="Q3977" t="s">
        <v>8317</v>
      </c>
      <c r="R3977" t="s">
        <v>8318</v>
      </c>
      <c r="S3977" s="12">
        <f t="shared" si="248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 s="7">
        <f t="shared" si="250"/>
        <v>62</v>
      </c>
      <c r="Q3978" t="s">
        <v>8317</v>
      </c>
      <c r="R3978" t="s">
        <v>8318</v>
      </c>
      <c r="S3978" s="12">
        <f t="shared" si="248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 s="7">
        <f t="shared" si="250"/>
        <v>217.5</v>
      </c>
      <c r="Q3979" t="s">
        <v>8317</v>
      </c>
      <c r="R3979" t="s">
        <v>8318</v>
      </c>
      <c r="S3979" s="12">
        <f t="shared" si="248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 s="7">
        <f t="shared" si="250"/>
        <v>26.75</v>
      </c>
      <c r="Q3980" t="s">
        <v>8317</v>
      </c>
      <c r="R3980" t="s">
        <v>8318</v>
      </c>
      <c r="S3980" s="12">
        <f t="shared" si="248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 s="7">
        <f t="shared" si="250"/>
        <v>18.333333333333332</v>
      </c>
      <c r="Q3981" t="s">
        <v>8317</v>
      </c>
      <c r="R3981" t="s">
        <v>8318</v>
      </c>
      <c r="S3981" s="12">
        <f t="shared" si="248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7">
        <f t="shared" si="250"/>
        <v>64.285714285714292</v>
      </c>
      <c r="Q3982" t="s">
        <v>8317</v>
      </c>
      <c r="R3982" t="s">
        <v>8318</v>
      </c>
      <c r="S3982" s="12">
        <f t="shared" ref="S3982:S4045" si="252">(((J3982/60)/60)/24)+DATE(1970,1,1)</f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 s="7">
        <f t="shared" si="250"/>
        <v>175</v>
      </c>
      <c r="Q3983" t="s">
        <v>8317</v>
      </c>
      <c r="R3983" t="s">
        <v>8318</v>
      </c>
      <c r="S3983" s="12">
        <f t="shared" si="252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7">
        <f t="shared" si="250"/>
        <v>34</v>
      </c>
      <c r="Q3984" t="s">
        <v>8317</v>
      </c>
      <c r="R3984" t="s">
        <v>8318</v>
      </c>
      <c r="S3984" s="12">
        <f t="shared" si="252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7">
        <f t="shared" si="250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</v>
      </c>
      <c r="P3986" s="7">
        <f t="shared" si="250"/>
        <v>9.5</v>
      </c>
      <c r="Q3986" t="s">
        <v>8317</v>
      </c>
      <c r="R3986" t="s">
        <v>8318</v>
      </c>
      <c r="S3986" s="12">
        <f t="shared" si="252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 s="7">
        <f t="shared" si="250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</v>
      </c>
      <c r="P3988" s="7">
        <f t="shared" si="250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37.75</v>
      </c>
      <c r="P3989" s="7">
        <f t="shared" si="250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</v>
      </c>
      <c r="P3990" s="7">
        <f t="shared" si="250"/>
        <v>8</v>
      </c>
      <c r="Q3990" t="s">
        <v>8317</v>
      </c>
      <c r="R3990" t="s">
        <v>8318</v>
      </c>
      <c r="S3990" s="12">
        <f t="shared" si="252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7">
        <v>0</v>
      </c>
      <c r="Q3991" t="s">
        <v>8317</v>
      </c>
      <c r="R3991" t="s">
        <v>8318</v>
      </c>
      <c r="S3991" s="12">
        <f t="shared" si="252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</v>
      </c>
      <c r="P3992" s="7">
        <f t="shared" si="250"/>
        <v>23</v>
      </c>
      <c r="Q3992" t="s">
        <v>8317</v>
      </c>
      <c r="R3992" t="s">
        <v>8318</v>
      </c>
      <c r="S3992" s="12">
        <f t="shared" si="252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 s="7">
        <f t="shared" si="250"/>
        <v>100</v>
      </c>
      <c r="Q3993" t="s">
        <v>8317</v>
      </c>
      <c r="R3993" t="s">
        <v>8318</v>
      </c>
      <c r="S3993" s="12">
        <f t="shared" si="252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</v>
      </c>
      <c r="P3994" s="7">
        <f t="shared" si="250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6.0000000000000001E-3</v>
      </c>
      <c r="P3995" s="7">
        <f t="shared" si="250"/>
        <v>3</v>
      </c>
      <c r="Q3995" t="s">
        <v>8317</v>
      </c>
      <c r="R3995" t="s">
        <v>8318</v>
      </c>
      <c r="S3995" s="12">
        <f t="shared" si="252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 s="7">
        <f t="shared" si="250"/>
        <v>5</v>
      </c>
      <c r="Q3996" t="s">
        <v>8317</v>
      </c>
      <c r="R3996" t="s">
        <v>8318</v>
      </c>
      <c r="S3996" s="12">
        <f t="shared" si="252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 s="7">
        <f t="shared" si="250"/>
        <v>17.5</v>
      </c>
      <c r="Q3997" t="s">
        <v>8317</v>
      </c>
      <c r="R3997" t="s">
        <v>8318</v>
      </c>
      <c r="S3997" s="12">
        <f t="shared" si="252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16.566666666666666</v>
      </c>
      <c r="P3998" s="7">
        <f t="shared" si="250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7">
        <v>0</v>
      </c>
      <c r="Q3999" t="s">
        <v>8317</v>
      </c>
      <c r="R3999" t="s">
        <v>8318</v>
      </c>
      <c r="S3999" s="12">
        <f t="shared" si="252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57.199999999999996</v>
      </c>
      <c r="P4000" s="7">
        <f t="shared" si="250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16.514285714285716</v>
      </c>
      <c r="P4001" s="7">
        <f t="shared" si="250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 s="7">
        <f t="shared" si="250"/>
        <v>10</v>
      </c>
      <c r="Q4002" t="s">
        <v>8317</v>
      </c>
      <c r="R4002" t="s">
        <v>8318</v>
      </c>
      <c r="S4002" s="12">
        <f t="shared" si="252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37.75</v>
      </c>
      <c r="P4003" s="7">
        <f t="shared" si="250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1.8399999999999999</v>
      </c>
      <c r="P4004" s="7">
        <f t="shared" si="250"/>
        <v>5.75</v>
      </c>
      <c r="Q4004" t="s">
        <v>8317</v>
      </c>
      <c r="R4004" t="s">
        <v>8318</v>
      </c>
      <c r="S4004" s="12">
        <f t="shared" si="252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10.050000000000001</v>
      </c>
      <c r="P4005" s="7">
        <f t="shared" si="250"/>
        <v>100.5</v>
      </c>
      <c r="Q4005" t="s">
        <v>8317</v>
      </c>
      <c r="R4005" t="s">
        <v>8318</v>
      </c>
      <c r="S4005" s="12">
        <f t="shared" si="252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</v>
      </c>
      <c r="P4006" s="7">
        <f t="shared" si="250"/>
        <v>1</v>
      </c>
      <c r="Q4006" t="s">
        <v>8317</v>
      </c>
      <c r="R4006" t="s">
        <v>8318</v>
      </c>
      <c r="S4006" s="12">
        <f t="shared" si="252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1.3333333333333335</v>
      </c>
      <c r="P4007" s="7">
        <f t="shared" si="250"/>
        <v>20</v>
      </c>
      <c r="Q4007" t="s">
        <v>8317</v>
      </c>
      <c r="R4007" t="s">
        <v>8318</v>
      </c>
      <c r="S4007" s="12">
        <f t="shared" si="252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6.6666666666666671E-3</v>
      </c>
      <c r="P4008" s="7">
        <f t="shared" si="250"/>
        <v>2</v>
      </c>
      <c r="Q4008" t="s">
        <v>8317</v>
      </c>
      <c r="R4008" t="s">
        <v>8318</v>
      </c>
      <c r="S4008" s="12">
        <f t="shared" si="252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 s="7">
        <f t="shared" si="250"/>
        <v>5</v>
      </c>
      <c r="Q4009" t="s">
        <v>8317</v>
      </c>
      <c r="R4009" t="s">
        <v>8318</v>
      </c>
      <c r="S4009" s="12">
        <f t="shared" si="252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 s="7">
        <f t="shared" si="250"/>
        <v>15</v>
      </c>
      <c r="Q4010" t="s">
        <v>8317</v>
      </c>
      <c r="R4010" t="s">
        <v>8318</v>
      </c>
      <c r="S4010" s="12">
        <f t="shared" si="252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3.8860103626943006</v>
      </c>
      <c r="P4011" s="7">
        <f t="shared" si="250"/>
        <v>25</v>
      </c>
      <c r="Q4011" t="s">
        <v>8317</v>
      </c>
      <c r="R4011" t="s">
        <v>8318</v>
      </c>
      <c r="S4011" s="12">
        <f t="shared" si="252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 s="7">
        <f t="shared" si="250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7.6</v>
      </c>
      <c r="P4013" s="7">
        <f t="shared" si="250"/>
        <v>4.75</v>
      </c>
      <c r="Q4013" t="s">
        <v>8317</v>
      </c>
      <c r="R4013" t="s">
        <v>8318</v>
      </c>
      <c r="S4013" s="12">
        <f t="shared" si="252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7">
        <v>0</v>
      </c>
      <c r="Q4014" t="s">
        <v>8317</v>
      </c>
      <c r="R4014" t="s">
        <v>8318</v>
      </c>
      <c r="S4014" s="12">
        <f t="shared" si="252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1.3</v>
      </c>
      <c r="P4015" s="7">
        <f t="shared" si="250"/>
        <v>13</v>
      </c>
      <c r="Q4015" t="s">
        <v>8317</v>
      </c>
      <c r="R4015" t="s">
        <v>8318</v>
      </c>
      <c r="S4015" s="12">
        <f t="shared" si="252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7">
        <v>0</v>
      </c>
      <c r="Q4016" t="s">
        <v>8317</v>
      </c>
      <c r="R4016" t="s">
        <v>8318</v>
      </c>
      <c r="S4016" s="12">
        <f t="shared" si="252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1.4285714285714287E-2</v>
      </c>
      <c r="P4017" s="7">
        <f t="shared" si="250"/>
        <v>1</v>
      </c>
      <c r="Q4017" t="s">
        <v>8317</v>
      </c>
      <c r="R4017" t="s">
        <v>8318</v>
      </c>
      <c r="S4017" s="12">
        <f t="shared" si="252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14.000000000000002</v>
      </c>
      <c r="P4018" s="7">
        <f t="shared" si="250"/>
        <v>10</v>
      </c>
      <c r="Q4018" t="s">
        <v>8317</v>
      </c>
      <c r="R4018" t="s">
        <v>8318</v>
      </c>
      <c r="S4018" s="12">
        <f t="shared" si="252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</v>
      </c>
      <c r="P4019" s="7">
        <f t="shared" si="250"/>
        <v>52.5</v>
      </c>
      <c r="Q4019" t="s">
        <v>8317</v>
      </c>
      <c r="R4019" t="s">
        <v>8318</v>
      </c>
      <c r="S4019" s="12">
        <f t="shared" si="252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8.6666666666666679</v>
      </c>
      <c r="P4020" s="7">
        <f t="shared" si="250"/>
        <v>32.5</v>
      </c>
      <c r="Q4020" t="s">
        <v>8317</v>
      </c>
      <c r="R4020" t="s">
        <v>8318</v>
      </c>
      <c r="S4020" s="12">
        <f t="shared" si="252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0.82857142857142851</v>
      </c>
      <c r="P4021" s="7">
        <f t="shared" si="250"/>
        <v>7.25</v>
      </c>
      <c r="Q4021" t="s">
        <v>8317</v>
      </c>
      <c r="R4021" t="s">
        <v>8318</v>
      </c>
      <c r="S4021" s="12">
        <f t="shared" si="252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16.666666666666664</v>
      </c>
      <c r="P4022" s="7">
        <f t="shared" si="250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0.83333333333333337</v>
      </c>
      <c r="P4023" s="7">
        <f t="shared" si="250"/>
        <v>62.5</v>
      </c>
      <c r="Q4023" t="s">
        <v>8317</v>
      </c>
      <c r="R4023" t="s">
        <v>8318</v>
      </c>
      <c r="S4023" s="12">
        <f t="shared" si="252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69.561111111111103</v>
      </c>
      <c r="P4024" s="7">
        <f t="shared" si="250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7">
        <v>0</v>
      </c>
      <c r="Q4025" t="s">
        <v>8317</v>
      </c>
      <c r="R4025" t="s">
        <v>8318</v>
      </c>
      <c r="S4025" s="12">
        <f t="shared" si="252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 s="7">
        <f t="shared" si="250"/>
        <v>10</v>
      </c>
      <c r="Q4026" t="s">
        <v>8317</v>
      </c>
      <c r="R4026" t="s">
        <v>8318</v>
      </c>
      <c r="S4026" s="12">
        <f t="shared" si="252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 s="7">
        <f t="shared" si="250"/>
        <v>62.5</v>
      </c>
      <c r="Q4027" t="s">
        <v>8317</v>
      </c>
      <c r="R4027" t="s">
        <v>8318</v>
      </c>
      <c r="S4027" s="12">
        <f t="shared" si="252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7">
        <v>0</v>
      </c>
      <c r="Q4028" t="s">
        <v>8317</v>
      </c>
      <c r="R4028" t="s">
        <v>8318</v>
      </c>
      <c r="S4028" s="12">
        <f t="shared" si="252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</v>
      </c>
      <c r="P4029" s="7">
        <f t="shared" si="250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28.050000000000004</v>
      </c>
      <c r="P4030" s="7">
        <f t="shared" si="250"/>
        <v>51</v>
      </c>
      <c r="Q4030" t="s">
        <v>8317</v>
      </c>
      <c r="R4030" t="s">
        <v>8318</v>
      </c>
      <c r="S4030" s="12">
        <f t="shared" si="252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7">
        <v>0</v>
      </c>
      <c r="Q4031" t="s">
        <v>8317</v>
      </c>
      <c r="R4031" t="s">
        <v>8318</v>
      </c>
      <c r="S4031" s="12">
        <f t="shared" si="252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 s="7">
        <f t="shared" si="250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7">
        <v>0</v>
      </c>
      <c r="Q4033" t="s">
        <v>8317</v>
      </c>
      <c r="R4033" t="s">
        <v>8318</v>
      </c>
      <c r="S4033" s="12">
        <f t="shared" si="252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3">(E4034/D4034)*100</f>
        <v>6.8287037037037033</v>
      </c>
      <c r="P4034" s="7">
        <f t="shared" ref="P4034:P4097" si="254">E4034/L4034</f>
        <v>59</v>
      </c>
      <c r="Q4034" t="s">
        <v>8317</v>
      </c>
      <c r="R4034" t="s">
        <v>8318</v>
      </c>
      <c r="S4034" s="12">
        <f t="shared" si="252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3"/>
        <v>25.698702928870294</v>
      </c>
      <c r="P4035" s="7">
        <f t="shared" si="254"/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1.4814814814814816</v>
      </c>
      <c r="P4036" s="7">
        <f t="shared" si="254"/>
        <v>100</v>
      </c>
      <c r="Q4036" t="s">
        <v>8317</v>
      </c>
      <c r="R4036" t="s">
        <v>8318</v>
      </c>
      <c r="S4036" s="12">
        <f t="shared" si="252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</v>
      </c>
      <c r="P4037" s="7">
        <f t="shared" si="254"/>
        <v>147.4</v>
      </c>
      <c r="Q4037" t="s">
        <v>8317</v>
      </c>
      <c r="R4037" t="s">
        <v>8318</v>
      </c>
      <c r="S4037" s="12">
        <f t="shared" si="252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</v>
      </c>
      <c r="P4038" s="7">
        <f t="shared" si="254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11.428571428571429</v>
      </c>
      <c r="P4039" s="7">
        <f t="shared" si="254"/>
        <v>40</v>
      </c>
      <c r="Q4039" t="s">
        <v>8317</v>
      </c>
      <c r="R4039" t="s">
        <v>8318</v>
      </c>
      <c r="S4039" s="12">
        <f t="shared" si="252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12.04</v>
      </c>
      <c r="P4040" s="7">
        <f t="shared" si="254"/>
        <v>75.25</v>
      </c>
      <c r="Q4040" t="s">
        <v>8317</v>
      </c>
      <c r="R4040" t="s">
        <v>8318</v>
      </c>
      <c r="S4040" s="12">
        <f t="shared" si="252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7">
        <f t="shared" si="254"/>
        <v>60</v>
      </c>
      <c r="Q4041" t="s">
        <v>8317</v>
      </c>
      <c r="R4041" t="s">
        <v>8318</v>
      </c>
      <c r="S4041" s="12">
        <f t="shared" si="252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7">
        <f t="shared" si="254"/>
        <v>1250</v>
      </c>
      <c r="Q4042" t="s">
        <v>8317</v>
      </c>
      <c r="R4042" t="s">
        <v>8318</v>
      </c>
      <c r="S4042" s="12">
        <f t="shared" si="252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</v>
      </c>
      <c r="P4043" s="7">
        <f t="shared" si="254"/>
        <v>10.5</v>
      </c>
      <c r="Q4043" t="s">
        <v>8317</v>
      </c>
      <c r="R4043" t="s">
        <v>8318</v>
      </c>
      <c r="S4043" s="12">
        <f t="shared" si="252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0.21</v>
      </c>
      <c r="P4044" s="7">
        <f t="shared" si="254"/>
        <v>7</v>
      </c>
      <c r="Q4044" t="s">
        <v>8317</v>
      </c>
      <c r="R4044" t="s">
        <v>8318</v>
      </c>
      <c r="S4044" s="12">
        <f t="shared" si="252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7">
        <v>0</v>
      </c>
      <c r="Q4045" t="s">
        <v>8317</v>
      </c>
      <c r="R4045" t="s">
        <v>8318</v>
      </c>
      <c r="S4045" s="12">
        <f t="shared" si="252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7">
        <f t="shared" si="254"/>
        <v>56.25</v>
      </c>
      <c r="Q4046" t="s">
        <v>8317</v>
      </c>
      <c r="R4046" t="s">
        <v>8318</v>
      </c>
      <c r="S4046" s="12">
        <f t="shared" ref="S4046:S4109" si="256">(((J4046/60)/60)/24)+DATE(1970,1,1)</f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7">
        <f t="shared" si="254"/>
        <v>1</v>
      </c>
      <c r="Q4047" t="s">
        <v>8317</v>
      </c>
      <c r="R4047" t="s">
        <v>8318</v>
      </c>
      <c r="S4047" s="12">
        <f t="shared" si="256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8.2142857142857135</v>
      </c>
      <c r="P4048" s="7">
        <f t="shared" si="254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2.1999999999999997</v>
      </c>
      <c r="P4049" s="7">
        <f t="shared" si="254"/>
        <v>27.5</v>
      </c>
      <c r="Q4049" t="s">
        <v>8317</v>
      </c>
      <c r="R4049" t="s">
        <v>8318</v>
      </c>
      <c r="S4049" s="12">
        <f t="shared" si="256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17.652941176470588</v>
      </c>
      <c r="P4050" s="7">
        <f t="shared" si="254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0.08</v>
      </c>
      <c r="P4051" s="7">
        <f t="shared" si="254"/>
        <v>16</v>
      </c>
      <c r="Q4051" t="s">
        <v>8317</v>
      </c>
      <c r="R4051" t="s">
        <v>8318</v>
      </c>
      <c r="S4051" s="12">
        <f t="shared" si="256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6.6666666666666666E-2</v>
      </c>
      <c r="P4052" s="7">
        <f t="shared" si="254"/>
        <v>1</v>
      </c>
      <c r="Q4052" t="s">
        <v>8317</v>
      </c>
      <c r="R4052" t="s">
        <v>8318</v>
      </c>
      <c r="S4052" s="12">
        <f t="shared" si="256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7">
        <v>0</v>
      </c>
      <c r="Q4053" t="s">
        <v>8317</v>
      </c>
      <c r="R4053" t="s">
        <v>8318</v>
      </c>
      <c r="S4053" s="12">
        <f t="shared" si="256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37.533333333333339</v>
      </c>
      <c r="P4054" s="7">
        <f t="shared" si="254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22</v>
      </c>
      <c r="P4055" s="7">
        <f t="shared" si="254"/>
        <v>55</v>
      </c>
      <c r="Q4055" t="s">
        <v>8317</v>
      </c>
      <c r="R4055" t="s">
        <v>8318</v>
      </c>
      <c r="S4055" s="12">
        <f t="shared" si="256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7">
        <v>0</v>
      </c>
      <c r="Q4056" t="s">
        <v>8317</v>
      </c>
      <c r="R4056" t="s">
        <v>8318</v>
      </c>
      <c r="S4056" s="12">
        <f t="shared" si="256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17.62</v>
      </c>
      <c r="P4057" s="7">
        <f t="shared" si="254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53</v>
      </c>
      <c r="P4058" s="7">
        <f t="shared" si="254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22.142857142857142</v>
      </c>
      <c r="P4059" s="7">
        <f t="shared" si="254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2.5333333333333332</v>
      </c>
      <c r="P4060" s="7">
        <f t="shared" si="254"/>
        <v>23.75</v>
      </c>
      <c r="Q4060" t="s">
        <v>8317</v>
      </c>
      <c r="R4060" t="s">
        <v>8318</v>
      </c>
      <c r="S4060" s="12">
        <f t="shared" si="256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</v>
      </c>
      <c r="P4061" s="7">
        <f t="shared" si="254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</v>
      </c>
      <c r="P4062" s="7">
        <f t="shared" si="254"/>
        <v>57</v>
      </c>
      <c r="Q4062" t="s">
        <v>8317</v>
      </c>
      <c r="R4062" t="s">
        <v>8318</v>
      </c>
      <c r="S4062" s="12">
        <f t="shared" si="256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7">
        <v>0</v>
      </c>
      <c r="Q4063" t="s">
        <v>8317</v>
      </c>
      <c r="R4063" t="s">
        <v>8318</v>
      </c>
      <c r="S4063" s="12">
        <f t="shared" si="256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2.4500000000000002</v>
      </c>
      <c r="P4064" s="7">
        <f t="shared" si="254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1.4210526315789473</v>
      </c>
      <c r="P4065" s="7">
        <f t="shared" si="254"/>
        <v>15</v>
      </c>
      <c r="Q4065" t="s">
        <v>8317</v>
      </c>
      <c r="R4065" t="s">
        <v>8318</v>
      </c>
      <c r="S4065" s="12">
        <f t="shared" si="256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19.25</v>
      </c>
      <c r="P4066" s="7">
        <f t="shared" si="254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0.67500000000000004</v>
      </c>
      <c r="P4067" s="7">
        <f t="shared" si="254"/>
        <v>6.75</v>
      </c>
      <c r="Q4067" t="s">
        <v>8317</v>
      </c>
      <c r="R4067" t="s">
        <v>8318</v>
      </c>
      <c r="S4067" s="12">
        <f t="shared" si="256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0.16666666666666669</v>
      </c>
      <c r="P4068" s="7">
        <f t="shared" si="254"/>
        <v>25</v>
      </c>
      <c r="Q4068" t="s">
        <v>8317</v>
      </c>
      <c r="R4068" t="s">
        <v>8318</v>
      </c>
      <c r="S4068" s="12">
        <f t="shared" si="256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60.9</v>
      </c>
      <c r="P4069" s="7">
        <f t="shared" si="254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1</v>
      </c>
      <c r="P4070" s="7">
        <f t="shared" si="254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34.4</v>
      </c>
      <c r="P4071" s="7">
        <f t="shared" si="254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16.5</v>
      </c>
      <c r="P4072" s="7">
        <f t="shared" si="254"/>
        <v>27.5</v>
      </c>
      <c r="Q4072" t="s">
        <v>8317</v>
      </c>
      <c r="R4072" t="s">
        <v>8318</v>
      </c>
      <c r="S4072" s="12">
        <f t="shared" si="256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7">
        <v>0</v>
      </c>
      <c r="Q4073" t="s">
        <v>8317</v>
      </c>
      <c r="R4073" t="s">
        <v>8318</v>
      </c>
      <c r="S4073" s="12">
        <f t="shared" si="256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0.4</v>
      </c>
      <c r="P4074" s="7">
        <f t="shared" si="254"/>
        <v>2</v>
      </c>
      <c r="Q4074" t="s">
        <v>8317</v>
      </c>
      <c r="R4074" t="s">
        <v>8318</v>
      </c>
      <c r="S4074" s="12">
        <f t="shared" si="256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</v>
      </c>
      <c r="P4075" s="7">
        <f t="shared" si="254"/>
        <v>18.5</v>
      </c>
      <c r="Q4075" t="s">
        <v>8317</v>
      </c>
      <c r="R4075" t="s">
        <v>8318</v>
      </c>
      <c r="S4075" s="12">
        <f t="shared" si="256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26.727272727272727</v>
      </c>
      <c r="P4076" s="7">
        <f t="shared" si="254"/>
        <v>35</v>
      </c>
      <c r="Q4076" t="s">
        <v>8317</v>
      </c>
      <c r="R4076" t="s">
        <v>8318</v>
      </c>
      <c r="S4076" s="12">
        <f t="shared" si="256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28.799999999999997</v>
      </c>
      <c r="P4077" s="7">
        <f t="shared" si="254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7">
        <v>0</v>
      </c>
      <c r="Q4078" t="s">
        <v>8317</v>
      </c>
      <c r="R4078" t="s">
        <v>8318</v>
      </c>
      <c r="S4078" s="12">
        <f t="shared" si="256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8.9</v>
      </c>
      <c r="P4079" s="7">
        <f t="shared" si="254"/>
        <v>222.5</v>
      </c>
      <c r="Q4079" t="s">
        <v>8317</v>
      </c>
      <c r="R4079" t="s">
        <v>8318</v>
      </c>
      <c r="S4079" s="12">
        <f t="shared" si="256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7">
        <v>0</v>
      </c>
      <c r="Q4080" t="s">
        <v>8317</v>
      </c>
      <c r="R4080" t="s">
        <v>8318</v>
      </c>
      <c r="S4080" s="12">
        <f t="shared" si="256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0.16666666666666669</v>
      </c>
      <c r="P4081" s="7">
        <f t="shared" si="254"/>
        <v>5</v>
      </c>
      <c r="Q4081" t="s">
        <v>8317</v>
      </c>
      <c r="R4081" t="s">
        <v>8318</v>
      </c>
      <c r="S4081" s="12">
        <f t="shared" si="256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7">
        <v>0</v>
      </c>
      <c r="Q4082" t="s">
        <v>8317</v>
      </c>
      <c r="R4082" t="s">
        <v>8318</v>
      </c>
      <c r="S4082" s="12">
        <f t="shared" si="256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15.737410071942445</v>
      </c>
      <c r="P4083" s="7">
        <f t="shared" si="254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2</v>
      </c>
      <c r="P4084" s="7">
        <f t="shared" si="254"/>
        <v>1.5</v>
      </c>
      <c r="Q4084" t="s">
        <v>8317</v>
      </c>
      <c r="R4084" t="s">
        <v>8318</v>
      </c>
      <c r="S4084" s="12">
        <f t="shared" si="256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21.685714285714287</v>
      </c>
      <c r="P4085" s="7">
        <f t="shared" si="254"/>
        <v>126.5</v>
      </c>
      <c r="Q4085" t="s">
        <v>8317</v>
      </c>
      <c r="R4085" t="s">
        <v>8318</v>
      </c>
      <c r="S4085" s="12">
        <f t="shared" si="256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0.33333333333333337</v>
      </c>
      <c r="P4086" s="7">
        <f t="shared" si="254"/>
        <v>10</v>
      </c>
      <c r="Q4086" t="s">
        <v>8317</v>
      </c>
      <c r="R4086" t="s">
        <v>8318</v>
      </c>
      <c r="S4086" s="12">
        <f t="shared" si="256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0.2857142857142857</v>
      </c>
      <c r="P4087" s="7">
        <f t="shared" si="254"/>
        <v>10</v>
      </c>
      <c r="Q4087" t="s">
        <v>8317</v>
      </c>
      <c r="R4087" t="s">
        <v>8318</v>
      </c>
      <c r="S4087" s="12">
        <f t="shared" si="256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</v>
      </c>
      <c r="P4088" s="7">
        <f t="shared" si="254"/>
        <v>9.4</v>
      </c>
      <c r="Q4088" t="s">
        <v>8317</v>
      </c>
      <c r="R4088" t="s">
        <v>8318</v>
      </c>
      <c r="S4088" s="12">
        <f t="shared" si="256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7">
        <v>0</v>
      </c>
      <c r="Q4089" t="s">
        <v>8317</v>
      </c>
      <c r="R4089" t="s">
        <v>8318</v>
      </c>
      <c r="S4089" s="12">
        <f t="shared" si="256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10.8</v>
      </c>
      <c r="P4090" s="7">
        <f t="shared" si="254"/>
        <v>72</v>
      </c>
      <c r="Q4090" t="s">
        <v>8317</v>
      </c>
      <c r="R4090" t="s">
        <v>8318</v>
      </c>
      <c r="S4090" s="12">
        <f t="shared" si="256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</v>
      </c>
      <c r="P4091" s="7">
        <f t="shared" si="254"/>
        <v>30</v>
      </c>
      <c r="Q4091" t="s">
        <v>8317</v>
      </c>
      <c r="R4091" t="s">
        <v>8318</v>
      </c>
      <c r="S4091" s="12">
        <f t="shared" si="256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</v>
      </c>
      <c r="P4092" s="7">
        <f t="shared" si="254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12.75</v>
      </c>
      <c r="P4093" s="7">
        <f t="shared" si="254"/>
        <v>25.5</v>
      </c>
      <c r="Q4093" t="s">
        <v>8317</v>
      </c>
      <c r="R4093" t="s">
        <v>8318</v>
      </c>
      <c r="S4093" s="12">
        <f t="shared" si="256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1.8181818181818181E-2</v>
      </c>
      <c r="P4094" s="7">
        <f t="shared" si="254"/>
        <v>20</v>
      </c>
      <c r="Q4094" t="s">
        <v>8317</v>
      </c>
      <c r="R4094" t="s">
        <v>8318</v>
      </c>
      <c r="S4094" s="12">
        <f t="shared" si="256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</v>
      </c>
      <c r="P4095" s="7">
        <f t="shared" si="254"/>
        <v>15</v>
      </c>
      <c r="Q4095" t="s">
        <v>8317</v>
      </c>
      <c r="R4095" t="s">
        <v>8318</v>
      </c>
      <c r="S4095" s="12">
        <f t="shared" si="256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36.5</v>
      </c>
      <c r="P4096" s="7">
        <f t="shared" si="254"/>
        <v>91.25</v>
      </c>
      <c r="Q4096" t="s">
        <v>8317</v>
      </c>
      <c r="R4096" t="s">
        <v>8318</v>
      </c>
      <c r="S4096" s="12">
        <f t="shared" si="256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2.666666666666667</v>
      </c>
      <c r="P4097" s="7">
        <f t="shared" si="254"/>
        <v>800</v>
      </c>
      <c r="Q4097" t="s">
        <v>8317</v>
      </c>
      <c r="R4097" t="s">
        <v>8318</v>
      </c>
      <c r="S4097" s="12">
        <f t="shared" si="256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7">(E4098/D4098)*100</f>
        <v>11.428571428571429</v>
      </c>
      <c r="P4098" s="7">
        <f t="shared" ref="P4098:P4115" si="258">E4098/L4098</f>
        <v>80</v>
      </c>
      <c r="Q4098" t="s">
        <v>8317</v>
      </c>
      <c r="R4098" t="s">
        <v>8318</v>
      </c>
      <c r="S4098" s="12">
        <f t="shared" si="256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s="7">
        <v>0</v>
      </c>
      <c r="Q4099" t="s">
        <v>8317</v>
      </c>
      <c r="R4099" t="s">
        <v>8318</v>
      </c>
      <c r="S4099" s="12">
        <f t="shared" si="256"/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7">
        <v>0</v>
      </c>
      <c r="Q4100" t="s">
        <v>8317</v>
      </c>
      <c r="R4100" t="s">
        <v>8318</v>
      </c>
      <c r="S4100" s="12">
        <f t="shared" si="256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</v>
      </c>
      <c r="P4101" s="7">
        <f t="shared" si="258"/>
        <v>50</v>
      </c>
      <c r="Q4101" t="s">
        <v>8317</v>
      </c>
      <c r="R4101" t="s">
        <v>8318</v>
      </c>
      <c r="S4101" s="12">
        <f t="shared" si="256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7">
        <v>0</v>
      </c>
      <c r="Q4102" t="s">
        <v>8317</v>
      </c>
      <c r="R4102" t="s">
        <v>8318</v>
      </c>
      <c r="S4102" s="12">
        <f t="shared" si="256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7">
        <v>0</v>
      </c>
      <c r="Q4103" t="s">
        <v>8317</v>
      </c>
      <c r="R4103" t="s">
        <v>8318</v>
      </c>
      <c r="S4103" s="12">
        <f t="shared" si="256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27.400000000000002</v>
      </c>
      <c r="P4104" s="7">
        <f t="shared" si="258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7">
        <f t="shared" si="258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21.366666666666667</v>
      </c>
      <c r="P4106" s="7">
        <f t="shared" si="258"/>
        <v>45.785714285714285</v>
      </c>
      <c r="Q4106" t="s">
        <v>8317</v>
      </c>
      <c r="R4106" t="s">
        <v>8318</v>
      </c>
      <c r="S4106" s="12">
        <f t="shared" si="256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6.9696969696969706</v>
      </c>
      <c r="P4107" s="7">
        <f t="shared" si="258"/>
        <v>383.33333333333331</v>
      </c>
      <c r="Q4107" t="s">
        <v>8317</v>
      </c>
      <c r="R4107" t="s">
        <v>8318</v>
      </c>
      <c r="S4107" s="12">
        <f t="shared" si="256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7">
        <f t="shared" si="258"/>
        <v>106.96969696969697</v>
      </c>
      <c r="Q4108" t="s">
        <v>8317</v>
      </c>
      <c r="R4108" t="s">
        <v>8318</v>
      </c>
      <c r="S4108" s="12">
        <f t="shared" si="256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2.0500000000000003</v>
      </c>
      <c r="P4109" s="7">
        <f t="shared" si="258"/>
        <v>10.25</v>
      </c>
      <c r="Q4109" t="s">
        <v>8317</v>
      </c>
      <c r="R4109" t="s">
        <v>8318</v>
      </c>
      <c r="S4109" s="12">
        <f t="shared" si="256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</v>
      </c>
      <c r="P4110" s="7">
        <f t="shared" si="258"/>
        <v>59</v>
      </c>
      <c r="Q4110" t="s">
        <v>8317</v>
      </c>
      <c r="R4110" t="s">
        <v>8318</v>
      </c>
      <c r="S4110" s="12">
        <f t="shared" ref="S4110:S4115" si="260">(((J4110/60)/60)/24)+DATE(1970,1,1)</f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7">
        <v>0</v>
      </c>
      <c r="Q4111" t="s">
        <v>8317</v>
      </c>
      <c r="R4111" t="s">
        <v>8318</v>
      </c>
      <c r="S4111" s="12">
        <f t="shared" si="260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28.666666666666668</v>
      </c>
      <c r="P4112" s="7">
        <f t="shared" si="258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3.1333333333333333</v>
      </c>
      <c r="P4113" s="7">
        <f t="shared" si="258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0.04</v>
      </c>
      <c r="P4114" s="7">
        <f t="shared" si="258"/>
        <v>1</v>
      </c>
      <c r="Q4114" t="s">
        <v>8317</v>
      </c>
      <c r="R4114" t="s">
        <v>8318</v>
      </c>
      <c r="S4114" s="12">
        <f t="shared" si="260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0.2</v>
      </c>
      <c r="P4115" s="7">
        <f t="shared" si="258"/>
        <v>1</v>
      </c>
      <c r="Q4115" t="s">
        <v>8317</v>
      </c>
      <c r="R4115" t="s">
        <v>8318</v>
      </c>
      <c r="S4115" s="12">
        <f t="shared" si="260"/>
        <v>42358.573182870372</v>
      </c>
      <c r="T4115" s="13">
        <f t="shared" si="259"/>
        <v>42377.273611111115</v>
      </c>
    </row>
  </sheetData>
  <autoFilter ref="A1:R4115" xr:uid="{2AEF50C1-039B-024A-8EFA-4FA0141C631D}"/>
  <conditionalFormatting sqref="F1:F1048576">
    <cfRule type="containsText" dxfId="13" priority="4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048576">
    <cfRule type="cellIs" dxfId="9" priority="1" operator="greaterThan">
      <formula>200</formula>
    </cfRule>
    <cfRule type="cellIs" dxfId="8" priority="2" operator="between">
      <formula>100</formula>
      <formula>200</formula>
    </cfRule>
    <cfRule type="cellIs" dxfId="7" priority="3" operator="lessThan">
      <formula>100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0A95-D9A0-5844-A669-309E9BD4904D}">
  <dimension ref="A1:H13"/>
  <sheetViews>
    <sheetView zoomScale="160" zoomScaleNormal="160" workbookViewId="0">
      <selection activeCell="B20" sqref="B20"/>
    </sheetView>
  </sheetViews>
  <sheetFormatPr baseColWidth="10" defaultRowHeight="15" x14ac:dyDescent="0.2"/>
  <cols>
    <col min="1" max="1" width="26.83203125" customWidth="1"/>
    <col min="2" max="2" width="15.33203125" bestFit="1" customWidth="1"/>
    <col min="3" max="3" width="12.1640625" bestFit="1" customWidth="1"/>
    <col min="4" max="4" width="14.5" bestFit="1" customWidth="1"/>
    <col min="5" max="5" width="13.83203125" customWidth="1"/>
    <col min="6" max="6" width="18.6640625" customWidth="1"/>
    <col min="7" max="7" width="16.33203125" customWidth="1"/>
    <col min="8" max="8" width="20.16406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s="10" t="s">
        <v>8390</v>
      </c>
      <c r="B2">
        <f>COUNTIFS(Main!F:F,"=successful", Main!D:D, "&lt;1000")</f>
        <v>322</v>
      </c>
      <c r="C2">
        <f>COUNTIFS(Main!F:F,"=failed",Main!D:D,"&lt;1000")</f>
        <v>113</v>
      </c>
      <c r="D2">
        <f>COUNTIFS(Main!F:F,"=canceled",Main!D:D,"&lt;1000")</f>
        <v>18</v>
      </c>
      <c r="E2">
        <f>B2+C2+D2</f>
        <v>453</v>
      </c>
      <c r="F2" s="14">
        <f>(B2/E2)</f>
        <v>0.71081677704194257</v>
      </c>
      <c r="G2" s="14">
        <f>(C2/E2)</f>
        <v>0.24944812362030905</v>
      </c>
      <c r="H2" s="14">
        <f>D2/E2</f>
        <v>3.9735099337748346E-2</v>
      </c>
    </row>
    <row r="3" spans="1:8" x14ac:dyDescent="0.2">
      <c r="A3" s="10" t="s">
        <v>8391</v>
      </c>
      <c r="B3">
        <f>COUNTIFS(Main!F:F, "=successful",Main!D:D,"&gt;=1000",Main!D:D,"&lt;=4999")</f>
        <v>932</v>
      </c>
      <c r="C3">
        <f>COUNTIFS(Main!F:F,"=failed",Main!D:D,"&gt;=1000",Main!D:D,"&lt;=4999")</f>
        <v>420</v>
      </c>
      <c r="D3">
        <f>COUNTIFS(Main!F:F,"=canceled",Main!D:D,"&gt;=1000",Main!D:D,"&lt;=4999")</f>
        <v>60</v>
      </c>
      <c r="E3">
        <f t="shared" ref="E3:E13" si="0">B3+C3+D3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>D3/E3</f>
        <v>4.2492917847025496E-2</v>
      </c>
    </row>
    <row r="4" spans="1:8" x14ac:dyDescent="0.2">
      <c r="A4" s="10" t="s">
        <v>8392</v>
      </c>
      <c r="B4">
        <f>COUNTIFS(Main!F:F, "=successful",Main!D:D,"&gt;=5000",Main!D:D,"&lt;=9999")</f>
        <v>381</v>
      </c>
      <c r="C4">
        <f>COUNTIFS(Main!F:F,"=failed",Main!D:D,"&gt;=5000",Main!D:D,"&lt;=9999")</f>
        <v>283</v>
      </c>
      <c r="D4">
        <f>COUNTIFS(Main!F:F,"=canceled",Main!D:D,"&gt;=5000",Main!D:D,"&lt;=9999")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ref="H4:H13" si="3">D4/E4</f>
        <v>7.2625698324022353E-2</v>
      </c>
    </row>
    <row r="5" spans="1:8" x14ac:dyDescent="0.2">
      <c r="A5" s="10" t="s">
        <v>8393</v>
      </c>
      <c r="B5">
        <f>COUNTIFS(Main!F:F, "=successful",Main!D:D,"&gt;=10000",Main!D:D,"&lt;=14999")</f>
        <v>168</v>
      </c>
      <c r="C5">
        <f>COUNTIFS(Main!F:F,"=failed",Main!D:D,"&gt;=10000",Main!D:D,"&lt;=14999")</f>
        <v>144</v>
      </c>
      <c r="D5">
        <f>COUNTIFS(Main!F:F,"=canceled",Main!D:D,"&gt;=10000",Main!D:D,"&lt;=14999")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0" t="s">
        <v>8394</v>
      </c>
      <c r="B6">
        <f>COUNTIFS(Main!F:F, "=successful",Main!D:D,"&gt;=15000",Main!D:D,"&lt;=19999")</f>
        <v>94</v>
      </c>
      <c r="C6">
        <f>COUNTIFS(Main!F:F,"=failed",Main!D:D,"&gt;=15000",Main!D:D,"&lt;=19999")</f>
        <v>90</v>
      </c>
      <c r="D6">
        <f>COUNTIFS(Main!F:F,"=canceled",Main!D:D,"&gt;=15000",Main!D:D,"&lt;=19999")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0" t="s">
        <v>8395</v>
      </c>
      <c r="B7">
        <f>COUNTIFS(Main!F:F, "=successful",Main!D:D,"&gt;=20000",Main!D:D,"&lt;=24999")</f>
        <v>62</v>
      </c>
      <c r="C7">
        <f>COUNTIFS(Main!F:F,"=failed",Main!D:D,"&gt;=20000",Main!D:D,"&lt;=24999")</f>
        <v>72</v>
      </c>
      <c r="D7">
        <f>COUNTIFS(Main!F:F,"=canceled",Main!D:D,"&gt;=20000",Main!D:D,"&lt;=24999")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0" t="s">
        <v>8396</v>
      </c>
      <c r="B8">
        <f>COUNTIFS(Main!F:F, "=successful",Main!D:D,"&gt;=25000",Main!D:D,"&lt;=29999")</f>
        <v>55</v>
      </c>
      <c r="C8">
        <f>COUNTIFS(Main!F:F,"=failed",Main!D:D,"&gt;=25000",Main!D:D,"&lt;=29999")</f>
        <v>64</v>
      </c>
      <c r="D8">
        <f>COUNTIFS(Main!F:F,"=canceled",Main!D:D,"&gt;=25000",Main!D:D,"&lt;=29999")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0" t="s">
        <v>8397</v>
      </c>
      <c r="B9">
        <f>COUNTIFS(Main!F:F, "=successful",Main!D:D,"&gt;=30000",Main!D:D,"&lt;=34999")</f>
        <v>32</v>
      </c>
      <c r="C9">
        <f>COUNTIFS(Main!F:F,"=failed",Main!D:D,"&gt;=30000",Main!D:D,"&lt;=34999")</f>
        <v>37</v>
      </c>
      <c r="D9">
        <f>COUNTIFS(Main!F:F,"=canceled",Main!D:D,"&gt;=30000",Main!D:D,"&lt;=34999")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s="10" t="s">
        <v>8398</v>
      </c>
      <c r="B10">
        <f>COUNTIFS(Main!F:F, "=successful",Main!D:D,"&gt;=35000",Main!D:D,"&lt;=39999")</f>
        <v>26</v>
      </c>
      <c r="C10">
        <f>COUNTIFS(Main!F:F,"=failed",Main!D:D,"&gt;=35000",Main!D:D,"&lt;=39999")</f>
        <v>22</v>
      </c>
      <c r="D10">
        <f>COUNTIFS(Main!F:F,"=canceled",Main!D:D,"&gt;=35000",Main!D:D,"&lt;=39999")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0" t="s">
        <v>8399</v>
      </c>
      <c r="B11">
        <f>COUNTIFS(Main!F:F, "=successful",Main!D:D,"&gt;=40000",Main!D:D,"&lt;=44999")</f>
        <v>21</v>
      </c>
      <c r="C11">
        <f>COUNTIFS(Main!F:F,"=failed",Main!D:D,"&gt;=40000",Main!D:D,"&lt;=44999")</f>
        <v>16</v>
      </c>
      <c r="D11">
        <f>COUNTIFS(Main!F:F,"=canceled",Main!D:D,"&gt;=40000",Main!D:D,"&lt;=44999")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0" t="s">
        <v>8400</v>
      </c>
      <c r="B12">
        <f>COUNTIFS(Main!F:F, "=successful",Main!D:D,"&gt;=45000",Main!D:D,"&lt;=49999")</f>
        <v>6</v>
      </c>
      <c r="C12">
        <f>COUNTIFS(Main!F:F,"=failed",Main!D:D,"&gt;=45000",Main!D:D,"&lt;=49999")</f>
        <v>11</v>
      </c>
      <c r="D12">
        <f>COUNTIFS(Main!F:F,"=canceled",Main!D:D,"&gt;=45000",Main!D:D,"&lt;=49999")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0" t="s">
        <v>8401</v>
      </c>
      <c r="B13">
        <f>COUNTIFS(Main!F:F, "=successful",Main!D:D,"&gt;=50000")</f>
        <v>86</v>
      </c>
      <c r="C13">
        <f>COUNTIFS(Main!F:F,"=failed",Main!D:D,"&gt;=50000")</f>
        <v>258</v>
      </c>
      <c r="D13">
        <f>COUNTIFS(Main!F:F,"=canceled",Main!D:D,"&gt;=50000")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5BB28-1C1E-2A44-A3C8-67939318C09B}">
  <dimension ref="A1:I2186"/>
  <sheetViews>
    <sheetView tabSelected="1" workbookViewId="0">
      <selection activeCell="F2" sqref="F2"/>
    </sheetView>
  </sheetViews>
  <sheetFormatPr baseColWidth="10" defaultRowHeight="15" x14ac:dyDescent="0.2"/>
  <cols>
    <col min="1" max="1" width="16.1640625" customWidth="1"/>
    <col min="2" max="2" width="17.1640625" customWidth="1"/>
    <col min="3" max="3" width="19.83203125" customWidth="1"/>
    <col min="4" max="4" width="13.5" customWidth="1"/>
    <col min="5" max="5" width="16.6640625" customWidth="1"/>
  </cols>
  <sheetData>
    <row r="1" spans="1:9" x14ac:dyDescent="0.2">
      <c r="A1" s="1" t="s">
        <v>8218</v>
      </c>
      <c r="B1" s="1" t="s">
        <v>8262</v>
      </c>
      <c r="D1" s="1" t="s">
        <v>8218</v>
      </c>
      <c r="E1" s="1" t="s">
        <v>8262</v>
      </c>
      <c r="H1" t="s">
        <v>8406</v>
      </c>
      <c r="I1" t="s">
        <v>8407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t="s">
        <v>8402</v>
      </c>
      <c r="H2">
        <f>AVERAGE(B:B)</f>
        <v>194.42517162471395</v>
      </c>
      <c r="I2">
        <f>AVERAGE(E:E)</f>
        <v>17.709803921568628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t="s">
        <v>8403</v>
      </c>
      <c r="H3">
        <f>MEDIAN(B:B)</f>
        <v>62</v>
      </c>
      <c r="I3">
        <f>MEDIAN(E:E)</f>
        <v>4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8404</v>
      </c>
      <c r="H4">
        <f>MIN(B:B)</f>
        <v>1</v>
      </c>
      <c r="I4">
        <f>MIN(E:E)</f>
        <v>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8405</v>
      </c>
      <c r="H5">
        <f>MAX(B:B)</f>
        <v>26457</v>
      </c>
      <c r="I5">
        <f>MAX(E:E)</f>
        <v>1293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8408</v>
      </c>
      <c r="H6">
        <f>_xlfn.VAR.P(B:B)</f>
        <v>712840.9867348104</v>
      </c>
      <c r="I6">
        <f>_xlfn.VAR.P(E:E)</f>
        <v>3773.2216685890044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8409</v>
      </c>
      <c r="H7">
        <f>STDEV(B:B)</f>
        <v>844.49237955591047</v>
      </c>
      <c r="I7">
        <f>STDEV(E:E)</f>
        <v>61.446638959868842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21" priority="6" operator="containsText" text="live">
      <formula>NOT(ISERROR(SEARCH("live",A1)))</formula>
    </cfRule>
    <cfRule type="containsText" dxfId="20" priority="7" operator="containsText" text="canceled">
      <formula>NOT(ISERROR(SEARCH("canceled",A1)))</formula>
    </cfRule>
    <cfRule type="containsText" dxfId="19" priority="8" operator="containsText" text="failed">
      <formula>NOT(ISERROR(SEARCH("failed",A1)))</formula>
    </cfRule>
    <cfRule type="containsText" dxfId="18" priority="9" operator="containsText" text="successful">
      <formula>NOT(ISERROR(SEARCH("successful",A1)))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5992">
    <cfRule type="containsText" dxfId="17" priority="1" operator="containsText" text="live">
      <formula>NOT(ISERROR(SEARCH("live",D1)))</formula>
    </cfRule>
    <cfRule type="containsText" dxfId="16" priority="2" operator="containsText" text="canceled">
      <formula>NOT(ISERROR(SEARCH("canceled",D1)))</formula>
    </cfRule>
    <cfRule type="containsText" dxfId="15" priority="3" operator="containsText" text="failed">
      <formula>NOT(ISERROR(SEARCH("failed",D1)))</formula>
    </cfRule>
    <cfRule type="containsText" dxfId="14" priority="4" operator="containsText" text="successful">
      <formula>NOT(ISERROR(SEARCH("successful",D1)))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Rating vs. Category</vt:lpstr>
      <vt:lpstr>Campaign Rating vs Sub-Category</vt:lpstr>
      <vt:lpstr>Campaign Ratings vs Months</vt:lpstr>
      <vt:lpstr>Main</vt:lpstr>
      <vt:lpstr>Goal Ranges vs Percentages</vt:lpstr>
      <vt:lpstr>Backer Count MCT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2020-12-15T05:22:33Z</dcterms:modified>
</cp:coreProperties>
</file>