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ranali.jagtap\Downloads\Pranali Assignment\Pranali Assignment\"/>
    </mc:Choice>
  </mc:AlternateContent>
  <xr:revisionPtr revIDLastSave="0" documentId="13_ncr:1_{B07E58C3-0F2C-40A6-9850-EB8EEB83AF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DA" sheetId="1" r:id="rId1"/>
    <sheet name="Analysis" sheetId="2" r:id="rId2"/>
    <sheet name="Pivots and final sheets" sheetId="8" r:id="rId3"/>
    <sheet name="Total sales comparison" sheetId="5" r:id="rId4"/>
  </sheets>
  <definedNames>
    <definedName name="_xlnm._FilterDatabase" localSheetId="1" hidden="1">Analysis!#REF!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8" l="1"/>
  <c r="C72" i="8" s="1"/>
  <c r="C65" i="8"/>
  <c r="B65" i="8"/>
  <c r="B34" i="8"/>
  <c r="C32" i="8" s="1"/>
  <c r="B56" i="8"/>
  <c r="C56" i="8" s="1"/>
  <c r="G6" i="8"/>
  <c r="G7" i="8"/>
  <c r="G8" i="8"/>
  <c r="G9" i="8"/>
  <c r="G10" i="8"/>
  <c r="G5" i="8"/>
  <c r="M21" i="2"/>
  <c r="M22" i="2"/>
  <c r="M23" i="2"/>
  <c r="M24" i="2"/>
  <c r="M20" i="2"/>
  <c r="B15" i="5"/>
  <c r="C16" i="2"/>
  <c r="D16" i="2"/>
  <c r="E16" i="2"/>
  <c r="F16" i="2"/>
  <c r="G16" i="2"/>
  <c r="H16" i="2"/>
  <c r="I16" i="2"/>
  <c r="J16" i="2"/>
  <c r="K16" i="2"/>
  <c r="L16" i="2"/>
  <c r="B16" i="2"/>
  <c r="B91" i="2"/>
  <c r="C91" i="2" s="1"/>
  <c r="C3" i="5"/>
  <c r="C4" i="5"/>
  <c r="C5" i="5"/>
  <c r="C6" i="5"/>
  <c r="C7" i="5"/>
  <c r="C8" i="5"/>
  <c r="C9" i="5"/>
  <c r="C10" i="5"/>
  <c r="C11" i="5"/>
  <c r="C12" i="5"/>
  <c r="C13" i="5"/>
  <c r="C14" i="5"/>
  <c r="C2" i="5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3" i="1"/>
  <c r="C71" i="8" l="1"/>
  <c r="C70" i="8"/>
  <c r="C69" i="8"/>
  <c r="C73" i="8"/>
  <c r="C30" i="8"/>
  <c r="C31" i="8"/>
  <c r="C29" i="8"/>
  <c r="C28" i="8"/>
  <c r="C26" i="8"/>
  <c r="C27" i="8"/>
  <c r="C34" i="8"/>
  <c r="C33" i="8"/>
  <c r="C53" i="8"/>
  <c r="C52" i="8"/>
  <c r="C51" i="8"/>
  <c r="C50" i="8"/>
  <c r="C55" i="8"/>
  <c r="C54" i="8"/>
  <c r="C89" i="2"/>
  <c r="C90" i="2"/>
</calcChain>
</file>

<file path=xl/sharedStrings.xml><?xml version="1.0" encoding="utf-8"?>
<sst xmlns="http://schemas.openxmlformats.org/spreadsheetml/2006/main" count="294" uniqueCount="133">
  <si>
    <t>Total Data Count</t>
  </si>
  <si>
    <t>Total Distinct Entries</t>
  </si>
  <si>
    <t>Total Distinct trans_ids</t>
  </si>
  <si>
    <t>Total Distinct cust_ids</t>
  </si>
  <si>
    <t>Min date</t>
  </si>
  <si>
    <t>Total data with no cust_id</t>
  </si>
  <si>
    <t>Total data with no dates</t>
  </si>
  <si>
    <t>Pay method null</t>
  </si>
  <si>
    <t>Max trans made by a cust</t>
  </si>
  <si>
    <t>Max spend by a cust</t>
  </si>
  <si>
    <t>Month</t>
  </si>
  <si>
    <t>Distinct Customers Purchased</t>
  </si>
  <si>
    <t>Total Distinct Customers</t>
  </si>
  <si>
    <t>No. of transactions</t>
  </si>
  <si>
    <t>Distinct Customers Returned</t>
  </si>
  <si>
    <t>Total Qty Purchased</t>
  </si>
  <si>
    <t>Total Qty Returned</t>
  </si>
  <si>
    <t>Total Quantity</t>
  </si>
  <si>
    <t>Total Sales</t>
  </si>
  <si>
    <t>Total Purchase Sales</t>
  </si>
  <si>
    <t>Total Return Sales</t>
  </si>
  <si>
    <t>Total Shipping Cost</t>
  </si>
  <si>
    <t>Total</t>
  </si>
  <si>
    <t>Debit Card</t>
  </si>
  <si>
    <t>Cash</t>
  </si>
  <si>
    <t>UPI</t>
  </si>
  <si>
    <t>Credit Card</t>
  </si>
  <si>
    <t>NULL</t>
  </si>
  <si>
    <t>Payment Method</t>
  </si>
  <si>
    <t>Age Bucket</t>
  </si>
  <si>
    <t>Grand Total</t>
  </si>
  <si>
    <t>Month on Month</t>
  </si>
  <si>
    <t>CITY</t>
  </si>
  <si>
    <t>Lucknow</t>
  </si>
  <si>
    <t>Pune</t>
  </si>
  <si>
    <t>Hyderabad</t>
  </si>
  <si>
    <t>Ahmedabad</t>
  </si>
  <si>
    <t>Bangalore</t>
  </si>
  <si>
    <t>Mumbai</t>
  </si>
  <si>
    <t>Chennai</t>
  </si>
  <si>
    <t>Kolkata</t>
  </si>
  <si>
    <t>Delhi</t>
  </si>
  <si>
    <t>Jaipur</t>
  </si>
  <si>
    <t>City</t>
  </si>
  <si>
    <t xml:space="preserve"> </t>
  </si>
  <si>
    <t>Online</t>
  </si>
  <si>
    <t>In-Store</t>
  </si>
  <si>
    <t>Store Type</t>
  </si>
  <si>
    <t>Other</t>
  </si>
  <si>
    <t>Male</t>
  </si>
  <si>
    <t>Female</t>
  </si>
  <si>
    <t>Gender</t>
  </si>
  <si>
    <t>Laptop</t>
  </si>
  <si>
    <t>Sofa</t>
  </si>
  <si>
    <t>Apple</t>
  </si>
  <si>
    <t>Notebook</t>
  </si>
  <si>
    <t>T-Shirt</t>
  </si>
  <si>
    <t>Product Name</t>
  </si>
  <si>
    <t>North</t>
  </si>
  <si>
    <t>East</t>
  </si>
  <si>
    <t>South</t>
  </si>
  <si>
    <t>West</t>
  </si>
  <si>
    <t>Region</t>
  </si>
  <si>
    <t>Max Quantity Purchased by a cust</t>
  </si>
  <si>
    <t>MISSING_TransactionID</t>
  </si>
  <si>
    <t>MISSING_CustomerID</t>
  </si>
  <si>
    <t>MISSING_TransactionDate</t>
  </si>
  <si>
    <t>MISSING_TransactionAmount</t>
  </si>
  <si>
    <t>MISSING_PaymentMethod</t>
  </si>
  <si>
    <t>MISSING_Quantity</t>
  </si>
  <si>
    <t>MISSING_DiscountPercent</t>
  </si>
  <si>
    <t>MISSING_City</t>
  </si>
  <si>
    <t>MISSING_StoreType</t>
  </si>
  <si>
    <t>MISSING_CustomerAge</t>
  </si>
  <si>
    <t>MISSING_CustomerGender</t>
  </si>
  <si>
    <t>MISSING_LoyaltyPoints</t>
  </si>
  <si>
    <t>MISSING_ProductName</t>
  </si>
  <si>
    <t>MISSING_Region</t>
  </si>
  <si>
    <t>MISSING_Returned</t>
  </si>
  <si>
    <t>MISSING_FeedbackScore</t>
  </si>
  <si>
    <t>MISSING_ShippingCost</t>
  </si>
  <si>
    <t>MISSING_DeliveryTimeDays</t>
  </si>
  <si>
    <t>MISSING_IsPromotional</t>
  </si>
  <si>
    <t>Missing Count</t>
  </si>
  <si>
    <t>Total Count</t>
  </si>
  <si>
    <t>OT_MT_TAG</t>
  </si>
  <si>
    <t>CUSTS</t>
  </si>
  <si>
    <t>Multi-time</t>
  </si>
  <si>
    <t>One-time</t>
  </si>
  <si>
    <t>Percentage</t>
  </si>
  <si>
    <t>18-25</t>
  </si>
  <si>
    <t>26-35</t>
  </si>
  <si>
    <t>36-45</t>
  </si>
  <si>
    <t>46-55</t>
  </si>
  <si>
    <t>56-65</t>
  </si>
  <si>
    <t>66-75</t>
  </si>
  <si>
    <t>No of customers</t>
  </si>
  <si>
    <t>Percent</t>
  </si>
  <si>
    <t>Average</t>
  </si>
  <si>
    <t>custs</t>
  </si>
  <si>
    <t>Row Labels</t>
  </si>
  <si>
    <t>% In-store</t>
  </si>
  <si>
    <t>% Online</t>
  </si>
  <si>
    <t>In Store line VS online</t>
  </si>
  <si>
    <t>Percent difference</t>
  </si>
  <si>
    <t>Age bucket wise</t>
  </si>
  <si>
    <t>Product vs Payment method.</t>
  </si>
  <si>
    <t>spend_bucket_tag</t>
  </si>
  <si>
    <t>0-50K</t>
  </si>
  <si>
    <t>50k-1L</t>
  </si>
  <si>
    <t>return</t>
  </si>
  <si>
    <t>ProductName</t>
  </si>
  <si>
    <t>points</t>
  </si>
  <si>
    <t>Productname</t>
  </si>
  <si>
    <t>&gt;3L</t>
  </si>
  <si>
    <t>1.5L-2L</t>
  </si>
  <si>
    <t>1L-1.5L</t>
  </si>
  <si>
    <t>2.5L-3L</t>
  </si>
  <si>
    <t>2L-2.5L</t>
  </si>
  <si>
    <t>Region vs Spend bucket</t>
  </si>
  <si>
    <t>Loyalty_Points_bucket</t>
  </si>
  <si>
    <t>transactions</t>
  </si>
  <si>
    <t>0-2000</t>
  </si>
  <si>
    <t>2001-4000</t>
  </si>
  <si>
    <t>greater than 8000</t>
  </si>
  <si>
    <t>4001-6000</t>
  </si>
  <si>
    <t>6001-8000</t>
  </si>
  <si>
    <t>Spend Age bucket</t>
  </si>
  <si>
    <t>REACTIVATION_DAYS</t>
  </si>
  <si>
    <t>&gt; 240 days</t>
  </si>
  <si>
    <t>0-60 days</t>
  </si>
  <si>
    <t>181-240 days</t>
  </si>
  <si>
    <t>61-180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</si>
</sst>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dd/mmm/yyyy"/>
    <numFmt numFmtId="165" formatCode="_ * #,##0_ ;_ * \-#,##0_ ;_ * &quot;-&quot;??_ ;_ @_ "/>
    <numFmt numFmtId="166" formatCode="_ &quot;₹&quot;\ * #,##0_ ;_ &quot;₹&quot;\ * \-#,##0_ ;_ &quot;₹&quot;\ * &quot;-&quot;??_ ;_ @_ "/>
    <numFmt numFmtId="167" formatCode="m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2" borderId="1" xfId="0" applyFill="1" applyBorder="1"/>
    <xf numFmtId="165" fontId="0" fillId="2" borderId="1" xfId="1" applyNumberFormat="1" applyFont="1" applyFill="1" applyBorder="1"/>
    <xf numFmtId="164" fontId="0" fillId="0" borderId="1" xfId="0" applyNumberFormat="1" applyBorder="1"/>
    <xf numFmtId="166" fontId="0" fillId="0" borderId="1" xfId="2" applyNumberFormat="1" applyFont="1" applyBorder="1"/>
    <xf numFmtId="167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/>
    <xf numFmtId="165" fontId="0" fillId="0" borderId="1" xfId="1" applyNumberFormat="1" applyFont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left" vertical="center"/>
    </xf>
    <xf numFmtId="165" fontId="2" fillId="3" borderId="1" xfId="1" applyNumberFormat="1" applyFont="1" applyFill="1" applyBorder="1" applyAlignment="1">
      <alignment horizontal="left" vertical="center"/>
    </xf>
    <xf numFmtId="167" fontId="2" fillId="3" borderId="1" xfId="0" applyNumberFormat="1" applyFont="1" applyFill="1" applyBorder="1"/>
    <xf numFmtId="165" fontId="2" fillId="3" borderId="1" xfId="1" applyNumberFormat="1" applyFont="1" applyFill="1" applyBorder="1"/>
    <xf numFmtId="0" fontId="2" fillId="0" borderId="1" xfId="0" applyFont="1" applyBorder="1"/>
    <xf numFmtId="165" fontId="0" fillId="0" borderId="0" xfId="1" applyNumberFormat="1" applyFont="1" applyBorder="1"/>
    <xf numFmtId="9" fontId="0" fillId="0" borderId="1" xfId="3" applyFont="1" applyBorder="1"/>
    <xf numFmtId="0" fontId="2" fillId="0" borderId="0" xfId="0" applyFont="1"/>
    <xf numFmtId="165" fontId="0" fillId="0" borderId="0" xfId="0" applyNumberFormat="1"/>
    <xf numFmtId="14" fontId="0" fillId="0" borderId="1" xfId="0" applyNumberFormat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7" fontId="0" fillId="0" borderId="1" xfId="0" applyNumberFormat="1" applyBorder="1" applyAlignment="1">
      <alignment horizontal="left" vertical="center"/>
    </xf>
    <xf numFmtId="10" fontId="0" fillId="0" borderId="1" xfId="3" applyNumberFormat="1" applyFont="1" applyBorder="1"/>
    <xf numFmtId="43" fontId="0" fillId="0" borderId="1" xfId="0" applyNumberFormat="1" applyBorder="1"/>
    <xf numFmtId="9" fontId="0" fillId="0" borderId="0" xfId="3" applyFont="1"/>
    <xf numFmtId="0" fontId="0" fillId="0" borderId="1" xfId="0" applyBorder="1" applyAlignment="1">
      <alignment horizontal="left"/>
    </xf>
    <xf numFmtId="0" fontId="2" fillId="3" borderId="1" xfId="0" applyFont="1" applyFill="1" applyBorder="1"/>
    <xf numFmtId="10" fontId="2" fillId="3" borderId="1" xfId="3" applyNumberFormat="1" applyFont="1" applyFill="1" applyBorder="1"/>
    <xf numFmtId="0" fontId="0" fillId="0" borderId="0" xfId="0" applyAlignment="1">
      <alignment horizontal="left"/>
    </xf>
    <xf numFmtId="9" fontId="0" fillId="0" borderId="0" xfId="3" applyFont="1" applyBorder="1"/>
    <xf numFmtId="0" fontId="0" fillId="3" borderId="1" xfId="0" applyFill="1" applyBorder="1" applyAlignment="1">
      <alignment horizontal="left"/>
    </xf>
    <xf numFmtId="165" fontId="0" fillId="3" borderId="1" xfId="0" applyNumberFormat="1" applyFill="1" applyBorder="1"/>
    <xf numFmtId="9" fontId="0" fillId="3" borderId="1" xfId="3" applyFont="1" applyFill="1" applyBorder="1"/>
    <xf numFmtId="0" fontId="2" fillId="5" borderId="1" xfId="0" applyFont="1" applyFill="1" applyBorder="1"/>
    <xf numFmtId="0" fontId="2" fillId="5" borderId="6" xfId="0" applyFont="1" applyFill="1" applyBorder="1"/>
    <xf numFmtId="0" fontId="0" fillId="5" borderId="0" xfId="0" applyFill="1"/>
    <xf numFmtId="165" fontId="2" fillId="5" borderId="1" xfId="1" applyNumberFormat="1" applyFont="1" applyFill="1" applyBorder="1"/>
    <xf numFmtId="167" fontId="4" fillId="4" borderId="4" xfId="0" applyNumberFormat="1" applyFont="1" applyFill="1" applyBorder="1" applyAlignment="1">
      <alignment horizontal="left"/>
    </xf>
    <xf numFmtId="167" fontId="4" fillId="4" borderId="5" xfId="0" applyNumberFormat="1" applyFont="1" applyFill="1" applyBorder="1" applyAlignment="1">
      <alignment horizontal="left"/>
    </xf>
    <xf numFmtId="167" fontId="4" fillId="4" borderId="1" xfId="0" applyNumberFormat="1" applyFont="1" applyFill="1" applyBorder="1" applyAlignment="1">
      <alignment horizontal="left"/>
    </xf>
    <xf numFmtId="167" fontId="4" fillId="4" borderId="2" xfId="0" applyNumberFormat="1" applyFont="1" applyFill="1" applyBorder="1" applyAlignment="1">
      <alignment horizontal="left"/>
    </xf>
    <xf numFmtId="167" fontId="4" fillId="4" borderId="3" xfId="0" applyNumberFormat="1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sales comparison'!$B$1</c:f>
              <c:strCache>
                <c:ptCount val="1"/>
                <c:pt idx="0">
                  <c:v> Total Sales 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970E298-559D-4D79-8EF7-3566417E375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9A9-41FF-ABEC-B1B6CEB9CA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49719B-C24F-44F0-8337-AB61080AF04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9A9-41FF-ABEC-B1B6CEB9CA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6ACDA8-8D15-4EEE-A683-19CF6E7FC42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9A9-41FF-ABEC-B1B6CEB9CA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56B20B-80A0-4B2B-AD7E-2D5CD071DB3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9A9-41FF-ABEC-B1B6CEB9CA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A3A9F7-2F7B-4778-9EF5-ACE15A1B4C1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9A9-41FF-ABEC-B1B6CEB9CA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A16B82-C3C8-43DA-ABB7-01524773831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9A9-41FF-ABEC-B1B6CEB9CA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3E5447-D65E-464E-A724-28279141E28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9A9-41FF-ABEC-B1B6CEB9CA1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CE16CF-FCBC-4B00-8A07-3EE177F2D9B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9A9-41FF-ABEC-B1B6CEB9CA1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4FFD0CD-3ED7-45DB-96A0-AEB3A301FE4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9A9-41FF-ABEC-B1B6CEB9CA1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DD48CDD-F9CD-4A0B-95A2-ACACEAD6DC0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9A9-41FF-ABEC-B1B6CEB9CA1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D43075-3554-4560-BE6E-F81E1906369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9A9-41FF-ABEC-B1B6CEB9CA1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21570D-C44C-4C92-A039-E1E535D1B2E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9A9-41FF-ABEC-B1B6CEB9C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'Total sales comparison'!$A$2:$A$14</c15:sqref>
                  </c15:fullRef>
                </c:ext>
              </c:extLst>
              <c:f>'Total sales comparison'!$A$3:$A$14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sales comparison'!$B$2:$B$14</c15:sqref>
                  </c15:fullRef>
                </c:ext>
              </c:extLst>
              <c:f>'Total sales comparison'!$B$3:$B$14</c:f>
              <c:numCache>
                <c:formatCode>_ * #,##0_ ;_ * \-#,##0_ ;_ * "-"??_ ;_ @_ </c:formatCode>
                <c:ptCount val="12"/>
                <c:pt idx="0">
                  <c:v>814518890</c:v>
                </c:pt>
                <c:pt idx="1">
                  <c:v>744181950</c:v>
                </c:pt>
                <c:pt idx="2">
                  <c:v>818874412</c:v>
                </c:pt>
                <c:pt idx="3">
                  <c:v>801872183</c:v>
                </c:pt>
                <c:pt idx="4">
                  <c:v>819562867</c:v>
                </c:pt>
                <c:pt idx="5">
                  <c:v>790469099</c:v>
                </c:pt>
                <c:pt idx="6">
                  <c:v>817029797</c:v>
                </c:pt>
                <c:pt idx="7">
                  <c:v>822157382</c:v>
                </c:pt>
                <c:pt idx="8">
                  <c:v>791350261</c:v>
                </c:pt>
                <c:pt idx="9">
                  <c:v>815402840</c:v>
                </c:pt>
                <c:pt idx="10">
                  <c:v>799945632</c:v>
                </c:pt>
                <c:pt idx="11">
                  <c:v>342381081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'Total sales comparison'!$C$2:$C$14</c15:f>
                <c15:dlblRangeCache>
                  <c:ptCount val="13"/>
                  <c:pt idx="0">
                    <c:v> 102.49 </c:v>
                  </c:pt>
                  <c:pt idx="1">
                    <c:v> 81.45 </c:v>
                  </c:pt>
                  <c:pt idx="2">
                    <c:v> 74.42 </c:v>
                  </c:pt>
                  <c:pt idx="3">
                    <c:v> 81.89 </c:v>
                  </c:pt>
                  <c:pt idx="4">
                    <c:v> 80.19 </c:v>
                  </c:pt>
                  <c:pt idx="5">
                    <c:v> 81.96 </c:v>
                  </c:pt>
                  <c:pt idx="6">
                    <c:v> 79.05 </c:v>
                  </c:pt>
                  <c:pt idx="7">
                    <c:v> 81.70 </c:v>
                  </c:pt>
                  <c:pt idx="8">
                    <c:v> 82.22 </c:v>
                  </c:pt>
                  <c:pt idx="9">
                    <c:v> 79.14 </c:v>
                  </c:pt>
                  <c:pt idx="10">
                    <c:v> 81.54 </c:v>
                  </c:pt>
                  <c:pt idx="11">
                    <c:v> 79.99 </c:v>
                  </c:pt>
                  <c:pt idx="12">
                    <c:v> 34.24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9A9-41FF-ABEC-B1B6CEB9CA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9760735"/>
        <c:axId val="719770815"/>
      </c:lineChart>
      <c:dateAx>
        <c:axId val="7197607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0815"/>
        <c:crosses val="autoZero"/>
        <c:auto val="1"/>
        <c:lblOffset val="100"/>
        <c:baseTimeUnit val="months"/>
      </c:dateAx>
      <c:valAx>
        <c:axId val="719770815"/>
        <c:scaling>
          <c:orientation val="minMax"/>
          <c:min val="300000000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71976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3</xdr:row>
      <xdr:rowOff>14287</xdr:rowOff>
    </xdr:from>
    <xdr:to>
      <xdr:col>18</xdr:col>
      <xdr:colOff>266699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2B474-CE4D-0462-4CF0-783351053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C17" sqref="C17"/>
    </sheetView>
  </sheetViews>
  <sheetFormatPr defaultRowHeight="15" x14ac:dyDescent="0.25"/>
  <cols>
    <col min="1" max="1" width="31.140625" bestFit="1" customWidth="1"/>
    <col min="2" max="2" width="20.28515625" bestFit="1" customWidth="1"/>
    <col min="3" max="3" width="24.28515625" bestFit="1" customWidth="1"/>
    <col min="4" max="4" width="27.42578125" bestFit="1" customWidth="1"/>
    <col min="5" max="5" width="24.85546875" bestFit="1" customWidth="1"/>
    <col min="6" max="6" width="17.5703125" bestFit="1" customWidth="1"/>
    <col min="7" max="7" width="24.5703125" bestFit="1" customWidth="1"/>
    <col min="8" max="8" width="13.140625" bestFit="1" customWidth="1"/>
    <col min="9" max="9" width="18.85546875" bestFit="1" customWidth="1"/>
    <col min="10" max="10" width="22" bestFit="1" customWidth="1"/>
    <col min="11" max="11" width="25.140625" bestFit="1" customWidth="1"/>
    <col min="12" max="12" width="21.85546875" bestFit="1" customWidth="1"/>
    <col min="13" max="13" width="22.42578125" bestFit="1" customWidth="1"/>
    <col min="14" max="14" width="16.140625" bestFit="1" customWidth="1"/>
    <col min="15" max="18" width="9.28515625" bestFit="1" customWidth="1"/>
    <col min="19" max="19" width="22.42578125" bestFit="1" customWidth="1"/>
  </cols>
  <sheetData>
    <row r="1" spans="1:19" s="19" customFormat="1" x14ac:dyDescent="0.25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J1" s="16" t="s">
        <v>73</v>
      </c>
      <c r="K1" s="16" t="s">
        <v>74</v>
      </c>
      <c r="L1" s="16" t="s">
        <v>75</v>
      </c>
      <c r="M1" s="16" t="s">
        <v>76</v>
      </c>
      <c r="N1" s="16" t="s">
        <v>77</v>
      </c>
      <c r="O1" s="16" t="s">
        <v>78</v>
      </c>
      <c r="P1" s="16" t="s">
        <v>79</v>
      </c>
      <c r="Q1" s="16" t="s">
        <v>80</v>
      </c>
      <c r="R1" s="16" t="s">
        <v>81</v>
      </c>
      <c r="S1" s="16" t="s">
        <v>82</v>
      </c>
    </row>
    <row r="2" spans="1:19" s="1" customFormat="1" x14ac:dyDescent="0.25">
      <c r="A2" s="3" t="s">
        <v>83</v>
      </c>
      <c r="B2" s="3">
        <v>50000</v>
      </c>
      <c r="C2" s="3">
        <v>0</v>
      </c>
      <c r="D2" s="3">
        <v>0</v>
      </c>
      <c r="E2" s="3">
        <v>50000</v>
      </c>
      <c r="F2" s="3">
        <v>0</v>
      </c>
      <c r="G2" s="3">
        <v>0</v>
      </c>
      <c r="H2" s="3">
        <v>0</v>
      </c>
      <c r="I2" s="3">
        <v>50000</v>
      </c>
      <c r="J2" s="3">
        <v>50000</v>
      </c>
      <c r="K2" s="3">
        <v>50000</v>
      </c>
      <c r="L2" s="3">
        <v>0</v>
      </c>
      <c r="M2" s="3">
        <v>50000</v>
      </c>
      <c r="N2" s="3">
        <v>42633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s="1" customFormat="1" x14ac:dyDescent="0.25">
      <c r="A3" s="3" t="s">
        <v>84</v>
      </c>
      <c r="B3" s="18">
        <f>B2/500000</f>
        <v>0.1</v>
      </c>
      <c r="C3" s="18">
        <f t="shared" ref="C3:S3" si="0">C2/500000</f>
        <v>0</v>
      </c>
      <c r="D3" s="18">
        <f t="shared" si="0"/>
        <v>0</v>
      </c>
      <c r="E3" s="18">
        <f t="shared" si="0"/>
        <v>0.1</v>
      </c>
      <c r="F3" s="18">
        <f t="shared" si="0"/>
        <v>0</v>
      </c>
      <c r="G3" s="18">
        <f t="shared" si="0"/>
        <v>0</v>
      </c>
      <c r="H3" s="18">
        <f t="shared" si="0"/>
        <v>0</v>
      </c>
      <c r="I3" s="18">
        <f t="shared" si="0"/>
        <v>0.1</v>
      </c>
      <c r="J3" s="18">
        <f t="shared" si="0"/>
        <v>0.1</v>
      </c>
      <c r="K3" s="18">
        <f t="shared" si="0"/>
        <v>0.1</v>
      </c>
      <c r="L3" s="18">
        <f t="shared" si="0"/>
        <v>0</v>
      </c>
      <c r="M3" s="18">
        <f t="shared" si="0"/>
        <v>0.1</v>
      </c>
      <c r="N3" s="18">
        <f t="shared" si="0"/>
        <v>8.5265999999999995E-2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</row>
    <row r="4" spans="1:19" s="1" customForma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s="1" customForma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8" spans="1:19" x14ac:dyDescent="0.25">
      <c r="A8" s="2" t="s">
        <v>0</v>
      </c>
      <c r="B8" s="3">
        <v>500000</v>
      </c>
    </row>
    <row r="9" spans="1:19" x14ac:dyDescent="0.25">
      <c r="A9" s="2" t="s">
        <v>1</v>
      </c>
      <c r="B9" s="3">
        <v>500000</v>
      </c>
    </row>
    <row r="10" spans="1:19" x14ac:dyDescent="0.25">
      <c r="A10" s="2" t="s">
        <v>2</v>
      </c>
      <c r="B10" s="3">
        <v>500000</v>
      </c>
    </row>
    <row r="11" spans="1:19" x14ac:dyDescent="0.25">
      <c r="A11" s="2" t="s">
        <v>3</v>
      </c>
      <c r="B11" s="3">
        <v>48994</v>
      </c>
    </row>
    <row r="12" spans="1:19" x14ac:dyDescent="0.25">
      <c r="A12" s="4" t="s">
        <v>5</v>
      </c>
      <c r="B12" s="5">
        <v>50000</v>
      </c>
    </row>
    <row r="13" spans="1:19" x14ac:dyDescent="0.25">
      <c r="A13" s="2" t="s">
        <v>4</v>
      </c>
      <c r="B13" s="6">
        <v>44562</v>
      </c>
    </row>
    <row r="14" spans="1:19" x14ac:dyDescent="0.25">
      <c r="A14" s="2" t="s">
        <v>4</v>
      </c>
      <c r="B14" s="6">
        <v>44909</v>
      </c>
    </row>
    <row r="15" spans="1:19" x14ac:dyDescent="0.25">
      <c r="A15" s="4" t="s">
        <v>6</v>
      </c>
      <c r="B15" s="5">
        <v>50000</v>
      </c>
    </row>
    <row r="16" spans="1:19" x14ac:dyDescent="0.25">
      <c r="A16" s="2" t="s">
        <v>7</v>
      </c>
      <c r="B16" s="3">
        <v>50000</v>
      </c>
    </row>
    <row r="17" spans="1:2" x14ac:dyDescent="0.25">
      <c r="A17" s="2" t="s">
        <v>8</v>
      </c>
      <c r="B17" s="3">
        <v>15</v>
      </c>
    </row>
    <row r="18" spans="1:2" x14ac:dyDescent="0.25">
      <c r="A18" s="2" t="s">
        <v>9</v>
      </c>
      <c r="B18" s="7">
        <v>560121</v>
      </c>
    </row>
    <row r="19" spans="1:2" x14ac:dyDescent="0.25">
      <c r="A19" s="2" t="s">
        <v>63</v>
      </c>
      <c r="B19" s="2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A557-6645-480D-9224-C4290586F064}">
  <dimension ref="A1:M91"/>
  <sheetViews>
    <sheetView topLeftCell="A83" workbookViewId="0">
      <selection activeCell="H88" sqref="H88"/>
    </sheetView>
  </sheetViews>
  <sheetFormatPr defaultRowHeight="15" x14ac:dyDescent="0.25"/>
  <cols>
    <col min="1" max="1" width="18.85546875" style="8" customWidth="1"/>
    <col min="2" max="2" width="18.7109375" style="1" bestFit="1" customWidth="1"/>
    <col min="3" max="3" width="23.7109375" style="1" bestFit="1" customWidth="1"/>
    <col min="4" max="4" width="28.5703125" style="1" bestFit="1" customWidth="1"/>
    <col min="5" max="5" width="27.7109375" style="1" bestFit="1" customWidth="1"/>
    <col min="6" max="6" width="14.5703125" style="1" bestFit="1" customWidth="1"/>
    <col min="7" max="7" width="18.85546875" style="1" bestFit="1" customWidth="1"/>
    <col min="8" max="8" width="21.5703125" style="1" bestFit="1" customWidth="1"/>
    <col min="9" max="9" width="23.85546875" style="1" bestFit="1" customWidth="1"/>
    <col min="10" max="10" width="20" style="1" bestFit="1" customWidth="1"/>
    <col min="11" max="11" width="19.140625" style="1" bestFit="1" customWidth="1"/>
    <col min="12" max="12" width="22.28515625" style="1" bestFit="1" customWidth="1"/>
  </cols>
  <sheetData>
    <row r="1" spans="1:12" ht="18.75" x14ac:dyDescent="0.3">
      <c r="A1" s="41" t="s">
        <v>31</v>
      </c>
      <c r="B1" s="41"/>
    </row>
    <row r="2" spans="1:12" x14ac:dyDescent="0.25">
      <c r="A2" s="12" t="s">
        <v>10</v>
      </c>
      <c r="B2" s="13" t="s">
        <v>13</v>
      </c>
      <c r="C2" s="13" t="s">
        <v>12</v>
      </c>
      <c r="D2" s="13" t="s">
        <v>11</v>
      </c>
      <c r="E2" s="13" t="s">
        <v>14</v>
      </c>
      <c r="F2" s="13" t="s">
        <v>17</v>
      </c>
      <c r="G2" s="13" t="s">
        <v>15</v>
      </c>
      <c r="H2" s="13" t="s">
        <v>16</v>
      </c>
      <c r="I2" s="13" t="s">
        <v>18</v>
      </c>
      <c r="J2" s="13" t="s">
        <v>19</v>
      </c>
      <c r="K2" s="13" t="s">
        <v>20</v>
      </c>
      <c r="L2" s="13" t="s">
        <v>21</v>
      </c>
    </row>
    <row r="3" spans="1:12" x14ac:dyDescent="0.25">
      <c r="A3" s="21">
        <v>1</v>
      </c>
      <c r="B3" s="11">
        <v>50000</v>
      </c>
      <c r="C3" s="11">
        <v>0</v>
      </c>
      <c r="D3" s="11">
        <v>0</v>
      </c>
      <c r="E3" s="11">
        <v>0</v>
      </c>
      <c r="F3" s="11">
        <v>373931</v>
      </c>
      <c r="G3" s="11">
        <v>184865</v>
      </c>
      <c r="H3" s="11">
        <v>184865</v>
      </c>
      <c r="I3" s="11">
        <v>1024919104</v>
      </c>
      <c r="J3" s="11">
        <v>513625609</v>
      </c>
      <c r="K3" s="11">
        <v>511293495</v>
      </c>
      <c r="L3" s="11">
        <v>19925365.73</v>
      </c>
    </row>
    <row r="4" spans="1:12" x14ac:dyDescent="0.25">
      <c r="A4" s="21">
        <v>44562</v>
      </c>
      <c r="B4" s="11">
        <v>40098</v>
      </c>
      <c r="C4" s="11">
        <v>27455</v>
      </c>
      <c r="D4" s="11">
        <v>27270</v>
      </c>
      <c r="E4" s="11">
        <v>401</v>
      </c>
      <c r="F4" s="11">
        <v>300531</v>
      </c>
      <c r="G4" s="11">
        <v>298055</v>
      </c>
      <c r="H4" s="11">
        <v>2476</v>
      </c>
      <c r="I4" s="11">
        <v>814518890</v>
      </c>
      <c r="J4" s="11">
        <v>814724353</v>
      </c>
      <c r="K4" s="11">
        <v>205463</v>
      </c>
      <c r="L4" s="11">
        <v>15994426.279999999</v>
      </c>
    </row>
    <row r="5" spans="1:12" x14ac:dyDescent="0.25">
      <c r="A5" s="21">
        <v>44593</v>
      </c>
      <c r="B5" s="11">
        <v>36208</v>
      </c>
      <c r="C5" s="11">
        <v>25643</v>
      </c>
      <c r="D5" s="11">
        <v>25470</v>
      </c>
      <c r="E5" s="11">
        <v>355</v>
      </c>
      <c r="F5" s="11">
        <v>272934</v>
      </c>
      <c r="G5" s="11">
        <v>270087</v>
      </c>
      <c r="H5" s="11">
        <v>2847</v>
      </c>
      <c r="I5" s="11">
        <v>744181950</v>
      </c>
      <c r="J5" s="11">
        <v>744362957</v>
      </c>
      <c r="K5" s="11">
        <v>181007</v>
      </c>
      <c r="L5" s="11">
        <v>14348700.359999999</v>
      </c>
    </row>
    <row r="6" spans="1:12" x14ac:dyDescent="0.25">
      <c r="A6" s="21">
        <v>44621</v>
      </c>
      <c r="B6" s="11">
        <v>40247</v>
      </c>
      <c r="C6" s="11">
        <v>27486</v>
      </c>
      <c r="D6" s="11">
        <v>27297</v>
      </c>
      <c r="E6" s="11">
        <v>448</v>
      </c>
      <c r="F6" s="11">
        <v>303822</v>
      </c>
      <c r="G6" s="11">
        <v>300145</v>
      </c>
      <c r="H6" s="11">
        <v>3677</v>
      </c>
      <c r="I6" s="11">
        <v>818874412</v>
      </c>
      <c r="J6" s="11">
        <v>819103085</v>
      </c>
      <c r="K6" s="11">
        <v>228673</v>
      </c>
      <c r="L6" s="11">
        <v>16020365.869999999</v>
      </c>
    </row>
    <row r="7" spans="1:12" x14ac:dyDescent="0.25">
      <c r="A7" s="21">
        <v>44652</v>
      </c>
      <c r="B7" s="11">
        <v>38941</v>
      </c>
      <c r="C7" s="11">
        <v>26943</v>
      </c>
      <c r="D7" s="11">
        <v>26756</v>
      </c>
      <c r="E7" s="11">
        <v>403</v>
      </c>
      <c r="F7" s="11">
        <v>290314</v>
      </c>
      <c r="G7" s="11">
        <v>287249</v>
      </c>
      <c r="H7" s="11">
        <v>3065</v>
      </c>
      <c r="I7" s="11">
        <v>801872183</v>
      </c>
      <c r="J7" s="11">
        <v>802077231</v>
      </c>
      <c r="K7" s="11">
        <v>205048</v>
      </c>
      <c r="L7" s="11">
        <v>15529374.76</v>
      </c>
    </row>
    <row r="8" spans="1:12" x14ac:dyDescent="0.25">
      <c r="A8" s="21">
        <v>44682</v>
      </c>
      <c r="B8" s="11">
        <v>40196</v>
      </c>
      <c r="C8" s="11">
        <v>27366</v>
      </c>
      <c r="D8" s="11">
        <v>27196</v>
      </c>
      <c r="E8" s="11">
        <v>405</v>
      </c>
      <c r="F8" s="11">
        <v>301294</v>
      </c>
      <c r="G8" s="11">
        <v>298588</v>
      </c>
      <c r="H8" s="11">
        <v>2706</v>
      </c>
      <c r="I8" s="11">
        <v>819562867</v>
      </c>
      <c r="J8" s="11">
        <v>819767517</v>
      </c>
      <c r="K8" s="11">
        <v>204650</v>
      </c>
      <c r="L8" s="11">
        <v>15937591.02</v>
      </c>
    </row>
    <row r="9" spans="1:12" x14ac:dyDescent="0.25">
      <c r="A9" s="21">
        <v>44713</v>
      </c>
      <c r="B9" s="11">
        <v>38785</v>
      </c>
      <c r="C9" s="11">
        <v>26835</v>
      </c>
      <c r="D9" s="11">
        <v>26660</v>
      </c>
      <c r="E9" s="11">
        <v>393</v>
      </c>
      <c r="F9" s="11">
        <v>293485</v>
      </c>
      <c r="G9" s="11">
        <v>290275</v>
      </c>
      <c r="H9" s="11">
        <v>3210</v>
      </c>
      <c r="I9" s="11">
        <v>790469099</v>
      </c>
      <c r="J9" s="11">
        <v>790661746</v>
      </c>
      <c r="K9" s="11">
        <v>192647</v>
      </c>
      <c r="L9" s="11">
        <v>15337163.41</v>
      </c>
    </row>
    <row r="10" spans="1:12" x14ac:dyDescent="0.25">
      <c r="A10" s="21">
        <v>44743</v>
      </c>
      <c r="B10" s="11">
        <v>40199</v>
      </c>
      <c r="C10" s="11">
        <v>27441</v>
      </c>
      <c r="D10" s="11">
        <v>27268</v>
      </c>
      <c r="E10" s="11">
        <v>401</v>
      </c>
      <c r="F10" s="11">
        <v>299704</v>
      </c>
      <c r="G10" s="11">
        <v>296948</v>
      </c>
      <c r="H10" s="11">
        <v>2756</v>
      </c>
      <c r="I10" s="11">
        <v>817029797</v>
      </c>
      <c r="J10" s="11">
        <v>817230433</v>
      </c>
      <c r="K10" s="11">
        <v>200636</v>
      </c>
      <c r="L10" s="11">
        <v>16004366.439999999</v>
      </c>
    </row>
    <row r="11" spans="1:12" x14ac:dyDescent="0.25">
      <c r="A11" s="21">
        <v>44774</v>
      </c>
      <c r="B11" s="11">
        <v>40267</v>
      </c>
      <c r="C11" s="11">
        <v>27542</v>
      </c>
      <c r="D11" s="11">
        <v>27364</v>
      </c>
      <c r="E11" s="11">
        <v>382</v>
      </c>
      <c r="F11" s="11">
        <v>298672</v>
      </c>
      <c r="G11" s="11">
        <v>295747</v>
      </c>
      <c r="H11" s="11">
        <v>2925</v>
      </c>
      <c r="I11" s="11">
        <v>822157382</v>
      </c>
      <c r="J11" s="11">
        <v>822347357</v>
      </c>
      <c r="K11" s="11">
        <v>189975</v>
      </c>
      <c r="L11" s="11">
        <v>16179777.689999999</v>
      </c>
    </row>
    <row r="12" spans="1:12" x14ac:dyDescent="0.25">
      <c r="A12" s="21">
        <v>44805</v>
      </c>
      <c r="B12" s="11">
        <v>38906</v>
      </c>
      <c r="C12" s="11">
        <v>26859</v>
      </c>
      <c r="D12" s="11">
        <v>26673</v>
      </c>
      <c r="E12" s="11">
        <v>380</v>
      </c>
      <c r="F12" s="11">
        <v>291839</v>
      </c>
      <c r="G12" s="11">
        <v>289436</v>
      </c>
      <c r="H12" s="11">
        <v>2403</v>
      </c>
      <c r="I12" s="11">
        <v>791350261</v>
      </c>
      <c r="J12" s="11">
        <v>791546911</v>
      </c>
      <c r="K12" s="11">
        <v>196650</v>
      </c>
      <c r="L12" s="11">
        <v>15489446.470000001</v>
      </c>
    </row>
    <row r="13" spans="1:12" x14ac:dyDescent="0.25">
      <c r="A13" s="21">
        <v>44835</v>
      </c>
      <c r="B13" s="11">
        <v>40202</v>
      </c>
      <c r="C13" s="11">
        <v>27438</v>
      </c>
      <c r="D13" s="11">
        <v>27247</v>
      </c>
      <c r="E13" s="11">
        <v>389</v>
      </c>
      <c r="F13" s="11">
        <v>302980</v>
      </c>
      <c r="G13" s="11">
        <v>300323</v>
      </c>
      <c r="H13" s="11">
        <v>2657</v>
      </c>
      <c r="I13" s="11">
        <v>815402840</v>
      </c>
      <c r="J13" s="11">
        <v>815596737</v>
      </c>
      <c r="K13" s="11">
        <v>193897</v>
      </c>
      <c r="L13" s="11">
        <v>15815817.130000001</v>
      </c>
    </row>
    <row r="14" spans="1:12" x14ac:dyDescent="0.25">
      <c r="A14" s="21">
        <v>44866</v>
      </c>
      <c r="B14" s="11">
        <v>38831</v>
      </c>
      <c r="C14" s="11">
        <v>26706</v>
      </c>
      <c r="D14" s="11">
        <v>26535</v>
      </c>
      <c r="E14" s="11">
        <v>388</v>
      </c>
      <c r="F14" s="11">
        <v>290306</v>
      </c>
      <c r="G14" s="11">
        <v>287112</v>
      </c>
      <c r="H14" s="11">
        <v>3194</v>
      </c>
      <c r="I14" s="11">
        <v>799945632</v>
      </c>
      <c r="J14" s="11">
        <v>800130650</v>
      </c>
      <c r="K14" s="11">
        <v>185018</v>
      </c>
      <c r="L14" s="11">
        <v>15367523.109999999</v>
      </c>
    </row>
    <row r="15" spans="1:12" x14ac:dyDescent="0.25">
      <c r="A15" s="21">
        <v>44896</v>
      </c>
      <c r="B15" s="11">
        <v>17120</v>
      </c>
      <c r="C15" s="11">
        <v>14343</v>
      </c>
      <c r="D15" s="11">
        <v>14225</v>
      </c>
      <c r="E15" s="11">
        <v>170</v>
      </c>
      <c r="F15" s="11">
        <v>127943</v>
      </c>
      <c r="G15" s="11">
        <v>126811</v>
      </c>
      <c r="H15" s="11">
        <v>1132</v>
      </c>
      <c r="I15" s="11">
        <v>342381081</v>
      </c>
      <c r="J15" s="11">
        <v>342472848</v>
      </c>
      <c r="K15" s="11">
        <v>91767</v>
      </c>
      <c r="L15" s="11">
        <v>6700242.7199999997</v>
      </c>
    </row>
    <row r="16" spans="1:12" x14ac:dyDescent="0.25">
      <c r="A16" s="14" t="s">
        <v>22</v>
      </c>
      <c r="B16" s="15">
        <f>SUM(B3:B15)</f>
        <v>500000</v>
      </c>
      <c r="C16" s="15">
        <f t="shared" ref="C16:L16" si="0">SUM(C3:C15)</f>
        <v>312057</v>
      </c>
      <c r="D16" s="15">
        <f t="shared" si="0"/>
        <v>309961</v>
      </c>
      <c r="E16" s="15">
        <f t="shared" si="0"/>
        <v>4515</v>
      </c>
      <c r="F16" s="15">
        <f t="shared" si="0"/>
        <v>3747755</v>
      </c>
      <c r="G16" s="15">
        <f t="shared" si="0"/>
        <v>3525641</v>
      </c>
      <c r="H16" s="15">
        <f t="shared" si="0"/>
        <v>217913</v>
      </c>
      <c r="I16" s="15">
        <f t="shared" si="0"/>
        <v>10202665498</v>
      </c>
      <c r="J16" s="15">
        <f t="shared" si="0"/>
        <v>9693647434</v>
      </c>
      <c r="K16" s="15">
        <f t="shared" si="0"/>
        <v>513568926</v>
      </c>
      <c r="L16" s="15">
        <f t="shared" si="0"/>
        <v>198650160.98999998</v>
      </c>
    </row>
    <row r="18" spans="1:13" ht="18.75" x14ac:dyDescent="0.3">
      <c r="A18" s="42" t="s">
        <v>28</v>
      </c>
      <c r="B18" s="43"/>
    </row>
    <row r="19" spans="1:13" x14ac:dyDescent="0.25">
      <c r="A19" s="12" t="s">
        <v>28</v>
      </c>
      <c r="B19" s="13" t="s">
        <v>13</v>
      </c>
      <c r="C19" s="13" t="s">
        <v>12</v>
      </c>
      <c r="D19" s="13" t="s">
        <v>11</v>
      </c>
      <c r="E19" s="13" t="s">
        <v>14</v>
      </c>
      <c r="F19" s="13" t="s">
        <v>17</v>
      </c>
      <c r="G19" s="13" t="s">
        <v>15</v>
      </c>
      <c r="H19" s="13" t="s">
        <v>16</v>
      </c>
      <c r="I19" s="13" t="s">
        <v>18</v>
      </c>
      <c r="J19" s="13" t="s">
        <v>19</v>
      </c>
      <c r="K19" s="13" t="s">
        <v>20</v>
      </c>
      <c r="L19" s="13" t="s">
        <v>21</v>
      </c>
    </row>
    <row r="20" spans="1:13" x14ac:dyDescent="0.25">
      <c r="A20" s="9" t="s">
        <v>23</v>
      </c>
      <c r="B20" s="3">
        <v>122657</v>
      </c>
      <c r="C20" s="3">
        <v>42867</v>
      </c>
      <c r="D20" s="3">
        <v>42740</v>
      </c>
      <c r="E20" s="3">
        <v>1078</v>
      </c>
      <c r="F20" s="3">
        <v>911211</v>
      </c>
      <c r="G20" s="3">
        <v>902345</v>
      </c>
      <c r="H20" s="3">
        <v>8866</v>
      </c>
      <c r="I20" s="3">
        <v>2561901111</v>
      </c>
      <c r="J20" s="3">
        <v>2562516561</v>
      </c>
      <c r="K20" s="3">
        <v>615450</v>
      </c>
      <c r="L20" s="3">
        <v>49959601.450000003</v>
      </c>
      <c r="M20" s="26">
        <f>B20/$B$25</f>
        <v>0.245314</v>
      </c>
    </row>
    <row r="21" spans="1:13" x14ac:dyDescent="0.25">
      <c r="A21" s="9" t="s">
        <v>24</v>
      </c>
      <c r="B21" s="3">
        <v>122652</v>
      </c>
      <c r="C21" s="3">
        <v>42708</v>
      </c>
      <c r="D21" s="3">
        <v>42588</v>
      </c>
      <c r="E21" s="3">
        <v>1125</v>
      </c>
      <c r="F21" s="3">
        <v>908321</v>
      </c>
      <c r="G21" s="3">
        <v>900006</v>
      </c>
      <c r="H21" s="3">
        <v>8315</v>
      </c>
      <c r="I21" s="3">
        <v>2566631167</v>
      </c>
      <c r="J21" s="3">
        <v>2567234357</v>
      </c>
      <c r="K21" s="3">
        <v>603190</v>
      </c>
      <c r="L21" s="3">
        <v>49700057.340000004</v>
      </c>
      <c r="M21" s="26">
        <f t="shared" ref="M21:M24" si="1">B21/$B$25</f>
        <v>0.24530399999999999</v>
      </c>
    </row>
    <row r="22" spans="1:13" x14ac:dyDescent="0.25">
      <c r="A22" s="9" t="s">
        <v>25</v>
      </c>
      <c r="B22" s="3">
        <v>121947</v>
      </c>
      <c r="C22" s="3">
        <v>42813</v>
      </c>
      <c r="D22" s="3">
        <v>42688</v>
      </c>
      <c r="E22" s="3">
        <v>1127</v>
      </c>
      <c r="F22" s="3">
        <v>914282</v>
      </c>
      <c r="G22" s="3">
        <v>904741</v>
      </c>
      <c r="H22" s="3">
        <v>9541</v>
      </c>
      <c r="I22" s="3">
        <v>2539506428</v>
      </c>
      <c r="J22" s="3">
        <v>2540127706</v>
      </c>
      <c r="K22" s="3">
        <v>621278</v>
      </c>
      <c r="L22" s="3">
        <v>49203485.520000003</v>
      </c>
      <c r="M22" s="26">
        <f t="shared" si="1"/>
        <v>0.243894</v>
      </c>
    </row>
    <row r="23" spans="1:13" x14ac:dyDescent="0.25">
      <c r="A23" s="9" t="s">
        <v>26</v>
      </c>
      <c r="B23" s="3">
        <v>121630</v>
      </c>
      <c r="C23" s="3">
        <v>42690</v>
      </c>
      <c r="D23" s="3">
        <v>42553</v>
      </c>
      <c r="E23" s="3">
        <v>1087</v>
      </c>
      <c r="F23" s="3">
        <v>902396</v>
      </c>
      <c r="G23" s="3">
        <v>893388</v>
      </c>
      <c r="H23" s="3">
        <v>9008</v>
      </c>
      <c r="I23" s="3">
        <v>2527285084</v>
      </c>
      <c r="J23" s="3">
        <v>2527911384</v>
      </c>
      <c r="K23" s="3">
        <v>626300</v>
      </c>
      <c r="L23" s="3">
        <v>49221671.340000004</v>
      </c>
      <c r="M23" s="26">
        <f t="shared" si="1"/>
        <v>0.24326</v>
      </c>
    </row>
    <row r="24" spans="1:13" x14ac:dyDescent="0.25">
      <c r="A24" s="9" t="s">
        <v>27</v>
      </c>
      <c r="B24" s="3">
        <v>11114</v>
      </c>
      <c r="C24" s="3">
        <v>2928</v>
      </c>
      <c r="D24" s="3">
        <v>2914</v>
      </c>
      <c r="E24" s="3">
        <v>59</v>
      </c>
      <c r="F24" s="3">
        <v>111545</v>
      </c>
      <c r="G24" s="3">
        <v>86059</v>
      </c>
      <c r="H24" s="3">
        <v>25486</v>
      </c>
      <c r="I24" s="3">
        <v>7341708</v>
      </c>
      <c r="J24" s="3">
        <v>8606323</v>
      </c>
      <c r="K24" s="3">
        <v>1264615</v>
      </c>
      <c r="L24" s="3">
        <v>565345.34</v>
      </c>
      <c r="M24" s="26">
        <f t="shared" si="1"/>
        <v>2.2228000000000001E-2</v>
      </c>
    </row>
    <row r="25" spans="1:13" x14ac:dyDescent="0.25">
      <c r="A25" s="14" t="s">
        <v>30</v>
      </c>
      <c r="B25" s="15">
        <v>500000</v>
      </c>
      <c r="C25" s="15">
        <v>48994</v>
      </c>
      <c r="D25" s="15">
        <v>48520</v>
      </c>
      <c r="E25" s="15">
        <v>48492</v>
      </c>
      <c r="F25" s="15">
        <v>3747755</v>
      </c>
      <c r="G25" s="15">
        <v>1877056</v>
      </c>
      <c r="H25" s="15">
        <v>1877056</v>
      </c>
      <c r="I25" s="15">
        <v>10202665498</v>
      </c>
      <c r="J25" s="15">
        <v>5106453455</v>
      </c>
      <c r="K25" s="15">
        <v>5096212043</v>
      </c>
      <c r="L25" s="15">
        <v>198650160.99000001</v>
      </c>
    </row>
    <row r="26" spans="1:13" x14ac:dyDescent="0.25">
      <c r="A26" s="8" t="s">
        <v>44</v>
      </c>
    </row>
    <row r="27" spans="1:13" ht="18.75" x14ac:dyDescent="0.3">
      <c r="A27" s="39" t="s">
        <v>43</v>
      </c>
      <c r="B27" s="40"/>
    </row>
    <row r="28" spans="1:13" x14ac:dyDescent="0.25">
      <c r="A28" s="13" t="s">
        <v>32</v>
      </c>
      <c r="B28" s="13" t="s">
        <v>13</v>
      </c>
      <c r="C28" s="13" t="s">
        <v>12</v>
      </c>
      <c r="D28" s="13" t="s">
        <v>11</v>
      </c>
      <c r="E28" s="13" t="s">
        <v>14</v>
      </c>
      <c r="F28" s="13" t="s">
        <v>17</v>
      </c>
      <c r="G28" s="13" t="s">
        <v>15</v>
      </c>
      <c r="H28" s="13" t="s">
        <v>16</v>
      </c>
      <c r="I28" s="13" t="s">
        <v>18</v>
      </c>
      <c r="J28" s="13" t="s">
        <v>19</v>
      </c>
      <c r="K28" s="13" t="s">
        <v>20</v>
      </c>
      <c r="L28" s="13" t="s">
        <v>21</v>
      </c>
    </row>
    <row r="29" spans="1:13" x14ac:dyDescent="0.25">
      <c r="A29" s="9" t="s">
        <v>37</v>
      </c>
      <c r="B29" s="3">
        <v>50319</v>
      </c>
      <c r="C29" s="3">
        <v>29520</v>
      </c>
      <c r="D29" s="3">
        <v>29342</v>
      </c>
      <c r="E29" s="3">
        <v>438</v>
      </c>
      <c r="F29" s="3">
        <v>378792</v>
      </c>
      <c r="G29" s="3">
        <v>372798</v>
      </c>
      <c r="H29" s="3">
        <v>5994</v>
      </c>
      <c r="I29" s="3">
        <v>1022380223</v>
      </c>
      <c r="J29" s="3">
        <v>1022729737</v>
      </c>
      <c r="K29" s="3">
        <v>349514</v>
      </c>
      <c r="L29" s="3">
        <v>19938044.100000001</v>
      </c>
    </row>
    <row r="30" spans="1:13" x14ac:dyDescent="0.25">
      <c r="A30" s="9" t="s">
        <v>41</v>
      </c>
      <c r="B30" s="3">
        <v>50215</v>
      </c>
      <c r="C30" s="3">
        <v>29491</v>
      </c>
      <c r="D30" s="3">
        <v>29307</v>
      </c>
      <c r="E30" s="3">
        <v>463</v>
      </c>
      <c r="F30" s="3">
        <v>376396</v>
      </c>
      <c r="G30" s="3">
        <v>370088</v>
      </c>
      <c r="H30" s="3">
        <v>6308</v>
      </c>
      <c r="I30" s="3">
        <v>1021352777</v>
      </c>
      <c r="J30" s="3">
        <v>1021735553</v>
      </c>
      <c r="K30" s="3">
        <v>382776</v>
      </c>
      <c r="L30" s="3">
        <v>19763746.109999999</v>
      </c>
    </row>
    <row r="31" spans="1:13" x14ac:dyDescent="0.25">
      <c r="A31" s="9" t="s">
        <v>33</v>
      </c>
      <c r="B31" s="3">
        <v>50190</v>
      </c>
      <c r="C31" s="3">
        <v>29602</v>
      </c>
      <c r="D31" s="3">
        <v>29418</v>
      </c>
      <c r="E31" s="3">
        <v>453</v>
      </c>
      <c r="F31" s="3">
        <v>374311</v>
      </c>
      <c r="G31" s="3">
        <v>368203</v>
      </c>
      <c r="H31" s="3">
        <v>6108</v>
      </c>
      <c r="I31" s="3">
        <v>1021208221</v>
      </c>
      <c r="J31" s="3">
        <v>1021581051</v>
      </c>
      <c r="K31" s="3">
        <v>372830</v>
      </c>
      <c r="L31" s="3">
        <v>19746575.100000001</v>
      </c>
    </row>
    <row r="32" spans="1:13" x14ac:dyDescent="0.25">
      <c r="A32" s="9" t="s">
        <v>40</v>
      </c>
      <c r="B32" s="3">
        <v>50141</v>
      </c>
      <c r="C32" s="3">
        <v>29551</v>
      </c>
      <c r="D32" s="3">
        <v>29388</v>
      </c>
      <c r="E32" s="3">
        <v>436</v>
      </c>
      <c r="F32" s="3">
        <v>375712</v>
      </c>
      <c r="G32" s="3">
        <v>369837</v>
      </c>
      <c r="H32" s="3">
        <v>5875</v>
      </c>
      <c r="I32" s="3">
        <v>1027325807</v>
      </c>
      <c r="J32" s="3">
        <v>1027696075</v>
      </c>
      <c r="K32" s="3">
        <v>370268</v>
      </c>
      <c r="L32" s="3">
        <v>19894571.75</v>
      </c>
    </row>
    <row r="33" spans="1:12" x14ac:dyDescent="0.25">
      <c r="A33" s="9" t="s">
        <v>36</v>
      </c>
      <c r="B33" s="3">
        <v>50008</v>
      </c>
      <c r="C33" s="3">
        <v>29385</v>
      </c>
      <c r="D33" s="3">
        <v>29209</v>
      </c>
      <c r="E33" s="3">
        <v>432</v>
      </c>
      <c r="F33" s="3">
        <v>368891</v>
      </c>
      <c r="G33" s="3">
        <v>362587</v>
      </c>
      <c r="H33" s="3">
        <v>6304</v>
      </c>
      <c r="I33" s="3">
        <v>1023676046</v>
      </c>
      <c r="J33" s="3">
        <v>1024057506</v>
      </c>
      <c r="K33" s="3">
        <v>381460</v>
      </c>
      <c r="L33" s="3">
        <v>19976669.329999998</v>
      </c>
    </row>
    <row r="34" spans="1:12" x14ac:dyDescent="0.25">
      <c r="A34" s="9" t="s">
        <v>38</v>
      </c>
      <c r="B34" s="3">
        <v>49953</v>
      </c>
      <c r="C34" s="3">
        <v>29427</v>
      </c>
      <c r="D34" s="3">
        <v>29247</v>
      </c>
      <c r="E34" s="3">
        <v>462</v>
      </c>
      <c r="F34" s="3">
        <v>372183</v>
      </c>
      <c r="G34" s="3">
        <v>365940</v>
      </c>
      <c r="H34" s="3">
        <v>6243</v>
      </c>
      <c r="I34" s="3">
        <v>1018525757</v>
      </c>
      <c r="J34" s="3">
        <v>1018911366</v>
      </c>
      <c r="K34" s="3">
        <v>385609</v>
      </c>
      <c r="L34" s="3">
        <v>19857827.989999998</v>
      </c>
    </row>
    <row r="35" spans="1:12" x14ac:dyDescent="0.25">
      <c r="A35" s="9" t="s">
        <v>42</v>
      </c>
      <c r="B35" s="3">
        <v>49900</v>
      </c>
      <c r="C35" s="3">
        <v>29455</v>
      </c>
      <c r="D35" s="3">
        <v>29273</v>
      </c>
      <c r="E35" s="3">
        <v>484</v>
      </c>
      <c r="F35" s="3">
        <v>376779</v>
      </c>
      <c r="G35" s="3">
        <v>370610</v>
      </c>
      <c r="H35" s="3">
        <v>6169</v>
      </c>
      <c r="I35" s="3">
        <v>1015044257</v>
      </c>
      <c r="J35" s="3">
        <v>1015441770</v>
      </c>
      <c r="K35" s="3">
        <v>397513</v>
      </c>
      <c r="L35" s="3">
        <v>19768334.109999999</v>
      </c>
    </row>
    <row r="36" spans="1:12" x14ac:dyDescent="0.25">
      <c r="A36" s="9" t="s">
        <v>39</v>
      </c>
      <c r="B36" s="3">
        <v>49783</v>
      </c>
      <c r="C36" s="3">
        <v>29409</v>
      </c>
      <c r="D36" s="3">
        <v>29240</v>
      </c>
      <c r="E36" s="3">
        <v>459</v>
      </c>
      <c r="F36" s="3">
        <v>375617</v>
      </c>
      <c r="G36" s="3">
        <v>369178</v>
      </c>
      <c r="H36" s="3">
        <v>6439</v>
      </c>
      <c r="I36" s="3">
        <v>1022122960</v>
      </c>
      <c r="J36" s="3">
        <v>1022497523</v>
      </c>
      <c r="K36" s="3">
        <v>374563</v>
      </c>
      <c r="L36" s="3">
        <v>20031653</v>
      </c>
    </row>
    <row r="37" spans="1:12" x14ac:dyDescent="0.25">
      <c r="A37" s="9" t="s">
        <v>34</v>
      </c>
      <c r="B37" s="3">
        <v>49764</v>
      </c>
      <c r="C37" s="3">
        <v>29316</v>
      </c>
      <c r="D37" s="3">
        <v>29148</v>
      </c>
      <c r="E37" s="3">
        <v>428</v>
      </c>
      <c r="F37" s="3">
        <v>374821</v>
      </c>
      <c r="G37" s="3">
        <v>369053</v>
      </c>
      <c r="H37" s="3">
        <v>5768</v>
      </c>
      <c r="I37" s="3">
        <v>1022136676</v>
      </c>
      <c r="J37" s="3">
        <v>1022493388</v>
      </c>
      <c r="K37" s="3">
        <v>356712</v>
      </c>
      <c r="L37" s="3">
        <v>19927491.440000001</v>
      </c>
    </row>
    <row r="38" spans="1:12" x14ac:dyDescent="0.25">
      <c r="A38" s="9" t="s">
        <v>35</v>
      </c>
      <c r="B38" s="3">
        <v>49727</v>
      </c>
      <c r="C38" s="3">
        <v>29279</v>
      </c>
      <c r="D38" s="3">
        <v>29089</v>
      </c>
      <c r="E38" s="3">
        <v>451</v>
      </c>
      <c r="F38" s="3">
        <v>374253</v>
      </c>
      <c r="G38" s="3">
        <v>368245</v>
      </c>
      <c r="H38" s="3">
        <v>6008</v>
      </c>
      <c r="I38" s="3">
        <v>1008892774</v>
      </c>
      <c r="J38" s="3">
        <v>1009252362</v>
      </c>
      <c r="K38" s="3">
        <v>359588</v>
      </c>
      <c r="L38" s="3">
        <v>19745248.059999999</v>
      </c>
    </row>
    <row r="39" spans="1:12" x14ac:dyDescent="0.25">
      <c r="A39" s="14" t="s">
        <v>30</v>
      </c>
      <c r="B39" s="15">
        <v>500000</v>
      </c>
      <c r="C39" s="15">
        <v>48994</v>
      </c>
      <c r="D39" s="15">
        <v>48520</v>
      </c>
      <c r="E39" s="15">
        <v>48492</v>
      </c>
      <c r="F39" s="15">
        <v>3747755</v>
      </c>
      <c r="G39" s="15">
        <v>1877056</v>
      </c>
      <c r="H39" s="15">
        <v>1877056</v>
      </c>
      <c r="I39" s="15">
        <v>10202665498</v>
      </c>
      <c r="J39" s="15">
        <v>5106453455</v>
      </c>
      <c r="K39" s="15">
        <v>5096212043</v>
      </c>
      <c r="L39" s="15">
        <v>198650160.99000001</v>
      </c>
    </row>
    <row r="41" spans="1:12" ht="18.75" x14ac:dyDescent="0.3">
      <c r="A41" s="39" t="s">
        <v>47</v>
      </c>
      <c r="B41" s="40"/>
    </row>
    <row r="42" spans="1:12" x14ac:dyDescent="0.25">
      <c r="A42" s="13" t="s">
        <v>47</v>
      </c>
      <c r="B42" s="13" t="s">
        <v>13</v>
      </c>
      <c r="C42" s="13" t="s">
        <v>12</v>
      </c>
      <c r="D42" s="13" t="s">
        <v>11</v>
      </c>
      <c r="E42" s="13" t="s">
        <v>14</v>
      </c>
      <c r="F42" s="13" t="s">
        <v>17</v>
      </c>
      <c r="G42" s="13" t="s">
        <v>15</v>
      </c>
      <c r="H42" s="13" t="s">
        <v>16</v>
      </c>
      <c r="I42" s="13" t="s">
        <v>18</v>
      </c>
      <c r="J42" s="13" t="s">
        <v>19</v>
      </c>
      <c r="K42" s="13" t="s">
        <v>20</v>
      </c>
      <c r="L42" s="13" t="s">
        <v>21</v>
      </c>
    </row>
    <row r="43" spans="1:12" x14ac:dyDescent="0.25">
      <c r="A43" s="9" t="s">
        <v>46</v>
      </c>
      <c r="B43" s="3">
        <v>224782</v>
      </c>
      <c r="C43" s="3">
        <v>48206</v>
      </c>
      <c r="D43" s="3">
        <v>48179</v>
      </c>
      <c r="E43" s="3">
        <v>1972</v>
      </c>
      <c r="F43" s="3">
        <v>1620238</v>
      </c>
      <c r="G43" s="3">
        <v>1604352</v>
      </c>
      <c r="H43" s="3">
        <v>15886</v>
      </c>
      <c r="I43" s="3">
        <v>5078882535</v>
      </c>
      <c r="J43" s="3">
        <v>5080007206</v>
      </c>
      <c r="K43" s="3">
        <v>1124671</v>
      </c>
      <c r="L43" s="3">
        <v>98611054.969999999</v>
      </c>
    </row>
    <row r="44" spans="1:12" x14ac:dyDescent="0.25">
      <c r="A44" s="9" t="s">
        <v>45</v>
      </c>
      <c r="B44" s="3">
        <v>225218</v>
      </c>
      <c r="C44" s="3">
        <v>48207</v>
      </c>
      <c r="D44" s="3">
        <v>48170</v>
      </c>
      <c r="E44" s="3">
        <v>2043</v>
      </c>
      <c r="F44" s="3">
        <v>1625218</v>
      </c>
      <c r="G44" s="3">
        <v>1609089</v>
      </c>
      <c r="H44" s="3">
        <v>16129</v>
      </c>
      <c r="I44" s="3">
        <v>5078049473</v>
      </c>
      <c r="J44" s="3">
        <v>5079205504</v>
      </c>
      <c r="K44" s="3">
        <v>1156031</v>
      </c>
      <c r="L44" s="3">
        <v>97535746.670000002</v>
      </c>
    </row>
    <row r="45" spans="1:12" x14ac:dyDescent="0.25">
      <c r="A45" s="9" t="s">
        <v>27</v>
      </c>
      <c r="B45" s="3">
        <v>50000</v>
      </c>
      <c r="C45" s="3">
        <v>29528</v>
      </c>
      <c r="D45" s="3">
        <v>29363</v>
      </c>
      <c r="E45" s="3">
        <v>433</v>
      </c>
      <c r="F45" s="3">
        <v>502299</v>
      </c>
      <c r="G45" s="3">
        <v>473098</v>
      </c>
      <c r="H45" s="3">
        <v>29201</v>
      </c>
      <c r="I45" s="3">
        <v>45733490</v>
      </c>
      <c r="J45" s="3">
        <v>47183621</v>
      </c>
      <c r="K45" s="3">
        <v>1450131</v>
      </c>
      <c r="L45" s="3">
        <v>2503359.35</v>
      </c>
    </row>
    <row r="46" spans="1:12" x14ac:dyDescent="0.25">
      <c r="A46" s="14" t="s">
        <v>30</v>
      </c>
      <c r="B46" s="15">
        <v>500000</v>
      </c>
      <c r="C46" s="15">
        <v>48994</v>
      </c>
      <c r="D46" s="15">
        <v>48520</v>
      </c>
      <c r="E46" s="15">
        <v>48492</v>
      </c>
      <c r="F46" s="15">
        <v>3747755</v>
      </c>
      <c r="G46" s="15">
        <v>1877056</v>
      </c>
      <c r="H46" s="15">
        <v>1877056</v>
      </c>
      <c r="I46" s="15">
        <v>10202665498</v>
      </c>
      <c r="J46" s="15">
        <v>5106453455</v>
      </c>
      <c r="K46" s="15">
        <v>5096212043</v>
      </c>
      <c r="L46" s="15">
        <v>198650160.99000001</v>
      </c>
    </row>
    <row r="48" spans="1:12" ht="18.75" x14ac:dyDescent="0.3">
      <c r="A48" s="39" t="s">
        <v>29</v>
      </c>
      <c r="B48" s="40"/>
    </row>
    <row r="49" spans="1:12" x14ac:dyDescent="0.25">
      <c r="A49" s="13" t="s">
        <v>29</v>
      </c>
      <c r="B49" s="13" t="s">
        <v>13</v>
      </c>
      <c r="C49" s="13" t="s">
        <v>12</v>
      </c>
      <c r="D49" s="13" t="s">
        <v>11</v>
      </c>
      <c r="E49" s="13" t="s">
        <v>14</v>
      </c>
      <c r="F49" s="13" t="s">
        <v>17</v>
      </c>
      <c r="G49" s="13" t="s">
        <v>15</v>
      </c>
      <c r="H49" s="13" t="s">
        <v>16</v>
      </c>
      <c r="I49" s="13" t="s">
        <v>18</v>
      </c>
      <c r="J49" s="13" t="s">
        <v>19</v>
      </c>
      <c r="K49" s="13" t="s">
        <v>20</v>
      </c>
      <c r="L49" s="13" t="s">
        <v>21</v>
      </c>
    </row>
    <row r="50" spans="1:12" x14ac:dyDescent="0.25">
      <c r="A50" s="9" t="s">
        <v>27</v>
      </c>
      <c r="B50" s="3">
        <v>4971</v>
      </c>
      <c r="C50" s="3">
        <v>4</v>
      </c>
      <c r="D50" s="3">
        <v>4</v>
      </c>
      <c r="E50" s="3">
        <v>0</v>
      </c>
      <c r="F50" s="3">
        <v>49597</v>
      </c>
      <c r="G50" s="3">
        <v>24708</v>
      </c>
      <c r="H50" s="3">
        <v>24889</v>
      </c>
      <c r="I50" s="3">
        <v>1282190</v>
      </c>
      <c r="J50" s="3">
        <v>2515799</v>
      </c>
      <c r="K50" s="3">
        <v>1233609</v>
      </c>
      <c r="L50" s="3">
        <v>252477.7</v>
      </c>
    </row>
    <row r="51" spans="1:12" x14ac:dyDescent="0.25">
      <c r="A51" s="9" t="s">
        <v>90</v>
      </c>
      <c r="B51" s="3">
        <v>62974</v>
      </c>
      <c r="C51" s="3">
        <v>33619</v>
      </c>
      <c r="D51" s="3">
        <v>33432</v>
      </c>
      <c r="E51" s="3">
        <v>586</v>
      </c>
      <c r="F51" s="3">
        <v>460484</v>
      </c>
      <c r="G51" s="3">
        <v>455768</v>
      </c>
      <c r="H51" s="3">
        <v>4716</v>
      </c>
      <c r="I51" s="3">
        <v>1422160225</v>
      </c>
      <c r="J51" s="3">
        <v>1422473173</v>
      </c>
      <c r="K51" s="3">
        <v>312948</v>
      </c>
      <c r="L51" s="3">
        <v>27508161.899999999</v>
      </c>
    </row>
    <row r="52" spans="1:12" x14ac:dyDescent="0.25">
      <c r="A52" s="9" t="s">
        <v>91</v>
      </c>
      <c r="B52" s="3">
        <v>79118</v>
      </c>
      <c r="C52" s="3">
        <v>37463</v>
      </c>
      <c r="D52" s="3">
        <v>37286</v>
      </c>
      <c r="E52" s="3">
        <v>707</v>
      </c>
      <c r="F52" s="3">
        <v>568093</v>
      </c>
      <c r="G52" s="3">
        <v>562521</v>
      </c>
      <c r="H52" s="3">
        <v>5572</v>
      </c>
      <c r="I52" s="3">
        <v>1791238956</v>
      </c>
      <c r="J52" s="3">
        <v>1791628102</v>
      </c>
      <c r="K52" s="3">
        <v>389146</v>
      </c>
      <c r="L52" s="3">
        <v>34544841.960000001</v>
      </c>
    </row>
    <row r="53" spans="1:12" x14ac:dyDescent="0.25">
      <c r="A53" s="9" t="s">
        <v>92</v>
      </c>
      <c r="B53" s="3">
        <v>79624</v>
      </c>
      <c r="C53" s="3">
        <v>37490</v>
      </c>
      <c r="D53" s="3">
        <v>37327</v>
      </c>
      <c r="E53" s="3">
        <v>742</v>
      </c>
      <c r="F53" s="3">
        <v>572406</v>
      </c>
      <c r="G53" s="3">
        <v>566397</v>
      </c>
      <c r="H53" s="3">
        <v>6009</v>
      </c>
      <c r="I53" s="3">
        <v>1780856332</v>
      </c>
      <c r="J53" s="3">
        <v>1781285317</v>
      </c>
      <c r="K53" s="3">
        <v>428985</v>
      </c>
      <c r="L53" s="3">
        <v>34011147.840000004</v>
      </c>
    </row>
    <row r="54" spans="1:12" x14ac:dyDescent="0.25">
      <c r="A54" s="9" t="s">
        <v>93</v>
      </c>
      <c r="B54" s="3">
        <v>81485</v>
      </c>
      <c r="C54" s="3">
        <v>37617</v>
      </c>
      <c r="D54" s="3">
        <v>37465</v>
      </c>
      <c r="E54" s="3">
        <v>711</v>
      </c>
      <c r="F54" s="3">
        <v>591195</v>
      </c>
      <c r="G54" s="3">
        <v>585685</v>
      </c>
      <c r="H54" s="3">
        <v>5510</v>
      </c>
      <c r="I54" s="3">
        <v>1789864580</v>
      </c>
      <c r="J54" s="3">
        <v>1790261234</v>
      </c>
      <c r="K54" s="3">
        <v>396654</v>
      </c>
      <c r="L54" s="3">
        <v>34568233.579999998</v>
      </c>
    </row>
    <row r="55" spans="1:12" x14ac:dyDescent="0.25">
      <c r="A55" s="9" t="s">
        <v>94</v>
      </c>
      <c r="B55" s="3">
        <v>88555</v>
      </c>
      <c r="C55" s="3">
        <v>37456</v>
      </c>
      <c r="D55" s="3">
        <v>37321</v>
      </c>
      <c r="E55" s="3">
        <v>815</v>
      </c>
      <c r="F55" s="3">
        <v>665932</v>
      </c>
      <c r="G55" s="3">
        <v>659307</v>
      </c>
      <c r="H55" s="3">
        <v>6625</v>
      </c>
      <c r="I55" s="3">
        <v>1800581650</v>
      </c>
      <c r="J55" s="3">
        <v>1801039633</v>
      </c>
      <c r="K55" s="3">
        <v>457983</v>
      </c>
      <c r="L55" s="3">
        <v>35178283.740000002</v>
      </c>
    </row>
    <row r="56" spans="1:12" x14ac:dyDescent="0.25">
      <c r="A56" s="9" t="s">
        <v>95</v>
      </c>
      <c r="B56" s="3">
        <v>103273</v>
      </c>
      <c r="C56" s="3">
        <v>35619</v>
      </c>
      <c r="D56" s="3">
        <v>35551</v>
      </c>
      <c r="E56" s="3">
        <v>935</v>
      </c>
      <c r="F56" s="3">
        <v>840048</v>
      </c>
      <c r="G56" s="3">
        <v>832153</v>
      </c>
      <c r="H56" s="3">
        <v>7895</v>
      </c>
      <c r="I56" s="3">
        <v>1616681565</v>
      </c>
      <c r="J56" s="3">
        <v>1617193073</v>
      </c>
      <c r="K56" s="3">
        <v>511508</v>
      </c>
      <c r="L56" s="3">
        <v>32587014.27</v>
      </c>
    </row>
    <row r="57" spans="1:12" x14ac:dyDescent="0.25">
      <c r="A57" s="14" t="s">
        <v>30</v>
      </c>
      <c r="B57" s="15">
        <v>500000</v>
      </c>
      <c r="C57" s="15">
        <v>48994</v>
      </c>
      <c r="D57" s="15">
        <v>48520</v>
      </c>
      <c r="E57" s="15">
        <v>48492</v>
      </c>
      <c r="F57" s="15">
        <v>3747755</v>
      </c>
      <c r="G57" s="15">
        <v>1877056</v>
      </c>
      <c r="H57" s="15">
        <v>1877056</v>
      </c>
      <c r="I57" s="15">
        <v>10202665498</v>
      </c>
      <c r="J57" s="15">
        <v>5106453455</v>
      </c>
      <c r="K57" s="15">
        <v>5096212043</v>
      </c>
      <c r="L57" s="15">
        <v>198650160.99000001</v>
      </c>
    </row>
    <row r="59" spans="1:12" ht="18.75" x14ac:dyDescent="0.3">
      <c r="A59" s="39" t="s">
        <v>51</v>
      </c>
      <c r="B59" s="40"/>
    </row>
    <row r="60" spans="1:12" x14ac:dyDescent="0.25">
      <c r="A60" s="13" t="s">
        <v>51</v>
      </c>
      <c r="B60" s="13" t="s">
        <v>13</v>
      </c>
      <c r="C60" s="13" t="s">
        <v>12</v>
      </c>
      <c r="D60" s="13" t="s">
        <v>11</v>
      </c>
      <c r="E60" s="13" t="s">
        <v>14</v>
      </c>
      <c r="F60" s="13" t="s">
        <v>17</v>
      </c>
      <c r="G60" s="13" t="s">
        <v>15</v>
      </c>
      <c r="H60" s="13" t="s">
        <v>16</v>
      </c>
      <c r="I60" s="13" t="s">
        <v>18</v>
      </c>
      <c r="J60" s="13" t="s">
        <v>19</v>
      </c>
      <c r="K60" s="13" t="s">
        <v>20</v>
      </c>
      <c r="L60" s="13" t="s">
        <v>21</v>
      </c>
    </row>
    <row r="61" spans="1:12" x14ac:dyDescent="0.25">
      <c r="A61" s="9" t="s">
        <v>48</v>
      </c>
      <c r="B61" s="3">
        <v>150257</v>
      </c>
      <c r="C61" s="3">
        <v>45903</v>
      </c>
      <c r="D61" s="3">
        <v>45803</v>
      </c>
      <c r="E61" s="3">
        <v>1333</v>
      </c>
      <c r="F61" s="3">
        <v>1081136</v>
      </c>
      <c r="G61" s="3">
        <v>1070270</v>
      </c>
      <c r="H61" s="3">
        <v>10866</v>
      </c>
      <c r="I61" s="3">
        <v>3391555411</v>
      </c>
      <c r="J61" s="3">
        <v>3392287597</v>
      </c>
      <c r="K61" s="3">
        <v>732186</v>
      </c>
      <c r="L61" s="3">
        <v>65644021.119999997</v>
      </c>
    </row>
    <row r="62" spans="1:12" x14ac:dyDescent="0.25">
      <c r="A62" s="9" t="s">
        <v>49</v>
      </c>
      <c r="B62" s="3">
        <v>149970</v>
      </c>
      <c r="C62" s="3">
        <v>45793</v>
      </c>
      <c r="D62" s="3">
        <v>45706</v>
      </c>
      <c r="E62" s="3">
        <v>1334</v>
      </c>
      <c r="F62" s="3">
        <v>1081877</v>
      </c>
      <c r="G62" s="3">
        <v>1071725</v>
      </c>
      <c r="H62" s="3">
        <v>10152</v>
      </c>
      <c r="I62" s="3">
        <v>3397985473</v>
      </c>
      <c r="J62" s="3">
        <v>3398771713</v>
      </c>
      <c r="K62" s="3">
        <v>786240</v>
      </c>
      <c r="L62" s="3">
        <v>65483136.689999998</v>
      </c>
    </row>
    <row r="63" spans="1:12" x14ac:dyDescent="0.25">
      <c r="A63" s="9" t="s">
        <v>50</v>
      </c>
      <c r="B63" s="3">
        <v>149773</v>
      </c>
      <c r="C63" s="3">
        <v>45864</v>
      </c>
      <c r="D63" s="3">
        <v>45788</v>
      </c>
      <c r="E63" s="3">
        <v>1363</v>
      </c>
      <c r="F63" s="3">
        <v>1082443</v>
      </c>
      <c r="G63" s="3">
        <v>1071446</v>
      </c>
      <c r="H63" s="3">
        <v>10997</v>
      </c>
      <c r="I63" s="3">
        <v>3367391124</v>
      </c>
      <c r="J63" s="3">
        <v>3368153400</v>
      </c>
      <c r="K63" s="3">
        <v>762276</v>
      </c>
      <c r="L63" s="3">
        <v>65019643.829999998</v>
      </c>
    </row>
    <row r="64" spans="1:12" x14ac:dyDescent="0.25">
      <c r="A64" s="9" t="s">
        <v>27</v>
      </c>
      <c r="B64" s="3">
        <v>50000</v>
      </c>
      <c r="C64" s="3">
        <v>29528</v>
      </c>
      <c r="D64" s="3">
        <v>29363</v>
      </c>
      <c r="E64" s="3">
        <v>433</v>
      </c>
      <c r="F64" s="3">
        <v>502299</v>
      </c>
      <c r="G64" s="3">
        <v>473098</v>
      </c>
      <c r="H64" s="3">
        <v>29201</v>
      </c>
      <c r="I64" s="3">
        <v>45733490</v>
      </c>
      <c r="J64" s="3">
        <v>47183621</v>
      </c>
      <c r="K64" s="3">
        <v>1450131</v>
      </c>
      <c r="L64" s="3">
        <v>2503359.35</v>
      </c>
    </row>
    <row r="65" spans="1:12" x14ac:dyDescent="0.25">
      <c r="A65" s="14" t="s">
        <v>30</v>
      </c>
      <c r="B65" s="15">
        <v>500000</v>
      </c>
      <c r="C65" s="15">
        <v>48994</v>
      </c>
      <c r="D65" s="15">
        <v>48520</v>
      </c>
      <c r="E65" s="15">
        <v>48492</v>
      </c>
      <c r="F65" s="15">
        <v>3747755</v>
      </c>
      <c r="G65" s="15">
        <v>1877056</v>
      </c>
      <c r="H65" s="15">
        <v>1877056</v>
      </c>
      <c r="I65" s="15">
        <v>10202665498</v>
      </c>
      <c r="J65" s="15">
        <v>5106453455</v>
      </c>
      <c r="K65" s="15">
        <v>5096212043</v>
      </c>
      <c r="L65" s="15">
        <v>198650160.99000001</v>
      </c>
    </row>
    <row r="67" spans="1:12" ht="18.75" x14ac:dyDescent="0.3">
      <c r="A67" s="39" t="s">
        <v>57</v>
      </c>
      <c r="B67" s="40"/>
    </row>
    <row r="68" spans="1:12" x14ac:dyDescent="0.25">
      <c r="A68" s="13" t="s">
        <v>57</v>
      </c>
      <c r="B68" s="13" t="s">
        <v>13</v>
      </c>
      <c r="C68" s="13" t="s">
        <v>12</v>
      </c>
      <c r="D68" s="13" t="s">
        <v>11</v>
      </c>
      <c r="E68" s="13" t="s">
        <v>14</v>
      </c>
      <c r="F68" s="13" t="s">
        <v>17</v>
      </c>
      <c r="G68" s="13" t="s">
        <v>15</v>
      </c>
      <c r="H68" s="13" t="s">
        <v>16</v>
      </c>
      <c r="I68" s="13" t="s">
        <v>18</v>
      </c>
      <c r="J68" s="13" t="s">
        <v>19</v>
      </c>
      <c r="K68" s="13" t="s">
        <v>20</v>
      </c>
      <c r="L68" s="13" t="s">
        <v>21</v>
      </c>
    </row>
    <row r="69" spans="1:12" x14ac:dyDescent="0.25">
      <c r="A69" s="9" t="s">
        <v>55</v>
      </c>
      <c r="B69" s="3">
        <v>90294</v>
      </c>
      <c r="C69" s="3">
        <v>39616</v>
      </c>
      <c r="D69" s="3">
        <v>39454</v>
      </c>
      <c r="E69" s="3">
        <v>849</v>
      </c>
      <c r="F69" s="3">
        <v>498649</v>
      </c>
      <c r="G69" s="3">
        <v>493327</v>
      </c>
      <c r="H69" s="3">
        <v>5322</v>
      </c>
      <c r="I69" s="3">
        <v>24080096</v>
      </c>
      <c r="J69" s="3">
        <v>24540466</v>
      </c>
      <c r="K69" s="3">
        <v>460370</v>
      </c>
      <c r="L69" s="3">
        <v>2258848.16</v>
      </c>
    </row>
    <row r="70" spans="1:12" x14ac:dyDescent="0.25">
      <c r="A70" s="9" t="s">
        <v>56</v>
      </c>
      <c r="B70" s="3">
        <v>90187</v>
      </c>
      <c r="C70" s="3">
        <v>39705</v>
      </c>
      <c r="D70" s="3">
        <v>39550</v>
      </c>
      <c r="E70" s="3">
        <v>817</v>
      </c>
      <c r="F70" s="3">
        <v>270545</v>
      </c>
      <c r="G70" s="3">
        <v>267861</v>
      </c>
      <c r="H70" s="3">
        <v>2684</v>
      </c>
      <c r="I70" s="3">
        <v>102306534</v>
      </c>
      <c r="J70" s="3">
        <v>102748558</v>
      </c>
      <c r="K70" s="3">
        <v>442024</v>
      </c>
      <c r="L70" s="3">
        <v>4278355.46</v>
      </c>
    </row>
    <row r="71" spans="1:12" x14ac:dyDescent="0.25">
      <c r="A71" s="9" t="s">
        <v>54</v>
      </c>
      <c r="B71" s="3">
        <v>89970</v>
      </c>
      <c r="C71" s="3">
        <v>39563</v>
      </c>
      <c r="D71" s="3">
        <v>39420</v>
      </c>
      <c r="E71" s="3">
        <v>794</v>
      </c>
      <c r="F71" s="3">
        <v>2296713</v>
      </c>
      <c r="G71" s="3">
        <v>2274488</v>
      </c>
      <c r="H71" s="3">
        <v>22225</v>
      </c>
      <c r="I71" s="3">
        <v>22301080</v>
      </c>
      <c r="J71" s="3">
        <v>22755906</v>
      </c>
      <c r="K71" s="3">
        <v>454826</v>
      </c>
      <c r="L71" s="3">
        <v>1123290.53</v>
      </c>
    </row>
    <row r="72" spans="1:12" x14ac:dyDescent="0.25">
      <c r="A72" s="9" t="s">
        <v>52</v>
      </c>
      <c r="B72" s="3">
        <v>89809</v>
      </c>
      <c r="C72" s="3">
        <v>39629</v>
      </c>
      <c r="D72" s="3">
        <v>39471</v>
      </c>
      <c r="E72" s="3">
        <v>794</v>
      </c>
      <c r="F72" s="3">
        <v>89809</v>
      </c>
      <c r="G72" s="3">
        <v>88931</v>
      </c>
      <c r="H72" s="3">
        <v>878</v>
      </c>
      <c r="I72" s="3">
        <v>6231220943</v>
      </c>
      <c r="J72" s="3">
        <v>6231671492</v>
      </c>
      <c r="K72" s="3">
        <v>450549</v>
      </c>
      <c r="L72" s="3">
        <v>31433994.57</v>
      </c>
    </row>
    <row r="73" spans="1:12" x14ac:dyDescent="0.25">
      <c r="A73" s="9" t="s">
        <v>53</v>
      </c>
      <c r="B73" s="3">
        <v>89740</v>
      </c>
      <c r="C73" s="3">
        <v>39580</v>
      </c>
      <c r="D73" s="3">
        <v>39408</v>
      </c>
      <c r="E73" s="3">
        <v>808</v>
      </c>
      <c r="F73" s="3">
        <v>89740</v>
      </c>
      <c r="G73" s="3">
        <v>88834</v>
      </c>
      <c r="H73" s="3">
        <v>906</v>
      </c>
      <c r="I73" s="3">
        <v>3777023355</v>
      </c>
      <c r="J73" s="3">
        <v>3777496288</v>
      </c>
      <c r="K73" s="3">
        <v>472933</v>
      </c>
      <c r="L73" s="3">
        <v>157052312.91999999</v>
      </c>
    </row>
    <row r="74" spans="1:12" x14ac:dyDescent="0.25">
      <c r="A74" s="9" t="s">
        <v>27</v>
      </c>
      <c r="B74" s="3">
        <v>50000</v>
      </c>
      <c r="C74" s="3">
        <v>29528</v>
      </c>
      <c r="D74" s="3">
        <v>29363</v>
      </c>
      <c r="E74" s="3">
        <v>433</v>
      </c>
      <c r="F74" s="3">
        <v>502299</v>
      </c>
      <c r="G74" s="3">
        <v>473098</v>
      </c>
      <c r="H74" s="3">
        <v>29201</v>
      </c>
      <c r="I74" s="3">
        <v>45733490</v>
      </c>
      <c r="J74" s="3">
        <v>47183621</v>
      </c>
      <c r="K74" s="3">
        <v>1450131</v>
      </c>
      <c r="L74" s="3">
        <v>2503359.35</v>
      </c>
    </row>
    <row r="75" spans="1:12" x14ac:dyDescent="0.25">
      <c r="A75" s="14" t="s">
        <v>30</v>
      </c>
      <c r="B75" s="15">
        <v>500000</v>
      </c>
      <c r="C75" s="15">
        <v>48994</v>
      </c>
      <c r="D75" s="15">
        <v>48520</v>
      </c>
      <c r="E75" s="15">
        <v>48492</v>
      </c>
      <c r="F75" s="15">
        <v>3747755</v>
      </c>
      <c r="G75" s="15">
        <v>1877056</v>
      </c>
      <c r="H75" s="15">
        <v>1877056</v>
      </c>
      <c r="I75" s="15">
        <v>10202665498</v>
      </c>
      <c r="J75" s="15">
        <v>5106453455</v>
      </c>
      <c r="K75" s="15">
        <v>5096212043</v>
      </c>
      <c r="L75" s="15">
        <v>198650160.99000001</v>
      </c>
    </row>
    <row r="77" spans="1:12" ht="18.75" x14ac:dyDescent="0.3">
      <c r="A77" s="39" t="s">
        <v>62</v>
      </c>
      <c r="B77" s="40"/>
    </row>
    <row r="78" spans="1:12" x14ac:dyDescent="0.25">
      <c r="A78" s="13" t="s">
        <v>62</v>
      </c>
      <c r="B78" s="13" t="s">
        <v>13</v>
      </c>
      <c r="C78" s="13" t="s">
        <v>12</v>
      </c>
      <c r="D78" s="13" t="s">
        <v>11</v>
      </c>
      <c r="E78" s="13" t="s">
        <v>14</v>
      </c>
      <c r="F78" s="13" t="s">
        <v>17</v>
      </c>
      <c r="G78" s="13" t="s">
        <v>15</v>
      </c>
      <c r="H78" s="13" t="s">
        <v>16</v>
      </c>
      <c r="I78" s="13" t="s">
        <v>18</v>
      </c>
      <c r="J78" s="13" t="s">
        <v>19</v>
      </c>
      <c r="K78" s="13" t="s">
        <v>20</v>
      </c>
      <c r="L78" s="13" t="s">
        <v>21</v>
      </c>
    </row>
    <row r="79" spans="1:12" x14ac:dyDescent="0.25">
      <c r="A79" s="9" t="s">
        <v>27</v>
      </c>
      <c r="B79" s="3">
        <v>8456</v>
      </c>
      <c r="C79" s="3">
        <v>1594</v>
      </c>
      <c r="D79" s="3">
        <v>1591</v>
      </c>
      <c r="E79" s="3">
        <v>39</v>
      </c>
      <c r="F79" s="3">
        <v>85405</v>
      </c>
      <c r="G79" s="3">
        <v>63599</v>
      </c>
      <c r="H79" s="3">
        <v>21806</v>
      </c>
      <c r="I79" s="3">
        <v>5252522</v>
      </c>
      <c r="J79" s="3">
        <v>6318396</v>
      </c>
      <c r="K79" s="3">
        <v>1065874</v>
      </c>
      <c r="L79" s="3">
        <v>428316.52</v>
      </c>
    </row>
    <row r="80" spans="1:12" x14ac:dyDescent="0.25">
      <c r="A80" s="9" t="s">
        <v>61</v>
      </c>
      <c r="B80" s="3">
        <v>101620</v>
      </c>
      <c r="C80" s="3">
        <v>40731</v>
      </c>
      <c r="D80" s="3">
        <v>40589</v>
      </c>
      <c r="E80" s="3">
        <v>925</v>
      </c>
      <c r="F80" s="3">
        <v>747239</v>
      </c>
      <c r="G80" s="3">
        <v>739071</v>
      </c>
      <c r="H80" s="3">
        <v>8168</v>
      </c>
      <c r="I80" s="3">
        <v>2165264567</v>
      </c>
      <c r="J80" s="3">
        <v>2165764885</v>
      </c>
      <c r="K80" s="3">
        <v>500318</v>
      </c>
      <c r="L80" s="3">
        <v>42047922.560000002</v>
      </c>
    </row>
    <row r="81" spans="1:12" x14ac:dyDescent="0.25">
      <c r="A81" s="9" t="s">
        <v>58</v>
      </c>
      <c r="B81" s="3">
        <v>101943</v>
      </c>
      <c r="C81" s="3">
        <v>40480</v>
      </c>
      <c r="D81" s="3">
        <v>40316</v>
      </c>
      <c r="E81" s="3">
        <v>900</v>
      </c>
      <c r="F81" s="3">
        <v>752932</v>
      </c>
      <c r="G81" s="3">
        <v>744927</v>
      </c>
      <c r="H81" s="3">
        <v>8005</v>
      </c>
      <c r="I81" s="3">
        <v>2177217470</v>
      </c>
      <c r="J81" s="3">
        <v>2177727099</v>
      </c>
      <c r="K81" s="3">
        <v>509629</v>
      </c>
      <c r="L81" s="3">
        <v>42195059.969999999</v>
      </c>
    </row>
    <row r="82" spans="1:12" x14ac:dyDescent="0.25">
      <c r="A82" s="9" t="s">
        <v>59</v>
      </c>
      <c r="B82" s="3">
        <v>128328</v>
      </c>
      <c r="C82" s="3">
        <v>43559</v>
      </c>
      <c r="D82" s="3">
        <v>43435</v>
      </c>
      <c r="E82" s="3">
        <v>1169</v>
      </c>
      <c r="F82" s="3">
        <v>960384</v>
      </c>
      <c r="G82" s="3">
        <v>950575</v>
      </c>
      <c r="H82" s="3">
        <v>9809</v>
      </c>
      <c r="I82" s="3">
        <v>2664241644</v>
      </c>
      <c r="J82" s="3">
        <v>2664974939</v>
      </c>
      <c r="K82" s="3">
        <v>733295</v>
      </c>
      <c r="L82" s="3">
        <v>51616446.630000003</v>
      </c>
    </row>
    <row r="83" spans="1:12" x14ac:dyDescent="0.25">
      <c r="A83" s="9" t="s">
        <v>60</v>
      </c>
      <c r="B83" s="3">
        <v>159653</v>
      </c>
      <c r="C83" s="3">
        <v>45719</v>
      </c>
      <c r="D83" s="3">
        <v>45628</v>
      </c>
      <c r="E83" s="3">
        <v>1436</v>
      </c>
      <c r="F83" s="3">
        <v>1201795</v>
      </c>
      <c r="G83" s="3">
        <v>1188367</v>
      </c>
      <c r="H83" s="3">
        <v>13428</v>
      </c>
      <c r="I83" s="3">
        <v>3190689295</v>
      </c>
      <c r="J83" s="3">
        <v>3191611012</v>
      </c>
      <c r="K83" s="3">
        <v>921717</v>
      </c>
      <c r="L83" s="3">
        <v>62362415.310000002</v>
      </c>
    </row>
    <row r="84" spans="1:12" x14ac:dyDescent="0.25">
      <c r="A84" s="14" t="s">
        <v>30</v>
      </c>
      <c r="B84" s="15">
        <v>500000</v>
      </c>
      <c r="C84" s="15">
        <v>48994</v>
      </c>
      <c r="D84" s="15">
        <v>48520</v>
      </c>
      <c r="E84" s="15">
        <v>48492</v>
      </c>
      <c r="F84" s="15">
        <v>3747755</v>
      </c>
      <c r="G84" s="15">
        <v>1877056</v>
      </c>
      <c r="H84" s="15">
        <v>1877056</v>
      </c>
      <c r="I84" s="15">
        <v>10202665498</v>
      </c>
      <c r="J84" s="15">
        <v>5106453455</v>
      </c>
      <c r="K84" s="15">
        <v>5096212043</v>
      </c>
      <c r="L84" s="15">
        <v>198650160.99000001</v>
      </c>
    </row>
    <row r="87" spans="1:12" ht="18.75" x14ac:dyDescent="0.3">
      <c r="A87" s="39" t="s">
        <v>85</v>
      </c>
      <c r="B87" s="40" t="s">
        <v>86</v>
      </c>
    </row>
    <row r="88" spans="1:12" x14ac:dyDescent="0.25">
      <c r="A88" s="9" t="s">
        <v>85</v>
      </c>
      <c r="B88" s="3" t="s">
        <v>96</v>
      </c>
      <c r="C88" s="3" t="s">
        <v>89</v>
      </c>
    </row>
    <row r="89" spans="1:12" x14ac:dyDescent="0.25">
      <c r="A89" s="9" t="s">
        <v>87</v>
      </c>
      <c r="B89" s="3">
        <v>48949</v>
      </c>
      <c r="C89" s="24">
        <f>B89/$B$91</f>
        <v>0.99908152018614527</v>
      </c>
    </row>
    <row r="90" spans="1:12" x14ac:dyDescent="0.25">
      <c r="A90" s="9" t="s">
        <v>88</v>
      </c>
      <c r="B90" s="3">
        <v>45</v>
      </c>
      <c r="C90" s="24">
        <f t="shared" ref="C90:C91" si="2">B90/$B$91</f>
        <v>9.1847981385475772E-4</v>
      </c>
    </row>
    <row r="91" spans="1:12" x14ac:dyDescent="0.25">
      <c r="A91" s="14" t="s">
        <v>22</v>
      </c>
      <c r="B91" s="15">
        <f>SUM(B89:B90)</f>
        <v>48994</v>
      </c>
      <c r="C91" s="15">
        <f t="shared" si="2"/>
        <v>1</v>
      </c>
    </row>
  </sheetData>
  <sortState xmlns:xlrd2="http://schemas.microsoft.com/office/spreadsheetml/2017/richdata2" ref="A3:L16">
    <sortCondition ref="A4:A16"/>
  </sortState>
  <mergeCells count="9">
    <mergeCell ref="A77:B77"/>
    <mergeCell ref="A1:B1"/>
    <mergeCell ref="A18:B18"/>
    <mergeCell ref="A87:B87"/>
    <mergeCell ref="A27:B27"/>
    <mergeCell ref="A41:B41"/>
    <mergeCell ref="A48:B48"/>
    <mergeCell ref="A59:B59"/>
    <mergeCell ref="A67:B67"/>
  </mergeCells>
  <phoneticPr fontId="3" type="noConversion"/>
  <conditionalFormatting sqref="B4:B14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{D6CDA002-AAE6-481E-AD97-5E4970682683}</x14:id>
        </ext>
      </extLst>
    </cfRule>
  </conditionalFormatting>
  <conditionalFormatting sqref="B20:B2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{F40170BB-9C38-4C5D-99C7-9DE0C63A6E8C}</x14:id>
        </ext>
      </extLst>
    </cfRule>
  </conditionalFormatting>
  <conditionalFormatting sqref="B29:B38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{93FB0305-3B80-453B-9DCE-9306D6CAC4F5}</x14:id>
        </ext>
      </extLst>
    </cfRule>
  </conditionalFormatting>
  <conditionalFormatting sqref="B43:B44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{99FC4AC2-3AF7-4961-B9EE-9007164B7ADF}</x14:id>
        </ext>
      </extLst>
    </cfRule>
  </conditionalFormatting>
  <conditionalFormatting sqref="B51:B5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{7E7F2EEE-B748-4046-8884-AFBB4A0A30EB}</x14:id>
        </ext>
      </extLst>
    </cfRule>
  </conditionalFormatting>
  <conditionalFormatting sqref="B63:B6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{FCFE5B16-2988-4B04-80B3-F143E51FEE62}</x14:id>
        </ext>
      </extLst>
    </cfRule>
  </conditionalFormatting>
  <conditionalFormatting sqref="B69:B7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{D498207D-6CF9-4B81-8CF5-B84C2E388101}</x14:id>
        </ext>
      </extLst>
    </cfRule>
  </conditionalFormatting>
  <conditionalFormatting sqref="B80:B8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{0C8B3BD5-3412-4694-AE8A-430C0856C14E}</x14:id>
        </ext>
      </extLst>
    </cfRule>
  </conditionalFormatting>
  <conditionalFormatting sqref="C4:C14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{5AF72320-3E28-4ECD-A9A4-B5EC5B02F721}</x14:id>
        </ext>
      </extLst>
    </cfRule>
  </conditionalFormatting>
  <conditionalFormatting sqref="C20:C24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{EF19A62B-4639-4B0E-8E77-8BA22583F27C}</x14:id>
        </ext>
      </extLst>
    </cfRule>
  </conditionalFormatting>
  <conditionalFormatting sqref="C29:C38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{1651C76E-AF94-4A96-B299-92B1A5730B4D}</x14:id>
        </ext>
      </extLst>
    </cfRule>
  </conditionalFormatting>
  <conditionalFormatting sqref="C43:C4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{07A91802-AE86-4215-BEA8-03A3D8E89813}</x14:id>
        </ext>
      </extLst>
    </cfRule>
  </conditionalFormatting>
  <conditionalFormatting sqref="C51:C5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{3833547D-290C-4C6E-A7C2-E6B69C880DDE}</x14:id>
        </ext>
      </extLst>
    </cfRule>
  </conditionalFormatting>
  <conditionalFormatting sqref="C63:C6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{7D56B819-2950-498D-A4C0-D672DE6A4E2D}</x14:id>
        </ext>
      </extLst>
    </cfRule>
  </conditionalFormatting>
  <conditionalFormatting sqref="C69:C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{80413BB4-BA8D-4C82-B832-A11FAFDE3453}</x14:id>
        </ext>
      </extLst>
    </cfRule>
  </conditionalFormatting>
  <conditionalFormatting sqref="C80:C8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{F3362303-EFC8-4D15-9393-78730F9199EA}</x14:id>
        </ext>
      </extLst>
    </cfRule>
  </conditionalFormatting>
  <conditionalFormatting sqref="F4:F14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{500C2725-523A-4569-91F5-CE14AF1990E8}</x14:id>
        </ext>
      </extLst>
    </cfRule>
  </conditionalFormatting>
  <conditionalFormatting sqref="F20:F24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{6AF545A1-B7ED-4C70-A679-8957A9C1A6F0}</x14:id>
        </ext>
      </extLst>
    </cfRule>
  </conditionalFormatting>
  <conditionalFormatting sqref="F29:F38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{FC705A03-D9A1-4749-BDE1-DEEAF58A4A64}</x14:id>
        </ext>
      </extLst>
    </cfRule>
  </conditionalFormatting>
  <conditionalFormatting sqref="F43:F4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{CABA772F-0985-49F6-803E-724CD343D0DB}</x14:id>
        </ext>
      </extLst>
    </cfRule>
  </conditionalFormatting>
  <conditionalFormatting sqref="F51:F5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{B3F22B66-2E12-4C3D-8185-7BF4A81D19D7}</x14:id>
        </ext>
      </extLst>
    </cfRule>
  </conditionalFormatting>
  <conditionalFormatting sqref="F63:F6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{8A6F7CFC-DC6C-4ECD-915C-3699FEF5DBE2}</x14:id>
        </ext>
      </extLst>
    </cfRule>
  </conditionalFormatting>
  <conditionalFormatting sqref="F69:F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{06BC0F83-9866-4C7C-942C-07175416207D}</x14:id>
        </ext>
      </extLst>
    </cfRule>
  </conditionalFormatting>
  <conditionalFormatting sqref="F80:F8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{F7C43A16-F61C-4667-A043-D729B1E677A7}</x14:id>
        </ext>
      </extLst>
    </cfRule>
  </conditionalFormatting>
  <conditionalFormatting sqref="G4:G1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{7F8B4A09-9981-4B36-940D-814542972834}</x14:id>
        </ext>
      </extLst>
    </cfRule>
  </conditionalFormatting>
  <conditionalFormatting sqref="G20:G2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{2D9FA2D6-63E9-48C8-A1B7-377AEE5472F7}</x14:id>
        </ext>
      </extLst>
    </cfRule>
  </conditionalFormatting>
  <conditionalFormatting sqref="G29:G3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{5B2CA8E5-EAA2-4D24-9092-21EFB0170B5D}</x14:id>
        </ext>
      </extLst>
    </cfRule>
  </conditionalFormatting>
  <conditionalFormatting sqref="G43:G4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{4C759759-B0A2-4499-B13E-77512ED42D80}</x14:id>
        </ext>
      </extLst>
    </cfRule>
  </conditionalFormatting>
  <conditionalFormatting sqref="G51:G5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{8DF5861E-2E7E-44EF-AAF1-7589518A4CAC}</x14:id>
        </ext>
      </extLst>
    </cfRule>
  </conditionalFormatting>
  <conditionalFormatting sqref="G63:G6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{7C09618A-AF81-4B8A-8362-6DCA428C7BD0}</x14:id>
        </ext>
      </extLst>
    </cfRule>
  </conditionalFormatting>
  <conditionalFormatting sqref="G69:G7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{41DD1BB1-C861-4E55-AF8E-F4F04D0F474F}</x14:id>
        </ext>
      </extLst>
    </cfRule>
  </conditionalFormatting>
  <conditionalFormatting sqref="G80:G8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{AC29C2DD-9650-473E-BCAE-D266AC0398D1}</x14:id>
        </ext>
      </extLst>
    </cfRule>
  </conditionalFormatting>
  <conditionalFormatting sqref="I4:I1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{A30CA9D0-3AC4-4EC4-BF02-5D586E45E254}</x14:id>
        </ext>
      </extLst>
    </cfRule>
  </conditionalFormatting>
  <conditionalFormatting sqref="I20:I2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{ED3D464E-C287-44BB-A54E-4203D982223B}</x14:id>
        </ext>
      </extLst>
    </cfRule>
  </conditionalFormatting>
  <conditionalFormatting sqref="I29:I3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{CF94EACB-16C2-41A3-81C4-736A56C93255}</x14:id>
        </ext>
      </extLst>
    </cfRule>
  </conditionalFormatting>
  <conditionalFormatting sqref="I43:I4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{4B71FA75-FC07-4EC6-8BE6-1ACBCE9A69AE}</x14:id>
        </ext>
      </extLst>
    </cfRule>
  </conditionalFormatting>
  <conditionalFormatting sqref="I51:I5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{0461BBAB-FC42-44B7-A6EE-15D432B3D9E1}</x14:id>
        </ext>
      </extLst>
    </cfRule>
  </conditionalFormatting>
  <conditionalFormatting sqref="I63:I6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{6F93C8B7-483C-4CC7-8C8C-8ED50B87E2B0}</x14:id>
        </ext>
      </extLst>
    </cfRule>
  </conditionalFormatting>
  <conditionalFormatting sqref="I69:I7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{DFDE0C8A-90FC-4200-80BD-845008232919}</x14:id>
        </ext>
      </extLst>
    </cfRule>
  </conditionalFormatting>
  <conditionalFormatting sqref="I80:I8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{E514BB52-C7F8-4B71-A718-0EF215848B41}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A002-AAE6-481E-AD97-5E49706826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F40170BB-9C38-4C5D-99C7-9DE0C63A6E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B20:B24</xm:sqref>
        </x14:conditionalFormatting>
        <x14:conditionalFormatting xmlns:xm="http://schemas.microsoft.com/office/excel/2006/main">
          <x14:cfRule type="dataBar" id="{93FB0305-3B80-453B-9DCE-9306D6CAC4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B29:B38</xm:sqref>
        </x14:conditionalFormatting>
        <x14:conditionalFormatting xmlns:xm="http://schemas.microsoft.com/office/excel/2006/main">
          <x14:cfRule type="dataBar" id="{99FC4AC2-3AF7-4961-B9EE-9007164B7A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B43:B44</xm:sqref>
        </x14:conditionalFormatting>
        <x14:conditionalFormatting xmlns:xm="http://schemas.microsoft.com/office/excel/2006/main">
          <x14:cfRule type="dataBar" id="{7E7F2EEE-B748-4046-8884-AFBB4A0A30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B51:B56</xm:sqref>
        </x14:conditionalFormatting>
        <x14:conditionalFormatting xmlns:xm="http://schemas.microsoft.com/office/excel/2006/main">
          <x14:cfRule type="dataBar" id="{FCFE5B16-2988-4B04-80B3-F143E51FEE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B63:B64</xm:sqref>
        </x14:conditionalFormatting>
        <x14:conditionalFormatting xmlns:xm="http://schemas.microsoft.com/office/excel/2006/main">
          <x14:cfRule type="dataBar" id="{D498207D-6CF9-4B81-8CF5-B84C2E3881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B69:B73</xm:sqref>
        </x14:conditionalFormatting>
        <x14:conditionalFormatting xmlns:xm="http://schemas.microsoft.com/office/excel/2006/main">
          <x14:cfRule type="dataBar" id="{0C8B3BD5-3412-4694-AE8A-430C0856C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B80:B83</xm:sqref>
        </x14:conditionalFormatting>
        <x14:conditionalFormatting xmlns:xm="http://schemas.microsoft.com/office/excel/2006/main">
          <x14:cfRule type="dataBar" id="{5AF72320-3E28-4ECD-A9A4-B5EC5B02F7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C4:C14</xm:sqref>
        </x14:conditionalFormatting>
        <x14:conditionalFormatting xmlns:xm="http://schemas.microsoft.com/office/excel/2006/main">
          <x14:cfRule type="dataBar" id="{EF19A62B-4639-4B0E-8E77-8BA22583F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C20:C24</xm:sqref>
        </x14:conditionalFormatting>
        <x14:conditionalFormatting xmlns:xm="http://schemas.microsoft.com/office/excel/2006/main">
          <x14:cfRule type="dataBar" id="{1651C76E-AF94-4A96-B299-92B1A5730B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C29:C38</xm:sqref>
        </x14:conditionalFormatting>
        <x14:conditionalFormatting xmlns:xm="http://schemas.microsoft.com/office/excel/2006/main">
          <x14:cfRule type="dataBar" id="{07A91802-AE86-4215-BEA8-03A3D8E89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C43:C44</xm:sqref>
        </x14:conditionalFormatting>
        <x14:conditionalFormatting xmlns:xm="http://schemas.microsoft.com/office/excel/2006/main">
          <x14:cfRule type="dataBar" id="{3833547D-290C-4C6E-A7C2-E6B69C880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C51:C56</xm:sqref>
        </x14:conditionalFormatting>
        <x14:conditionalFormatting xmlns:xm="http://schemas.microsoft.com/office/excel/2006/main">
          <x14:cfRule type="dataBar" id="{7D56B819-2950-498D-A4C0-D672DE6A4E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C63:C64</xm:sqref>
        </x14:conditionalFormatting>
        <x14:conditionalFormatting xmlns:xm="http://schemas.microsoft.com/office/excel/2006/main">
          <x14:cfRule type="dataBar" id="{80413BB4-BA8D-4C82-B832-A11FAFDE34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C69:C73</xm:sqref>
        </x14:conditionalFormatting>
        <x14:conditionalFormatting xmlns:xm="http://schemas.microsoft.com/office/excel/2006/main">
          <x14:cfRule type="dataBar" id="{F3362303-EFC8-4D15-9393-78730F9199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C80:C83</xm:sqref>
        </x14:conditionalFormatting>
        <x14:conditionalFormatting xmlns:xm="http://schemas.microsoft.com/office/excel/2006/main">
          <x14:cfRule type="dataBar" id="{500C2725-523A-4569-91F5-CE14AF1990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F4:F14</xm:sqref>
        </x14:conditionalFormatting>
        <x14:conditionalFormatting xmlns:xm="http://schemas.microsoft.com/office/excel/2006/main">
          <x14:cfRule type="dataBar" id="{6AF545A1-B7ED-4C70-A679-8957A9C1A6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F20:F24</xm:sqref>
        </x14:conditionalFormatting>
        <x14:conditionalFormatting xmlns:xm="http://schemas.microsoft.com/office/excel/2006/main">
          <x14:cfRule type="dataBar" id="{FC705A03-D9A1-4749-BDE1-DEEAF58A4A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F29:F38</xm:sqref>
        </x14:conditionalFormatting>
        <x14:conditionalFormatting xmlns:xm="http://schemas.microsoft.com/office/excel/2006/main">
          <x14:cfRule type="dataBar" id="{CABA772F-0985-49F6-803E-724CD343D0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F43:F44</xm:sqref>
        </x14:conditionalFormatting>
        <x14:conditionalFormatting xmlns:xm="http://schemas.microsoft.com/office/excel/2006/main">
          <x14:cfRule type="dataBar" id="{B3F22B66-2E12-4C3D-8185-7BF4A81D19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F51:F56</xm:sqref>
        </x14:conditionalFormatting>
        <x14:conditionalFormatting xmlns:xm="http://schemas.microsoft.com/office/excel/2006/main">
          <x14:cfRule type="dataBar" id="{8A6F7CFC-DC6C-4ECD-915C-3699FEF5D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F63:F64</xm:sqref>
        </x14:conditionalFormatting>
        <x14:conditionalFormatting xmlns:xm="http://schemas.microsoft.com/office/excel/2006/main">
          <x14:cfRule type="dataBar" id="{06BC0F83-9866-4C7C-942C-0717541620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F69:F73</xm:sqref>
        </x14:conditionalFormatting>
        <x14:conditionalFormatting xmlns:xm="http://schemas.microsoft.com/office/excel/2006/main">
          <x14:cfRule type="dataBar" id="{F7C43A16-F61C-4667-A043-D729B1E677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F80:F83</xm:sqref>
        </x14:conditionalFormatting>
        <x14:conditionalFormatting xmlns:xm="http://schemas.microsoft.com/office/excel/2006/main">
          <x14:cfRule type="dataBar" id="{7F8B4A09-9981-4B36-940D-8145429728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G4:G14</xm:sqref>
        </x14:conditionalFormatting>
        <x14:conditionalFormatting xmlns:xm="http://schemas.microsoft.com/office/excel/2006/main">
          <x14:cfRule type="dataBar" id="{2D9FA2D6-63E9-48C8-A1B7-377AEE5472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G20:G24</xm:sqref>
        </x14:conditionalFormatting>
        <x14:conditionalFormatting xmlns:xm="http://schemas.microsoft.com/office/excel/2006/main">
          <x14:cfRule type="dataBar" id="{5B2CA8E5-EAA2-4D24-9092-21EFB0170B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G29:G38</xm:sqref>
        </x14:conditionalFormatting>
        <x14:conditionalFormatting xmlns:xm="http://schemas.microsoft.com/office/excel/2006/main">
          <x14:cfRule type="dataBar" id="{4C759759-B0A2-4499-B13E-77512ED42D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G43:G44</xm:sqref>
        </x14:conditionalFormatting>
        <x14:conditionalFormatting xmlns:xm="http://schemas.microsoft.com/office/excel/2006/main">
          <x14:cfRule type="dataBar" id="{8DF5861E-2E7E-44EF-AAF1-7589518A4C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G51:G56</xm:sqref>
        </x14:conditionalFormatting>
        <x14:conditionalFormatting xmlns:xm="http://schemas.microsoft.com/office/excel/2006/main">
          <x14:cfRule type="dataBar" id="{7C09618A-AF81-4B8A-8362-6DCA428C7B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G63:G64</xm:sqref>
        </x14:conditionalFormatting>
        <x14:conditionalFormatting xmlns:xm="http://schemas.microsoft.com/office/excel/2006/main">
          <x14:cfRule type="dataBar" id="{41DD1BB1-C861-4E55-AF8E-F4F04D0F47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G69:G73</xm:sqref>
        </x14:conditionalFormatting>
        <x14:conditionalFormatting xmlns:xm="http://schemas.microsoft.com/office/excel/2006/main">
          <x14:cfRule type="dataBar" id="{AC29C2DD-9650-473E-BCAE-D266AC0398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G80:G83</xm:sqref>
        </x14:conditionalFormatting>
        <x14:conditionalFormatting xmlns:xm="http://schemas.microsoft.com/office/excel/2006/main">
          <x14:cfRule type="dataBar" id="{A30CA9D0-3AC4-4EC4-BF02-5D586E45E2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I4:I14</xm:sqref>
        </x14:conditionalFormatting>
        <x14:conditionalFormatting xmlns:xm="http://schemas.microsoft.com/office/excel/2006/main">
          <x14:cfRule type="dataBar" id="{ED3D464E-C287-44BB-A54E-4203D98222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I20:I24</xm:sqref>
        </x14:conditionalFormatting>
        <x14:conditionalFormatting xmlns:xm="http://schemas.microsoft.com/office/excel/2006/main">
          <x14:cfRule type="dataBar" id="{CF94EACB-16C2-41A3-81C4-736A56C932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I29:I38</xm:sqref>
        </x14:conditionalFormatting>
        <x14:conditionalFormatting xmlns:xm="http://schemas.microsoft.com/office/excel/2006/main">
          <x14:cfRule type="dataBar" id="{4B71FA75-FC07-4EC6-8BE6-1ACBCE9A6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I43:I44</xm:sqref>
        </x14:conditionalFormatting>
        <x14:conditionalFormatting xmlns:xm="http://schemas.microsoft.com/office/excel/2006/main">
          <x14:cfRule type="dataBar" id="{0461BBAB-FC42-44B7-A6EE-15D432B3D9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I51:I56</xm:sqref>
        </x14:conditionalFormatting>
        <x14:conditionalFormatting xmlns:xm="http://schemas.microsoft.com/office/excel/2006/main">
          <x14:cfRule type="dataBar" id="{6F93C8B7-483C-4CC7-8C8C-8ED50B87E2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I63:I64</xm:sqref>
        </x14:conditionalFormatting>
        <x14:conditionalFormatting xmlns:xm="http://schemas.microsoft.com/office/excel/2006/main">
          <x14:cfRule type="dataBar" id="{DFDE0C8A-90FC-4200-80BD-8450082329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I69:I73</xm:sqref>
        </x14:conditionalFormatting>
        <x14:conditionalFormatting xmlns:xm="http://schemas.microsoft.com/office/excel/2006/main">
          <x14:cfRule type="dataBar" id="{E514BB52-C7F8-4B71-A718-0EF215848B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I80:I83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4AEF-5288-4DCA-B261-6B528F80A964}">
  <dimension ref="A2:Q73"/>
  <sheetViews>
    <sheetView workbookViewId="0">
      <selection activeCell="E70" sqref="E70"/>
    </sheetView>
  </sheetViews>
  <sheetFormatPr defaultRowHeight="15" x14ac:dyDescent="0.25"/>
  <cols>
    <col min="1" max="1" width="27" bestFit="1" customWidth="1"/>
    <col min="2" max="2" width="16.85546875" bestFit="1" customWidth="1"/>
    <col min="3" max="3" width="18.5703125" customWidth="1"/>
    <col min="4" max="4" width="19.28515625" customWidth="1"/>
    <col min="5" max="5" width="17" customWidth="1"/>
    <col min="6" max="6" width="11.28515625" bestFit="1" customWidth="1"/>
    <col min="7" max="7" width="17.85546875" bestFit="1" customWidth="1"/>
    <col min="9" max="9" width="10.28515625" bestFit="1" customWidth="1"/>
  </cols>
  <sheetData>
    <row r="2" spans="1:10" x14ac:dyDescent="0.25">
      <c r="A2" s="19" t="s">
        <v>103</v>
      </c>
      <c r="C2" t="s">
        <v>105</v>
      </c>
    </row>
    <row r="4" spans="1:10" x14ac:dyDescent="0.25">
      <c r="A4" s="28" t="s">
        <v>100</v>
      </c>
      <c r="B4" s="28" t="s">
        <v>46</v>
      </c>
      <c r="C4" s="28" t="s">
        <v>45</v>
      </c>
      <c r="D4" s="28" t="s">
        <v>30</v>
      </c>
      <c r="E4" s="28" t="s">
        <v>101</v>
      </c>
      <c r="F4" s="28" t="s">
        <v>102</v>
      </c>
      <c r="G4" s="28" t="s">
        <v>104</v>
      </c>
    </row>
    <row r="5" spans="1:10" x14ac:dyDescent="0.25">
      <c r="A5" s="2" t="s">
        <v>90</v>
      </c>
      <c r="B5" s="3">
        <v>31410</v>
      </c>
      <c r="C5" s="3">
        <v>31537</v>
      </c>
      <c r="D5" s="3">
        <v>62947</v>
      </c>
      <c r="E5" s="24">
        <v>6.9800000000000001E-2</v>
      </c>
      <c r="F5" s="24">
        <v>7.0082222222222226E-2</v>
      </c>
      <c r="G5" s="24">
        <f>F5-E5</f>
        <v>2.8222222222222537E-4</v>
      </c>
    </row>
    <row r="6" spans="1:10" x14ac:dyDescent="0.25">
      <c r="A6" s="2" t="s">
        <v>91</v>
      </c>
      <c r="B6" s="3">
        <v>39382</v>
      </c>
      <c r="C6" s="3">
        <v>39619</v>
      </c>
      <c r="D6" s="3">
        <v>79001</v>
      </c>
      <c r="E6" s="24">
        <v>8.7515555555555555E-2</v>
      </c>
      <c r="F6" s="24">
        <v>8.8042222222222216E-2</v>
      </c>
      <c r="G6" s="24">
        <f t="shared" ref="G6:G10" si="0">F6-E6</f>
        <v>5.266666666666614E-4</v>
      </c>
    </row>
    <row r="7" spans="1:10" x14ac:dyDescent="0.25">
      <c r="A7" s="2" t="s">
        <v>92</v>
      </c>
      <c r="B7" s="3">
        <v>39561</v>
      </c>
      <c r="C7" s="3">
        <v>39542</v>
      </c>
      <c r="D7" s="3">
        <v>79103</v>
      </c>
      <c r="E7" s="24">
        <v>8.7913333333333329E-2</v>
      </c>
      <c r="F7" s="24">
        <v>8.7871111111111108E-2</v>
      </c>
      <c r="G7" s="24">
        <f t="shared" si="0"/>
        <v>-4.2222222222221273E-5</v>
      </c>
    </row>
    <row r="8" spans="1:10" x14ac:dyDescent="0.25">
      <c r="A8" s="2" t="s">
        <v>93</v>
      </c>
      <c r="B8" s="3">
        <v>39494</v>
      </c>
      <c r="C8" s="3">
        <v>39711</v>
      </c>
      <c r="D8" s="3">
        <v>79205</v>
      </c>
      <c r="E8" s="24">
        <v>8.776444444444445E-2</v>
      </c>
      <c r="F8" s="24">
        <v>8.8246666666666668E-2</v>
      </c>
      <c r="G8" s="24">
        <f t="shared" si="0"/>
        <v>4.8222222222221722E-4</v>
      </c>
    </row>
    <row r="9" spans="1:10" x14ac:dyDescent="0.25">
      <c r="A9" s="2" t="s">
        <v>94</v>
      </c>
      <c r="B9" s="3">
        <v>39543</v>
      </c>
      <c r="C9" s="3">
        <v>39520</v>
      </c>
      <c r="D9" s="3">
        <v>79063</v>
      </c>
      <c r="E9" s="24">
        <v>8.7873333333333331E-2</v>
      </c>
      <c r="F9" s="24">
        <v>8.7822222222222218E-2</v>
      </c>
      <c r="G9" s="24">
        <f t="shared" si="0"/>
        <v>-5.1111111111112884E-5</v>
      </c>
    </row>
    <row r="10" spans="1:10" x14ac:dyDescent="0.25">
      <c r="A10" s="2" t="s">
        <v>95</v>
      </c>
      <c r="B10" s="3">
        <v>35392</v>
      </c>
      <c r="C10" s="3">
        <v>35289</v>
      </c>
      <c r="D10" s="3">
        <v>70681</v>
      </c>
      <c r="E10" s="24">
        <v>7.8648888888888893E-2</v>
      </c>
      <c r="F10" s="24">
        <v>7.8420000000000004E-2</v>
      </c>
      <c r="G10" s="24">
        <f t="shared" si="0"/>
        <v>-2.2888888888888959E-4</v>
      </c>
    </row>
    <row r="11" spans="1:10" x14ac:dyDescent="0.25">
      <c r="A11" s="28" t="s">
        <v>30</v>
      </c>
      <c r="B11" s="15">
        <v>224782</v>
      </c>
      <c r="C11" s="15">
        <v>225218</v>
      </c>
      <c r="D11" s="15">
        <v>450000</v>
      </c>
      <c r="E11" s="15">
        <v>0.49951555555555555</v>
      </c>
      <c r="F11" s="15">
        <v>0.5004844444444444</v>
      </c>
      <c r="G11" s="2"/>
    </row>
    <row r="13" spans="1:10" x14ac:dyDescent="0.25">
      <c r="A13" s="19" t="s">
        <v>106</v>
      </c>
    </row>
    <row r="14" spans="1:10" x14ac:dyDescent="0.25">
      <c r="A14" s="28" t="s">
        <v>100</v>
      </c>
      <c r="B14" s="28" t="s">
        <v>24</v>
      </c>
      <c r="C14" s="28" t="s">
        <v>26</v>
      </c>
      <c r="D14" s="28" t="s">
        <v>23</v>
      </c>
      <c r="E14" s="28" t="s">
        <v>25</v>
      </c>
      <c r="F14" s="28" t="s">
        <v>30</v>
      </c>
      <c r="G14" s="28" t="s">
        <v>24</v>
      </c>
      <c r="H14" s="28" t="s">
        <v>26</v>
      </c>
      <c r="I14" s="28" t="s">
        <v>23</v>
      </c>
      <c r="J14" s="28" t="s">
        <v>25</v>
      </c>
    </row>
    <row r="15" spans="1:10" x14ac:dyDescent="0.25">
      <c r="A15" s="2" t="s">
        <v>54</v>
      </c>
      <c r="B15" s="3">
        <v>22462</v>
      </c>
      <c r="C15" s="3">
        <v>22301</v>
      </c>
      <c r="D15" s="3">
        <v>22499</v>
      </c>
      <c r="E15" s="3">
        <v>22708</v>
      </c>
      <c r="F15" s="3">
        <v>89970</v>
      </c>
      <c r="G15" s="24">
        <v>4.9915555555555553E-2</v>
      </c>
      <c r="H15" s="24">
        <v>4.9557777777777777E-2</v>
      </c>
      <c r="I15" s="24">
        <v>4.999777777777778E-2</v>
      </c>
      <c r="J15" s="24">
        <v>5.0462222222222221E-2</v>
      </c>
    </row>
    <row r="16" spans="1:10" x14ac:dyDescent="0.25">
      <c r="A16" s="2" t="s">
        <v>52</v>
      </c>
      <c r="B16" s="3">
        <v>22654</v>
      </c>
      <c r="C16" s="3">
        <v>22259</v>
      </c>
      <c r="D16" s="3">
        <v>22499</v>
      </c>
      <c r="E16" s="3">
        <v>22397</v>
      </c>
      <c r="F16" s="3">
        <v>89809</v>
      </c>
      <c r="G16" s="24">
        <v>5.0342222222222219E-2</v>
      </c>
      <c r="H16" s="24">
        <v>4.9464444444444443E-2</v>
      </c>
      <c r="I16" s="24">
        <v>4.999777777777778E-2</v>
      </c>
      <c r="J16" s="24">
        <v>4.9771111111111113E-2</v>
      </c>
    </row>
    <row r="17" spans="1:11" x14ac:dyDescent="0.25">
      <c r="A17" s="2" t="s">
        <v>55</v>
      </c>
      <c r="B17" s="3">
        <v>22342</v>
      </c>
      <c r="C17" s="3">
        <v>22460</v>
      </c>
      <c r="D17" s="3">
        <v>22777</v>
      </c>
      <c r="E17" s="3">
        <v>22715</v>
      </c>
      <c r="F17" s="3">
        <v>90294</v>
      </c>
      <c r="G17" s="24">
        <v>4.9648888888888888E-2</v>
      </c>
      <c r="H17" s="24">
        <v>4.9911111111111114E-2</v>
      </c>
      <c r="I17" s="24">
        <v>5.0615555555555553E-2</v>
      </c>
      <c r="J17" s="24">
        <v>5.0477777777777781E-2</v>
      </c>
    </row>
    <row r="18" spans="1:11" x14ac:dyDescent="0.25">
      <c r="A18" s="2" t="s">
        <v>53</v>
      </c>
      <c r="B18" s="3">
        <v>22515</v>
      </c>
      <c r="C18" s="3">
        <v>22272</v>
      </c>
      <c r="D18" s="3">
        <v>22705</v>
      </c>
      <c r="E18" s="3">
        <v>22248</v>
      </c>
      <c r="F18" s="3">
        <v>89740</v>
      </c>
      <c r="G18" s="24">
        <v>5.0033333333333332E-2</v>
      </c>
      <c r="H18" s="24">
        <v>4.9493333333333334E-2</v>
      </c>
      <c r="I18" s="24">
        <v>5.0455555555555552E-2</v>
      </c>
      <c r="J18" s="24">
        <v>4.9439999999999998E-2</v>
      </c>
    </row>
    <row r="19" spans="1:11" x14ac:dyDescent="0.25">
      <c r="A19" s="2" t="s">
        <v>56</v>
      </c>
      <c r="B19" s="3">
        <v>22652</v>
      </c>
      <c r="C19" s="3">
        <v>22551</v>
      </c>
      <c r="D19" s="3">
        <v>22535</v>
      </c>
      <c r="E19" s="3">
        <v>22449</v>
      </c>
      <c r="F19" s="3">
        <v>90187</v>
      </c>
      <c r="G19" s="24">
        <v>5.033777777777778E-2</v>
      </c>
      <c r="H19" s="24">
        <v>5.0113333333333336E-2</v>
      </c>
      <c r="I19" s="24">
        <v>5.0077777777777777E-2</v>
      </c>
      <c r="J19" s="24">
        <v>4.9886666666666669E-2</v>
      </c>
    </row>
    <row r="20" spans="1:11" x14ac:dyDescent="0.25">
      <c r="A20" s="28" t="s">
        <v>30</v>
      </c>
      <c r="B20" s="28">
        <v>112625</v>
      </c>
      <c r="C20" s="28">
        <v>111843</v>
      </c>
      <c r="D20" s="28">
        <v>113015</v>
      </c>
      <c r="E20" s="28">
        <v>112517</v>
      </c>
      <c r="F20" s="28">
        <v>450000</v>
      </c>
      <c r="G20" s="29">
        <v>0.25027777777777777</v>
      </c>
      <c r="H20" s="29">
        <v>0.24854000000000001</v>
      </c>
      <c r="I20" s="29">
        <v>0.25114444444444445</v>
      </c>
      <c r="J20" s="29">
        <v>0.2500377777777778</v>
      </c>
    </row>
    <row r="23" spans="1:11" x14ac:dyDescent="0.25">
      <c r="A23" t="s">
        <v>127</v>
      </c>
    </row>
    <row r="25" spans="1:11" x14ac:dyDescent="0.25">
      <c r="A25" s="28" t="s">
        <v>107</v>
      </c>
      <c r="B25" s="28" t="s">
        <v>99</v>
      </c>
      <c r="C25" s="28" t="s">
        <v>97</v>
      </c>
    </row>
    <row r="26" spans="1:11" x14ac:dyDescent="0.25">
      <c r="A26" s="27" t="s">
        <v>114</v>
      </c>
      <c r="B26" s="10">
        <v>7344</v>
      </c>
      <c r="C26" s="18">
        <f>B26/$B$34</f>
        <v>0.14989590562109645</v>
      </c>
    </row>
    <row r="27" spans="1:11" x14ac:dyDescent="0.25">
      <c r="A27" s="27" t="s">
        <v>108</v>
      </c>
      <c r="B27" s="10">
        <v>3981</v>
      </c>
      <c r="C27" s="18">
        <f t="shared" ref="C27:C34" si="1">B27/$B$34</f>
        <v>8.1254847532350905E-2</v>
      </c>
    </row>
    <row r="28" spans="1:11" x14ac:dyDescent="0.25">
      <c r="A28" s="27" t="s">
        <v>115</v>
      </c>
      <c r="B28" s="10">
        <v>8927</v>
      </c>
      <c r="C28" s="18">
        <f t="shared" si="1"/>
        <v>0.18220598440625382</v>
      </c>
    </row>
    <row r="29" spans="1:11" x14ac:dyDescent="0.25">
      <c r="A29" s="27" t="s">
        <v>116</v>
      </c>
      <c r="B29" s="10">
        <v>8737</v>
      </c>
      <c r="C29" s="18">
        <f t="shared" si="1"/>
        <v>0.17832795852553374</v>
      </c>
      <c r="K29" s="2"/>
    </row>
    <row r="30" spans="1:11" x14ac:dyDescent="0.25">
      <c r="A30" s="27" t="s">
        <v>117</v>
      </c>
      <c r="B30" s="10">
        <v>5391</v>
      </c>
      <c r="C30" s="18">
        <f t="shared" si="1"/>
        <v>0.11003388169979998</v>
      </c>
    </row>
    <row r="31" spans="1:11" x14ac:dyDescent="0.25">
      <c r="A31" s="27" t="s">
        <v>118</v>
      </c>
      <c r="B31" s="10">
        <v>7501</v>
      </c>
      <c r="C31" s="18">
        <f t="shared" si="1"/>
        <v>0.15310037963832307</v>
      </c>
    </row>
    <row r="32" spans="1:11" x14ac:dyDescent="0.25">
      <c r="A32" s="27" t="s">
        <v>109</v>
      </c>
      <c r="B32" s="10">
        <v>7111</v>
      </c>
      <c r="C32" s="18">
        <f t="shared" si="1"/>
        <v>0.14514022125158182</v>
      </c>
    </row>
    <row r="33" spans="1:17" x14ac:dyDescent="0.25">
      <c r="A33" s="27" t="s">
        <v>110</v>
      </c>
      <c r="B33" s="10">
        <v>2</v>
      </c>
      <c r="C33" s="18">
        <f t="shared" si="1"/>
        <v>4.0821325060211456E-5</v>
      </c>
    </row>
    <row r="34" spans="1:17" x14ac:dyDescent="0.25">
      <c r="A34" s="32" t="s">
        <v>22</v>
      </c>
      <c r="B34" s="33">
        <f>SUM(B26:B33)</f>
        <v>48994</v>
      </c>
      <c r="C34" s="34">
        <f t="shared" si="1"/>
        <v>1</v>
      </c>
    </row>
    <row r="37" spans="1:17" x14ac:dyDescent="0.25">
      <c r="A37" t="s">
        <v>119</v>
      </c>
    </row>
    <row r="38" spans="1:17" x14ac:dyDescent="0.25">
      <c r="A38" s="30"/>
      <c r="B38" s="20"/>
      <c r="C38" s="31"/>
    </row>
    <row r="39" spans="1:17" x14ac:dyDescent="0.25">
      <c r="A39" s="28" t="s">
        <v>100</v>
      </c>
      <c r="B39" s="28" t="s">
        <v>114</v>
      </c>
      <c r="C39" s="28" t="s">
        <v>108</v>
      </c>
      <c r="D39" s="28" t="s">
        <v>115</v>
      </c>
      <c r="E39" s="28" t="s">
        <v>116</v>
      </c>
      <c r="F39" s="28" t="s">
        <v>117</v>
      </c>
      <c r="G39" s="28" t="s">
        <v>118</v>
      </c>
      <c r="H39" s="28" t="s">
        <v>109</v>
      </c>
      <c r="I39" s="28" t="s">
        <v>110</v>
      </c>
      <c r="J39" s="28" t="s">
        <v>30</v>
      </c>
      <c r="K39" s="28" t="s">
        <v>114</v>
      </c>
      <c r="L39" s="28" t="s">
        <v>108</v>
      </c>
      <c r="M39" s="28" t="s">
        <v>115</v>
      </c>
      <c r="N39" s="28" t="s">
        <v>116</v>
      </c>
      <c r="O39" s="28" t="s">
        <v>117</v>
      </c>
      <c r="P39" s="28" t="s">
        <v>118</v>
      </c>
      <c r="Q39" s="28" t="s">
        <v>109</v>
      </c>
    </row>
    <row r="40" spans="1:17" x14ac:dyDescent="0.25">
      <c r="A40" s="16" t="s">
        <v>59</v>
      </c>
      <c r="B40" s="3">
        <v>7021</v>
      </c>
      <c r="C40" s="3">
        <v>3078</v>
      </c>
      <c r="D40" s="3">
        <v>8048</v>
      </c>
      <c r="E40" s="3">
        <v>7575</v>
      </c>
      <c r="F40" s="3">
        <v>5059</v>
      </c>
      <c r="G40" s="3">
        <v>6860</v>
      </c>
      <c r="H40" s="3">
        <v>5918</v>
      </c>
      <c r="I40" s="3"/>
      <c r="J40" s="3">
        <v>43559</v>
      </c>
      <c r="K40" s="24">
        <v>4.0800079031630083E-2</v>
      </c>
      <c r="L40" s="24">
        <v>1.7886717456111294E-2</v>
      </c>
      <c r="M40" s="24">
        <v>4.6768129332938176E-2</v>
      </c>
      <c r="N40" s="24">
        <v>4.4019455727759282E-2</v>
      </c>
      <c r="O40" s="24">
        <v>2.9398604161945108E-2</v>
      </c>
      <c r="P40" s="24">
        <v>3.9864483999000486E-2</v>
      </c>
      <c r="Q40" s="24">
        <v>3.4390381385726657E-2</v>
      </c>
    </row>
    <row r="41" spans="1:17" x14ac:dyDescent="0.25">
      <c r="A41" s="16" t="s">
        <v>58</v>
      </c>
      <c r="B41" s="3">
        <v>6713</v>
      </c>
      <c r="C41" s="3">
        <v>2791</v>
      </c>
      <c r="D41" s="3">
        <v>7447</v>
      </c>
      <c r="E41" s="3">
        <v>6996</v>
      </c>
      <c r="F41" s="3">
        <v>4785</v>
      </c>
      <c r="G41" s="3">
        <v>6441</v>
      </c>
      <c r="H41" s="3">
        <v>5305</v>
      </c>
      <c r="I41" s="3">
        <v>2</v>
      </c>
      <c r="J41" s="3">
        <v>40480</v>
      </c>
      <c r="K41" s="24">
        <v>3.9010245056164759E-2</v>
      </c>
      <c r="L41" s="24">
        <v>1.6218917615336784E-2</v>
      </c>
      <c r="M41" s="24">
        <v>4.3275628621072391E-2</v>
      </c>
      <c r="N41" s="24">
        <v>4.0654800299855305E-2</v>
      </c>
      <c r="O41" s="24">
        <v>2.7806349261693484E-2</v>
      </c>
      <c r="P41" s="24">
        <v>3.742961245445512E-2</v>
      </c>
      <c r="Q41" s="24">
        <v>3.0828146882608973E-2</v>
      </c>
    </row>
    <row r="42" spans="1:17" x14ac:dyDescent="0.25">
      <c r="A42" s="16" t="s">
        <v>60</v>
      </c>
      <c r="B42" s="3">
        <v>7172</v>
      </c>
      <c r="C42" s="3">
        <v>3343</v>
      </c>
      <c r="D42" s="3">
        <v>8393</v>
      </c>
      <c r="E42" s="3">
        <v>8067</v>
      </c>
      <c r="F42" s="3">
        <v>5228</v>
      </c>
      <c r="G42" s="3">
        <v>7164</v>
      </c>
      <c r="H42" s="3">
        <v>6351</v>
      </c>
      <c r="I42" s="3">
        <v>1</v>
      </c>
      <c r="J42" s="3">
        <v>45719</v>
      </c>
      <c r="K42" s="24">
        <v>4.1677562571549774E-2</v>
      </c>
      <c r="L42" s="24">
        <v>1.9426672012923998E-2</v>
      </c>
      <c r="M42" s="24">
        <v>4.8772975831430185E-2</v>
      </c>
      <c r="N42" s="24">
        <v>4.6878541169087011E-2</v>
      </c>
      <c r="O42" s="24">
        <v>3.0380688388742642E-2</v>
      </c>
      <c r="P42" s="24">
        <v>4.1631073377381846E-2</v>
      </c>
      <c r="Q42" s="24">
        <v>3.69066090200659E-2</v>
      </c>
    </row>
    <row r="43" spans="1:17" x14ac:dyDescent="0.25">
      <c r="A43" s="16" t="s">
        <v>61</v>
      </c>
      <c r="B43" s="3">
        <v>6711</v>
      </c>
      <c r="C43" s="3">
        <v>2748</v>
      </c>
      <c r="D43" s="3">
        <v>7541</v>
      </c>
      <c r="E43" s="3">
        <v>7059</v>
      </c>
      <c r="F43" s="3">
        <v>4766</v>
      </c>
      <c r="G43" s="3">
        <v>6464</v>
      </c>
      <c r="H43" s="3">
        <v>5442</v>
      </c>
      <c r="I43" s="3"/>
      <c r="J43" s="3">
        <v>40731</v>
      </c>
      <c r="K43" s="24">
        <v>3.8998622757622774E-2</v>
      </c>
      <c r="L43" s="24">
        <v>1.596903819668416E-2</v>
      </c>
      <c r="M43" s="24">
        <v>4.3821876652545576E-2</v>
      </c>
      <c r="N43" s="24">
        <v>4.1020902703927754E-2</v>
      </c>
      <c r="O43" s="24">
        <v>2.7695937425544648E-2</v>
      </c>
      <c r="P43" s="24">
        <v>3.756326888768792E-2</v>
      </c>
      <c r="Q43" s="24">
        <v>3.1624274332734785E-2</v>
      </c>
    </row>
    <row r="44" spans="1:17" x14ac:dyDescent="0.25">
      <c r="A44" s="30"/>
      <c r="B44" s="20"/>
      <c r="C44" s="31"/>
    </row>
    <row r="47" spans="1:17" x14ac:dyDescent="0.25">
      <c r="A47" t="s">
        <v>113</v>
      </c>
    </row>
    <row r="49" spans="1:3" x14ac:dyDescent="0.25">
      <c r="A49" s="28" t="s">
        <v>111</v>
      </c>
      <c r="B49" s="28" t="s">
        <v>112</v>
      </c>
      <c r="C49" s="28" t="s">
        <v>97</v>
      </c>
    </row>
    <row r="50" spans="1:3" x14ac:dyDescent="0.25">
      <c r="A50" s="2" t="s">
        <v>27</v>
      </c>
      <c r="B50" s="3">
        <v>250116806</v>
      </c>
      <c r="C50" s="24">
        <f t="shared" ref="C50:C56" si="2">B50/$B$56</f>
        <v>0.10004993372273269</v>
      </c>
    </row>
    <row r="51" spans="1:3" x14ac:dyDescent="0.25">
      <c r="A51" s="2" t="s">
        <v>54</v>
      </c>
      <c r="B51" s="3">
        <v>448967388</v>
      </c>
      <c r="C51" s="24">
        <f t="shared" si="2"/>
        <v>0.17959271962344031</v>
      </c>
    </row>
    <row r="52" spans="1:3" x14ac:dyDescent="0.25">
      <c r="A52" s="2" t="s">
        <v>52</v>
      </c>
      <c r="B52" s="3">
        <v>448908644</v>
      </c>
      <c r="C52" s="24">
        <f t="shared" si="2"/>
        <v>0.17956922126920893</v>
      </c>
    </row>
    <row r="53" spans="1:3" x14ac:dyDescent="0.25">
      <c r="A53" s="2" t="s">
        <v>55</v>
      </c>
      <c r="B53" s="3">
        <v>451066159</v>
      </c>
      <c r="C53" s="24">
        <f t="shared" si="2"/>
        <v>0.18043225497017423</v>
      </c>
    </row>
    <row r="54" spans="1:3" x14ac:dyDescent="0.25">
      <c r="A54" s="2" t="s">
        <v>53</v>
      </c>
      <c r="B54" s="3">
        <v>449894057</v>
      </c>
      <c r="C54" s="24">
        <f t="shared" si="2"/>
        <v>0.17996339912121428</v>
      </c>
    </row>
    <row r="55" spans="1:3" x14ac:dyDescent="0.25">
      <c r="A55" s="2" t="s">
        <v>56</v>
      </c>
      <c r="B55" s="3">
        <v>450966703</v>
      </c>
      <c r="C55" s="24">
        <f t="shared" si="2"/>
        <v>0.18039247129322961</v>
      </c>
    </row>
    <row r="56" spans="1:3" x14ac:dyDescent="0.25">
      <c r="A56" s="28" t="s">
        <v>22</v>
      </c>
      <c r="B56" s="15">
        <f>SUM(B50:B55)</f>
        <v>2499919757</v>
      </c>
      <c r="C56" s="29">
        <f t="shared" si="2"/>
        <v>1</v>
      </c>
    </row>
    <row r="59" spans="1:3" x14ac:dyDescent="0.25">
      <c r="A59" s="35" t="s">
        <v>120</v>
      </c>
      <c r="B59" s="35" t="s">
        <v>99</v>
      </c>
      <c r="C59" s="35" t="s">
        <v>121</v>
      </c>
    </row>
    <row r="60" spans="1:3" x14ac:dyDescent="0.25">
      <c r="A60" s="2" t="s">
        <v>122</v>
      </c>
      <c r="B60" s="3">
        <v>41103</v>
      </c>
      <c r="C60" s="3">
        <v>99869</v>
      </c>
    </row>
    <row r="61" spans="1:3" x14ac:dyDescent="0.25">
      <c r="A61" s="2" t="s">
        <v>123</v>
      </c>
      <c r="B61" s="3">
        <v>41150</v>
      </c>
      <c r="C61" s="3">
        <v>99853</v>
      </c>
    </row>
    <row r="62" spans="1:3" x14ac:dyDescent="0.25">
      <c r="A62" s="2" t="s">
        <v>124</v>
      </c>
      <c r="B62" s="3">
        <v>41157</v>
      </c>
      <c r="C62" s="3">
        <v>99648</v>
      </c>
    </row>
    <row r="63" spans="1:3" x14ac:dyDescent="0.25">
      <c r="A63" s="2" t="s">
        <v>125</v>
      </c>
      <c r="B63" s="3">
        <v>41263</v>
      </c>
      <c r="C63" s="3">
        <v>100520</v>
      </c>
    </row>
    <row r="64" spans="1:3" x14ac:dyDescent="0.25">
      <c r="A64" s="2" t="s">
        <v>126</v>
      </c>
      <c r="B64" s="3">
        <v>41393</v>
      </c>
      <c r="C64" s="3">
        <v>100110</v>
      </c>
    </row>
    <row r="65" spans="1:3" x14ac:dyDescent="0.25">
      <c r="A65" s="35" t="s">
        <v>22</v>
      </c>
      <c r="B65" s="38">
        <f>SUM(B60:B64)</f>
        <v>206066</v>
      </c>
      <c r="C65" s="38">
        <f>SUM(C60:C64)</f>
        <v>500000</v>
      </c>
    </row>
    <row r="68" spans="1:3" x14ac:dyDescent="0.25">
      <c r="A68" s="36" t="s">
        <v>128</v>
      </c>
      <c r="B68" s="36" t="s">
        <v>99</v>
      </c>
      <c r="C68" s="37" t="s">
        <v>97</v>
      </c>
    </row>
    <row r="69" spans="1:3" x14ac:dyDescent="0.25">
      <c r="A69" s="2" t="s">
        <v>129</v>
      </c>
      <c r="B69" s="2">
        <v>160</v>
      </c>
      <c r="C69" s="24">
        <f>B69/$B$73</f>
        <v>1.7520038544084798E-3</v>
      </c>
    </row>
    <row r="70" spans="1:3" x14ac:dyDescent="0.25">
      <c r="A70" s="2" t="s">
        <v>130</v>
      </c>
      <c r="B70" s="2">
        <v>48522</v>
      </c>
      <c r="C70" s="24">
        <f t="shared" ref="C70:C73" si="3">B70/$B$73</f>
        <v>0.53131706889755159</v>
      </c>
    </row>
    <row r="71" spans="1:3" x14ac:dyDescent="0.25">
      <c r="A71" s="2" t="s">
        <v>131</v>
      </c>
      <c r="B71" s="2">
        <v>1272</v>
      </c>
      <c r="C71" s="24">
        <f t="shared" si="3"/>
        <v>1.3928430642547413E-2</v>
      </c>
    </row>
    <row r="72" spans="1:3" x14ac:dyDescent="0.25">
      <c r="A72" s="2" t="s">
        <v>132</v>
      </c>
      <c r="B72" s="2">
        <v>41370</v>
      </c>
      <c r="C72" s="24">
        <f t="shared" si="3"/>
        <v>0.45300249660549252</v>
      </c>
    </row>
    <row r="73" spans="1:3" x14ac:dyDescent="0.25">
      <c r="A73" s="2" t="s">
        <v>22</v>
      </c>
      <c r="B73" s="2">
        <f>SUM(B69:B72)</f>
        <v>91324</v>
      </c>
      <c r="C73" s="24">
        <f t="shared" si="3"/>
        <v>1</v>
      </c>
    </row>
  </sheetData>
  <conditionalFormatting sqref="B26:C34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{D2069BC0-37E9-4BA4-B276-40B374B3255D}</x14:id>
        </ext>
      </extLst>
    </cfRule>
  </conditionalFormatting>
  <conditionalFormatting sqref="C50:C5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{B9326688-B760-4844-A5AF-174F83680B99}</x14:id>
        </ext>
      </extLst>
    </cfRule>
  </conditionalFormatting>
  <conditionalFormatting sqref="C69:C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{17813078-B26D-410B-9A9E-56515DA808EA}</x14:id>
        </ext>
      </extLst>
    </cfRule>
  </conditionalFormatting>
  <conditionalFormatting sqref="K29:K34 K44 K38 A26:B28 B25:C25 A29:A34 A38 A44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{F009F295-D6B3-4ACC-B9CD-3CE6B888F0CD}</x14:id>
        </ext>
      </extLst>
    </cfRule>
  </conditionalFormatting>
  <conditionalFormatting sqref="K40:Q4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{95674E22-76B3-4B88-B1AA-2C537D8AB5DB}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069BC0-37E9-4BA4-B276-40B374B325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B26:C34</xm:sqref>
        </x14:conditionalFormatting>
        <x14:conditionalFormatting xmlns:xm="http://schemas.microsoft.com/office/excel/2006/main">
          <x14:cfRule type="dataBar" id="{B9326688-B760-4844-A5AF-174F83680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C50:C55</xm:sqref>
        </x14:conditionalFormatting>
        <x14:conditionalFormatting xmlns:xm="http://schemas.microsoft.com/office/excel/2006/main">
          <x14:cfRule type="dataBar" id="{17813078-B26D-410B-9A9E-56515DA80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C69:C73</xm:sqref>
        </x14:conditionalFormatting>
        <x14:conditionalFormatting xmlns:xm="http://schemas.microsoft.com/office/excel/2006/main">
          <x14:cfRule type="dataBar" id="{F009F295-D6B3-4ACC-B9CD-3CE6B888F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K29:K34 K44 K38 A26:B28 B25:C25 A29:A34 A38 A44</xm:sqref>
        </x14:conditionalFormatting>
        <x14:conditionalFormatting xmlns:xm="http://schemas.microsoft.com/office/excel/2006/main">
          <x14:cfRule type="dataBar" id="{95674E22-76B3-4B88-B1AA-2C537D8AB5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K40:Q43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A8C5-858F-434C-A776-1F59483C3FD8}">
  <dimension ref="A1:D15"/>
  <sheetViews>
    <sheetView workbookViewId="0">
      <selection activeCell="E14" sqref="E14"/>
    </sheetView>
  </sheetViews>
  <sheetFormatPr defaultRowHeight="15" x14ac:dyDescent="0.25"/>
  <cols>
    <col min="1" max="1" width="10.42578125" bestFit="1" customWidth="1"/>
    <col min="2" max="2" width="14.28515625" bestFit="1" customWidth="1"/>
  </cols>
  <sheetData>
    <row r="1" spans="1:4" x14ac:dyDescent="0.25">
      <c r="A1" s="22" t="s">
        <v>10</v>
      </c>
      <c r="B1" s="13" t="s">
        <v>18</v>
      </c>
      <c r="C1" s="2" t="s">
        <v>97</v>
      </c>
      <c r="D1" s="2" t="s">
        <v>98</v>
      </c>
    </row>
    <row r="2" spans="1:4" x14ac:dyDescent="0.25">
      <c r="A2" s="23">
        <v>43831</v>
      </c>
      <c r="B2" s="11">
        <v>1024919104</v>
      </c>
      <c r="C2" s="25">
        <f>B2/10^7</f>
        <v>102.49191039999999</v>
      </c>
      <c r="D2" s="2">
        <v>80.3</v>
      </c>
    </row>
    <row r="3" spans="1:4" x14ac:dyDescent="0.25">
      <c r="A3" s="23">
        <v>44562</v>
      </c>
      <c r="B3" s="11">
        <v>814518890</v>
      </c>
      <c r="C3" s="25">
        <f t="shared" ref="C3:C14" si="0">B3/10^7</f>
        <v>81.451888999999994</v>
      </c>
      <c r="D3" s="2">
        <v>80.3</v>
      </c>
    </row>
    <row r="4" spans="1:4" x14ac:dyDescent="0.25">
      <c r="A4" s="23">
        <v>44593</v>
      </c>
      <c r="B4" s="11">
        <v>744181950</v>
      </c>
      <c r="C4" s="25">
        <f t="shared" si="0"/>
        <v>74.418194999999997</v>
      </c>
      <c r="D4" s="2">
        <v>80.3</v>
      </c>
    </row>
    <row r="5" spans="1:4" x14ac:dyDescent="0.25">
      <c r="A5" s="23">
        <v>44621</v>
      </c>
      <c r="B5" s="11">
        <v>818874412</v>
      </c>
      <c r="C5" s="25">
        <f t="shared" si="0"/>
        <v>81.887441199999998</v>
      </c>
      <c r="D5" s="2">
        <v>80.3</v>
      </c>
    </row>
    <row r="6" spans="1:4" x14ac:dyDescent="0.25">
      <c r="A6" s="23">
        <v>44652</v>
      </c>
      <c r="B6" s="11">
        <v>801872183</v>
      </c>
      <c r="C6" s="25">
        <f t="shared" si="0"/>
        <v>80.187218299999998</v>
      </c>
      <c r="D6" s="2">
        <v>80.3</v>
      </c>
    </row>
    <row r="7" spans="1:4" x14ac:dyDescent="0.25">
      <c r="A7" s="23">
        <v>44682</v>
      </c>
      <c r="B7" s="11">
        <v>819562867</v>
      </c>
      <c r="C7" s="25">
        <f t="shared" si="0"/>
        <v>81.956286700000007</v>
      </c>
      <c r="D7" s="2">
        <v>80.3</v>
      </c>
    </row>
    <row r="8" spans="1:4" x14ac:dyDescent="0.25">
      <c r="A8" s="23">
        <v>44713</v>
      </c>
      <c r="B8" s="11">
        <v>790469099</v>
      </c>
      <c r="C8" s="25">
        <f t="shared" si="0"/>
        <v>79.046909900000003</v>
      </c>
      <c r="D8" s="2">
        <v>80.3</v>
      </c>
    </row>
    <row r="9" spans="1:4" x14ac:dyDescent="0.25">
      <c r="A9" s="23">
        <v>44743</v>
      </c>
      <c r="B9" s="11">
        <v>817029797</v>
      </c>
      <c r="C9" s="25">
        <f t="shared" si="0"/>
        <v>81.7029797</v>
      </c>
      <c r="D9" s="2">
        <v>80.3</v>
      </c>
    </row>
    <row r="10" spans="1:4" x14ac:dyDescent="0.25">
      <c r="A10" s="23">
        <v>44774</v>
      </c>
      <c r="B10" s="11">
        <v>822157382</v>
      </c>
      <c r="C10" s="25">
        <f t="shared" si="0"/>
        <v>82.215738200000004</v>
      </c>
      <c r="D10" s="2">
        <v>80.3</v>
      </c>
    </row>
    <row r="11" spans="1:4" x14ac:dyDescent="0.25">
      <c r="A11" s="23">
        <v>44805</v>
      </c>
      <c r="B11" s="11">
        <v>791350261</v>
      </c>
      <c r="C11" s="25">
        <f t="shared" si="0"/>
        <v>79.135026100000005</v>
      </c>
      <c r="D11" s="2">
        <v>80.3</v>
      </c>
    </row>
    <row r="12" spans="1:4" x14ac:dyDescent="0.25">
      <c r="A12" s="23">
        <v>44835</v>
      </c>
      <c r="B12" s="11">
        <v>815402840</v>
      </c>
      <c r="C12" s="25">
        <f t="shared" si="0"/>
        <v>81.540284</v>
      </c>
      <c r="D12" s="2">
        <v>80.3</v>
      </c>
    </row>
    <row r="13" spans="1:4" x14ac:dyDescent="0.25">
      <c r="A13" s="23">
        <v>44866</v>
      </c>
      <c r="B13" s="11">
        <v>799945632</v>
      </c>
      <c r="C13" s="25">
        <f t="shared" si="0"/>
        <v>79.994563200000002</v>
      </c>
      <c r="D13" s="2">
        <v>80.3</v>
      </c>
    </row>
    <row r="14" spans="1:4" x14ac:dyDescent="0.25">
      <c r="A14" s="23">
        <v>44896</v>
      </c>
      <c r="B14" s="11">
        <v>342381081</v>
      </c>
      <c r="C14" s="25">
        <f t="shared" si="0"/>
        <v>34.238108099999998</v>
      </c>
      <c r="D14" s="2">
        <v>80.3</v>
      </c>
    </row>
    <row r="15" spans="1:4" x14ac:dyDescent="0.25">
      <c r="B15" s="20">
        <f>AVERAGE(B3:B13)</f>
        <v>803215028.4545455</v>
      </c>
    </row>
  </sheetData>
  <conditionalFormatting sqref="B3:B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{21EE592E-3AB9-4D95-933B-B66F6964C8F2}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EE592E-3AB9-4D95-933B-B66F6964C8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B3:B13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EDA</vt:lpstr>
      <vt:lpstr>Analysis</vt:lpstr>
      <vt:lpstr>Pivots and final sheets</vt:lpstr>
      <vt:lpstr>Total sales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Dalal</dc:creator>
  <cp:lastModifiedBy>Pranali Jagtap</cp:lastModifiedBy>
  <dcterms:created xsi:type="dcterms:W3CDTF">2015-06-05T18:17:20Z</dcterms:created>
  <dcterms:modified xsi:type="dcterms:W3CDTF">2025-01-26T12:36:04Z</dcterms:modified>
</cp:coreProperties>
</file>