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\Documents\"/>
    </mc:Choice>
  </mc:AlternateContent>
  <xr:revisionPtr revIDLastSave="0" documentId="13_ncr:1_{A7180D35-AAAF-4EB3-A259-7EF2282A3B9F}" xr6:coauthVersionLast="47" xr6:coauthVersionMax="47" xr10:uidLastSave="{00000000-0000-0000-0000-000000000000}"/>
  <bookViews>
    <workbookView xWindow="-108" yWindow="-108" windowWidth="23256" windowHeight="12456" activeTab="2" xr2:uid="{86489027-8F13-43F5-871B-CD710A7A911D}"/>
  </bookViews>
  <sheets>
    <sheet name="Database" sheetId="1" r:id="rId1"/>
    <sheet name="Summary IT" sheetId="3" r:id="rId2"/>
    <sheet name="Dashboar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D4" i="4" s="1"/>
  <c r="C5" i="4"/>
  <c r="D5" i="4" s="1"/>
  <c r="C3" i="4"/>
  <c r="D3" i="4" s="1"/>
  <c r="D3" i="3"/>
  <c r="D4" i="3"/>
  <c r="D5" i="3"/>
  <c r="D9" i="3"/>
  <c r="D10" i="3"/>
  <c r="D2" i="3"/>
  <c r="C3" i="3"/>
  <c r="C4" i="3"/>
  <c r="C5" i="3"/>
  <c r="C6" i="3"/>
  <c r="D6" i="3" s="1"/>
  <c r="C7" i="3"/>
  <c r="D7" i="3" s="1"/>
  <c r="C8" i="3"/>
  <c r="D8" i="3" s="1"/>
  <c r="C9" i="3"/>
  <c r="C10" i="3"/>
  <c r="C11" i="3"/>
  <c r="D11" i="3" s="1"/>
  <c r="C2" i="3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15" i="3" l="1"/>
  <c r="E16" i="3"/>
  <c r="D15" i="3"/>
  <c r="E17" i="3"/>
  <c r="D17" i="3"/>
  <c r="D16" i="3"/>
</calcChain>
</file>

<file path=xl/sharedStrings.xml><?xml version="1.0" encoding="utf-8"?>
<sst xmlns="http://schemas.openxmlformats.org/spreadsheetml/2006/main" count="256" uniqueCount="119">
  <si>
    <t>Invoice nr</t>
  </si>
  <si>
    <t>Date</t>
  </si>
  <si>
    <t>Product Description</t>
  </si>
  <si>
    <t>Customer Name</t>
  </si>
  <si>
    <t>Customer Country</t>
  </si>
  <si>
    <t>Quantity</t>
  </si>
  <si>
    <t>Product Category</t>
  </si>
  <si>
    <t>Sales</t>
  </si>
  <si>
    <t>COGS</t>
  </si>
  <si>
    <t>Margin</t>
  </si>
  <si>
    <t>Month</t>
  </si>
  <si>
    <t>Year</t>
  </si>
  <si>
    <t>INV12341</t>
  </si>
  <si>
    <t>Table</t>
  </si>
  <si>
    <t>Customer 1</t>
  </si>
  <si>
    <t>USA</t>
  </si>
  <si>
    <t>Home</t>
  </si>
  <si>
    <t>INV12364</t>
  </si>
  <si>
    <t>Headphones</t>
  </si>
  <si>
    <t>Customer 5</t>
  </si>
  <si>
    <t>Spain</t>
  </si>
  <si>
    <t>IT</t>
  </si>
  <si>
    <t>INV12342</t>
  </si>
  <si>
    <t>Chair</t>
  </si>
  <si>
    <t>Customer 3</t>
  </si>
  <si>
    <t>INV12365</t>
  </si>
  <si>
    <t>Smartphone</t>
  </si>
  <si>
    <t>Customer 6</t>
  </si>
  <si>
    <t>France</t>
  </si>
  <si>
    <t>INV12343</t>
  </si>
  <si>
    <t>Furniture Accessories</t>
  </si>
  <si>
    <t>Customer 2</t>
  </si>
  <si>
    <t>Italy</t>
  </si>
  <si>
    <t>INV12366</t>
  </si>
  <si>
    <t>Tyres</t>
  </si>
  <si>
    <t>Customer 10</t>
  </si>
  <si>
    <t>Canada</t>
  </si>
  <si>
    <t>Auto</t>
  </si>
  <si>
    <t>INV12344</t>
  </si>
  <si>
    <t>Laptop</t>
  </si>
  <si>
    <t>Customer 4</t>
  </si>
  <si>
    <t>UK</t>
  </si>
  <si>
    <t>INV12367</t>
  </si>
  <si>
    <t>Shoes</t>
  </si>
  <si>
    <t>Fashion</t>
  </si>
  <si>
    <t>INV12345</t>
  </si>
  <si>
    <t>Engine Oil</t>
  </si>
  <si>
    <t>INV12368</t>
  </si>
  <si>
    <t>INV12382</t>
  </si>
  <si>
    <t>Story Book</t>
  </si>
  <si>
    <t>Customer 9</t>
  </si>
  <si>
    <t>Sweden</t>
  </si>
  <si>
    <t>Kids</t>
  </si>
  <si>
    <t>INV12346</t>
  </si>
  <si>
    <t>INV12369</t>
  </si>
  <si>
    <t>Jacket</t>
  </si>
  <si>
    <t>Customer 11</t>
  </si>
  <si>
    <t>Germany</t>
  </si>
  <si>
    <t>INV12347</t>
  </si>
  <si>
    <t>Customer 7</t>
  </si>
  <si>
    <t>Austria</t>
  </si>
  <si>
    <t>INV12370</t>
  </si>
  <si>
    <t>Soundbar</t>
  </si>
  <si>
    <t>INV12348</t>
  </si>
  <si>
    <t>Mouse</t>
  </si>
  <si>
    <t>Customer 8</t>
  </si>
  <si>
    <t>Switzerland</t>
  </si>
  <si>
    <t>INV12371</t>
  </si>
  <si>
    <t>INV12349</t>
  </si>
  <si>
    <t>TV</t>
  </si>
  <si>
    <t>INV12372</t>
  </si>
  <si>
    <t>Lamp</t>
  </si>
  <si>
    <t>INV12350</t>
  </si>
  <si>
    <t>INV12373</t>
  </si>
  <si>
    <t>INV12351</t>
  </si>
  <si>
    <t>Pants</t>
  </si>
  <si>
    <t>INV12374</t>
  </si>
  <si>
    <t>Wippers</t>
  </si>
  <si>
    <t>INV12352</t>
  </si>
  <si>
    <t>INV12375</t>
  </si>
  <si>
    <t>INV12353</t>
  </si>
  <si>
    <t>INV12376</t>
  </si>
  <si>
    <t>Playground</t>
  </si>
  <si>
    <t>INV12354</t>
  </si>
  <si>
    <t>Keyboard</t>
  </si>
  <si>
    <t>INV12377</t>
  </si>
  <si>
    <t>Jeans</t>
  </si>
  <si>
    <t>INV12355</t>
  </si>
  <si>
    <t>Smart Watch</t>
  </si>
  <si>
    <t>INV12378</t>
  </si>
  <si>
    <t>Rims</t>
  </si>
  <si>
    <t>INV12356</t>
  </si>
  <si>
    <t>Dress</t>
  </si>
  <si>
    <t>INV12379</t>
  </si>
  <si>
    <t>Sofa</t>
  </si>
  <si>
    <t>INV12357</t>
  </si>
  <si>
    <t>Filters</t>
  </si>
  <si>
    <t>INV12380</t>
  </si>
  <si>
    <t>Printer</t>
  </si>
  <si>
    <t>INV12358</t>
  </si>
  <si>
    <t>INV12381</t>
  </si>
  <si>
    <t>INV12359</t>
  </si>
  <si>
    <t>INV12360</t>
  </si>
  <si>
    <t>Router</t>
  </si>
  <si>
    <t>INV12383</t>
  </si>
  <si>
    <t>INV12361</t>
  </si>
  <si>
    <t>Toys</t>
  </si>
  <si>
    <t>INV12384</t>
  </si>
  <si>
    <t>INV12362</t>
  </si>
  <si>
    <t>Carpet</t>
  </si>
  <si>
    <t>INV12385</t>
  </si>
  <si>
    <t>INV12363</t>
  </si>
  <si>
    <t>Product Descripition</t>
  </si>
  <si>
    <t>Budget Quantities</t>
  </si>
  <si>
    <t>Actual Quantities</t>
  </si>
  <si>
    <t>%Actual vs Budget</t>
  </si>
  <si>
    <t>Top Over</t>
  </si>
  <si>
    <t>Top Under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</si>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</sst>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3" fontId="2" fillId="2" borderId="0" xfId="0" applyNumberFormat="1" applyFont="1" applyFill="1"/>
    <xf numFmtId="0" fontId="3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10-4115-A697-6C21B29151F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Dashboard!$C$3:$D$3</c:f>
              <c:numCache>
                <c:formatCode>0%</c:formatCode>
                <c:ptCount val="2"/>
                <c:pt idx="0">
                  <c:v>0.73333333333333339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0-4115-A697-6C21B29151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10-4115-A697-6C21B29151F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Dashboard!$C$4:$D$4</c:f>
              <c:numCache>
                <c:formatCode>0%</c:formatCode>
                <c:ptCount val="2"/>
                <c:pt idx="0">
                  <c:v>0.66666666666666674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0-4115-A697-6C21B29151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10-4115-A697-6C21B29151F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Dashboard!$C$5:$D$5</c:f>
              <c:numCache>
                <c:formatCode>0%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0-4115-A697-6C21B2915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200015"/>
        <c:axId val="586106111"/>
      </c:barChart>
      <c:catAx>
        <c:axId val="488200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6106111"/>
        <c:crosses val="autoZero"/>
        <c:auto val="1"/>
        <c:lblAlgn val="ctr"/>
        <c:lblOffset val="100"/>
        <c:noMultiLvlLbl val="0"/>
      </c:catAx>
      <c:valAx>
        <c:axId val="5861061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6" fmlaLink="'Summary IT'!$A$13" fmlaRange="'Summary IT'!$A$14:$A$15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266700</xdr:colOff>
          <xdr:row>1</xdr:row>
          <xdr:rowOff>137160</xdr:rowOff>
        </xdr:to>
        <xdr:sp macro="" textlink="">
          <xdr:nvSpPr>
            <xdr:cNvPr id="1026" name="List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129540</xdr:colOff>
      <xdr:row>4</xdr:row>
      <xdr:rowOff>171450</xdr:rowOff>
    </xdr:from>
    <xdr:to>
      <xdr:col>9</xdr:col>
      <xdr:colOff>327660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3B29-3F16-43F4-95A7-BC25ADEFC5B2}">
  <dimension ref="A1:L46"/>
  <sheetViews>
    <sheetView workbookViewId="0">
      <selection activeCell="E1" sqref="E1"/>
    </sheetView>
  </sheetViews>
  <sheetFormatPr defaultRowHeight="14.4" x14ac:dyDescent="0.3"/>
  <cols>
    <col min="1" max="1" width="15.21875" customWidth="1"/>
    <col min="2" max="2" width="13.33203125" bestFit="1" customWidth="1"/>
    <col min="3" max="3" width="26.5546875" customWidth="1"/>
    <col min="4" max="4" width="19.44140625" customWidth="1"/>
    <col min="5" max="5" width="19.77734375" customWidth="1"/>
    <col min="6" max="6" width="11" customWidth="1"/>
    <col min="7" max="7" width="21.77734375" customWidth="1"/>
  </cols>
  <sheetData>
    <row r="1" spans="1:12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 ht="18" x14ac:dyDescent="0.35">
      <c r="A2" s="3" t="s">
        <v>12</v>
      </c>
      <c r="B2" s="4">
        <v>43469</v>
      </c>
      <c r="C2" s="3" t="s">
        <v>13</v>
      </c>
      <c r="D2" s="3" t="s">
        <v>14</v>
      </c>
      <c r="E2" s="3" t="s">
        <v>15</v>
      </c>
      <c r="F2" s="3">
        <v>13</v>
      </c>
      <c r="G2" s="3" t="s">
        <v>16</v>
      </c>
      <c r="H2" s="5">
        <v>2600</v>
      </c>
      <c r="I2" s="3">
        <v>2400</v>
      </c>
      <c r="J2" s="5">
        <f t="shared" ref="J2:J46" si="0">H2-I2</f>
        <v>200</v>
      </c>
      <c r="K2" s="3">
        <v>1</v>
      </c>
      <c r="L2" s="3">
        <v>2019</v>
      </c>
    </row>
    <row r="3" spans="1:12" ht="18" x14ac:dyDescent="0.35">
      <c r="A3" s="3" t="s">
        <v>17</v>
      </c>
      <c r="B3" s="4">
        <v>43472</v>
      </c>
      <c r="C3" s="3" t="s">
        <v>18</v>
      </c>
      <c r="D3" s="3" t="s">
        <v>19</v>
      </c>
      <c r="E3" s="3" t="s">
        <v>20</v>
      </c>
      <c r="F3" s="3">
        <v>15</v>
      </c>
      <c r="G3" s="3" t="s">
        <v>21</v>
      </c>
      <c r="H3" s="5">
        <v>1500</v>
      </c>
      <c r="I3" s="5">
        <v>800</v>
      </c>
      <c r="J3" s="5">
        <f t="shared" si="0"/>
        <v>700</v>
      </c>
      <c r="K3" s="3">
        <v>1</v>
      </c>
      <c r="L3" s="3">
        <v>2019</v>
      </c>
    </row>
    <row r="4" spans="1:12" ht="18" x14ac:dyDescent="0.35">
      <c r="A4" s="3" t="s">
        <v>22</v>
      </c>
      <c r="B4" s="4">
        <v>43120</v>
      </c>
      <c r="C4" s="3" t="s">
        <v>23</v>
      </c>
      <c r="D4" s="3" t="s">
        <v>24</v>
      </c>
      <c r="E4" s="3" t="s">
        <v>15</v>
      </c>
      <c r="F4" s="3">
        <v>31</v>
      </c>
      <c r="G4" s="3" t="s">
        <v>16</v>
      </c>
      <c r="H4" s="5">
        <v>1550</v>
      </c>
      <c r="I4" s="3">
        <v>1000</v>
      </c>
      <c r="J4" s="5">
        <f t="shared" si="0"/>
        <v>550</v>
      </c>
      <c r="K4" s="3">
        <v>1</v>
      </c>
      <c r="L4" s="3">
        <v>2018</v>
      </c>
    </row>
    <row r="5" spans="1:12" ht="18" x14ac:dyDescent="0.35">
      <c r="A5" s="3" t="s">
        <v>25</v>
      </c>
      <c r="B5" s="4">
        <v>43488</v>
      </c>
      <c r="C5" s="3" t="s">
        <v>26</v>
      </c>
      <c r="D5" s="3" t="s">
        <v>27</v>
      </c>
      <c r="E5" s="3" t="s">
        <v>28</v>
      </c>
      <c r="F5" s="3">
        <v>3</v>
      </c>
      <c r="G5" s="3" t="s">
        <v>21</v>
      </c>
      <c r="H5" s="5">
        <v>2100</v>
      </c>
      <c r="I5" s="5">
        <v>1500</v>
      </c>
      <c r="J5" s="5">
        <f t="shared" si="0"/>
        <v>600</v>
      </c>
      <c r="K5" s="3">
        <v>1</v>
      </c>
      <c r="L5" s="3">
        <v>2019</v>
      </c>
    </row>
    <row r="6" spans="1:12" ht="18" x14ac:dyDescent="0.35">
      <c r="A6" s="3" t="s">
        <v>29</v>
      </c>
      <c r="B6" s="4">
        <v>43501</v>
      </c>
      <c r="C6" s="3" t="s">
        <v>30</v>
      </c>
      <c r="D6" s="3" t="s">
        <v>31</v>
      </c>
      <c r="E6" s="3" t="s">
        <v>32</v>
      </c>
      <c r="F6" s="3">
        <v>9</v>
      </c>
      <c r="G6" s="3" t="s">
        <v>16</v>
      </c>
      <c r="H6" s="5">
        <v>90</v>
      </c>
      <c r="I6" s="3">
        <v>75</v>
      </c>
      <c r="J6" s="5">
        <f t="shared" si="0"/>
        <v>15</v>
      </c>
      <c r="K6" s="3">
        <v>2</v>
      </c>
      <c r="L6" s="3">
        <v>2019</v>
      </c>
    </row>
    <row r="7" spans="1:12" ht="18" x14ac:dyDescent="0.35">
      <c r="A7" s="3" t="s">
        <v>33</v>
      </c>
      <c r="B7" s="4">
        <v>43139</v>
      </c>
      <c r="C7" s="3" t="s">
        <v>34</v>
      </c>
      <c r="D7" s="3" t="s">
        <v>35</v>
      </c>
      <c r="E7" s="3" t="s">
        <v>36</v>
      </c>
      <c r="F7" s="3">
        <v>10</v>
      </c>
      <c r="G7" s="3" t="s">
        <v>37</v>
      </c>
      <c r="H7" s="5">
        <v>562</v>
      </c>
      <c r="I7" s="5">
        <v>380</v>
      </c>
      <c r="J7" s="5">
        <f t="shared" si="0"/>
        <v>182</v>
      </c>
      <c r="K7" s="3">
        <v>2</v>
      </c>
      <c r="L7" s="3">
        <v>2018</v>
      </c>
    </row>
    <row r="8" spans="1:12" ht="18" x14ac:dyDescent="0.35">
      <c r="A8" s="3" t="s">
        <v>38</v>
      </c>
      <c r="B8" s="4">
        <v>43517</v>
      </c>
      <c r="C8" s="3" t="s">
        <v>39</v>
      </c>
      <c r="D8" s="3" t="s">
        <v>40</v>
      </c>
      <c r="E8" s="3" t="s">
        <v>41</v>
      </c>
      <c r="F8" s="3">
        <v>5</v>
      </c>
      <c r="G8" s="3" t="s">
        <v>21</v>
      </c>
      <c r="H8" s="5">
        <v>4000</v>
      </c>
      <c r="I8" s="3">
        <v>3500</v>
      </c>
      <c r="J8" s="5">
        <f t="shared" si="0"/>
        <v>500</v>
      </c>
      <c r="K8" s="3">
        <v>2</v>
      </c>
      <c r="L8" s="3">
        <v>2019</v>
      </c>
    </row>
    <row r="9" spans="1:12" ht="18" x14ac:dyDescent="0.35">
      <c r="A9" s="3" t="s">
        <v>42</v>
      </c>
      <c r="B9" s="4">
        <v>43520</v>
      </c>
      <c r="C9" s="3" t="s">
        <v>43</v>
      </c>
      <c r="D9" s="3" t="s">
        <v>27</v>
      </c>
      <c r="E9" s="3" t="s">
        <v>28</v>
      </c>
      <c r="F9" s="3">
        <v>11</v>
      </c>
      <c r="G9" s="3" t="s">
        <v>44</v>
      </c>
      <c r="H9" s="5">
        <v>1100</v>
      </c>
      <c r="I9" s="5">
        <v>796.55172413793105</v>
      </c>
      <c r="J9" s="5">
        <f t="shared" si="0"/>
        <v>303.44827586206895</v>
      </c>
      <c r="K9" s="3">
        <v>2</v>
      </c>
      <c r="L9" s="3">
        <v>2019</v>
      </c>
    </row>
    <row r="10" spans="1:12" ht="18" x14ac:dyDescent="0.35">
      <c r="A10" s="3" t="s">
        <v>45</v>
      </c>
      <c r="B10" s="4">
        <v>43533</v>
      </c>
      <c r="C10" s="3" t="s">
        <v>46</v>
      </c>
      <c r="D10" s="3" t="s">
        <v>19</v>
      </c>
      <c r="E10" s="3" t="s">
        <v>20</v>
      </c>
      <c r="F10" s="3">
        <v>15</v>
      </c>
      <c r="G10" s="3" t="s">
        <v>37</v>
      </c>
      <c r="H10" s="5">
        <v>150</v>
      </c>
      <c r="I10" s="3">
        <v>89</v>
      </c>
      <c r="J10" s="5">
        <f t="shared" si="0"/>
        <v>61</v>
      </c>
      <c r="K10" s="3">
        <v>3</v>
      </c>
      <c r="L10" s="3">
        <v>2019</v>
      </c>
    </row>
    <row r="11" spans="1:12" ht="18" x14ac:dyDescent="0.35">
      <c r="A11" s="3" t="s">
        <v>47</v>
      </c>
      <c r="B11" s="4">
        <v>43170</v>
      </c>
      <c r="C11" s="3" t="s">
        <v>23</v>
      </c>
      <c r="D11" s="3" t="s">
        <v>35</v>
      </c>
      <c r="E11" s="3" t="s">
        <v>36</v>
      </c>
      <c r="F11" s="3">
        <v>8</v>
      </c>
      <c r="G11" s="3" t="s">
        <v>16</v>
      </c>
      <c r="H11" s="5">
        <v>400</v>
      </c>
      <c r="I11" s="5">
        <v>258.06451612903226</v>
      </c>
      <c r="J11" s="5">
        <f t="shared" si="0"/>
        <v>141.93548387096774</v>
      </c>
      <c r="K11" s="3">
        <v>3</v>
      </c>
      <c r="L11" s="3">
        <v>2018</v>
      </c>
    </row>
    <row r="12" spans="1:12" ht="18" x14ac:dyDescent="0.35">
      <c r="A12" s="3" t="s">
        <v>48</v>
      </c>
      <c r="B12" s="4">
        <v>43545</v>
      </c>
      <c r="C12" s="3" t="s">
        <v>49</v>
      </c>
      <c r="D12" s="3" t="s">
        <v>50</v>
      </c>
      <c r="E12" s="3" t="s">
        <v>51</v>
      </c>
      <c r="F12" s="3">
        <v>83</v>
      </c>
      <c r="G12" s="3" t="s">
        <v>52</v>
      </c>
      <c r="H12" s="5">
        <v>4150</v>
      </c>
      <c r="I12" s="5">
        <v>3291.3793103448279</v>
      </c>
      <c r="J12" s="5">
        <f t="shared" si="0"/>
        <v>858.6206896551721</v>
      </c>
      <c r="K12" s="3">
        <v>3</v>
      </c>
      <c r="L12" s="3">
        <v>2019</v>
      </c>
    </row>
    <row r="13" spans="1:12" ht="18" x14ac:dyDescent="0.35">
      <c r="A13" s="3" t="s">
        <v>53</v>
      </c>
      <c r="B13" s="4">
        <v>43549</v>
      </c>
      <c r="C13" s="3" t="s">
        <v>23</v>
      </c>
      <c r="D13" s="3" t="s">
        <v>27</v>
      </c>
      <c r="E13" s="3" t="s">
        <v>28</v>
      </c>
      <c r="F13" s="3">
        <v>11</v>
      </c>
      <c r="G13" s="3" t="s">
        <v>16</v>
      </c>
      <c r="H13" s="5">
        <v>550</v>
      </c>
      <c r="I13" s="3">
        <v>410</v>
      </c>
      <c r="J13" s="5">
        <f t="shared" si="0"/>
        <v>140</v>
      </c>
      <c r="K13" s="3">
        <v>3</v>
      </c>
      <c r="L13" s="3">
        <v>2019</v>
      </c>
    </row>
    <row r="14" spans="1:12" ht="18" x14ac:dyDescent="0.35">
      <c r="A14" s="3" t="s">
        <v>54</v>
      </c>
      <c r="B14" s="4">
        <v>43551</v>
      </c>
      <c r="C14" s="3" t="s">
        <v>55</v>
      </c>
      <c r="D14" s="3" t="s">
        <v>56</v>
      </c>
      <c r="E14" s="3" t="s">
        <v>57</v>
      </c>
      <c r="F14" s="3">
        <v>2</v>
      </c>
      <c r="G14" s="3" t="s">
        <v>44</v>
      </c>
      <c r="H14" s="5">
        <v>300</v>
      </c>
      <c r="I14" s="5">
        <v>219.99999999999997</v>
      </c>
      <c r="J14" s="5">
        <f t="shared" si="0"/>
        <v>80.000000000000028</v>
      </c>
      <c r="K14" s="3">
        <v>3</v>
      </c>
      <c r="L14" s="3">
        <v>2019</v>
      </c>
    </row>
    <row r="15" spans="1:12" ht="18" x14ac:dyDescent="0.35">
      <c r="A15" s="3" t="s">
        <v>58</v>
      </c>
      <c r="B15" s="4">
        <v>43200</v>
      </c>
      <c r="C15" s="3" t="s">
        <v>34</v>
      </c>
      <c r="D15" s="3" t="s">
        <v>59</v>
      </c>
      <c r="E15" s="3" t="s">
        <v>60</v>
      </c>
      <c r="F15" s="3">
        <v>80</v>
      </c>
      <c r="G15" s="3" t="s">
        <v>37</v>
      </c>
      <c r="H15" s="5">
        <v>4500</v>
      </c>
      <c r="I15" s="3">
        <v>3100</v>
      </c>
      <c r="J15" s="5">
        <f t="shared" si="0"/>
        <v>1400</v>
      </c>
      <c r="K15" s="3">
        <v>4</v>
      </c>
      <c r="L15" s="3">
        <v>2018</v>
      </c>
    </row>
    <row r="16" spans="1:12" ht="18" x14ac:dyDescent="0.35">
      <c r="A16" s="3" t="s">
        <v>61</v>
      </c>
      <c r="B16" s="4">
        <v>43567</v>
      </c>
      <c r="C16" s="3" t="s">
        <v>62</v>
      </c>
      <c r="D16" s="3" t="s">
        <v>14</v>
      </c>
      <c r="E16" s="3" t="s">
        <v>15</v>
      </c>
      <c r="F16" s="3">
        <v>10</v>
      </c>
      <c r="G16" s="3" t="s">
        <v>21</v>
      </c>
      <c r="H16" s="5">
        <v>7000</v>
      </c>
      <c r="I16" s="5">
        <v>5000</v>
      </c>
      <c r="J16" s="5">
        <f t="shared" si="0"/>
        <v>2000</v>
      </c>
      <c r="K16" s="3">
        <v>4</v>
      </c>
      <c r="L16" s="3">
        <v>2019</v>
      </c>
    </row>
    <row r="17" spans="1:12" ht="18" x14ac:dyDescent="0.35">
      <c r="A17" s="3" t="s">
        <v>63</v>
      </c>
      <c r="B17" s="4">
        <v>43216</v>
      </c>
      <c r="C17" s="3" t="s">
        <v>64</v>
      </c>
      <c r="D17" s="3" t="s">
        <v>65</v>
      </c>
      <c r="E17" s="3" t="s">
        <v>66</v>
      </c>
      <c r="F17" s="3">
        <v>2</v>
      </c>
      <c r="G17" s="3" t="s">
        <v>21</v>
      </c>
      <c r="H17" s="5">
        <v>1600</v>
      </c>
      <c r="I17" s="3">
        <v>1200</v>
      </c>
      <c r="J17" s="5">
        <f t="shared" si="0"/>
        <v>400</v>
      </c>
      <c r="K17" s="3">
        <v>4</v>
      </c>
      <c r="L17" s="3">
        <v>2018</v>
      </c>
    </row>
    <row r="18" spans="1:12" ht="18" x14ac:dyDescent="0.35">
      <c r="A18" s="3" t="s">
        <v>67</v>
      </c>
      <c r="B18" s="4">
        <v>43583</v>
      </c>
      <c r="C18" s="3" t="s">
        <v>23</v>
      </c>
      <c r="D18" s="3" t="s">
        <v>56</v>
      </c>
      <c r="E18" s="3" t="s">
        <v>57</v>
      </c>
      <c r="F18" s="3">
        <v>16</v>
      </c>
      <c r="G18" s="3" t="s">
        <v>16</v>
      </c>
      <c r="H18" s="5">
        <v>800</v>
      </c>
      <c r="I18" s="5">
        <v>516.12903225806451</v>
      </c>
      <c r="J18" s="5">
        <f t="shared" si="0"/>
        <v>283.87096774193549</v>
      </c>
      <c r="K18" s="3">
        <v>4</v>
      </c>
      <c r="L18" s="3">
        <v>2019</v>
      </c>
    </row>
    <row r="19" spans="1:12" ht="18" x14ac:dyDescent="0.35">
      <c r="A19" s="3" t="s">
        <v>68</v>
      </c>
      <c r="B19" s="4">
        <v>43597</v>
      </c>
      <c r="C19" s="3" t="s">
        <v>69</v>
      </c>
      <c r="D19" s="3" t="s">
        <v>50</v>
      </c>
      <c r="E19" s="3" t="s">
        <v>51</v>
      </c>
      <c r="F19" s="3">
        <v>10</v>
      </c>
      <c r="G19" s="3" t="s">
        <v>21</v>
      </c>
      <c r="H19" s="5">
        <v>7000</v>
      </c>
      <c r="I19" s="3">
        <v>5000</v>
      </c>
      <c r="J19" s="5">
        <f t="shared" si="0"/>
        <v>2000</v>
      </c>
      <c r="K19" s="3">
        <v>5</v>
      </c>
      <c r="L19" s="3">
        <v>2019</v>
      </c>
    </row>
    <row r="20" spans="1:12" ht="18" x14ac:dyDescent="0.35">
      <c r="A20" s="3" t="s">
        <v>70</v>
      </c>
      <c r="B20" s="4">
        <v>43234</v>
      </c>
      <c r="C20" s="3" t="s">
        <v>71</v>
      </c>
      <c r="D20" s="3" t="s">
        <v>31</v>
      </c>
      <c r="E20" s="3" t="s">
        <v>32</v>
      </c>
      <c r="F20" s="3">
        <v>50</v>
      </c>
      <c r="G20" s="3" t="s">
        <v>16</v>
      </c>
      <c r="H20" s="5">
        <v>555</v>
      </c>
      <c r="I20" s="5">
        <v>335</v>
      </c>
      <c r="J20" s="5">
        <f t="shared" si="0"/>
        <v>220</v>
      </c>
      <c r="K20" s="3">
        <v>5</v>
      </c>
      <c r="L20" s="3">
        <v>2018</v>
      </c>
    </row>
    <row r="21" spans="1:12" ht="18" x14ac:dyDescent="0.35">
      <c r="A21" s="3" t="s">
        <v>72</v>
      </c>
      <c r="B21" s="4">
        <v>43613</v>
      </c>
      <c r="C21" s="3" t="s">
        <v>34</v>
      </c>
      <c r="D21" s="3" t="s">
        <v>35</v>
      </c>
      <c r="E21" s="3" t="s">
        <v>36</v>
      </c>
      <c r="F21" s="3">
        <v>16</v>
      </c>
      <c r="G21" s="3" t="s">
        <v>37</v>
      </c>
      <c r="H21" s="5">
        <v>900</v>
      </c>
      <c r="I21" s="3">
        <v>700</v>
      </c>
      <c r="J21" s="5">
        <f t="shared" si="0"/>
        <v>200</v>
      </c>
      <c r="K21" s="3">
        <v>5</v>
      </c>
      <c r="L21" s="3">
        <v>2019</v>
      </c>
    </row>
    <row r="22" spans="1:12" ht="18" x14ac:dyDescent="0.35">
      <c r="A22" s="3" t="s">
        <v>73</v>
      </c>
      <c r="B22" s="4">
        <v>43615</v>
      </c>
      <c r="C22" s="3" t="s">
        <v>39</v>
      </c>
      <c r="D22" s="3" t="s">
        <v>40</v>
      </c>
      <c r="E22" s="3" t="s">
        <v>41</v>
      </c>
      <c r="F22" s="3">
        <v>5</v>
      </c>
      <c r="G22" s="3" t="s">
        <v>21</v>
      </c>
      <c r="H22" s="5">
        <v>4000</v>
      </c>
      <c r="I22" s="5">
        <v>3166.6666666666665</v>
      </c>
      <c r="J22" s="5">
        <f t="shared" si="0"/>
        <v>833.33333333333348</v>
      </c>
      <c r="K22" s="3">
        <v>5</v>
      </c>
      <c r="L22" s="3">
        <v>2019</v>
      </c>
    </row>
    <row r="23" spans="1:12" ht="18" x14ac:dyDescent="0.35">
      <c r="A23" s="3" t="s">
        <v>74</v>
      </c>
      <c r="B23" s="4">
        <v>43264</v>
      </c>
      <c r="C23" s="3" t="s">
        <v>75</v>
      </c>
      <c r="D23" s="3" t="s">
        <v>56</v>
      </c>
      <c r="E23" s="3" t="s">
        <v>57</v>
      </c>
      <c r="F23" s="3">
        <v>29</v>
      </c>
      <c r="G23" s="3" t="s">
        <v>44</v>
      </c>
      <c r="H23" s="5">
        <v>2900</v>
      </c>
      <c r="I23" s="3">
        <v>2100</v>
      </c>
      <c r="J23" s="5">
        <f t="shared" si="0"/>
        <v>800</v>
      </c>
      <c r="K23" s="3">
        <v>6</v>
      </c>
      <c r="L23" s="3">
        <v>2018</v>
      </c>
    </row>
    <row r="24" spans="1:12" ht="18" x14ac:dyDescent="0.35">
      <c r="A24" s="3" t="s">
        <v>76</v>
      </c>
      <c r="B24" s="4">
        <v>43631</v>
      </c>
      <c r="C24" s="3" t="s">
        <v>77</v>
      </c>
      <c r="D24" s="3" t="s">
        <v>19</v>
      </c>
      <c r="E24" s="3" t="s">
        <v>20</v>
      </c>
      <c r="F24" s="3">
        <v>1</v>
      </c>
      <c r="G24" s="3" t="s">
        <v>37</v>
      </c>
      <c r="H24" s="5">
        <v>10</v>
      </c>
      <c r="I24" s="5">
        <v>7</v>
      </c>
      <c r="J24" s="5">
        <f t="shared" si="0"/>
        <v>3</v>
      </c>
      <c r="K24" s="3">
        <v>6</v>
      </c>
      <c r="L24" s="3">
        <v>2019</v>
      </c>
    </row>
    <row r="25" spans="1:12" ht="18" x14ac:dyDescent="0.35">
      <c r="A25" s="3" t="s">
        <v>78</v>
      </c>
      <c r="B25" s="4">
        <v>43645</v>
      </c>
      <c r="C25" s="3" t="s">
        <v>23</v>
      </c>
      <c r="D25" s="3" t="s">
        <v>24</v>
      </c>
      <c r="E25" s="3" t="s">
        <v>15</v>
      </c>
      <c r="F25" s="3">
        <v>9</v>
      </c>
      <c r="G25" s="3" t="s">
        <v>16</v>
      </c>
      <c r="H25" s="5">
        <v>450</v>
      </c>
      <c r="I25" s="3">
        <v>310</v>
      </c>
      <c r="J25" s="5">
        <f t="shared" si="0"/>
        <v>140</v>
      </c>
      <c r="K25" s="3">
        <v>6</v>
      </c>
      <c r="L25" s="3">
        <v>2019</v>
      </c>
    </row>
    <row r="26" spans="1:12" ht="18" x14ac:dyDescent="0.35">
      <c r="A26" s="3" t="s">
        <v>79</v>
      </c>
      <c r="B26" s="4">
        <v>43647</v>
      </c>
      <c r="C26" s="3" t="s">
        <v>23</v>
      </c>
      <c r="D26" s="3" t="s">
        <v>14</v>
      </c>
      <c r="E26" s="3" t="s">
        <v>15</v>
      </c>
      <c r="F26" s="3">
        <v>25</v>
      </c>
      <c r="G26" s="3" t="s">
        <v>16</v>
      </c>
      <c r="H26" s="5">
        <v>1250</v>
      </c>
      <c r="I26" s="5">
        <v>806.45161290322574</v>
      </c>
      <c r="J26" s="5">
        <f t="shared" si="0"/>
        <v>443.54838709677426</v>
      </c>
      <c r="K26" s="3">
        <v>7</v>
      </c>
      <c r="L26" s="3">
        <v>2019</v>
      </c>
    </row>
    <row r="27" spans="1:12" ht="18" x14ac:dyDescent="0.35">
      <c r="A27" s="3" t="s">
        <v>80</v>
      </c>
      <c r="B27" s="4">
        <v>43296</v>
      </c>
      <c r="C27" s="3" t="s">
        <v>55</v>
      </c>
      <c r="D27" s="3" t="s">
        <v>31</v>
      </c>
      <c r="E27" s="3" t="s">
        <v>32</v>
      </c>
      <c r="F27" s="3">
        <v>10</v>
      </c>
      <c r="G27" s="3" t="s">
        <v>44</v>
      </c>
      <c r="H27" s="5">
        <v>1500</v>
      </c>
      <c r="I27" s="3">
        <v>1100</v>
      </c>
      <c r="J27" s="5">
        <f t="shared" si="0"/>
        <v>400</v>
      </c>
      <c r="K27" s="3">
        <v>7</v>
      </c>
      <c r="L27" s="3">
        <v>2018</v>
      </c>
    </row>
    <row r="28" spans="1:12" ht="18" x14ac:dyDescent="0.35">
      <c r="A28" s="3" t="s">
        <v>81</v>
      </c>
      <c r="B28" s="4">
        <v>43663</v>
      </c>
      <c r="C28" s="3" t="s">
        <v>82</v>
      </c>
      <c r="D28" s="3" t="s">
        <v>24</v>
      </c>
      <c r="E28" s="3" t="s">
        <v>15</v>
      </c>
      <c r="F28" s="3">
        <v>5</v>
      </c>
      <c r="G28" s="3" t="s">
        <v>52</v>
      </c>
      <c r="H28" s="5">
        <v>4500</v>
      </c>
      <c r="I28" s="5">
        <v>3210</v>
      </c>
      <c r="J28" s="5">
        <f t="shared" si="0"/>
        <v>1290</v>
      </c>
      <c r="K28" s="3">
        <v>7</v>
      </c>
      <c r="L28" s="3">
        <v>2019</v>
      </c>
    </row>
    <row r="29" spans="1:12" ht="18" x14ac:dyDescent="0.35">
      <c r="A29" s="3" t="s">
        <v>83</v>
      </c>
      <c r="B29" s="4">
        <v>43677</v>
      </c>
      <c r="C29" s="3" t="s">
        <v>84</v>
      </c>
      <c r="D29" s="3" t="s">
        <v>40</v>
      </c>
      <c r="E29" s="3" t="s">
        <v>41</v>
      </c>
      <c r="F29" s="3">
        <v>5</v>
      </c>
      <c r="G29" s="3" t="s">
        <v>21</v>
      </c>
      <c r="H29" s="5">
        <v>3500</v>
      </c>
      <c r="I29" s="3">
        <v>2750</v>
      </c>
      <c r="J29" s="5">
        <f t="shared" si="0"/>
        <v>750</v>
      </c>
      <c r="K29" s="3">
        <v>7</v>
      </c>
      <c r="L29" s="3">
        <v>2019</v>
      </c>
    </row>
    <row r="30" spans="1:12" ht="18" x14ac:dyDescent="0.35">
      <c r="A30" s="3" t="s">
        <v>85</v>
      </c>
      <c r="B30" s="4">
        <v>43314</v>
      </c>
      <c r="C30" s="3" t="s">
        <v>86</v>
      </c>
      <c r="D30" s="3" t="s">
        <v>27</v>
      </c>
      <c r="E30" s="3" t="s">
        <v>28</v>
      </c>
      <c r="F30" s="3">
        <v>50</v>
      </c>
      <c r="G30" s="3" t="s">
        <v>44</v>
      </c>
      <c r="H30" s="5">
        <v>5000</v>
      </c>
      <c r="I30" s="5">
        <v>3865</v>
      </c>
      <c r="J30" s="5">
        <f t="shared" si="0"/>
        <v>1135</v>
      </c>
      <c r="K30" s="3">
        <v>8</v>
      </c>
      <c r="L30" s="3">
        <v>2018</v>
      </c>
    </row>
    <row r="31" spans="1:12" ht="18" x14ac:dyDescent="0.35">
      <c r="A31" s="3" t="s">
        <v>87</v>
      </c>
      <c r="B31" s="4">
        <v>43693</v>
      </c>
      <c r="C31" s="3" t="s">
        <v>88</v>
      </c>
      <c r="D31" s="3" t="s">
        <v>59</v>
      </c>
      <c r="E31" s="3" t="s">
        <v>60</v>
      </c>
      <c r="F31" s="3">
        <v>1</v>
      </c>
      <c r="G31" s="3" t="s">
        <v>21</v>
      </c>
      <c r="H31" s="5">
        <v>800</v>
      </c>
      <c r="I31" s="3">
        <v>670</v>
      </c>
      <c r="J31" s="5">
        <f t="shared" si="0"/>
        <v>130</v>
      </c>
      <c r="K31" s="3">
        <v>8</v>
      </c>
      <c r="L31" s="3">
        <v>2019</v>
      </c>
    </row>
    <row r="32" spans="1:12" ht="18" x14ac:dyDescent="0.35">
      <c r="A32" s="3" t="s">
        <v>89</v>
      </c>
      <c r="B32" s="4">
        <v>43695</v>
      </c>
      <c r="C32" s="3" t="s">
        <v>90</v>
      </c>
      <c r="D32" s="3" t="s">
        <v>14</v>
      </c>
      <c r="E32" s="3" t="s">
        <v>15</v>
      </c>
      <c r="F32" s="3">
        <v>3</v>
      </c>
      <c r="G32" s="3" t="s">
        <v>37</v>
      </c>
      <c r="H32" s="5">
        <v>30</v>
      </c>
      <c r="I32" s="5">
        <v>21</v>
      </c>
      <c r="J32" s="5">
        <f t="shared" si="0"/>
        <v>9</v>
      </c>
      <c r="K32" s="3">
        <v>8</v>
      </c>
      <c r="L32" s="3">
        <v>2019</v>
      </c>
    </row>
    <row r="33" spans="1:12" ht="18" x14ac:dyDescent="0.35">
      <c r="A33" s="3" t="s">
        <v>91</v>
      </c>
      <c r="B33" s="4">
        <v>43709</v>
      </c>
      <c r="C33" s="3" t="s">
        <v>92</v>
      </c>
      <c r="D33" s="3" t="s">
        <v>65</v>
      </c>
      <c r="E33" s="3" t="s">
        <v>66</v>
      </c>
      <c r="F33" s="3">
        <v>25</v>
      </c>
      <c r="G33" s="3" t="s">
        <v>44</v>
      </c>
      <c r="H33" s="5">
        <v>5000</v>
      </c>
      <c r="I33" s="3">
        <v>3200</v>
      </c>
      <c r="J33" s="5">
        <f t="shared" si="0"/>
        <v>1800</v>
      </c>
      <c r="K33" s="3">
        <v>9</v>
      </c>
      <c r="L33" s="3">
        <v>2019</v>
      </c>
    </row>
    <row r="34" spans="1:12" ht="18" x14ac:dyDescent="0.35">
      <c r="A34" s="3" t="s">
        <v>93</v>
      </c>
      <c r="B34" s="4">
        <v>43346</v>
      </c>
      <c r="C34" s="3" t="s">
        <v>94</v>
      </c>
      <c r="D34" s="3" t="s">
        <v>24</v>
      </c>
      <c r="E34" s="3" t="s">
        <v>15</v>
      </c>
      <c r="F34" s="3">
        <v>5</v>
      </c>
      <c r="G34" s="3" t="s">
        <v>16</v>
      </c>
      <c r="H34" s="5">
        <v>50.561797752808992</v>
      </c>
      <c r="I34" s="5">
        <v>42.134831460674164</v>
      </c>
      <c r="J34" s="5">
        <f t="shared" si="0"/>
        <v>8.4269662921348285</v>
      </c>
      <c r="K34" s="3">
        <v>9</v>
      </c>
      <c r="L34" s="3">
        <v>2018</v>
      </c>
    </row>
    <row r="35" spans="1:12" ht="18" x14ac:dyDescent="0.35">
      <c r="A35" s="3" t="s">
        <v>95</v>
      </c>
      <c r="B35" s="4">
        <v>43725</v>
      </c>
      <c r="C35" s="3" t="s">
        <v>96</v>
      </c>
      <c r="D35" s="3" t="s">
        <v>50</v>
      </c>
      <c r="E35" s="3" t="s">
        <v>51</v>
      </c>
      <c r="F35" s="3">
        <v>50</v>
      </c>
      <c r="G35" s="3" t="s">
        <v>37</v>
      </c>
      <c r="H35" s="5">
        <v>500</v>
      </c>
      <c r="I35" s="3">
        <v>315</v>
      </c>
      <c r="J35" s="5">
        <f t="shared" si="0"/>
        <v>185</v>
      </c>
      <c r="K35" s="3">
        <v>9</v>
      </c>
      <c r="L35" s="3">
        <v>2019</v>
      </c>
    </row>
    <row r="36" spans="1:12" ht="18" x14ac:dyDescent="0.35">
      <c r="A36" s="3" t="s">
        <v>97</v>
      </c>
      <c r="B36" s="4">
        <v>43727</v>
      </c>
      <c r="C36" s="3" t="s">
        <v>98</v>
      </c>
      <c r="D36" s="3" t="s">
        <v>19</v>
      </c>
      <c r="E36" s="3" t="s">
        <v>20</v>
      </c>
      <c r="F36" s="3">
        <v>9</v>
      </c>
      <c r="G36" s="3" t="s">
        <v>21</v>
      </c>
      <c r="H36" s="5">
        <v>7000</v>
      </c>
      <c r="I36" s="5">
        <v>6200</v>
      </c>
      <c r="J36" s="5">
        <f t="shared" si="0"/>
        <v>800</v>
      </c>
      <c r="K36" s="3">
        <v>9</v>
      </c>
      <c r="L36" s="3">
        <v>2019</v>
      </c>
    </row>
    <row r="37" spans="1:12" ht="18" x14ac:dyDescent="0.35">
      <c r="A37" s="3" t="s">
        <v>99</v>
      </c>
      <c r="B37" s="4">
        <v>43741</v>
      </c>
      <c r="C37" s="3" t="s">
        <v>30</v>
      </c>
      <c r="D37" s="3" t="s">
        <v>19</v>
      </c>
      <c r="E37" s="3" t="s">
        <v>20</v>
      </c>
      <c r="F37" s="3">
        <v>8</v>
      </c>
      <c r="G37" s="3" t="s">
        <v>16</v>
      </c>
      <c r="H37" s="5">
        <v>87</v>
      </c>
      <c r="I37" s="3">
        <v>72</v>
      </c>
      <c r="J37" s="5">
        <f t="shared" si="0"/>
        <v>15</v>
      </c>
      <c r="K37" s="3">
        <v>10</v>
      </c>
      <c r="L37" s="3">
        <v>2019</v>
      </c>
    </row>
    <row r="38" spans="1:12" ht="18" x14ac:dyDescent="0.35">
      <c r="A38" s="3" t="s">
        <v>100</v>
      </c>
      <c r="B38" s="4">
        <v>43378</v>
      </c>
      <c r="C38" s="3" t="s">
        <v>39</v>
      </c>
      <c r="D38" s="3" t="s">
        <v>65</v>
      </c>
      <c r="E38" s="3" t="s">
        <v>66</v>
      </c>
      <c r="F38" s="3">
        <v>6</v>
      </c>
      <c r="G38" s="3" t="s">
        <v>21</v>
      </c>
      <c r="H38" s="5">
        <v>4800</v>
      </c>
      <c r="I38" s="5">
        <v>3700</v>
      </c>
      <c r="J38" s="5">
        <f t="shared" si="0"/>
        <v>1100</v>
      </c>
      <c r="K38" s="3">
        <v>10</v>
      </c>
      <c r="L38" s="3">
        <v>2018</v>
      </c>
    </row>
    <row r="39" spans="1:12" ht="18" x14ac:dyDescent="0.35">
      <c r="A39" s="3" t="s">
        <v>101</v>
      </c>
      <c r="B39" s="4">
        <v>43757</v>
      </c>
      <c r="C39" s="3" t="s">
        <v>26</v>
      </c>
      <c r="D39" s="3" t="s">
        <v>27</v>
      </c>
      <c r="E39" s="3" t="s">
        <v>28</v>
      </c>
      <c r="F39" s="3">
        <v>3</v>
      </c>
      <c r="G39" s="3" t="s">
        <v>21</v>
      </c>
      <c r="H39" s="5">
        <v>2400</v>
      </c>
      <c r="I39" s="3">
        <v>2100</v>
      </c>
      <c r="J39" s="5">
        <f t="shared" si="0"/>
        <v>300</v>
      </c>
      <c r="K39" s="3">
        <v>10</v>
      </c>
      <c r="L39" s="3">
        <v>2019</v>
      </c>
    </row>
    <row r="40" spans="1:12" ht="18" x14ac:dyDescent="0.35">
      <c r="A40" s="3" t="s">
        <v>102</v>
      </c>
      <c r="B40" s="4">
        <v>43773</v>
      </c>
      <c r="C40" s="3" t="s">
        <v>103</v>
      </c>
      <c r="D40" s="3" t="s">
        <v>59</v>
      </c>
      <c r="E40" s="3" t="s">
        <v>60</v>
      </c>
      <c r="F40" s="3">
        <v>5</v>
      </c>
      <c r="G40" s="3" t="s">
        <v>21</v>
      </c>
      <c r="H40" s="5">
        <v>4000</v>
      </c>
      <c r="I40" s="3">
        <v>300</v>
      </c>
      <c r="J40" s="5">
        <f t="shared" si="0"/>
        <v>3700</v>
      </c>
      <c r="K40" s="3">
        <v>11</v>
      </c>
      <c r="L40" s="3">
        <v>2019</v>
      </c>
    </row>
    <row r="41" spans="1:12" ht="18" x14ac:dyDescent="0.35">
      <c r="A41" s="3" t="s">
        <v>104</v>
      </c>
      <c r="B41" s="4">
        <v>43410</v>
      </c>
      <c r="C41" s="3" t="s">
        <v>30</v>
      </c>
      <c r="D41" s="3" t="s">
        <v>19</v>
      </c>
      <c r="E41" s="3" t="s">
        <v>20</v>
      </c>
      <c r="F41" s="3">
        <v>2</v>
      </c>
      <c r="G41" s="3" t="s">
        <v>16</v>
      </c>
      <c r="H41" s="5">
        <v>20.224719101123597</v>
      </c>
      <c r="I41" s="5">
        <v>16.853932584269664</v>
      </c>
      <c r="J41" s="5">
        <f t="shared" si="0"/>
        <v>3.3707865168539328</v>
      </c>
      <c r="K41" s="3">
        <v>11</v>
      </c>
      <c r="L41" s="3">
        <v>2018</v>
      </c>
    </row>
    <row r="42" spans="1:12" ht="18" x14ac:dyDescent="0.35">
      <c r="A42" s="3" t="s">
        <v>105</v>
      </c>
      <c r="B42" s="4">
        <v>43789</v>
      </c>
      <c r="C42" s="3" t="s">
        <v>106</v>
      </c>
      <c r="D42" s="3" t="s">
        <v>35</v>
      </c>
      <c r="E42" s="3" t="s">
        <v>36</v>
      </c>
      <c r="F42" s="3">
        <v>29</v>
      </c>
      <c r="G42" s="3" t="s">
        <v>52</v>
      </c>
      <c r="H42" s="5">
        <v>1450</v>
      </c>
      <c r="I42" s="3">
        <v>1150</v>
      </c>
      <c r="J42" s="5">
        <f t="shared" si="0"/>
        <v>300</v>
      </c>
      <c r="K42" s="3">
        <v>11</v>
      </c>
      <c r="L42" s="3">
        <v>2019</v>
      </c>
    </row>
    <row r="43" spans="1:12" ht="18" x14ac:dyDescent="0.35">
      <c r="A43" s="3" t="s">
        <v>107</v>
      </c>
      <c r="B43" s="4">
        <v>43791</v>
      </c>
      <c r="C43" s="3" t="s">
        <v>39</v>
      </c>
      <c r="D43" s="3" t="s">
        <v>14</v>
      </c>
      <c r="E43" s="3" t="s">
        <v>15</v>
      </c>
      <c r="F43" s="3">
        <v>10</v>
      </c>
      <c r="G43" s="3" t="s">
        <v>21</v>
      </c>
      <c r="H43" s="5">
        <v>8000</v>
      </c>
      <c r="I43" s="5">
        <v>6333.333333333333</v>
      </c>
      <c r="J43" s="5">
        <f t="shared" si="0"/>
        <v>1666.666666666667</v>
      </c>
      <c r="K43" s="3">
        <v>11</v>
      </c>
      <c r="L43" s="3">
        <v>2019</v>
      </c>
    </row>
    <row r="44" spans="1:12" ht="18" x14ac:dyDescent="0.35">
      <c r="A44" s="3" t="s">
        <v>108</v>
      </c>
      <c r="B44" s="4">
        <v>43805</v>
      </c>
      <c r="C44" s="3" t="s">
        <v>109</v>
      </c>
      <c r="D44" s="3" t="s">
        <v>56</v>
      </c>
      <c r="E44" s="3" t="s">
        <v>57</v>
      </c>
      <c r="F44" s="3">
        <v>95</v>
      </c>
      <c r="G44" s="3" t="s">
        <v>16</v>
      </c>
      <c r="H44" s="5">
        <v>950</v>
      </c>
      <c r="I44" s="3">
        <v>850</v>
      </c>
      <c r="J44" s="5">
        <f t="shared" si="0"/>
        <v>100</v>
      </c>
      <c r="K44" s="3">
        <v>12</v>
      </c>
      <c r="L44" s="3">
        <v>2019</v>
      </c>
    </row>
    <row r="45" spans="1:12" ht="18" x14ac:dyDescent="0.35">
      <c r="A45" s="3" t="s">
        <v>110</v>
      </c>
      <c r="B45" s="4">
        <v>43807</v>
      </c>
      <c r="C45" s="3" t="s">
        <v>26</v>
      </c>
      <c r="D45" s="3" t="s">
        <v>40</v>
      </c>
      <c r="E45" s="3" t="s">
        <v>41</v>
      </c>
      <c r="F45" s="3">
        <v>10</v>
      </c>
      <c r="G45" s="3" t="s">
        <v>21</v>
      </c>
      <c r="H45" s="5">
        <v>7000</v>
      </c>
      <c r="I45" s="5">
        <v>5000</v>
      </c>
      <c r="J45" s="5">
        <f t="shared" si="0"/>
        <v>2000</v>
      </c>
      <c r="K45" s="3">
        <v>12</v>
      </c>
      <c r="L45" s="3">
        <v>2019</v>
      </c>
    </row>
    <row r="46" spans="1:12" ht="18" x14ac:dyDescent="0.35">
      <c r="A46" s="3" t="s">
        <v>111</v>
      </c>
      <c r="B46" s="4">
        <v>43456</v>
      </c>
      <c r="C46" s="3" t="s">
        <v>106</v>
      </c>
      <c r="D46" s="3" t="s">
        <v>50</v>
      </c>
      <c r="E46" s="3" t="s">
        <v>51</v>
      </c>
      <c r="F46" s="3">
        <v>83</v>
      </c>
      <c r="G46" s="3" t="s">
        <v>52</v>
      </c>
      <c r="H46" s="5">
        <v>4150</v>
      </c>
      <c r="I46" s="3">
        <v>3750</v>
      </c>
      <c r="J46" s="5">
        <f t="shared" si="0"/>
        <v>400</v>
      </c>
      <c r="K46" s="3">
        <v>12</v>
      </c>
      <c r="L46" s="3"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B5E7-203B-4315-B416-40ABAFDEBE1F}">
  <dimension ref="A1:E17"/>
  <sheetViews>
    <sheetView workbookViewId="0">
      <selection activeCell="D14" sqref="D14:E17"/>
    </sheetView>
  </sheetViews>
  <sheetFormatPr defaultRowHeight="14.4" x14ac:dyDescent="0.3"/>
  <cols>
    <col min="1" max="1" width="18" customWidth="1"/>
    <col min="2" max="2" width="15" customWidth="1"/>
    <col min="3" max="3" width="15.109375" customWidth="1"/>
    <col min="4" max="4" width="16.6640625" customWidth="1"/>
  </cols>
  <sheetData>
    <row r="1" spans="1:5" x14ac:dyDescent="0.3">
      <c r="A1" t="s">
        <v>112</v>
      </c>
      <c r="B1" t="s">
        <v>113</v>
      </c>
      <c r="C1" t="s">
        <v>114</v>
      </c>
      <c r="D1" t="s">
        <v>115</v>
      </c>
    </row>
    <row r="2" spans="1:5" x14ac:dyDescent="0.3">
      <c r="A2" s="6" t="s">
        <v>18</v>
      </c>
      <c r="B2">
        <v>10</v>
      </c>
      <c r="C2">
        <f>SUMIF(Database!C:C,'Summary IT'!A2,Database!F:F)</f>
        <v>15</v>
      </c>
      <c r="D2" s="7">
        <f>C2/B2-1</f>
        <v>0.5</v>
      </c>
    </row>
    <row r="3" spans="1:5" x14ac:dyDescent="0.3">
      <c r="A3" s="6" t="s">
        <v>84</v>
      </c>
      <c r="B3">
        <v>3</v>
      </c>
      <c r="C3">
        <f>SUMIF(Database!C:C,'Summary IT'!A3,Database!F:F)</f>
        <v>5</v>
      </c>
      <c r="D3" s="7">
        <f t="shared" ref="D3:D11" si="0">C3/B3-1</f>
        <v>0.66666666666666674</v>
      </c>
    </row>
    <row r="4" spans="1:5" x14ac:dyDescent="0.3">
      <c r="A4" s="6" t="s">
        <v>39</v>
      </c>
      <c r="B4">
        <v>15</v>
      </c>
      <c r="C4">
        <f>SUMIF(Database!C:C,'Summary IT'!A4,Database!F:F)</f>
        <v>26</v>
      </c>
      <c r="D4" s="7">
        <f t="shared" si="0"/>
        <v>0.73333333333333339</v>
      </c>
    </row>
    <row r="5" spans="1:5" x14ac:dyDescent="0.3">
      <c r="A5" s="6" t="s">
        <v>64</v>
      </c>
      <c r="B5">
        <v>10</v>
      </c>
      <c r="C5">
        <f>SUMIF(Database!C:C,'Summary IT'!A5,Database!F:F)</f>
        <v>2</v>
      </c>
      <c r="D5" s="7">
        <f t="shared" si="0"/>
        <v>-0.8</v>
      </c>
    </row>
    <row r="6" spans="1:5" x14ac:dyDescent="0.3">
      <c r="A6" s="6" t="s">
        <v>98</v>
      </c>
      <c r="B6">
        <v>10</v>
      </c>
      <c r="C6">
        <f>SUMIF(Database!C:C,'Summary IT'!A6,Database!F:F)</f>
        <v>9</v>
      </c>
      <c r="D6" s="7">
        <f t="shared" si="0"/>
        <v>-9.9999999999999978E-2</v>
      </c>
    </row>
    <row r="7" spans="1:5" x14ac:dyDescent="0.3">
      <c r="A7" s="6" t="s">
        <v>103</v>
      </c>
      <c r="B7">
        <v>5</v>
      </c>
      <c r="C7">
        <f>SUMIF(Database!C:C,'Summary IT'!A7,Database!F:F)</f>
        <v>5</v>
      </c>
      <c r="D7" s="7">
        <f t="shared" si="0"/>
        <v>0</v>
      </c>
    </row>
    <row r="8" spans="1:5" x14ac:dyDescent="0.3">
      <c r="A8" s="6" t="s">
        <v>88</v>
      </c>
      <c r="B8">
        <v>5</v>
      </c>
      <c r="C8">
        <f>SUMIF(Database!C:C,'Summary IT'!A8,Database!F:F)</f>
        <v>1</v>
      </c>
      <c r="D8" s="7">
        <f t="shared" si="0"/>
        <v>-0.8</v>
      </c>
    </row>
    <row r="9" spans="1:5" x14ac:dyDescent="0.3">
      <c r="A9" s="6" t="s">
        <v>26</v>
      </c>
      <c r="B9">
        <v>20</v>
      </c>
      <c r="C9">
        <f>SUMIF(Database!C:C,'Summary IT'!A9,Database!F:F)</f>
        <v>16</v>
      </c>
      <c r="D9" s="7">
        <f t="shared" si="0"/>
        <v>-0.19999999999999996</v>
      </c>
    </row>
    <row r="10" spans="1:5" x14ac:dyDescent="0.3">
      <c r="A10" s="6" t="s">
        <v>62</v>
      </c>
      <c r="B10">
        <v>7</v>
      </c>
      <c r="C10">
        <f>SUMIF(Database!C:C,'Summary IT'!A10,Database!F:F)</f>
        <v>10</v>
      </c>
      <c r="D10" s="7">
        <f t="shared" si="0"/>
        <v>0.4285714285714286</v>
      </c>
    </row>
    <row r="11" spans="1:5" x14ac:dyDescent="0.3">
      <c r="A11" s="6" t="s">
        <v>69</v>
      </c>
      <c r="B11">
        <v>15</v>
      </c>
      <c r="C11">
        <f>SUMIF(Database!C:C,'Summary IT'!A11,Database!F:F)</f>
        <v>10</v>
      </c>
      <c r="D11" s="7">
        <f t="shared" si="0"/>
        <v>-0.33333333333333337</v>
      </c>
    </row>
    <row r="13" spans="1:5" x14ac:dyDescent="0.3">
      <c r="A13">
        <v>1</v>
      </c>
    </row>
    <row r="14" spans="1:5" x14ac:dyDescent="0.3">
      <c r="A14" s="8" t="s">
        <v>116</v>
      </c>
      <c r="D14" s="8" t="s">
        <v>116</v>
      </c>
      <c r="E14" s="8" t="s">
        <v>117</v>
      </c>
    </row>
    <row r="15" spans="1:5" x14ac:dyDescent="0.3">
      <c r="A15" s="8" t="s">
        <v>117</v>
      </c>
      <c r="D15" s="9">
        <f>LARGE('Summary IT'!$D$2:$D$11,1)</f>
        <v>0.73333333333333339</v>
      </c>
      <c r="E15" s="9">
        <f>SMALL('Summary IT'!$D$2:$D$11,1)</f>
        <v>-0.8</v>
      </c>
    </row>
    <row r="16" spans="1:5" x14ac:dyDescent="0.3">
      <c r="D16" s="9">
        <f>LARGE('Summary IT'!$D$2:$D$11,2)</f>
        <v>0.66666666666666674</v>
      </c>
      <c r="E16" s="9">
        <f>SMALL('Summary IT'!$D$2:$D$11,2)</f>
        <v>-0.8</v>
      </c>
    </row>
    <row r="17" spans="4:5" x14ac:dyDescent="0.3">
      <c r="D17" s="9">
        <f>LARGE('Summary IT'!$D$2:$D$11,3)</f>
        <v>0.5</v>
      </c>
      <c r="E17" s="9">
        <f>SMALL('Summary IT'!$D$2:$D$11,3)</f>
        <v>-0.33333333333333337</v>
      </c>
    </row>
  </sheetData>
  <conditionalFormatting sqref="D2:D11">
    <cfRule type="top10" dxfId="1" priority="1" bottom="1" rank="3"/>
    <cfRule type="top10" dxfId="0" priority="2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1247-AEDA-4D9C-95D5-00BB59EEC63C}">
  <dimension ref="B3:D5"/>
  <sheetViews>
    <sheetView showGridLines="0" tabSelected="1" zoomScaleNormal="100" workbookViewId="0">
      <selection activeCell="C3" sqref="C3"/>
    </sheetView>
  </sheetViews>
  <sheetFormatPr defaultRowHeight="14.4" x14ac:dyDescent="0.3"/>
  <cols>
    <col min="3" max="3" width="9.33203125" customWidth="1"/>
    <col min="4" max="4" width="11.109375" customWidth="1"/>
  </cols>
  <sheetData>
    <row r="3" spans="2:4" x14ac:dyDescent="0.3">
      <c r="B3" t="s">
        <v>118</v>
      </c>
      <c r="C3" s="7">
        <f>IF('Summary IT'!$A$13=1,'Summary IT'!D15,IF('Summary IT'!$A$13=2,'Summary IT'!E15,""))</f>
        <v>0.73333333333333339</v>
      </c>
      <c r="D3" s="7" t="str">
        <f>INDEX('Summary IT'!$A$2:$A$11,MATCH(Dashboard!C3,'Summary IT'!$D$2:$D$11,0))</f>
        <v>Laptop</v>
      </c>
    </row>
    <row r="4" spans="2:4" x14ac:dyDescent="0.3">
      <c r="C4" s="7">
        <f>IF('Summary IT'!$A$13=1,'Summary IT'!D16,IF('Summary IT'!$A$13=2,'Summary IT'!E16,""))</f>
        <v>0.66666666666666674</v>
      </c>
      <c r="D4" s="7" t="str">
        <f>INDEX('Summary IT'!$A$2:$A$11,MATCH(Dashboard!C4,'Summary IT'!$D$2:$D$11,0))</f>
        <v>Keyboard</v>
      </c>
    </row>
    <row r="5" spans="2:4" x14ac:dyDescent="0.3">
      <c r="C5" s="7">
        <f>IF('Summary IT'!$A$13=1,'Summary IT'!D17,IF('Summary IT'!$A$13=2,'Summary IT'!E17,""))</f>
        <v>0.5</v>
      </c>
      <c r="D5" s="7" t="str">
        <f>INDEX('Summary IT'!$A$2:$A$11,MATCH(Dashboard!C5,'Summary IT'!$D$2:$D$11,0))</f>
        <v>Headphones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List Box 2">
              <controlPr defaultSize="0" autoLine="0" autoPict="0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266700</xdr:colOff>
                    <xdr:row>1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Summary IT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</cp:lastModifiedBy>
  <dcterms:created xsi:type="dcterms:W3CDTF">2023-08-22T12:59:36Z</dcterms:created>
  <dcterms:modified xsi:type="dcterms:W3CDTF">2023-08-22T14:06:16Z</dcterms:modified>
</cp:coreProperties>
</file>