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xter\Documents\VAC\BeagleBone For Will and Prana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 s="1"/>
  <c r="F8" i="1" s="1"/>
  <c r="F10" i="1" s="1"/>
  <c r="B7" i="1"/>
  <c r="D7" i="1" s="1"/>
  <c r="F7" i="1" s="1"/>
  <c r="B6" i="1"/>
  <c r="D6" i="1" s="1"/>
  <c r="F6" i="1" s="1"/>
  <c r="B4" i="1"/>
  <c r="D4" i="1" s="1"/>
  <c r="F4" i="1" s="1"/>
  <c r="J11" i="1"/>
  <c r="J10" i="1"/>
  <c r="J9" i="1"/>
  <c r="J8" i="1"/>
  <c r="J7" i="1"/>
  <c r="J6" i="1"/>
  <c r="J5" i="1"/>
  <c r="J4" i="1"/>
  <c r="J3" i="1"/>
  <c r="B3" i="1"/>
  <c r="D3" i="1" s="1"/>
  <c r="F3" i="1" s="1"/>
  <c r="B5" i="1"/>
  <c r="D5" i="1" s="1"/>
  <c r="F5" i="1" s="1"/>
  <c r="B9" i="1"/>
  <c r="D9" i="1" s="1"/>
  <c r="F9" i="1" s="1"/>
</calcChain>
</file>

<file path=xl/sharedStrings.xml><?xml version="1.0" encoding="utf-8"?>
<sst xmlns="http://schemas.openxmlformats.org/spreadsheetml/2006/main" count="38" uniqueCount="29">
  <si>
    <t>Bill Of Materials</t>
  </si>
  <si>
    <t>Component Breakdown</t>
  </si>
  <si>
    <t>Part</t>
  </si>
  <si>
    <t>Quantity Needed</t>
  </si>
  <si>
    <t>Packaged Quantitity</t>
  </si>
  <si>
    <t># of Packages</t>
  </si>
  <si>
    <t>Price per Package</t>
  </si>
  <si>
    <t>Total Price</t>
  </si>
  <si>
    <t>Name</t>
  </si>
  <si>
    <t>Clinch Style Captive Female Thread Round Standoff</t>
  </si>
  <si>
    <t>Number 4 Split Lock Washer</t>
  </si>
  <si>
    <t>Aluminum Male-Female Threaded Hex Standoff 4-40, 2.5" length</t>
  </si>
  <si>
    <t>Round Head Machine Screw, 4-40, 1/4 length</t>
  </si>
  <si>
    <t>Optically Clear Cast Acrylic Sheet 24"x24"x3/16"</t>
  </si>
  <si>
    <t>Acrylic Stand</t>
  </si>
  <si>
    <t>Component</t>
  </si>
  <si>
    <t>Quantitiy Needed</t>
  </si>
  <si>
    <t>Function</t>
  </si>
  <si>
    <t>Mounting Plate</t>
  </si>
  <si>
    <t>Standoff Mount</t>
  </si>
  <si>
    <t>Standoff Rentention</t>
  </si>
  <si>
    <t>Beaglebone Mount</t>
  </si>
  <si>
    <t>Standoff-Acrylic Mount</t>
  </si>
  <si>
    <t>Standoff-Beagle Mount</t>
  </si>
  <si>
    <t>Round Head Machine Screw, 4-40, 5/16 length</t>
  </si>
  <si>
    <t>Price</t>
  </si>
  <si>
    <t>Bottom Standoff-Acrylic Mount</t>
  </si>
  <si>
    <t>Top Standoff-Acrylic Mount</t>
  </si>
  <si>
    <t>Aluminum Female-Female Threaded Hex Standoff 4-40, 5/16"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</si>
</sst>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3" borderId="2" xfId="2"/>
    <xf numFmtId="0" fontId="1" fillId="2" borderId="1" xfId="1"/>
    <xf numFmtId="0" fontId="0" fillId="0" borderId="0" xfId="0" applyAlignment="1">
      <alignment wrapText="1"/>
    </xf>
    <xf numFmtId="0" fontId="3" fillId="0" borderId="0" xfId="3" applyAlignment="1">
      <alignment wrapText="1"/>
    </xf>
    <xf numFmtId="2" fontId="0" fillId="0" borderId="0" xfId="0" applyNumberFormat="1"/>
  </cellXfs>
  <cellStyles count="4">
    <cellStyle name="Check Cell" xfId="2" builtinId="23"/>
    <cellStyle name="Hyperlink" xfId="3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J8" sqref="J8"/>
    </sheetView>
  </sheetViews>
  <sheetFormatPr defaultRowHeight="15" x14ac:dyDescent="0.25"/>
  <cols>
    <col min="1" max="1" width="24.85546875" customWidth="1"/>
    <col min="2" max="2" width="16.42578125" bestFit="1" customWidth="1"/>
    <col min="3" max="3" width="19" bestFit="1" customWidth="1"/>
    <col min="4" max="4" width="12.7109375" bestFit="1" customWidth="1"/>
    <col min="5" max="5" width="16.5703125" bestFit="1" customWidth="1"/>
    <col min="6" max="6" width="10.28515625" bestFit="1" customWidth="1"/>
    <col min="9" max="9" width="22.28515625" bestFit="1" customWidth="1"/>
    <col min="10" max="10" width="25.7109375" customWidth="1"/>
    <col min="11" max="11" width="29" bestFit="1" customWidth="1"/>
    <col min="12" max="12" width="17" bestFit="1" customWidth="1"/>
  </cols>
  <sheetData>
    <row r="1" spans="1:12" ht="16.5" thickTop="1" thickBot="1" x14ac:dyDescent="0.3">
      <c r="A1" s="1" t="s">
        <v>0</v>
      </c>
      <c r="I1" s="1" t="s">
        <v>1</v>
      </c>
    </row>
    <row r="2" spans="1:12" ht="15.75" thickTop="1" x14ac:dyDescent="0.25">
      <c r="A2" s="2" t="s">
        <v>8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25</v>
      </c>
      <c r="I2" s="2" t="s">
        <v>15</v>
      </c>
      <c r="J2" s="2" t="s">
        <v>2</v>
      </c>
      <c r="K2" s="2" t="s">
        <v>17</v>
      </c>
      <c r="L2" s="2" t="s">
        <v>16</v>
      </c>
    </row>
    <row r="3" spans="1:12" ht="45" x14ac:dyDescent="0.25">
      <c r="A3" s="4" t="s">
        <v>11</v>
      </c>
      <c r="B3">
        <f>L5</f>
        <v>18</v>
      </c>
      <c r="C3">
        <v>1</v>
      </c>
      <c r="D3">
        <f>_xlfn.CEILING.MATH(B3/C3)</f>
        <v>18</v>
      </c>
      <c r="E3" s="5">
        <v>1.25</v>
      </c>
      <c r="F3" s="5">
        <f>D3*E3</f>
        <v>22.5</v>
      </c>
      <c r="I3" t="s">
        <v>14</v>
      </c>
      <c r="J3" s="3" t="str">
        <f>A9</f>
        <v>Optically Clear Cast Acrylic Sheet 24"x24"x3/16"</v>
      </c>
      <c r="K3" t="s">
        <v>18</v>
      </c>
      <c r="L3">
        <v>4</v>
      </c>
    </row>
    <row r="4" spans="1:12" ht="60" x14ac:dyDescent="0.25">
      <c r="A4" s="4" t="s">
        <v>28</v>
      </c>
      <c r="B4">
        <f>L8</f>
        <v>128</v>
      </c>
      <c r="C4">
        <v>1</v>
      </c>
      <c r="D4">
        <f t="shared" ref="D4:D9" si="0">_xlfn.CEILING.MATH(B4/C4)</f>
        <v>128</v>
      </c>
      <c r="E4" s="5">
        <v>0.24</v>
      </c>
      <c r="F4" s="5">
        <f t="shared" ref="F4:F9" si="1">D4*E4</f>
        <v>30.72</v>
      </c>
      <c r="I4" t="s">
        <v>14</v>
      </c>
      <c r="J4" s="3" t="str">
        <f>A5</f>
        <v>Clinch Style Captive Female Thread Round Standoff</v>
      </c>
      <c r="K4" t="s">
        <v>26</v>
      </c>
      <c r="L4">
        <v>18</v>
      </c>
    </row>
    <row r="5" spans="1:12" ht="45" x14ac:dyDescent="0.25">
      <c r="A5" s="4" t="s">
        <v>9</v>
      </c>
      <c r="B5">
        <f>L4</f>
        <v>18</v>
      </c>
      <c r="C5">
        <v>25</v>
      </c>
      <c r="D5">
        <f t="shared" si="0"/>
        <v>1</v>
      </c>
      <c r="E5">
        <v>8.99</v>
      </c>
      <c r="F5" s="5">
        <f t="shared" si="1"/>
        <v>8.99</v>
      </c>
      <c r="I5" t="s">
        <v>14</v>
      </c>
      <c r="J5" s="3" t="str">
        <f>A3</f>
        <v>Aluminum Male-Female Threaded Hex Standoff 4-40, 2.5" length</v>
      </c>
      <c r="K5" t="s">
        <v>19</v>
      </c>
      <c r="L5">
        <v>18</v>
      </c>
    </row>
    <row r="6" spans="1:12" ht="30" x14ac:dyDescent="0.25">
      <c r="A6" s="4" t="s">
        <v>24</v>
      </c>
      <c r="B6">
        <f>L6+L9</f>
        <v>146</v>
      </c>
      <c r="C6">
        <v>100</v>
      </c>
      <c r="D6">
        <f t="shared" si="0"/>
        <v>2</v>
      </c>
      <c r="E6">
        <v>4.51</v>
      </c>
      <c r="F6" s="5">
        <f t="shared" si="1"/>
        <v>9.02</v>
      </c>
      <c r="I6" t="s">
        <v>14</v>
      </c>
      <c r="J6" s="3" t="str">
        <f>A6</f>
        <v>Round Head Machine Screw, 4-40, 5/16 length</v>
      </c>
      <c r="K6" t="s">
        <v>27</v>
      </c>
      <c r="L6">
        <v>18</v>
      </c>
    </row>
    <row r="7" spans="1:12" ht="30" x14ac:dyDescent="0.25">
      <c r="A7" s="4" t="s">
        <v>12</v>
      </c>
      <c r="B7">
        <f>L10</f>
        <v>128</v>
      </c>
      <c r="C7">
        <v>100</v>
      </c>
      <c r="D7">
        <f t="shared" si="0"/>
        <v>2</v>
      </c>
      <c r="E7">
        <v>2.75</v>
      </c>
      <c r="F7" s="5">
        <f t="shared" si="1"/>
        <v>5.5</v>
      </c>
      <c r="I7" t="s">
        <v>14</v>
      </c>
      <c r="J7" s="3" t="str">
        <f>A8</f>
        <v>Number 4 Split Lock Washer</v>
      </c>
      <c r="K7" t="s">
        <v>20</v>
      </c>
      <c r="L7">
        <v>18</v>
      </c>
    </row>
    <row r="8" spans="1:12" ht="45" x14ac:dyDescent="0.25">
      <c r="A8" s="4" t="s">
        <v>10</v>
      </c>
      <c r="B8">
        <f>L11+L7</f>
        <v>274</v>
      </c>
      <c r="C8">
        <v>100</v>
      </c>
      <c r="D8">
        <f t="shared" si="0"/>
        <v>3</v>
      </c>
      <c r="E8">
        <v>0.53</v>
      </c>
      <c r="F8" s="5">
        <f t="shared" si="1"/>
        <v>1.59</v>
      </c>
      <c r="I8" t="s">
        <v>21</v>
      </c>
      <c r="J8" s="3" t="str">
        <f>A4</f>
        <v>Aluminum Female-Female Threaded Hex Standoff 4-40, 5/16" length</v>
      </c>
      <c r="K8" t="s">
        <v>19</v>
      </c>
      <c r="L8">
        <v>128</v>
      </c>
    </row>
    <row r="9" spans="1:12" ht="30.75" thickBot="1" x14ac:dyDescent="0.3">
      <c r="A9" s="4" t="s">
        <v>13</v>
      </c>
      <c r="B9">
        <f>L3</f>
        <v>4</v>
      </c>
      <c r="C9">
        <v>1</v>
      </c>
      <c r="D9">
        <f t="shared" si="0"/>
        <v>4</v>
      </c>
      <c r="E9">
        <v>30.9</v>
      </c>
      <c r="F9" s="5">
        <f t="shared" si="1"/>
        <v>123.6</v>
      </c>
      <c r="I9" t="s">
        <v>21</v>
      </c>
      <c r="J9" s="3" t="str">
        <f>A6</f>
        <v>Round Head Machine Screw, 4-40, 5/16 length</v>
      </c>
      <c r="K9" t="s">
        <v>22</v>
      </c>
      <c r="L9">
        <v>128</v>
      </c>
    </row>
    <row r="10" spans="1:12" ht="31.5" thickTop="1" thickBot="1" x14ac:dyDescent="0.3">
      <c r="A10" s="3"/>
      <c r="E10" s="1" t="s">
        <v>7</v>
      </c>
      <c r="F10" s="5">
        <f>SUM(F3:F9)</f>
        <v>201.92000000000002</v>
      </c>
      <c r="I10" t="s">
        <v>21</v>
      </c>
      <c r="J10" s="3" t="str">
        <f>A7</f>
        <v>Round Head Machine Screw, 4-40, 1/4 length</v>
      </c>
      <c r="K10" t="s">
        <v>23</v>
      </c>
      <c r="L10">
        <v>128</v>
      </c>
    </row>
    <row r="11" spans="1:12" ht="30.75" thickTop="1" x14ac:dyDescent="0.25">
      <c r="A11" s="3"/>
      <c r="I11" t="s">
        <v>21</v>
      </c>
      <c r="J11" s="3" t="str">
        <f>A8</f>
        <v>Number 4 Split Lock Washer</v>
      </c>
      <c r="K11" t="s">
        <v>20</v>
      </c>
      <c r="L11">
        <v>256</v>
      </c>
    </row>
    <row r="12" spans="1:12" x14ac:dyDescent="0.25">
      <c r="A12" s="3"/>
      <c r="J12" s="3"/>
    </row>
    <row r="13" spans="1:12" x14ac:dyDescent="0.25">
      <c r="A13" s="3"/>
      <c r="J13" s="3"/>
    </row>
    <row r="14" spans="1:12" x14ac:dyDescent="0.25">
      <c r="A14" s="3"/>
      <c r="J14" s="3"/>
    </row>
    <row r="15" spans="1:12" x14ac:dyDescent="0.25">
      <c r="A15" s="3"/>
      <c r="J15" s="3"/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</sheetData>
  <hyperlinks>
    <hyperlink ref="A3" r:id="rId1" location="93505a143" display="Aluminum Male-Female Threaded Hex Standoff"/>
    <hyperlink ref="A5" r:id="rId2" location="93090a210"/>
    <hyperlink ref="A6" r:id="rId3" location="90279a107"/>
    <hyperlink ref="A8" r:id="rId4" location="91102a720"/>
    <hyperlink ref="A4" r:id="rId5" location="91780a725" display="Aluminum Male-Female Threaded Hex Standoff 4-40, 5/16&quot; length"/>
    <hyperlink ref="A7" r:id="rId6" location="90279a106"/>
    <hyperlink ref="A9" r:id="rId7" location="8560k214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dexter.a.watkins@vanderbilt.edu</dc:creator>
  <cp:lastModifiedBy>dexter.a.watkins@vanderbilt.edu</cp:lastModifiedBy>
  <dcterms:created xsi:type="dcterms:W3CDTF">2015-02-17T17:22:01Z</dcterms:created>
  <dcterms:modified xsi:type="dcterms:W3CDTF">2015-02-17T18:53:59Z</dcterms:modified>
</cp:coreProperties>
</file>