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nav.singhal\Desktop\"/>
    </mc:Choice>
  </mc:AlternateContent>
  <xr:revisionPtr revIDLastSave="0" documentId="13_ncr:1_{0944F6AF-3CEE-4A99-92EA-8F84F0E80BB3}" xr6:coauthVersionLast="47" xr6:coauthVersionMax="47" xr10:uidLastSave="{00000000-0000-0000-0000-000000000000}"/>
  <bookViews>
    <workbookView xWindow="13128" yWindow="4152" windowWidth="4020" windowHeight="4344" activeTab="2" xr2:uid="{00000000-000D-0000-FFFF-FFFF00000000}"/>
  </bookViews>
  <sheets>
    <sheet name="Sheet1" sheetId="2" r:id="rId1"/>
    <sheet name="IMPDS" sheetId="1" r:id="rId2"/>
    <sheet name="IMPDS_Fina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7" i="3" l="1"/>
  <c r="H80" i="3"/>
  <c r="H68" i="3"/>
  <c r="H67" i="3"/>
  <c r="H69" i="3"/>
  <c r="H16" i="3"/>
  <c r="E59" i="3"/>
  <c r="G70" i="1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81" i="3"/>
  <c r="G14" i="3"/>
  <c r="G13" i="3"/>
  <c r="G12" i="3"/>
  <c r="G11" i="3"/>
  <c r="G10" i="3"/>
  <c r="G9" i="3"/>
  <c r="G8" i="3"/>
  <c r="G7" i="3"/>
  <c r="G6" i="3"/>
  <c r="G5" i="3"/>
  <c r="G4" i="3"/>
  <c r="G3" i="3"/>
  <c r="F4" i="1"/>
  <c r="F5" i="1"/>
  <c r="F6" i="1"/>
  <c r="F7" i="1"/>
  <c r="F8" i="1"/>
  <c r="F9" i="1"/>
  <c r="F10" i="1"/>
  <c r="F11" i="1"/>
  <c r="F12" i="1"/>
  <c r="F13" i="1"/>
  <c r="F14" i="1"/>
  <c r="F3" i="1"/>
  <c r="D4" i="1"/>
  <c r="D3" i="1"/>
  <c r="C72" i="2"/>
  <c r="C69" i="2"/>
  <c r="C75" i="2"/>
  <c r="C78" i="2"/>
  <c r="C76" i="2"/>
  <c r="C73" i="2"/>
  <c r="C79" i="2"/>
  <c r="C82" i="2"/>
  <c r="C81" i="2"/>
  <c r="C83" i="2"/>
  <c r="C80" i="2"/>
  <c r="C77" i="2"/>
  <c r="C70" i="2"/>
  <c r="C71" i="2"/>
  <c r="C68" i="2"/>
  <c r="C84" i="2"/>
  <c r="C74" i="2"/>
  <c r="F15" i="3" l="1"/>
  <c r="E15" i="3"/>
  <c r="G15" i="3" s="1"/>
  <c r="E4" i="1"/>
  <c r="G5" i="1" s="1"/>
  <c r="H5" i="1" s="1"/>
  <c r="D83" i="2"/>
  <c r="E81" i="2"/>
  <c r="D68" i="2"/>
  <c r="E80" i="2"/>
  <c r="E79" i="2"/>
  <c r="E76" i="2"/>
  <c r="D71" i="2"/>
  <c r="D77" i="2"/>
  <c r="E75" i="2"/>
  <c r="D81" i="2"/>
  <c r="E78" i="2"/>
  <c r="E72" i="2"/>
  <c r="E74" i="2"/>
  <c r="D84" i="2"/>
  <c r="D82" i="2"/>
  <c r="E71" i="2"/>
  <c r="D80" i="2"/>
  <c r="D79" i="2"/>
  <c r="D76" i="2"/>
  <c r="E77" i="2"/>
  <c r="D74" i="2"/>
  <c r="E84" i="2"/>
  <c r="D75" i="2"/>
  <c r="E82" i="2"/>
  <c r="E73" i="2"/>
  <c r="D72" i="2"/>
  <c r="E83" i="2"/>
  <c r="E68" i="2"/>
  <c r="D69" i="2"/>
  <c r="D70" i="2"/>
  <c r="D73" i="2"/>
  <c r="E70" i="2"/>
  <c r="E69" i="2"/>
  <c r="D78" i="2"/>
  <c r="E16" i="3" l="1"/>
  <c r="D5" i="1"/>
  <c r="G16" i="3" l="1"/>
  <c r="F16" i="3"/>
  <c r="E17" i="3" s="1"/>
  <c r="E5" i="1"/>
  <c r="G6" i="1" s="1"/>
  <c r="H6" i="1" s="1"/>
  <c r="G17" i="3" l="1"/>
  <c r="F17" i="3"/>
  <c r="E18" i="3" s="1"/>
  <c r="I16" i="3"/>
  <c r="D6" i="1"/>
  <c r="H17" i="3" l="1"/>
  <c r="I17" i="3" s="1"/>
  <c r="G18" i="3"/>
  <c r="F18" i="3"/>
  <c r="H18" i="3" s="1"/>
  <c r="I18" i="3" s="1"/>
  <c r="E6" i="1"/>
  <c r="G7" i="1" s="1"/>
  <c r="H7" i="1" s="1"/>
  <c r="E19" i="3" l="1"/>
  <c r="G19" i="3" s="1"/>
  <c r="D7" i="1"/>
  <c r="F19" i="3" l="1"/>
  <c r="E20" i="3" s="1"/>
  <c r="G20" i="3" s="1"/>
  <c r="E7" i="1"/>
  <c r="G8" i="1" s="1"/>
  <c r="H8" i="1" s="1"/>
  <c r="H19" i="3" l="1"/>
  <c r="I19" i="3" s="1"/>
  <c r="F20" i="3"/>
  <c r="H20" i="3" s="1"/>
  <c r="I20" i="3" s="1"/>
  <c r="D8" i="1"/>
  <c r="E21" i="3" l="1"/>
  <c r="F21" i="3" s="1"/>
  <c r="E22" i="3" s="1"/>
  <c r="F22" i="3" s="1"/>
  <c r="E23" i="3" s="1"/>
  <c r="G23" i="3" s="1"/>
  <c r="E8" i="1"/>
  <c r="G9" i="1" s="1"/>
  <c r="H9" i="1" s="1"/>
  <c r="G22" i="3" l="1"/>
  <c r="H21" i="3"/>
  <c r="I21" i="3" s="1"/>
  <c r="G21" i="3"/>
  <c r="H22" i="3"/>
  <c r="I22" i="3" s="1"/>
  <c r="F23" i="3"/>
  <c r="H23" i="3" s="1"/>
  <c r="I23" i="3" s="1"/>
  <c r="D9" i="1"/>
  <c r="E9" i="1" s="1"/>
  <c r="G10" i="1" s="1"/>
  <c r="H10" i="1" s="1"/>
  <c r="E24" i="3" l="1"/>
  <c r="G24" i="3" s="1"/>
  <c r="D10" i="1"/>
  <c r="F24" i="3" l="1"/>
  <c r="E25" i="3" s="1"/>
  <c r="G25" i="3" s="1"/>
  <c r="E10" i="1"/>
  <c r="G11" i="1" s="1"/>
  <c r="H11" i="1" s="1"/>
  <c r="H24" i="3" l="1"/>
  <c r="I24" i="3" s="1"/>
  <c r="F25" i="3"/>
  <c r="D11" i="1"/>
  <c r="E11" i="1" s="1"/>
  <c r="G12" i="1" s="1"/>
  <c r="H12" i="1" s="1"/>
  <c r="H25" i="3" l="1"/>
  <c r="I25" i="3" s="1"/>
  <c r="E26" i="3"/>
  <c r="D12" i="1"/>
  <c r="F26" i="3" l="1"/>
  <c r="H26" i="3" s="1"/>
  <c r="I26" i="3" s="1"/>
  <c r="G26" i="3"/>
  <c r="E12" i="1"/>
  <c r="G13" i="1" s="1"/>
  <c r="H13" i="1" s="1"/>
  <c r="D13" i="1" l="1"/>
  <c r="E13" i="1" s="1"/>
  <c r="G14" i="1" s="1"/>
  <c r="H14" i="1" s="1"/>
  <c r="D14" i="1" l="1"/>
  <c r="E14" i="1" s="1"/>
  <c r="G15" i="1" s="1"/>
  <c r="H15" i="1" s="1"/>
  <c r="D15" i="1" l="1"/>
  <c r="E15" i="1" s="1"/>
  <c r="G16" i="1" s="1"/>
  <c r="H16" i="1" s="1"/>
  <c r="D16" i="1" l="1"/>
  <c r="E16" i="1" l="1"/>
  <c r="G17" i="1" s="1"/>
  <c r="H17" i="1" s="1"/>
  <c r="D17" i="1" l="1"/>
  <c r="E17" i="1" l="1"/>
  <c r="G18" i="1" s="1"/>
  <c r="H18" i="1" s="1"/>
  <c r="D18" i="1" l="1"/>
  <c r="E18" i="1" s="1"/>
  <c r="G19" i="1" l="1"/>
  <c r="H19" i="1" s="1"/>
  <c r="D19" i="1"/>
  <c r="E19" i="1" s="1"/>
  <c r="G20" i="1" s="1"/>
  <c r="H20" i="1" s="1"/>
  <c r="D20" i="1" l="1"/>
  <c r="E20" i="1" l="1"/>
  <c r="G21" i="1" s="1"/>
  <c r="H21" i="1" s="1"/>
  <c r="D21" i="1" l="1"/>
  <c r="E21" i="1" s="1"/>
  <c r="G22" i="1" s="1"/>
  <c r="H22" i="1" s="1"/>
  <c r="D22" i="1" l="1"/>
  <c r="E22" i="1" l="1"/>
  <c r="G23" i="1" s="1"/>
  <c r="H23" i="1" s="1"/>
  <c r="D23" i="1" l="1"/>
  <c r="E23" i="1" s="1"/>
  <c r="G24" i="1" s="1"/>
  <c r="H24" i="1" s="1"/>
  <c r="D24" i="1" l="1"/>
  <c r="E24" i="1" s="1"/>
  <c r="G25" i="1" s="1"/>
  <c r="H25" i="1" s="1"/>
  <c r="D25" i="1" l="1"/>
  <c r="E25" i="1" s="1"/>
  <c r="G26" i="1" s="1"/>
  <c r="H26" i="1" s="1"/>
  <c r="D26" i="1" l="1"/>
  <c r="E26" i="1" s="1"/>
  <c r="G27" i="1" s="1"/>
  <c r="H27" i="1" s="1"/>
  <c r="D27" i="1" l="1"/>
  <c r="E27" i="1" l="1"/>
  <c r="G28" i="1" s="1"/>
  <c r="H28" i="1" s="1"/>
  <c r="D28" i="1" l="1"/>
  <c r="E28" i="1" l="1"/>
  <c r="G29" i="1" s="1"/>
  <c r="H29" i="1" s="1"/>
  <c r="D29" i="1" l="1"/>
  <c r="E29" i="1" s="1"/>
  <c r="G30" i="1" s="1"/>
  <c r="H30" i="1" s="1"/>
  <c r="D30" i="1" l="1"/>
  <c r="E30" i="1" s="1"/>
  <c r="G31" i="1" l="1"/>
  <c r="H31" i="1" s="1"/>
  <c r="D31" i="1"/>
  <c r="E31" i="1" s="1"/>
  <c r="G32" i="1" s="1"/>
  <c r="H32" i="1" s="1"/>
  <c r="D32" i="1" l="1"/>
  <c r="E32" i="1" s="1"/>
  <c r="G33" i="1" s="1"/>
  <c r="H33" i="1" s="1"/>
  <c r="D33" i="1" l="1"/>
  <c r="E33" i="1" l="1"/>
  <c r="G34" i="1" s="1"/>
  <c r="H34" i="1" s="1"/>
  <c r="D34" i="1" l="1"/>
  <c r="E34" i="1" s="1"/>
  <c r="G35" i="1" l="1"/>
  <c r="H35" i="1" s="1"/>
  <c r="D35" i="1"/>
  <c r="E35" i="1" s="1"/>
  <c r="G36" i="1" s="1"/>
  <c r="H36" i="1" s="1"/>
  <c r="D36" i="1" l="1"/>
  <c r="E36" i="1" s="1"/>
  <c r="G37" i="1" s="1"/>
  <c r="H37" i="1" s="1"/>
  <c r="D37" i="1" l="1"/>
  <c r="E37" i="1" s="1"/>
  <c r="G38" i="1" l="1"/>
  <c r="H38" i="1" s="1"/>
  <c r="D38" i="1"/>
  <c r="E38" i="1" s="1"/>
  <c r="G39" i="1" s="1"/>
  <c r="H39" i="1" s="1"/>
  <c r="D39" i="1" l="1"/>
  <c r="E39" i="1" l="1"/>
  <c r="G40" i="1" s="1"/>
  <c r="H40" i="1" s="1"/>
  <c r="D40" i="1" l="1"/>
  <c r="E40" i="1" s="1"/>
  <c r="G41" i="1" l="1"/>
  <c r="H41" i="1" s="1"/>
  <c r="D41" i="1"/>
  <c r="E41" i="1" s="1"/>
  <c r="G42" i="1" s="1"/>
  <c r="H42" i="1" s="1"/>
  <c r="D42" i="1" l="1"/>
  <c r="E42" i="1" s="1"/>
  <c r="G43" i="1" s="1"/>
  <c r="H43" i="1" s="1"/>
  <c r="D43" i="1" l="1"/>
  <c r="E43" i="1" s="1"/>
  <c r="G44" i="1" s="1"/>
  <c r="H44" i="1" s="1"/>
  <c r="D44" i="1" l="1"/>
  <c r="E44" i="1" s="1"/>
  <c r="G45" i="1" s="1"/>
  <c r="H45" i="1" s="1"/>
  <c r="D45" i="1" l="1"/>
  <c r="E45" i="1" s="1"/>
  <c r="G46" i="1" s="1"/>
  <c r="H46" i="1" s="1"/>
  <c r="D46" i="1" l="1"/>
  <c r="E46" i="1" s="1"/>
  <c r="G47" i="1" l="1"/>
  <c r="H47" i="1" s="1"/>
  <c r="D47" i="1"/>
  <c r="E47" i="1" s="1"/>
  <c r="G48" i="1" s="1"/>
  <c r="H48" i="1" s="1"/>
  <c r="D48" i="1" l="1"/>
  <c r="E48" i="1" s="1"/>
  <c r="G49" i="1" s="1"/>
  <c r="H49" i="1" s="1"/>
  <c r="D49" i="1" l="1"/>
  <c r="E49" i="1" l="1"/>
  <c r="G50" i="1" s="1"/>
  <c r="H50" i="1" s="1"/>
  <c r="D50" i="1" l="1"/>
  <c r="E50" i="1" s="1"/>
  <c r="G51" i="1" s="1"/>
  <c r="H51" i="1" s="1"/>
  <c r="D51" i="1" l="1"/>
  <c r="E51" i="1" l="1"/>
  <c r="G52" i="1" s="1"/>
  <c r="H52" i="1" s="1"/>
  <c r="D52" i="1" l="1"/>
  <c r="E52" i="1" s="1"/>
  <c r="G53" i="1" s="1"/>
  <c r="H53" i="1" s="1"/>
  <c r="D53" i="1" l="1"/>
  <c r="E53" i="1" s="1"/>
  <c r="G54" i="1" s="1"/>
  <c r="H54" i="1" s="1"/>
  <c r="D54" i="1" l="1"/>
  <c r="E54" i="1" s="1"/>
  <c r="G55" i="1" s="1"/>
  <c r="H55" i="1" s="1"/>
  <c r="D55" i="1" l="1"/>
  <c r="E55" i="1" s="1"/>
  <c r="G56" i="1" s="1"/>
  <c r="H56" i="1" s="1"/>
  <c r="D56" i="1" l="1"/>
  <c r="E56" i="1" s="1"/>
  <c r="G57" i="1" s="1"/>
  <c r="H57" i="1" s="1"/>
  <c r="D57" i="1" l="1"/>
  <c r="E57" i="1" s="1"/>
  <c r="G58" i="1" s="1"/>
  <c r="H58" i="1" s="1"/>
  <c r="D58" i="1" l="1"/>
  <c r="E58" i="1" s="1"/>
  <c r="G59" i="1" s="1"/>
  <c r="H59" i="1" s="1"/>
  <c r="D59" i="1" l="1"/>
  <c r="E59" i="1" s="1"/>
  <c r="G60" i="1" s="1"/>
  <c r="H60" i="1" s="1"/>
  <c r="D60" i="1" l="1"/>
  <c r="E60" i="1" l="1"/>
  <c r="G61" i="1" s="1"/>
  <c r="H61" i="1" s="1"/>
  <c r="D61" i="1" l="1"/>
  <c r="E61" i="1" s="1"/>
  <c r="G62" i="1" s="1"/>
  <c r="H62" i="1" s="1"/>
  <c r="D62" i="1" l="1"/>
  <c r="E62" i="1" s="1"/>
  <c r="G63" i="1" s="1"/>
  <c r="H63" i="1" s="1"/>
  <c r="D63" i="1" l="1"/>
  <c r="E63" i="1" s="1"/>
  <c r="G64" i="1" s="1"/>
  <c r="H64" i="1" s="1"/>
  <c r="D64" i="1" l="1"/>
  <c r="E64" i="1" s="1"/>
  <c r="G65" i="1" s="1"/>
  <c r="H65" i="1" s="1"/>
  <c r="D65" i="1" l="1"/>
  <c r="E65" i="1" s="1"/>
  <c r="G66" i="1" s="1"/>
  <c r="H66" i="1" s="1"/>
  <c r="D66" i="1" l="1"/>
  <c r="E66" i="1" l="1"/>
  <c r="G67" i="1" s="1"/>
  <c r="H67" i="1" s="1"/>
  <c r="D67" i="1" l="1"/>
  <c r="E67" i="1" s="1"/>
  <c r="G68" i="1" s="1"/>
  <c r="H68" i="1" s="1"/>
  <c r="D68" i="1" l="1"/>
  <c r="E68" i="1" l="1"/>
  <c r="G69" i="1" s="1"/>
  <c r="H69" i="1" s="1"/>
  <c r="D69" i="1" l="1"/>
  <c r="E69" i="1" l="1"/>
  <c r="H70" i="1" s="1"/>
  <c r="G76" i="1" l="1"/>
  <c r="H76" i="1" s="1"/>
  <c r="G74" i="1"/>
  <c r="H74" i="1" s="1"/>
  <c r="G72" i="1"/>
  <c r="H72" i="1" s="1"/>
  <c r="G71" i="1"/>
  <c r="H71" i="1" s="1"/>
  <c r="G77" i="1"/>
  <c r="H77" i="1" s="1"/>
  <c r="G75" i="1"/>
  <c r="H75" i="1" s="1"/>
  <c r="G79" i="1"/>
  <c r="H79" i="1" s="1"/>
  <c r="G80" i="1"/>
  <c r="H80" i="1" s="1"/>
  <c r="G78" i="1"/>
  <c r="H78" i="1" s="1"/>
  <c r="G73" i="1"/>
  <c r="H73" i="1" s="1"/>
  <c r="K7" i="1" l="1"/>
  <c r="E27" i="3"/>
  <c r="G27" i="3" s="1"/>
  <c r="F27" i="3" l="1"/>
  <c r="H27" i="3" s="1"/>
  <c r="I27" i="3" s="1"/>
  <c r="E28" i="3" l="1"/>
  <c r="G28" i="3" s="1"/>
  <c r="F28" i="3" l="1"/>
  <c r="H28" i="3" l="1"/>
  <c r="I28" i="3" s="1"/>
  <c r="E29" i="3"/>
  <c r="G29" i="3" l="1"/>
  <c r="F29" i="3"/>
  <c r="H29" i="3" l="1"/>
  <c r="I29" i="3" s="1"/>
  <c r="E30" i="3"/>
  <c r="G30" i="3" l="1"/>
  <c r="F30" i="3"/>
  <c r="E31" i="3" s="1"/>
  <c r="H30" i="3" l="1"/>
  <c r="I30" i="3" s="1"/>
  <c r="G31" i="3"/>
  <c r="F31" i="3"/>
  <c r="E32" i="3" l="1"/>
  <c r="H31" i="3"/>
  <c r="I31" i="3" s="1"/>
  <c r="F32" i="3" l="1"/>
  <c r="E33" i="3" s="1"/>
  <c r="G32" i="3"/>
  <c r="H32" i="3" l="1"/>
  <c r="I32" i="3" s="1"/>
  <c r="F33" i="3"/>
  <c r="H33" i="3" s="1"/>
  <c r="I33" i="3" s="1"/>
  <c r="G33" i="3"/>
  <c r="E34" i="3" l="1"/>
  <c r="F34" i="3" s="1"/>
  <c r="H34" i="3" s="1"/>
  <c r="I34" i="3" s="1"/>
  <c r="E35" i="3" l="1"/>
  <c r="G35" i="3" s="1"/>
  <c r="G34" i="3"/>
  <c r="F35" i="3" l="1"/>
  <c r="E36" i="3" s="1"/>
  <c r="F36" i="3" s="1"/>
  <c r="H36" i="3" s="1"/>
  <c r="I36" i="3" s="1"/>
  <c r="E37" i="3" l="1"/>
  <c r="G37" i="3" s="1"/>
  <c r="G36" i="3"/>
  <c r="H35" i="3"/>
  <c r="I35" i="3" s="1"/>
  <c r="F37" i="3" l="1"/>
  <c r="E38" i="3" s="1"/>
  <c r="G38" i="3" s="1"/>
  <c r="F38" i="3" l="1"/>
  <c r="E39" i="3" s="1"/>
  <c r="F39" i="3" s="1"/>
  <c r="H39" i="3" s="1"/>
  <c r="I39" i="3" s="1"/>
  <c r="H37" i="3"/>
  <c r="I37" i="3" s="1"/>
  <c r="H38" i="3" l="1"/>
  <c r="I38" i="3" s="1"/>
  <c r="G39" i="3"/>
  <c r="E40" i="3"/>
  <c r="F40" i="3" s="1"/>
  <c r="G40" i="3" l="1"/>
  <c r="H40" i="3"/>
  <c r="I40" i="3" s="1"/>
  <c r="E41" i="3"/>
  <c r="F41" i="3" s="1"/>
  <c r="E42" i="3" s="1"/>
  <c r="G41" i="3" l="1"/>
  <c r="H41" i="3"/>
  <c r="I41" i="3" s="1"/>
  <c r="F42" i="3"/>
  <c r="H42" i="3" s="1"/>
  <c r="I42" i="3" s="1"/>
  <c r="G42" i="3"/>
  <c r="E43" i="3" l="1"/>
  <c r="G43" i="3" s="1"/>
  <c r="F43" i="3" l="1"/>
  <c r="H43" i="3" s="1"/>
  <c r="I43" i="3" s="1"/>
  <c r="E44" i="3" l="1"/>
  <c r="G44" i="3" s="1"/>
  <c r="F44" i="3" l="1"/>
  <c r="E45" i="3" s="1"/>
  <c r="G45" i="3" s="1"/>
  <c r="H44" i="3" l="1"/>
  <c r="I44" i="3" s="1"/>
  <c r="F45" i="3"/>
  <c r="H45" i="3" s="1"/>
  <c r="I45" i="3" s="1"/>
  <c r="E46" i="3" l="1"/>
  <c r="F46" i="3" s="1"/>
  <c r="H46" i="3" s="1"/>
  <c r="I46" i="3" s="1"/>
  <c r="E47" i="3" l="1"/>
  <c r="G47" i="3" s="1"/>
  <c r="G46" i="3"/>
  <c r="F47" i="3" l="1"/>
  <c r="H47" i="3" s="1"/>
  <c r="I47" i="3" s="1"/>
  <c r="E48" i="3" l="1"/>
  <c r="G48" i="3" s="1"/>
  <c r="F48" i="3" l="1"/>
  <c r="H48" i="3" s="1"/>
  <c r="I48" i="3" s="1"/>
  <c r="E49" i="3" l="1"/>
  <c r="G49" i="3" s="1"/>
  <c r="F49" i="3" l="1"/>
  <c r="H49" i="3" s="1"/>
  <c r="I49" i="3" s="1"/>
  <c r="E50" i="3" l="1"/>
  <c r="G50" i="3" s="1"/>
  <c r="F50" i="3" l="1"/>
  <c r="H50" i="3" s="1"/>
  <c r="I50" i="3" s="1"/>
  <c r="E51" i="3" l="1"/>
  <c r="G51" i="3" s="1"/>
  <c r="F51" i="3" l="1"/>
  <c r="H51" i="3" s="1"/>
  <c r="I51" i="3" s="1"/>
  <c r="E52" i="3" l="1"/>
  <c r="G52" i="3" s="1"/>
  <c r="F52" i="3" l="1"/>
  <c r="E53" i="3" s="1"/>
  <c r="G53" i="3" s="1"/>
  <c r="H52" i="3" l="1"/>
  <c r="I52" i="3" s="1"/>
  <c r="F53" i="3"/>
  <c r="H53" i="3" s="1"/>
  <c r="I53" i="3" s="1"/>
  <c r="E54" i="3" l="1"/>
  <c r="G54" i="3" s="1"/>
  <c r="F54" i="3" l="1"/>
  <c r="E55" i="3" s="1"/>
  <c r="F55" i="3" l="1"/>
  <c r="G55" i="3"/>
  <c r="H55" i="3"/>
  <c r="I55" i="3" s="1"/>
  <c r="H54" i="3"/>
  <c r="I54" i="3" s="1"/>
  <c r="E56" i="3"/>
  <c r="G56" i="3" s="1"/>
  <c r="K32" i="3" l="1"/>
  <c r="F56" i="3"/>
  <c r="H56" i="3" s="1"/>
  <c r="I56" i="3" s="1"/>
  <c r="E57" i="3" l="1"/>
  <c r="F57" i="3" l="1"/>
  <c r="H57" i="3" s="1"/>
  <c r="I57" i="3" s="1"/>
  <c r="G57" i="3"/>
  <c r="K33" i="3" l="1"/>
  <c r="E58" i="3"/>
  <c r="G58" i="3" l="1"/>
  <c r="F58" i="3"/>
  <c r="H58" i="3" s="1"/>
  <c r="I58" i="3" s="1"/>
  <c r="K34" i="3" l="1"/>
  <c r="F59" i="3" l="1"/>
  <c r="H59" i="3" s="1"/>
  <c r="I59" i="3" s="1"/>
  <c r="G59" i="3"/>
  <c r="K35" i="3" s="1"/>
  <c r="E60" i="3" l="1"/>
  <c r="F60" i="3" l="1"/>
  <c r="H60" i="3" s="1"/>
  <c r="I60" i="3" s="1"/>
  <c r="G60" i="3"/>
  <c r="K36" i="3" l="1"/>
  <c r="J86" i="3"/>
  <c r="J98" i="3" s="1"/>
  <c r="J110" i="3" s="1"/>
  <c r="E61" i="3"/>
  <c r="F61" i="3" s="1"/>
  <c r="E62" i="3" s="1"/>
  <c r="H61" i="3" l="1"/>
  <c r="I61" i="3" s="1"/>
  <c r="G61" i="3"/>
  <c r="F62" i="3"/>
  <c r="H62" i="3" s="1"/>
  <c r="I62" i="3" s="1"/>
  <c r="G62" i="3"/>
  <c r="J87" i="3" l="1"/>
  <c r="J99" i="3" s="1"/>
  <c r="K37" i="3"/>
  <c r="J88" i="3"/>
  <c r="J100" i="3" s="1"/>
  <c r="K38" i="3"/>
  <c r="E63" i="3"/>
  <c r="F63" i="3" s="1"/>
  <c r="H63" i="3" s="1"/>
  <c r="I63" i="3" s="1"/>
  <c r="E64" i="3" l="1"/>
  <c r="F64" i="3" s="1"/>
  <c r="H64" i="3" s="1"/>
  <c r="I64" i="3" s="1"/>
  <c r="G63" i="3"/>
  <c r="J89" i="3" l="1"/>
  <c r="J101" i="3" s="1"/>
  <c r="J81" i="3"/>
  <c r="J93" i="3" s="1"/>
  <c r="J105" i="3" s="1"/>
  <c r="G64" i="3"/>
  <c r="E65" i="3"/>
  <c r="F65" i="3" s="1"/>
  <c r="H65" i="3" s="1"/>
  <c r="I65" i="3" s="1"/>
  <c r="K28" i="3" l="1"/>
  <c r="J82" i="3" s="1"/>
  <c r="J94" i="3" s="1"/>
  <c r="J106" i="3" s="1"/>
  <c r="J90" i="3"/>
  <c r="J102" i="3" s="1"/>
  <c r="G65" i="3"/>
  <c r="E66" i="3"/>
  <c r="F66" i="3" s="1"/>
  <c r="H66" i="3" s="1"/>
  <c r="I66" i="3" s="1"/>
  <c r="J91" i="3" l="1"/>
  <c r="J103" i="3" s="1"/>
  <c r="K29" i="3"/>
  <c r="J83" i="3" s="1"/>
  <c r="J95" i="3" s="1"/>
  <c r="J107" i="3" s="1"/>
  <c r="G66" i="3"/>
  <c r="E67" i="3"/>
  <c r="J92" i="3" l="1"/>
  <c r="J104" i="3" s="1"/>
  <c r="K30" i="3"/>
  <c r="J84" i="3" s="1"/>
  <c r="J96" i="3" s="1"/>
  <c r="J108" i="3" s="1"/>
  <c r="F67" i="3"/>
  <c r="I67" i="3" s="1"/>
  <c r="G67" i="3"/>
  <c r="K31" i="3" s="1"/>
  <c r="J85" i="3" s="1"/>
  <c r="J97" i="3" s="1"/>
  <c r="J109" i="3" s="1"/>
  <c r="H75" i="3" l="1"/>
  <c r="I75" i="3" s="1"/>
  <c r="H74" i="3"/>
  <c r="I74" i="3" s="1"/>
  <c r="H89" i="3"/>
  <c r="H77" i="3"/>
  <c r="I77" i="3" s="1"/>
  <c r="H90" i="3"/>
  <c r="H107" i="3"/>
  <c r="H86" i="3"/>
  <c r="H109" i="3"/>
  <c r="H110" i="3"/>
  <c r="H71" i="3"/>
  <c r="I71" i="3" s="1"/>
  <c r="H79" i="3"/>
  <c r="I79" i="3" s="1"/>
  <c r="H73" i="3"/>
  <c r="I73" i="3" s="1"/>
  <c r="H84" i="3"/>
  <c r="H108" i="3"/>
  <c r="I80" i="3"/>
  <c r="H91" i="3"/>
  <c r="H85" i="3"/>
  <c r="H87" i="3"/>
  <c r="H98" i="3"/>
  <c r="I69" i="3"/>
  <c r="H70" i="3"/>
  <c r="I70" i="3" s="1"/>
  <c r="H78" i="3"/>
  <c r="I78" i="3" s="1"/>
  <c r="H72" i="3"/>
  <c r="I72" i="3" s="1"/>
  <c r="H76" i="3"/>
  <c r="I76" i="3" s="1"/>
  <c r="H82" i="3"/>
  <c r="H92" i="3"/>
  <c r="H83" i="3"/>
  <c r="H101" i="3"/>
  <c r="H97" i="3"/>
  <c r="H102" i="3"/>
  <c r="H96" i="3"/>
  <c r="H103" i="3"/>
  <c r="H94" i="3"/>
  <c r="H104" i="3"/>
  <c r="H99" i="3"/>
  <c r="H88" i="3"/>
  <c r="I68" i="3"/>
  <c r="H81" i="3"/>
  <c r="H106" i="3"/>
  <c r="H105" i="3"/>
  <c r="H100" i="3"/>
  <c r="H95" i="3"/>
  <c r="H93" i="3"/>
  <c r="L7" i="3" l="1"/>
</calcChain>
</file>

<file path=xl/sharedStrings.xml><?xml version="1.0" encoding="utf-8"?>
<sst xmlns="http://schemas.openxmlformats.org/spreadsheetml/2006/main" count="39" uniqueCount="24">
  <si>
    <t>Period</t>
  </si>
  <si>
    <t>ItemTn</t>
  </si>
  <si>
    <t>alpha</t>
  </si>
  <si>
    <t>beta</t>
  </si>
  <si>
    <t>Lt</t>
  </si>
  <si>
    <t>Tt</t>
  </si>
  <si>
    <t>Yt+1</t>
  </si>
  <si>
    <t>Trend</t>
  </si>
  <si>
    <t>Forcast</t>
  </si>
  <si>
    <t>Level</t>
  </si>
  <si>
    <t>Month</t>
  </si>
  <si>
    <t>Seasonality</t>
  </si>
  <si>
    <t>Error</t>
  </si>
  <si>
    <t>gamma</t>
  </si>
  <si>
    <t>RMSE</t>
  </si>
  <si>
    <t>Timeline</t>
  </si>
  <si>
    <t>Values</t>
  </si>
  <si>
    <t>Forecast</t>
  </si>
  <si>
    <t>Lower Confidence Bound</t>
  </si>
  <si>
    <t>Upper Confidence Bound</t>
  </si>
  <si>
    <t>Seasonality + error</t>
  </si>
  <si>
    <t>Variance in seasonality over months</t>
  </si>
  <si>
    <t>Forcasting Months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</si>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</sst>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" fillId="14" borderId="0" xfId="23"/>
    <xf numFmtId="0" fontId="6" fillId="2" borderId="0" xfId="6"/>
    <xf numFmtId="0" fontId="0" fillId="33" borderId="0" xfId="0" applyFill="1"/>
    <xf numFmtId="0" fontId="6" fillId="33" borderId="0" xfId="6" applyFill="1"/>
    <xf numFmtId="0" fontId="1" fillId="33" borderId="0" xfId="23" applyFill="1"/>
    <xf numFmtId="2" fontId="0" fillId="0" borderId="0" xfId="0" applyNumberFormat="1"/>
    <xf numFmtId="0" fontId="0" fillId="0" borderId="10" xfId="0" applyBorder="1"/>
    <xf numFmtId="0" fontId="0" fillId="33" borderId="10" xfId="0" applyFill="1" applyBorder="1"/>
    <xf numFmtId="0" fontId="7" fillId="3" borderId="10" xfId="7" applyBorder="1"/>
    <xf numFmtId="0" fontId="6" fillId="2" borderId="10" xfId="6" applyBorder="1"/>
    <xf numFmtId="0" fontId="7" fillId="33" borderId="10" xfId="7" applyFill="1" applyBorder="1"/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0" xfId="0" applyFont="1" applyBorder="1"/>
    <xf numFmtId="0" fontId="16" fillId="34" borderId="10" xfId="0" applyFont="1" applyFill="1" applyBorder="1"/>
    <xf numFmtId="0" fontId="0" fillId="0" borderId="0" xfId="0"/>
    <xf numFmtId="0" fontId="0" fillId="35" borderId="10" xfId="0" applyFill="1" applyBorder="1"/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258815474152689E-2"/>
          <c:y val="2.7705627705627706E-2"/>
          <c:w val="0.93588836178086432"/>
          <c:h val="0.802343252547977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Sheet1!$B$2:$B$84</c:f>
              <c:numCache>
                <c:formatCode>General</c:formatCode>
                <c:ptCount val="83"/>
                <c:pt idx="0">
                  <c:v>21.347928</c:v>
                </c:pt>
                <c:pt idx="1">
                  <c:v>23.687647999999999</c:v>
                </c:pt>
                <c:pt idx="2">
                  <c:v>22.67108</c:v>
                </c:pt>
                <c:pt idx="3">
                  <c:v>16.862120000000001</c:v>
                </c:pt>
                <c:pt idx="4">
                  <c:v>10.04466</c:v>
                </c:pt>
                <c:pt idx="5">
                  <c:v>18.112660000000002</c:v>
                </c:pt>
                <c:pt idx="6">
                  <c:v>25.962824000000001</c:v>
                </c:pt>
                <c:pt idx="7">
                  <c:v>19.556832</c:v>
                </c:pt>
                <c:pt idx="8">
                  <c:v>38.532767999999997</c:v>
                </c:pt>
                <c:pt idx="9">
                  <c:v>19.887619999999998</c:v>
                </c:pt>
                <c:pt idx="10">
                  <c:v>36.604515999999997</c:v>
                </c:pt>
                <c:pt idx="11">
                  <c:v>24.099115999999999</c:v>
                </c:pt>
                <c:pt idx="12">
                  <c:v>17.572104</c:v>
                </c:pt>
                <c:pt idx="13">
                  <c:v>14.40138</c:v>
                </c:pt>
                <c:pt idx="14">
                  <c:v>24.930119999999999</c:v>
                </c:pt>
                <c:pt idx="15">
                  <c:v>12.94914</c:v>
                </c:pt>
                <c:pt idx="16">
                  <c:v>20.93646</c:v>
                </c:pt>
                <c:pt idx="17">
                  <c:v>29.432064</c:v>
                </c:pt>
                <c:pt idx="18">
                  <c:v>31.54588</c:v>
                </c:pt>
                <c:pt idx="19">
                  <c:v>18.572535999999999</c:v>
                </c:pt>
                <c:pt idx="20">
                  <c:v>46.302252000000003</c:v>
                </c:pt>
                <c:pt idx="21">
                  <c:v>16.224748000000002</c:v>
                </c:pt>
                <c:pt idx="22">
                  <c:v>21.953028</c:v>
                </c:pt>
                <c:pt idx="23">
                  <c:v>19.871483999999999</c:v>
                </c:pt>
                <c:pt idx="24">
                  <c:v>21.743259999999999</c:v>
                </c:pt>
                <c:pt idx="25">
                  <c:v>23.889347999999998</c:v>
                </c:pt>
                <c:pt idx="26">
                  <c:v>16.733032000000001</c:v>
                </c:pt>
                <c:pt idx="27">
                  <c:v>11.666328</c:v>
                </c:pt>
                <c:pt idx="28">
                  <c:v>12.869490000000001</c:v>
                </c:pt>
                <c:pt idx="29">
                  <c:v>43.5242</c:v>
                </c:pt>
                <c:pt idx="30">
                  <c:v>22.829979999999999</c:v>
                </c:pt>
                <c:pt idx="31">
                  <c:v>21.80255</c:v>
                </c:pt>
                <c:pt idx="32">
                  <c:v>37.108829999999998</c:v>
                </c:pt>
                <c:pt idx="33">
                  <c:v>17.959800000000001</c:v>
                </c:pt>
                <c:pt idx="34">
                  <c:v>25.507770000000001</c:v>
                </c:pt>
                <c:pt idx="35">
                  <c:v>35.765889999999999</c:v>
                </c:pt>
                <c:pt idx="36">
                  <c:v>24.488430000000001</c:v>
                </c:pt>
                <c:pt idx="37">
                  <c:v>26.866890000000001</c:v>
                </c:pt>
                <c:pt idx="38">
                  <c:v>26.680820000000001</c:v>
                </c:pt>
                <c:pt idx="39">
                  <c:v>17.482489999999999</c:v>
                </c:pt>
                <c:pt idx="40">
                  <c:v>17.34496</c:v>
                </c:pt>
                <c:pt idx="41">
                  <c:v>29.002649999999999</c:v>
                </c:pt>
                <c:pt idx="42">
                  <c:v>29.488050000000001</c:v>
                </c:pt>
                <c:pt idx="43">
                  <c:v>29.34243</c:v>
                </c:pt>
                <c:pt idx="44">
                  <c:v>23.258749999999999</c:v>
                </c:pt>
                <c:pt idx="45">
                  <c:v>26.154969999999999</c:v>
                </c:pt>
                <c:pt idx="46">
                  <c:v>32.262920000000001</c:v>
                </c:pt>
                <c:pt idx="47">
                  <c:v>25.32891</c:v>
                </c:pt>
                <c:pt idx="48">
                  <c:v>15.262370000000001</c:v>
                </c:pt>
                <c:pt idx="49">
                  <c:v>18.675630000000002</c:v>
                </c:pt>
                <c:pt idx="50">
                  <c:v>18.896550000000001</c:v>
                </c:pt>
                <c:pt idx="51">
                  <c:v>12.355740000000001</c:v>
                </c:pt>
                <c:pt idx="52">
                  <c:v>12.979050000000001</c:v>
                </c:pt>
                <c:pt idx="53">
                  <c:v>14.5176</c:v>
                </c:pt>
                <c:pt idx="54">
                  <c:v>8.9078099999999996</c:v>
                </c:pt>
                <c:pt idx="55">
                  <c:v>15.24348</c:v>
                </c:pt>
                <c:pt idx="56">
                  <c:v>21.925834139999999</c:v>
                </c:pt>
                <c:pt idx="57">
                  <c:v>8.1863985879999994</c:v>
                </c:pt>
                <c:pt idx="58">
                  <c:v>16.194712930000001</c:v>
                </c:pt>
                <c:pt idx="59">
                  <c:v>11.044155760000001</c:v>
                </c:pt>
                <c:pt idx="60">
                  <c:v>10.23333</c:v>
                </c:pt>
                <c:pt idx="61">
                  <c:v>13.72071</c:v>
                </c:pt>
                <c:pt idx="62">
                  <c:v>14.31246</c:v>
                </c:pt>
                <c:pt idx="63">
                  <c:v>15.464399999999999</c:v>
                </c:pt>
                <c:pt idx="64">
                  <c:v>11.23536</c:v>
                </c:pt>
                <c:pt idx="65">
                  <c:v>6.9116400000000002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3B-4E76-990B-7455D07AAF3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Sheet1!$A$2:$A$84</c:f>
              <c:numCache>
                <c:formatCode>General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cat>
          <c:val>
            <c:numRef>
              <c:f>Sheet1!$C$2:$C$84</c:f>
              <c:numCache>
                <c:formatCode>General</c:formatCode>
                <c:ptCount val="83"/>
                <c:pt idx="65">
                  <c:v>6.9116400000000002</c:v>
                </c:pt>
                <c:pt idx="66">
                  <c:v>11.113871352368285</c:v>
                </c:pt>
                <c:pt idx="67">
                  <c:v>10.960679253381326</c:v>
                </c:pt>
                <c:pt idx="68">
                  <c:v>10.807487154394401</c:v>
                </c:pt>
                <c:pt idx="69">
                  <c:v>10.65429505540744</c:v>
                </c:pt>
                <c:pt idx="70">
                  <c:v>10.501102956420516</c:v>
                </c:pt>
                <c:pt idx="71">
                  <c:v>10.347910857433556</c:v>
                </c:pt>
                <c:pt idx="72">
                  <c:v>10.194718758446632</c:v>
                </c:pt>
                <c:pt idx="73">
                  <c:v>10.041526659459672</c:v>
                </c:pt>
                <c:pt idx="74">
                  <c:v>9.8883345604727477</c:v>
                </c:pt>
                <c:pt idx="75">
                  <c:v>9.735142461485788</c:v>
                </c:pt>
                <c:pt idx="76">
                  <c:v>9.581950362498862</c:v>
                </c:pt>
                <c:pt idx="77">
                  <c:v>9.4287582635119023</c:v>
                </c:pt>
                <c:pt idx="78">
                  <c:v>9.2755661645249781</c:v>
                </c:pt>
                <c:pt idx="79">
                  <c:v>9.1223740655380183</c:v>
                </c:pt>
                <c:pt idx="80">
                  <c:v>8.9691819665510941</c:v>
                </c:pt>
                <c:pt idx="81">
                  <c:v>8.8159898675641326</c:v>
                </c:pt>
                <c:pt idx="82">
                  <c:v>8.6627977685772084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3B-4E76-990B-7455D07AAF3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Sheet1!$A$2:$A$84</c:f>
              <c:numCache>
                <c:formatCode>General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cat>
          <c:val>
            <c:numRef>
              <c:f>Sheet1!$D$2:$D$84</c:f>
              <c:numCache>
                <c:formatCode>General</c:formatCode>
                <c:ptCount val="83"/>
                <c:pt idx="65" formatCode="0.00">
                  <c:v>6.9116400000000002</c:v>
                </c:pt>
                <c:pt idx="66" formatCode="0.00">
                  <c:v>-4.2946644262236795</c:v>
                </c:pt>
                <c:pt idx="67" formatCode="0.00">
                  <c:v>-4.9258200362058169</c:v>
                </c:pt>
                <c:pt idx="68" formatCode="0.00">
                  <c:v>-5.5466611961710193</c:v>
                </c:pt>
                <c:pt idx="69" formatCode="0.00">
                  <c:v>-6.1580627646261572</c:v>
                </c:pt>
                <c:pt idx="70" formatCode="0.00">
                  <c:v>-6.760790222302143</c:v>
                </c:pt>
                <c:pt idx="71" formatCode="0.00">
                  <c:v>-7.3555177667796787</c:v>
                </c:pt>
                <c:pt idx="72" formatCode="0.00">
                  <c:v>-7.9428427406010425</c:v>
                </c:pt>
                <c:pt idx="73" formatCode="0.00">
                  <c:v>-8.523297260980657</c:v>
                </c:pt>
                <c:pt idx="74" formatCode="0.00">
                  <c:v>-9.0973576864328951</c:v>
                </c:pt>
                <c:pt idx="75" formatCode="0.00">
                  <c:v>-9.6654523920094295</c:v>
                </c:pt>
                <c:pt idx="76" formatCode="0.00">
                  <c:v>-10.227968207971315</c:v>
                </c:pt>
                <c:pt idx="77" formatCode="0.00">
                  <c:v>-10.785255792032459</c:v>
                </c:pt>
                <c:pt idx="78" formatCode="0.00">
                  <c:v>-11.337634143109746</c:v>
                </c:pt>
                <c:pt idx="79" formatCode="0.00">
                  <c:v>-11.885394418272689</c:v>
                </c:pt>
                <c:pt idx="80" formatCode="0.00">
                  <c:v>-12.428803179809055</c:v>
                </c:pt>
                <c:pt idx="81" formatCode="0.00">
                  <c:v>-12.96810517290057</c:v>
                </c:pt>
                <c:pt idx="82" formatCode="0.00">
                  <c:v>-13.503525714124846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3B-4E76-990B-7455D07AAF3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Sheet1!$A$2:$A$84</c:f>
              <c:numCache>
                <c:formatCode>General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cat>
          <c:val>
            <c:numRef>
              <c:f>Sheet1!$E$2:$E$84</c:f>
              <c:numCache>
                <c:formatCode>General</c:formatCode>
                <c:ptCount val="83"/>
                <c:pt idx="65" formatCode="0.00">
                  <c:v>6.9116400000000002</c:v>
                </c:pt>
                <c:pt idx="66" formatCode="0.00">
                  <c:v>26.52240713096025</c:v>
                </c:pt>
                <c:pt idx="67" formatCode="0.00">
                  <c:v>26.847178542968468</c:v>
                </c:pt>
                <c:pt idx="68" formatCode="0.00">
                  <c:v>27.161635504959822</c:v>
                </c:pt>
                <c:pt idx="69" formatCode="0.00">
                  <c:v>27.466652875441035</c:v>
                </c:pt>
                <c:pt idx="70" formatCode="0.00">
                  <c:v>27.762996135143176</c:v>
                </c:pt>
                <c:pt idx="71" formatCode="0.00">
                  <c:v>28.051339481646792</c:v>
                </c:pt>
                <c:pt idx="72" formatCode="0.00">
                  <c:v>28.332280257494304</c:v>
                </c:pt>
                <c:pt idx="73" formatCode="0.00">
                  <c:v>28.606350579900003</c:v>
                </c:pt>
                <c:pt idx="74" formatCode="0.00">
                  <c:v>28.874026807378392</c:v>
                </c:pt>
                <c:pt idx="75" formatCode="0.00">
                  <c:v>29.135737314981007</c:v>
                </c:pt>
                <c:pt idx="76" formatCode="0.00">
                  <c:v>29.391868932969039</c:v>
                </c:pt>
                <c:pt idx="77" formatCode="0.00">
                  <c:v>29.642772319056263</c:v>
                </c:pt>
                <c:pt idx="78" formatCode="0.00">
                  <c:v>29.888766472159702</c:v>
                </c:pt>
                <c:pt idx="79" formatCode="0.00">
                  <c:v>30.130142549348726</c:v>
                </c:pt>
                <c:pt idx="80" formatCode="0.00">
                  <c:v>30.367167112911243</c:v>
                </c:pt>
                <c:pt idx="81" formatCode="0.00">
                  <c:v>30.600084908028833</c:v>
                </c:pt>
                <c:pt idx="82" formatCode="0.00">
                  <c:v>30.829121251279261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3B-4E76-990B-7455D07AA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44736"/>
        <c:axId val="32326432"/>
      </c:lineChart>
      <c:catAx>
        <c:axId val="3234473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6432"/>
        <c:crosses val="autoZero"/>
        <c:auto val="1"/>
        <c:lblAlgn val="ctr"/>
        <c:lblOffset val="100"/>
        <c:noMultiLvlLbl val="0"/>
      </c:catAx>
      <c:valAx>
        <c:axId val="3232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ItwmTn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IMPDS!$C$3:$C$80</c:f>
              <c:numCache>
                <c:formatCode>General</c:formatCode>
                <c:ptCount val="78"/>
                <c:pt idx="0">
                  <c:v>21.347928</c:v>
                </c:pt>
                <c:pt idx="1">
                  <c:v>23.687647999999999</c:v>
                </c:pt>
                <c:pt idx="2">
                  <c:v>22.67108</c:v>
                </c:pt>
                <c:pt idx="3">
                  <c:v>16.862120000000001</c:v>
                </c:pt>
                <c:pt idx="4">
                  <c:v>10.04466</c:v>
                </c:pt>
                <c:pt idx="5">
                  <c:v>18.112660000000002</c:v>
                </c:pt>
                <c:pt idx="6">
                  <c:v>25.962824000000001</c:v>
                </c:pt>
                <c:pt idx="7">
                  <c:v>19.556832</c:v>
                </c:pt>
                <c:pt idx="8">
                  <c:v>38.532767999999997</c:v>
                </c:pt>
                <c:pt idx="9">
                  <c:v>19.887619999999998</c:v>
                </c:pt>
                <c:pt idx="10">
                  <c:v>36.604515999999997</c:v>
                </c:pt>
                <c:pt idx="11">
                  <c:v>24.099115999999999</c:v>
                </c:pt>
                <c:pt idx="12">
                  <c:v>17.572104</c:v>
                </c:pt>
                <c:pt idx="13">
                  <c:v>14.40138</c:v>
                </c:pt>
                <c:pt idx="14">
                  <c:v>24.930119999999999</c:v>
                </c:pt>
                <c:pt idx="15">
                  <c:v>12.94914</c:v>
                </c:pt>
                <c:pt idx="16">
                  <c:v>20.93646</c:v>
                </c:pt>
                <c:pt idx="17">
                  <c:v>29.432064</c:v>
                </c:pt>
                <c:pt idx="18">
                  <c:v>31.54588</c:v>
                </c:pt>
                <c:pt idx="19">
                  <c:v>18.572535999999999</c:v>
                </c:pt>
                <c:pt idx="20">
                  <c:v>46.302252000000003</c:v>
                </c:pt>
                <c:pt idx="21">
                  <c:v>16.224748000000002</c:v>
                </c:pt>
                <c:pt idx="22">
                  <c:v>21.953028</c:v>
                </c:pt>
                <c:pt idx="23">
                  <c:v>19.871483999999999</c:v>
                </c:pt>
                <c:pt idx="24">
                  <c:v>21.743259999999999</c:v>
                </c:pt>
                <c:pt idx="25">
                  <c:v>23.889347999999998</c:v>
                </c:pt>
                <c:pt idx="26">
                  <c:v>16.733032000000001</c:v>
                </c:pt>
                <c:pt idx="27">
                  <c:v>11.666328</c:v>
                </c:pt>
                <c:pt idx="28">
                  <c:v>12.869490000000001</c:v>
                </c:pt>
                <c:pt idx="29">
                  <c:v>43.5242</c:v>
                </c:pt>
                <c:pt idx="30">
                  <c:v>22.829979999999999</c:v>
                </c:pt>
                <c:pt idx="31">
                  <c:v>21.80255</c:v>
                </c:pt>
                <c:pt idx="32">
                  <c:v>37.108829999999998</c:v>
                </c:pt>
                <c:pt idx="33">
                  <c:v>17.959800000000001</c:v>
                </c:pt>
                <c:pt idx="34">
                  <c:v>25.507770000000001</c:v>
                </c:pt>
                <c:pt idx="35">
                  <c:v>35.765889999999999</c:v>
                </c:pt>
                <c:pt idx="36">
                  <c:v>24.488430000000001</c:v>
                </c:pt>
                <c:pt idx="37">
                  <c:v>26.866890000000001</c:v>
                </c:pt>
                <c:pt idx="38">
                  <c:v>26.680820000000001</c:v>
                </c:pt>
                <c:pt idx="39">
                  <c:v>17.482489999999999</c:v>
                </c:pt>
                <c:pt idx="40">
                  <c:v>17.34496</c:v>
                </c:pt>
                <c:pt idx="41">
                  <c:v>29.002649999999999</c:v>
                </c:pt>
                <c:pt idx="42">
                  <c:v>29.488050000000001</c:v>
                </c:pt>
                <c:pt idx="43">
                  <c:v>29.34243</c:v>
                </c:pt>
                <c:pt idx="44">
                  <c:v>23.258749999999999</c:v>
                </c:pt>
                <c:pt idx="45">
                  <c:v>26.154969999999999</c:v>
                </c:pt>
                <c:pt idx="46">
                  <c:v>32.262920000000001</c:v>
                </c:pt>
                <c:pt idx="47">
                  <c:v>25.32891</c:v>
                </c:pt>
                <c:pt idx="48">
                  <c:v>15.262370000000001</c:v>
                </c:pt>
                <c:pt idx="49">
                  <c:v>18.675630000000002</c:v>
                </c:pt>
                <c:pt idx="50">
                  <c:v>18.896550000000001</c:v>
                </c:pt>
                <c:pt idx="51">
                  <c:v>12.355740000000001</c:v>
                </c:pt>
                <c:pt idx="52">
                  <c:v>12.979050000000001</c:v>
                </c:pt>
                <c:pt idx="53">
                  <c:v>14.5176</c:v>
                </c:pt>
                <c:pt idx="54">
                  <c:v>8.9078099999999996</c:v>
                </c:pt>
                <c:pt idx="55">
                  <c:v>15.24348</c:v>
                </c:pt>
                <c:pt idx="56">
                  <c:v>21.925834139999999</c:v>
                </c:pt>
                <c:pt idx="57">
                  <c:v>8.1863985879999994</c:v>
                </c:pt>
                <c:pt idx="58">
                  <c:v>16.194712930000001</c:v>
                </c:pt>
                <c:pt idx="59">
                  <c:v>11.044155760000001</c:v>
                </c:pt>
                <c:pt idx="60">
                  <c:v>10.23333</c:v>
                </c:pt>
                <c:pt idx="61">
                  <c:v>13.72071</c:v>
                </c:pt>
                <c:pt idx="62">
                  <c:v>14.31246</c:v>
                </c:pt>
                <c:pt idx="63">
                  <c:v>15.464399999999999</c:v>
                </c:pt>
                <c:pt idx="64">
                  <c:v>11.23536</c:v>
                </c:pt>
                <c:pt idx="65">
                  <c:v>6.9116400000000002</c:v>
                </c:pt>
                <c:pt idx="66">
                  <c:v>15.424950000000001</c:v>
                </c:pt>
                <c:pt idx="67">
                  <c:v>20.056380000000001</c:v>
                </c:pt>
                <c:pt idx="68">
                  <c:v>22.644300000000001</c:v>
                </c:pt>
                <c:pt idx="69">
                  <c:v>12.11754679</c:v>
                </c:pt>
                <c:pt idx="70">
                  <c:v>20.309808700000001</c:v>
                </c:pt>
                <c:pt idx="71">
                  <c:v>16.874870600000001</c:v>
                </c:pt>
                <c:pt idx="72">
                  <c:v>14.77797</c:v>
                </c:pt>
                <c:pt idx="73">
                  <c:v>24.324870000000001</c:v>
                </c:pt>
                <c:pt idx="74">
                  <c:v>21.137309999999999</c:v>
                </c:pt>
                <c:pt idx="75">
                  <c:v>12.00858</c:v>
                </c:pt>
                <c:pt idx="76">
                  <c:v>5.3967599999999996</c:v>
                </c:pt>
                <c:pt idx="77">
                  <c:v>10.35957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DA-4D91-AD7E-2FE6F99466B8}"/>
            </c:ext>
          </c:extLst>
        </c:ser>
        <c:ser>
          <c:idx val="1"/>
          <c:order val="1"/>
          <c:tx>
            <c:v>series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IMPDS!$G$5:$G$80</c:f>
              <c:numCache>
                <c:formatCode>General</c:formatCode>
                <c:ptCount val="76"/>
                <c:pt idx="0">
                  <c:v>26.027367999999999</c:v>
                </c:pt>
                <c:pt idx="1">
                  <c:v>25.077925759999999</c:v>
                </c:pt>
                <c:pt idx="2">
                  <c:v>18.4263954752</c:v>
                </c:pt>
                <c:pt idx="3">
                  <c:v>9.3118284567040011</c:v>
                </c:pt>
                <c:pt idx="4">
                  <c:v>14.689291183278081</c:v>
                </c:pt>
                <c:pt idx="5">
                  <c:v>24.95423398993244</c:v>
                </c:pt>
                <c:pt idx="6">
                  <c:v>22.038249874747663</c:v>
                </c:pt>
                <c:pt idx="7">
                  <c:v>39.065074915262883</c:v>
                </c:pt>
                <c:pt idx="8">
                  <c:v>25.751831451143843</c:v>
                </c:pt>
                <c:pt idx="9">
                  <c:v>36.498437285587855</c:v>
                </c:pt>
                <c:pt idx="10">
                  <c:v>27.496829075956459</c:v>
                </c:pt>
                <c:pt idx="11">
                  <c:v>17.448515191799235</c:v>
                </c:pt>
                <c:pt idx="12">
                  <c:v>11.361316372848279</c:v>
                </c:pt>
                <c:pt idx="13">
                  <c:v>20.704539742765469</c:v>
                </c:pt>
                <c:pt idx="14">
                  <c:v>12.949308825766296</c:v>
                </c:pt>
                <c:pt idx="15">
                  <c:v>18.450265879451983</c:v>
                </c:pt>
                <c:pt idx="16">
                  <c:v>29.122379269311139</c:v>
                </c:pt>
                <c:pt idx="17">
                  <c:v>34.482264690861768</c:v>
                </c:pt>
                <c:pt idx="18">
                  <c:v>22.554165483885662</c:v>
                </c:pt>
                <c:pt idx="19">
                  <c:v>45.036001146304848</c:v>
                </c:pt>
                <c:pt idx="20">
                  <c:v>22.659148164065247</c:v>
                </c:pt>
                <c:pt idx="21">
                  <c:v>19.758174623455094</c:v>
                </c:pt>
                <c:pt idx="22">
                  <c:v>17.462528386704619</c:v>
                </c:pt>
                <c:pt idx="23">
                  <c:v>19.282682567402183</c:v>
                </c:pt>
                <c:pt idx="24">
                  <c:v>22.620856742738841</c:v>
                </c:pt>
                <c:pt idx="25">
                  <c:v>16.964296867372965</c:v>
                </c:pt>
                <c:pt idx="26">
                  <c:v>10.237204821898771</c:v>
                </c:pt>
                <c:pt idx="27">
                  <c:v>9.7983304581248589</c:v>
                </c:pt>
                <c:pt idx="28">
                  <c:v>40.568208620717719</c:v>
                </c:pt>
                <c:pt idx="29">
                  <c:v>30.34651405569462</c:v>
                </c:pt>
                <c:pt idx="30">
                  <c:v>24.168494750593197</c:v>
                </c:pt>
                <c:pt idx="31">
                  <c:v>36.652778828896672</c:v>
                </c:pt>
                <c:pt idx="32">
                  <c:v>21.759708980296654</c:v>
                </c:pt>
                <c:pt idx="33">
                  <c:v>23.624824111233583</c:v>
                </c:pt>
                <c:pt idx="34">
                  <c:v>34.764541099369254</c:v>
                </c:pt>
                <c:pt idx="35">
                  <c:v>27.334923087986567</c:v>
                </c:pt>
                <c:pt idx="36">
                  <c:v>26.639910419935525</c:v>
                </c:pt>
                <c:pt idx="37">
                  <c:v>26.312612301938266</c:v>
                </c:pt>
                <c:pt idx="38">
                  <c:v>17.303157621996373</c:v>
                </c:pt>
                <c:pt idx="39">
                  <c:v>14.515754883854822</c:v>
                </c:pt>
                <c:pt idx="40">
                  <c:v>25.896247694933002</c:v>
                </c:pt>
                <c:pt idx="41">
                  <c:v>30.655880183675219</c:v>
                </c:pt>
                <c:pt idx="42">
                  <c:v>31.614069878868818</c:v>
                </c:pt>
                <c:pt idx="43">
                  <c:v>25.303461221343632</c:v>
                </c:pt>
                <c:pt idx="44">
                  <c:v>25.676055082109858</c:v>
                </c:pt>
                <c:pt idx="45">
                  <c:v>31.907720417348965</c:v>
                </c:pt>
                <c:pt idx="46">
                  <c:v>27.081346101062987</c:v>
                </c:pt>
                <c:pt idx="47">
                  <c:v>15.277542497879557</c:v>
                </c:pt>
                <c:pt idx="48">
                  <c:v>15.077147917518253</c:v>
                </c:pt>
                <c:pt idx="49">
                  <c:v>16.241106126504746</c:v>
                </c:pt>
                <c:pt idx="50">
                  <c:v>10.923824073779368</c:v>
                </c:pt>
                <c:pt idx="51">
                  <c:v>10.340419717303533</c:v>
                </c:pt>
                <c:pt idx="52">
                  <c:v>12.411993889515792</c:v>
                </c:pt>
                <c:pt idx="53">
                  <c:v>8.1254416521150468</c:v>
                </c:pt>
                <c:pt idx="54">
                  <c:v>13.267495718302609</c:v>
                </c:pt>
                <c:pt idx="55">
                  <c:v>21.912094594234148</c:v>
                </c:pt>
                <c:pt idx="56">
                  <c:v>11.044674488868049</c:v>
                </c:pt>
                <c:pt idx="57">
                  <c:v>14.832279260175167</c:v>
                </c:pt>
                <c:pt idx="58">
                  <c:v>11.302496092518254</c:v>
                </c:pt>
                <c:pt idx="59">
                  <c:v>9.3766166043160695</c:v>
                </c:pt>
                <c:pt idx="60">
                  <c:v>12.456364908646917</c:v>
                </c:pt>
                <c:pt idx="61">
                  <c:v>14.314221025525033</c:v>
                </c:pt>
                <c:pt idx="62">
                  <c:v>15.99998597344146</c:v>
                </c:pt>
                <c:pt idx="63">
                  <c:v>12.211292185252779</c:v>
                </c:pt>
                <c:pt idx="64">
                  <c:v>6.5641774369253962</c:v>
                </c:pt>
                <c:pt idx="65">
                  <c:v>13.310376330088072</c:v>
                </c:pt>
                <c:pt idx="66">
                  <c:v>13.854034429098524</c:v>
                </c:pt>
                <c:pt idx="67">
                  <c:v>14.397692528108976</c:v>
                </c:pt>
                <c:pt idx="68">
                  <c:v>14.941350627119428</c:v>
                </c:pt>
                <c:pt idx="69">
                  <c:v>15.48500872612988</c:v>
                </c:pt>
                <c:pt idx="70">
                  <c:v>16.028666825140334</c:v>
                </c:pt>
                <c:pt idx="71">
                  <c:v>16.572324924150784</c:v>
                </c:pt>
                <c:pt idx="72">
                  <c:v>17.115983023161235</c:v>
                </c:pt>
                <c:pt idx="73">
                  <c:v>17.659641122171688</c:v>
                </c:pt>
                <c:pt idx="74">
                  <c:v>18.203299221182142</c:v>
                </c:pt>
                <c:pt idx="75">
                  <c:v>18.746957320192593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DA-4D91-AD7E-2FE6F9946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72208"/>
        <c:axId val="38573456"/>
      </c:lineChart>
      <c:catAx>
        <c:axId val="3857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3456"/>
        <c:crosses val="autoZero"/>
        <c:auto val="1"/>
        <c:lblAlgn val="ctr"/>
        <c:lblOffset val="100"/>
        <c:noMultiLvlLbl val="0"/>
      </c:catAx>
      <c:valAx>
        <c:axId val="385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ItemTn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IMPDS!$C$3:$C$80</c:f>
              <c:numCache>
                <c:formatCode>General</c:formatCode>
                <c:ptCount val="78"/>
                <c:pt idx="0">
                  <c:v>21.347928</c:v>
                </c:pt>
                <c:pt idx="1">
                  <c:v>23.687647999999999</c:v>
                </c:pt>
                <c:pt idx="2">
                  <c:v>22.67108</c:v>
                </c:pt>
                <c:pt idx="3">
                  <c:v>16.862120000000001</c:v>
                </c:pt>
                <c:pt idx="4">
                  <c:v>10.04466</c:v>
                </c:pt>
                <c:pt idx="5">
                  <c:v>18.112660000000002</c:v>
                </c:pt>
                <c:pt idx="6">
                  <c:v>25.962824000000001</c:v>
                </c:pt>
                <c:pt idx="7">
                  <c:v>19.556832</c:v>
                </c:pt>
                <c:pt idx="8">
                  <c:v>38.532767999999997</c:v>
                </c:pt>
                <c:pt idx="9">
                  <c:v>19.887619999999998</c:v>
                </c:pt>
                <c:pt idx="10">
                  <c:v>36.604515999999997</c:v>
                </c:pt>
                <c:pt idx="11">
                  <c:v>24.099115999999999</c:v>
                </c:pt>
                <c:pt idx="12">
                  <c:v>17.572104</c:v>
                </c:pt>
                <c:pt idx="13">
                  <c:v>14.40138</c:v>
                </c:pt>
                <c:pt idx="14">
                  <c:v>24.930119999999999</c:v>
                </c:pt>
                <c:pt idx="15">
                  <c:v>12.94914</c:v>
                </c:pt>
                <c:pt idx="16">
                  <c:v>20.93646</c:v>
                </c:pt>
                <c:pt idx="17">
                  <c:v>29.432064</c:v>
                </c:pt>
                <c:pt idx="18">
                  <c:v>31.54588</c:v>
                </c:pt>
                <c:pt idx="19">
                  <c:v>18.572535999999999</c:v>
                </c:pt>
                <c:pt idx="20">
                  <c:v>46.302252000000003</c:v>
                </c:pt>
                <c:pt idx="21">
                  <c:v>16.224748000000002</c:v>
                </c:pt>
                <c:pt idx="22">
                  <c:v>21.953028</c:v>
                </c:pt>
                <c:pt idx="23">
                  <c:v>19.871483999999999</c:v>
                </c:pt>
                <c:pt idx="24">
                  <c:v>21.743259999999999</c:v>
                </c:pt>
                <c:pt idx="25">
                  <c:v>23.889347999999998</c:v>
                </c:pt>
                <c:pt idx="26">
                  <c:v>16.733032000000001</c:v>
                </c:pt>
                <c:pt idx="27">
                  <c:v>11.666328</c:v>
                </c:pt>
                <c:pt idx="28">
                  <c:v>12.869490000000001</c:v>
                </c:pt>
                <c:pt idx="29">
                  <c:v>43.5242</c:v>
                </c:pt>
                <c:pt idx="30">
                  <c:v>22.829979999999999</c:v>
                </c:pt>
                <c:pt idx="31">
                  <c:v>21.80255</c:v>
                </c:pt>
                <c:pt idx="32">
                  <c:v>37.108829999999998</c:v>
                </c:pt>
                <c:pt idx="33">
                  <c:v>17.959800000000001</c:v>
                </c:pt>
                <c:pt idx="34">
                  <c:v>25.507770000000001</c:v>
                </c:pt>
                <c:pt idx="35">
                  <c:v>35.765889999999999</c:v>
                </c:pt>
                <c:pt idx="36">
                  <c:v>24.488430000000001</c:v>
                </c:pt>
                <c:pt idx="37">
                  <c:v>26.866890000000001</c:v>
                </c:pt>
                <c:pt idx="38">
                  <c:v>26.680820000000001</c:v>
                </c:pt>
                <c:pt idx="39">
                  <c:v>17.482489999999999</c:v>
                </c:pt>
                <c:pt idx="40">
                  <c:v>17.34496</c:v>
                </c:pt>
                <c:pt idx="41">
                  <c:v>29.002649999999999</c:v>
                </c:pt>
                <c:pt idx="42">
                  <c:v>29.488050000000001</c:v>
                </c:pt>
                <c:pt idx="43">
                  <c:v>29.34243</c:v>
                </c:pt>
                <c:pt idx="44">
                  <c:v>23.258749999999999</c:v>
                </c:pt>
                <c:pt idx="45">
                  <c:v>26.154969999999999</c:v>
                </c:pt>
                <c:pt idx="46">
                  <c:v>32.262920000000001</c:v>
                </c:pt>
                <c:pt idx="47">
                  <c:v>25.32891</c:v>
                </c:pt>
                <c:pt idx="48">
                  <c:v>15.262370000000001</c:v>
                </c:pt>
                <c:pt idx="49">
                  <c:v>18.675630000000002</c:v>
                </c:pt>
                <c:pt idx="50">
                  <c:v>18.896550000000001</c:v>
                </c:pt>
                <c:pt idx="51">
                  <c:v>12.355740000000001</c:v>
                </c:pt>
                <c:pt idx="52">
                  <c:v>12.979050000000001</c:v>
                </c:pt>
                <c:pt idx="53">
                  <c:v>14.5176</c:v>
                </c:pt>
                <c:pt idx="54">
                  <c:v>8.9078099999999996</c:v>
                </c:pt>
                <c:pt idx="55">
                  <c:v>15.24348</c:v>
                </c:pt>
                <c:pt idx="56">
                  <c:v>21.925834139999999</c:v>
                </c:pt>
                <c:pt idx="57">
                  <c:v>8.1863985879999994</c:v>
                </c:pt>
                <c:pt idx="58">
                  <c:v>16.194712930000001</c:v>
                </c:pt>
                <c:pt idx="59">
                  <c:v>11.044155760000001</c:v>
                </c:pt>
                <c:pt idx="60">
                  <c:v>10.23333</c:v>
                </c:pt>
                <c:pt idx="61">
                  <c:v>13.72071</c:v>
                </c:pt>
                <c:pt idx="62">
                  <c:v>14.31246</c:v>
                </c:pt>
                <c:pt idx="63">
                  <c:v>15.464399999999999</c:v>
                </c:pt>
                <c:pt idx="64">
                  <c:v>11.23536</c:v>
                </c:pt>
                <c:pt idx="65">
                  <c:v>6.9116400000000002</c:v>
                </c:pt>
                <c:pt idx="66">
                  <c:v>15.424950000000001</c:v>
                </c:pt>
                <c:pt idx="67">
                  <c:v>20.056380000000001</c:v>
                </c:pt>
                <c:pt idx="68">
                  <c:v>22.644300000000001</c:v>
                </c:pt>
                <c:pt idx="69">
                  <c:v>12.11754679</c:v>
                </c:pt>
                <c:pt idx="70">
                  <c:v>20.309808700000001</c:v>
                </c:pt>
                <c:pt idx="71">
                  <c:v>16.874870600000001</c:v>
                </c:pt>
                <c:pt idx="72">
                  <c:v>14.77797</c:v>
                </c:pt>
                <c:pt idx="73">
                  <c:v>24.324870000000001</c:v>
                </c:pt>
                <c:pt idx="74">
                  <c:v>21.137309999999999</c:v>
                </c:pt>
                <c:pt idx="75">
                  <c:v>12.00858</c:v>
                </c:pt>
                <c:pt idx="76">
                  <c:v>5.3967599999999996</c:v>
                </c:pt>
                <c:pt idx="77">
                  <c:v>10.35957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BC-423C-9F99-A74B64B1568A}"/>
            </c:ext>
          </c:extLst>
        </c:ser>
        <c:ser>
          <c:idx val="1"/>
          <c:order val="1"/>
          <c:tx>
            <c:v>series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IMPDS_Final!$H$3:$H$110</c:f>
              <c:numCache>
                <c:formatCode>General</c:formatCode>
                <c:ptCount val="108"/>
                <c:pt idx="13">
                  <c:v>10.384051122448977</c:v>
                </c:pt>
                <c:pt idx="14">
                  <c:v>18.019762519001507</c:v>
                </c:pt>
                <c:pt idx="15">
                  <c:v>10.683168851708059</c:v>
                </c:pt>
                <c:pt idx="16">
                  <c:v>16.75031745450546</c:v>
                </c:pt>
                <c:pt idx="17">
                  <c:v>28.599657581082745</c:v>
                </c:pt>
                <c:pt idx="18">
                  <c:v>31.87126496758729</c:v>
                </c:pt>
                <c:pt idx="19">
                  <c:v>18.070857017012333</c:v>
                </c:pt>
                <c:pt idx="20">
                  <c:v>40.604214662290467</c:v>
                </c:pt>
                <c:pt idx="21">
                  <c:v>15.563220632573861</c:v>
                </c:pt>
                <c:pt idx="22">
                  <c:v>19.82955988102194</c:v>
                </c:pt>
                <c:pt idx="23">
                  <c:v>16.07688450788725</c:v>
                </c:pt>
                <c:pt idx="24">
                  <c:v>18.466086226305812</c:v>
                </c:pt>
                <c:pt idx="25">
                  <c:v>21.655481966187981</c:v>
                </c:pt>
                <c:pt idx="26">
                  <c:v>16.70652249219896</c:v>
                </c:pt>
                <c:pt idx="27">
                  <c:v>10.238682722880549</c:v>
                </c:pt>
                <c:pt idx="28">
                  <c:v>10.97815168526302</c:v>
                </c:pt>
                <c:pt idx="29">
                  <c:v>37.641151208159663</c:v>
                </c:pt>
                <c:pt idx="30">
                  <c:v>29.322905130305667</c:v>
                </c:pt>
                <c:pt idx="31">
                  <c:v>21.472633922572388</c:v>
                </c:pt>
                <c:pt idx="32">
                  <c:v>38.1881703968971</c:v>
                </c:pt>
                <c:pt idx="33">
                  <c:v>17.175298490229739</c:v>
                </c:pt>
                <c:pt idx="34">
                  <c:v>25.405328299081191</c:v>
                </c:pt>
                <c:pt idx="35">
                  <c:v>31.425806530229096</c:v>
                </c:pt>
                <c:pt idx="36">
                  <c:v>24.913226195168733</c:v>
                </c:pt>
                <c:pt idx="37">
                  <c:v>26.273258746704986</c:v>
                </c:pt>
                <c:pt idx="38">
                  <c:v>26.153972922819339</c:v>
                </c:pt>
                <c:pt idx="39">
                  <c:v>17.478187443428709</c:v>
                </c:pt>
                <c:pt idx="40">
                  <c:v>16.385189657916232</c:v>
                </c:pt>
                <c:pt idx="41">
                  <c:v>28.396904056399372</c:v>
                </c:pt>
                <c:pt idx="42">
                  <c:v>28.966627226415262</c:v>
                </c:pt>
                <c:pt idx="43">
                  <c:v>29.355097325882074</c:v>
                </c:pt>
                <c:pt idx="44">
                  <c:v>31.426929415668415</c:v>
                </c:pt>
                <c:pt idx="45">
                  <c:v>23.448535192721145</c:v>
                </c:pt>
                <c:pt idx="46">
                  <c:v>33.819434720481432</c:v>
                </c:pt>
                <c:pt idx="47">
                  <c:v>25.787828398983013</c:v>
                </c:pt>
                <c:pt idx="48">
                  <c:v>15.529819720475464</c:v>
                </c:pt>
                <c:pt idx="49">
                  <c:v>17.371275526244116</c:v>
                </c:pt>
                <c:pt idx="50">
                  <c:v>17.724628624391112</c:v>
                </c:pt>
                <c:pt idx="51">
                  <c:v>11.855469182986022</c:v>
                </c:pt>
                <c:pt idx="52">
                  <c:v>11.95665736954242</c:v>
                </c:pt>
                <c:pt idx="53">
                  <c:v>14.898715837696859</c:v>
                </c:pt>
                <c:pt idx="54">
                  <c:v>9.2636439012468834</c:v>
                </c:pt>
                <c:pt idx="55">
                  <c:v>13.21702951121647</c:v>
                </c:pt>
                <c:pt idx="56">
                  <c:v>20.986487555832671</c:v>
                </c:pt>
                <c:pt idx="57">
                  <c:v>9.1930548472146416</c:v>
                </c:pt>
                <c:pt idx="58">
                  <c:v>14.536472524694961</c:v>
                </c:pt>
                <c:pt idx="59">
                  <c:v>10.523967660313556</c:v>
                </c:pt>
                <c:pt idx="60">
                  <c:v>8.9963636088471919</c:v>
                </c:pt>
                <c:pt idx="61">
                  <c:v>12.355099032422293</c:v>
                </c:pt>
                <c:pt idx="62">
                  <c:v>13.315723113070609</c:v>
                </c:pt>
                <c:pt idx="63">
                  <c:v>13.942809777817208</c:v>
                </c:pt>
                <c:pt idx="64">
                  <c:v>11.485692603089952</c:v>
                </c:pt>
                <c:pt idx="65">
                  <c:v>11.483559890485109</c:v>
                </c:pt>
                <c:pt idx="66">
                  <c:v>15.779909836114136</c:v>
                </c:pt>
                <c:pt idx="67">
                  <c:v>13.721422732602267</c:v>
                </c:pt>
                <c:pt idx="68">
                  <c:v>15.99001827975094</c:v>
                </c:pt>
                <c:pt idx="69">
                  <c:v>22.393021736893235</c:v>
                </c:pt>
                <c:pt idx="70">
                  <c:v>13.495167450835295</c:v>
                </c:pt>
                <c:pt idx="71">
                  <c:v>24.805603877216985</c:v>
                </c:pt>
                <c:pt idx="72">
                  <c:v>20.821788606411911</c:v>
                </c:pt>
                <c:pt idx="73">
                  <c:v>17.249669521265091</c:v>
                </c:pt>
                <c:pt idx="74">
                  <c:v>20.408883460526898</c:v>
                </c:pt>
                <c:pt idx="75">
                  <c:v>19.741935693716169</c:v>
                </c:pt>
                <c:pt idx="76">
                  <c:v>14.392955824972828</c:v>
                </c:pt>
                <c:pt idx="77">
                  <c:v>11.231339118843989</c:v>
                </c:pt>
                <c:pt idx="78">
                  <c:v>11.480329971978609</c:v>
                </c:pt>
                <c:pt idx="79">
                  <c:v>15.780343538341445</c:v>
                </c:pt>
                <c:pt idx="80">
                  <c:v>13.722853473390613</c:v>
                </c:pt>
                <c:pt idx="81">
                  <c:v>15.970731089518736</c:v>
                </c:pt>
                <c:pt idx="82">
                  <c:v>22.38076407793822</c:v>
                </c:pt>
                <c:pt idx="83">
                  <c:v>13.541870771109084</c:v>
                </c:pt>
                <c:pt idx="84">
                  <c:v>25.02505295405243</c:v>
                </c:pt>
                <c:pt idx="85">
                  <c:v>20.81047155979957</c:v>
                </c:pt>
                <c:pt idx="86">
                  <c:v>18.581410242582169</c:v>
                </c:pt>
                <c:pt idx="87">
                  <c:v>20.423595900207459</c:v>
                </c:pt>
                <c:pt idx="88">
                  <c:v>19.766470621908617</c:v>
                </c:pt>
                <c:pt idx="89">
                  <c:v>14.418601794146591</c:v>
                </c:pt>
                <c:pt idx="90">
                  <c:v>11.479123319947178</c:v>
                </c:pt>
                <c:pt idx="91">
                  <c:v>15.783536185000111</c:v>
                </c:pt>
                <c:pt idx="92">
                  <c:v>13.726678963467217</c:v>
                </c:pt>
                <c:pt idx="93">
                  <c:v>15.954328742316786</c:v>
                </c:pt>
                <c:pt idx="94">
                  <c:v>22.37248120190004</c:v>
                </c:pt>
                <c:pt idx="95">
                  <c:v>13.590728011573516</c:v>
                </c:pt>
                <c:pt idx="96">
                  <c:v>25.247864247521139</c:v>
                </c:pt>
                <c:pt idx="97">
                  <c:v>20.802851976457948</c:v>
                </c:pt>
                <c:pt idx="98">
                  <c:v>19.910213541361458</c:v>
                </c:pt>
                <c:pt idx="99">
                  <c:v>20.441818255423907</c:v>
                </c:pt>
                <c:pt idx="100">
                  <c:v>19.794355234625808</c:v>
                </c:pt>
                <c:pt idx="101">
                  <c:v>14.446655555627739</c:v>
                </c:pt>
                <c:pt idx="102">
                  <c:v>11.477807221785969</c:v>
                </c:pt>
                <c:pt idx="103">
                  <c:v>15.786556606289611</c:v>
                </c:pt>
                <c:pt idx="104">
                  <c:v>13.730349930199806</c:v>
                </c:pt>
                <c:pt idx="105">
                  <c:v>15.937839936156687</c:v>
                </c:pt>
                <c:pt idx="106">
                  <c:v>22.364011212581996</c:v>
                </c:pt>
                <c:pt idx="107">
                  <c:v>13.639230536840865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BC-423C-9F99-A74B64B15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72208"/>
        <c:axId val="38573456"/>
      </c:lineChart>
      <c:catAx>
        <c:axId val="3857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3456"/>
        <c:crosses val="autoZero"/>
        <c:auto val="1"/>
        <c:lblAlgn val="ctr"/>
        <c:lblOffset val="100"/>
        <c:noMultiLvlLbl val="0"/>
      </c:catAx>
      <c:valAx>
        <c:axId val="385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563880</xdr:colOff>
      <xdr:row>2</xdr:row>
      <xdr:rowOff>175260</xdr:rowOff>
    </xdr:from>
    <xdr:to>
      <xdr:col>18</xdr:col>
      <xdr:colOff>306705</xdr:colOff>
      <xdr:row>23</xdr:row>
      <xdr:rowOff>1905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9B4F27-B6F1-4277-B060-0AE5B2F92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434340</xdr:colOff>
      <xdr:row>2</xdr:row>
      <xdr:rowOff>30480</xdr:rowOff>
    </xdr:from>
    <xdr:to>
      <xdr:col>21</xdr:col>
      <xdr:colOff>129540</xdr:colOff>
      <xdr:row>17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CCA576-1872-49E2-93C6-784DAC90A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541020</xdr:colOff>
      <xdr:row>9</xdr:row>
      <xdr:rowOff>106680</xdr:rowOff>
    </xdr:from>
    <xdr:to>
      <xdr:col>16</xdr:col>
      <xdr:colOff>541020</xdr:colOff>
      <xdr:row>24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FFBCE-F274-4379-AE8D-8105129D9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84" totalsRowShown="0">
  <autoFilter ref="A1:E84" xr:uid="{00000000-0009-0000-0100-000001000000}"/>
  <tableColumns count="5">
    <tableColumn id="1" xr3:uid="{00000000-0010-0000-0000-000001000000}" name="Timeline"/>
    <tableColumn id="2" xr3:uid="{00000000-0010-0000-0000-000002000000}" name="Values"/>
    <tableColumn id="3" xr3:uid="{00000000-0010-0000-0000-000003000000}" name="Forecast">
      <calculatedColumnFormula>_xlfn.FORECAST.ETS(A2,$B$2:$B$67,$A$2:$A$67,1,1)</calculatedColumnFormula>
    </tableColumn>
    <tableColumn id="4" xr3:uid="{00000000-0010-0000-0000-000004000000}" name="Lower Confidence Bound" dataDxfId="1">
      <calculatedColumnFormula>C2-_xlfn.FORECAST.ETS.CONFINT(A2,$B$2:$B$67,$A$2:$A$67,0.95,1,1)</calculatedColumnFormula>
    </tableColumn>
    <tableColumn id="5" xr3:uid="{00000000-0010-0000-0000-000005000000}" name="Upper Confidence Bound" dataDxfId="0">
      <calculatedColumnFormula>C2+_xlfn.FORECAST.ETS.CONFINT(A2,$B$2:$B$67,$A$2:$A$67,0.95,1,1)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4"/>
  <sheetViews>
    <sheetView workbookViewId="0">
      <selection activeCell="N26" sqref="N26"/>
    </sheetView>
  </sheetViews>
  <sheetFormatPr defaultRowHeight="14.4" x14ac:dyDescent="0.3"/>
  <cols>
    <col min="1" max="1" width="10" customWidth="1"/>
    <col min="3" max="3" width="9.88671875" customWidth="1"/>
    <col min="4" max="4" width="24" customWidth="1"/>
    <col min="5" max="5" width="24.109375" customWidth="1"/>
  </cols>
  <sheetData>
    <row r="1" spans="1:5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</row>
    <row r="2" spans="1:5" x14ac:dyDescent="0.3">
      <c r="A2">
        <v>1</v>
      </c>
      <c r="B2">
        <v>21.347928</v>
      </c>
    </row>
    <row r="3" spans="1:5" x14ac:dyDescent="0.3">
      <c r="A3">
        <v>2</v>
      </c>
      <c r="B3">
        <v>23.687647999999999</v>
      </c>
    </row>
    <row r="4" spans="1:5" x14ac:dyDescent="0.3">
      <c r="A4">
        <v>3</v>
      </c>
      <c r="B4">
        <v>22.67108</v>
      </c>
    </row>
    <row r="5" spans="1:5" x14ac:dyDescent="0.3">
      <c r="A5">
        <v>4</v>
      </c>
      <c r="B5">
        <v>16.862120000000001</v>
      </c>
    </row>
    <row r="6" spans="1:5" x14ac:dyDescent="0.3">
      <c r="A6">
        <v>5</v>
      </c>
      <c r="B6">
        <v>10.04466</v>
      </c>
    </row>
    <row r="7" spans="1:5" x14ac:dyDescent="0.3">
      <c r="A7">
        <v>6</v>
      </c>
      <c r="B7">
        <v>18.112660000000002</v>
      </c>
    </row>
    <row r="8" spans="1:5" x14ac:dyDescent="0.3">
      <c r="A8">
        <v>7</v>
      </c>
      <c r="B8">
        <v>25.962824000000001</v>
      </c>
    </row>
    <row r="9" spans="1:5" x14ac:dyDescent="0.3">
      <c r="A9">
        <v>8</v>
      </c>
      <c r="B9">
        <v>19.556832</v>
      </c>
    </row>
    <row r="10" spans="1:5" x14ac:dyDescent="0.3">
      <c r="A10">
        <v>9</v>
      </c>
      <c r="B10">
        <v>38.532767999999997</v>
      </c>
    </row>
    <row r="11" spans="1:5" x14ac:dyDescent="0.3">
      <c r="A11">
        <v>10</v>
      </c>
      <c r="B11">
        <v>19.887619999999998</v>
      </c>
    </row>
    <row r="12" spans="1:5" x14ac:dyDescent="0.3">
      <c r="A12">
        <v>11</v>
      </c>
      <c r="B12">
        <v>36.604515999999997</v>
      </c>
    </row>
    <row r="13" spans="1:5" x14ac:dyDescent="0.3">
      <c r="A13">
        <v>12</v>
      </c>
      <c r="B13">
        <v>24.099115999999999</v>
      </c>
    </row>
    <row r="14" spans="1:5" x14ac:dyDescent="0.3">
      <c r="A14">
        <v>13</v>
      </c>
      <c r="B14">
        <v>17.572104</v>
      </c>
    </row>
    <row r="15" spans="1:5" x14ac:dyDescent="0.3">
      <c r="A15">
        <v>14</v>
      </c>
      <c r="B15">
        <v>14.40138</v>
      </c>
    </row>
    <row r="16" spans="1:5" x14ac:dyDescent="0.3">
      <c r="A16">
        <v>15</v>
      </c>
      <c r="B16">
        <v>24.930119999999999</v>
      </c>
    </row>
    <row r="17" spans="1:2" x14ac:dyDescent="0.3">
      <c r="A17">
        <v>16</v>
      </c>
      <c r="B17">
        <v>12.94914</v>
      </c>
    </row>
    <row r="18" spans="1:2" x14ac:dyDescent="0.3">
      <c r="A18">
        <v>17</v>
      </c>
      <c r="B18">
        <v>20.93646</v>
      </c>
    </row>
    <row r="19" spans="1:2" x14ac:dyDescent="0.3">
      <c r="A19">
        <v>18</v>
      </c>
      <c r="B19">
        <v>29.432064</v>
      </c>
    </row>
    <row r="20" spans="1:2" x14ac:dyDescent="0.3">
      <c r="A20">
        <v>19</v>
      </c>
      <c r="B20">
        <v>31.54588</v>
      </c>
    </row>
    <row r="21" spans="1:2" x14ac:dyDescent="0.3">
      <c r="A21">
        <v>20</v>
      </c>
      <c r="B21">
        <v>18.572535999999999</v>
      </c>
    </row>
    <row r="22" spans="1:2" x14ac:dyDescent="0.3">
      <c r="A22">
        <v>21</v>
      </c>
      <c r="B22">
        <v>46.302252000000003</v>
      </c>
    </row>
    <row r="23" spans="1:2" x14ac:dyDescent="0.3">
      <c r="A23">
        <v>22</v>
      </c>
      <c r="B23">
        <v>16.224748000000002</v>
      </c>
    </row>
    <row r="24" spans="1:2" x14ac:dyDescent="0.3">
      <c r="A24">
        <v>23</v>
      </c>
      <c r="B24">
        <v>21.953028</v>
      </c>
    </row>
    <row r="25" spans="1:2" x14ac:dyDescent="0.3">
      <c r="A25">
        <v>24</v>
      </c>
      <c r="B25">
        <v>19.871483999999999</v>
      </c>
    </row>
    <row r="26" spans="1:2" x14ac:dyDescent="0.3">
      <c r="A26">
        <v>25</v>
      </c>
      <c r="B26">
        <v>21.743259999999999</v>
      </c>
    </row>
    <row r="27" spans="1:2" x14ac:dyDescent="0.3">
      <c r="A27">
        <v>26</v>
      </c>
      <c r="B27">
        <v>23.889347999999998</v>
      </c>
    </row>
    <row r="28" spans="1:2" x14ac:dyDescent="0.3">
      <c r="A28">
        <v>27</v>
      </c>
      <c r="B28">
        <v>16.733032000000001</v>
      </c>
    </row>
    <row r="29" spans="1:2" x14ac:dyDescent="0.3">
      <c r="A29">
        <v>28</v>
      </c>
      <c r="B29">
        <v>11.666328</v>
      </c>
    </row>
    <row r="30" spans="1:2" x14ac:dyDescent="0.3">
      <c r="A30">
        <v>29</v>
      </c>
      <c r="B30">
        <v>12.869490000000001</v>
      </c>
    </row>
    <row r="31" spans="1:2" x14ac:dyDescent="0.3">
      <c r="A31">
        <v>30</v>
      </c>
      <c r="B31">
        <v>43.5242</v>
      </c>
    </row>
    <row r="32" spans="1:2" x14ac:dyDescent="0.3">
      <c r="A32">
        <v>31</v>
      </c>
      <c r="B32">
        <v>22.829979999999999</v>
      </c>
    </row>
    <row r="33" spans="1:2" x14ac:dyDescent="0.3">
      <c r="A33">
        <v>32</v>
      </c>
      <c r="B33">
        <v>21.80255</v>
      </c>
    </row>
    <row r="34" spans="1:2" x14ac:dyDescent="0.3">
      <c r="A34">
        <v>33</v>
      </c>
      <c r="B34">
        <v>37.108829999999998</v>
      </c>
    </row>
    <row r="35" spans="1:2" x14ac:dyDescent="0.3">
      <c r="A35">
        <v>34</v>
      </c>
      <c r="B35">
        <v>17.959800000000001</v>
      </c>
    </row>
    <row r="36" spans="1:2" x14ac:dyDescent="0.3">
      <c r="A36">
        <v>35</v>
      </c>
      <c r="B36">
        <v>25.507770000000001</v>
      </c>
    </row>
    <row r="37" spans="1:2" x14ac:dyDescent="0.3">
      <c r="A37">
        <v>36</v>
      </c>
      <c r="B37">
        <v>35.765889999999999</v>
      </c>
    </row>
    <row r="38" spans="1:2" x14ac:dyDescent="0.3">
      <c r="A38">
        <v>37</v>
      </c>
      <c r="B38">
        <v>24.488430000000001</v>
      </c>
    </row>
    <row r="39" spans="1:2" x14ac:dyDescent="0.3">
      <c r="A39">
        <v>38</v>
      </c>
      <c r="B39">
        <v>26.866890000000001</v>
      </c>
    </row>
    <row r="40" spans="1:2" x14ac:dyDescent="0.3">
      <c r="A40">
        <v>39</v>
      </c>
      <c r="B40">
        <v>26.680820000000001</v>
      </c>
    </row>
    <row r="41" spans="1:2" x14ac:dyDescent="0.3">
      <c r="A41">
        <v>40</v>
      </c>
      <c r="B41">
        <v>17.482489999999999</v>
      </c>
    </row>
    <row r="42" spans="1:2" x14ac:dyDescent="0.3">
      <c r="A42">
        <v>41</v>
      </c>
      <c r="B42">
        <v>17.34496</v>
      </c>
    </row>
    <row r="43" spans="1:2" x14ac:dyDescent="0.3">
      <c r="A43">
        <v>42</v>
      </c>
      <c r="B43">
        <v>29.002649999999999</v>
      </c>
    </row>
    <row r="44" spans="1:2" x14ac:dyDescent="0.3">
      <c r="A44">
        <v>43</v>
      </c>
      <c r="B44">
        <v>29.488050000000001</v>
      </c>
    </row>
    <row r="45" spans="1:2" x14ac:dyDescent="0.3">
      <c r="A45">
        <v>44</v>
      </c>
      <c r="B45">
        <v>29.34243</v>
      </c>
    </row>
    <row r="46" spans="1:2" x14ac:dyDescent="0.3">
      <c r="A46">
        <v>45</v>
      </c>
      <c r="B46">
        <v>23.258749999999999</v>
      </c>
    </row>
    <row r="47" spans="1:2" x14ac:dyDescent="0.3">
      <c r="A47">
        <v>46</v>
      </c>
      <c r="B47">
        <v>26.154969999999999</v>
      </c>
    </row>
    <row r="48" spans="1:2" x14ac:dyDescent="0.3">
      <c r="A48">
        <v>47</v>
      </c>
      <c r="B48">
        <v>32.262920000000001</v>
      </c>
    </row>
    <row r="49" spans="1:2" x14ac:dyDescent="0.3">
      <c r="A49">
        <v>48</v>
      </c>
      <c r="B49">
        <v>25.32891</v>
      </c>
    </row>
    <row r="50" spans="1:2" x14ac:dyDescent="0.3">
      <c r="A50">
        <v>49</v>
      </c>
      <c r="B50">
        <v>15.262370000000001</v>
      </c>
    </row>
    <row r="51" spans="1:2" x14ac:dyDescent="0.3">
      <c r="A51">
        <v>50</v>
      </c>
      <c r="B51">
        <v>18.675630000000002</v>
      </c>
    </row>
    <row r="52" spans="1:2" x14ac:dyDescent="0.3">
      <c r="A52">
        <v>51</v>
      </c>
      <c r="B52">
        <v>18.896550000000001</v>
      </c>
    </row>
    <row r="53" spans="1:2" x14ac:dyDescent="0.3">
      <c r="A53">
        <v>52</v>
      </c>
      <c r="B53">
        <v>12.355740000000001</v>
      </c>
    </row>
    <row r="54" spans="1:2" x14ac:dyDescent="0.3">
      <c r="A54">
        <v>53</v>
      </c>
      <c r="B54">
        <v>12.979050000000001</v>
      </c>
    </row>
    <row r="55" spans="1:2" x14ac:dyDescent="0.3">
      <c r="A55">
        <v>54</v>
      </c>
      <c r="B55">
        <v>14.5176</v>
      </c>
    </row>
    <row r="56" spans="1:2" x14ac:dyDescent="0.3">
      <c r="A56">
        <v>55</v>
      </c>
      <c r="B56">
        <v>8.9078099999999996</v>
      </c>
    </row>
    <row r="57" spans="1:2" x14ac:dyDescent="0.3">
      <c r="A57">
        <v>56</v>
      </c>
      <c r="B57">
        <v>15.24348</v>
      </c>
    </row>
    <row r="58" spans="1:2" x14ac:dyDescent="0.3">
      <c r="A58">
        <v>57</v>
      </c>
      <c r="B58">
        <v>21.925834139999999</v>
      </c>
    </row>
    <row r="59" spans="1:2" x14ac:dyDescent="0.3">
      <c r="A59">
        <v>58</v>
      </c>
      <c r="B59">
        <v>8.1863985879999994</v>
      </c>
    </row>
    <row r="60" spans="1:2" x14ac:dyDescent="0.3">
      <c r="A60">
        <v>59</v>
      </c>
      <c r="B60">
        <v>16.194712930000001</v>
      </c>
    </row>
    <row r="61" spans="1:2" x14ac:dyDescent="0.3">
      <c r="A61">
        <v>60</v>
      </c>
      <c r="B61">
        <v>11.044155760000001</v>
      </c>
    </row>
    <row r="62" spans="1:2" x14ac:dyDescent="0.3">
      <c r="A62">
        <v>61</v>
      </c>
      <c r="B62">
        <v>10.23333</v>
      </c>
    </row>
    <row r="63" spans="1:2" x14ac:dyDescent="0.3">
      <c r="A63">
        <v>62</v>
      </c>
      <c r="B63">
        <v>13.72071</v>
      </c>
    </row>
    <row r="64" spans="1:2" x14ac:dyDescent="0.3">
      <c r="A64">
        <v>63</v>
      </c>
      <c r="B64">
        <v>14.31246</v>
      </c>
    </row>
    <row r="65" spans="1:5" x14ac:dyDescent="0.3">
      <c r="A65">
        <v>64</v>
      </c>
      <c r="B65">
        <v>15.464399999999999</v>
      </c>
    </row>
    <row r="66" spans="1:5" x14ac:dyDescent="0.3">
      <c r="A66">
        <v>65</v>
      </c>
      <c r="B66">
        <v>11.23536</v>
      </c>
    </row>
    <row r="67" spans="1:5" x14ac:dyDescent="0.3">
      <c r="A67">
        <v>66</v>
      </c>
      <c r="B67">
        <v>6.9116400000000002</v>
      </c>
      <c r="C67">
        <v>6.9116400000000002</v>
      </c>
      <c r="D67" s="6">
        <v>6.9116400000000002</v>
      </c>
      <c r="E67" s="6">
        <v>6.9116400000000002</v>
      </c>
    </row>
    <row r="68" spans="1:5" x14ac:dyDescent="0.3">
      <c r="A68">
        <v>67</v>
      </c>
      <c r="C68">
        <f t="shared" ref="C68:C84" si="0">_xlfn.FORECAST.ETS(A68,$B$2:$B$67,$A$2:$A$67,1,1)</f>
        <v>11.113871352368285</v>
      </c>
      <c r="D68" s="6">
        <f t="shared" ref="D68:D84" si="1">C68-_xlfn.FORECAST.ETS.CONFINT(A68,$B$2:$B$67,$A$2:$A$67,0.95,1,1)</f>
        <v>-4.2946644262236795</v>
      </c>
      <c r="E68" s="6">
        <f t="shared" ref="E68:E84" si="2">C68+_xlfn.FORECAST.ETS.CONFINT(A68,$B$2:$B$67,$A$2:$A$67,0.95,1,1)</f>
        <v>26.52240713096025</v>
      </c>
    </row>
    <row r="69" spans="1:5" x14ac:dyDescent="0.3">
      <c r="A69">
        <v>68</v>
      </c>
      <c r="C69">
        <f t="shared" si="0"/>
        <v>10.960679253381326</v>
      </c>
      <c r="D69" s="6">
        <f t="shared" si="1"/>
        <v>-4.9258200362058169</v>
      </c>
      <c r="E69" s="6">
        <f t="shared" si="2"/>
        <v>26.847178542968468</v>
      </c>
    </row>
    <row r="70" spans="1:5" x14ac:dyDescent="0.3">
      <c r="A70">
        <v>69</v>
      </c>
      <c r="C70">
        <f t="shared" si="0"/>
        <v>10.807487154394401</v>
      </c>
      <c r="D70" s="6">
        <f t="shared" si="1"/>
        <v>-5.5466611961710193</v>
      </c>
      <c r="E70" s="6">
        <f t="shared" si="2"/>
        <v>27.161635504959822</v>
      </c>
    </row>
    <row r="71" spans="1:5" x14ac:dyDescent="0.3">
      <c r="A71">
        <v>70</v>
      </c>
      <c r="C71">
        <f t="shared" si="0"/>
        <v>10.65429505540744</v>
      </c>
      <c r="D71" s="6">
        <f t="shared" si="1"/>
        <v>-6.1580627646261572</v>
      </c>
      <c r="E71" s="6">
        <f t="shared" si="2"/>
        <v>27.466652875441035</v>
      </c>
    </row>
    <row r="72" spans="1:5" x14ac:dyDescent="0.3">
      <c r="A72">
        <v>71</v>
      </c>
      <c r="C72">
        <f t="shared" si="0"/>
        <v>10.501102956420516</v>
      </c>
      <c r="D72" s="6">
        <f t="shared" si="1"/>
        <v>-6.760790222302143</v>
      </c>
      <c r="E72" s="6">
        <f t="shared" si="2"/>
        <v>27.762996135143176</v>
      </c>
    </row>
    <row r="73" spans="1:5" x14ac:dyDescent="0.3">
      <c r="A73">
        <v>72</v>
      </c>
      <c r="C73">
        <f t="shared" si="0"/>
        <v>10.347910857433556</v>
      </c>
      <c r="D73" s="6">
        <f t="shared" si="1"/>
        <v>-7.3555177667796787</v>
      </c>
      <c r="E73" s="6">
        <f t="shared" si="2"/>
        <v>28.051339481646792</v>
      </c>
    </row>
    <row r="74" spans="1:5" x14ac:dyDescent="0.3">
      <c r="A74">
        <v>73</v>
      </c>
      <c r="C74">
        <f t="shared" si="0"/>
        <v>10.194718758446632</v>
      </c>
      <c r="D74" s="6">
        <f t="shared" si="1"/>
        <v>-7.9428427406010425</v>
      </c>
      <c r="E74" s="6">
        <f t="shared" si="2"/>
        <v>28.332280257494304</v>
      </c>
    </row>
    <row r="75" spans="1:5" x14ac:dyDescent="0.3">
      <c r="A75">
        <v>74</v>
      </c>
      <c r="C75">
        <f t="shared" si="0"/>
        <v>10.041526659459672</v>
      </c>
      <c r="D75" s="6">
        <f t="shared" si="1"/>
        <v>-8.523297260980657</v>
      </c>
      <c r="E75" s="6">
        <f t="shared" si="2"/>
        <v>28.606350579900003</v>
      </c>
    </row>
    <row r="76" spans="1:5" x14ac:dyDescent="0.3">
      <c r="A76">
        <v>75</v>
      </c>
      <c r="C76">
        <f t="shared" si="0"/>
        <v>9.8883345604727477</v>
      </c>
      <c r="D76" s="6">
        <f t="shared" si="1"/>
        <v>-9.0973576864328951</v>
      </c>
      <c r="E76" s="6">
        <f t="shared" si="2"/>
        <v>28.874026807378392</v>
      </c>
    </row>
    <row r="77" spans="1:5" x14ac:dyDescent="0.3">
      <c r="A77">
        <v>76</v>
      </c>
      <c r="C77">
        <f t="shared" si="0"/>
        <v>9.735142461485788</v>
      </c>
      <c r="D77" s="6">
        <f t="shared" si="1"/>
        <v>-9.6654523920094295</v>
      </c>
      <c r="E77" s="6">
        <f t="shared" si="2"/>
        <v>29.135737314981007</v>
      </c>
    </row>
    <row r="78" spans="1:5" x14ac:dyDescent="0.3">
      <c r="A78">
        <v>77</v>
      </c>
      <c r="C78">
        <f t="shared" si="0"/>
        <v>9.581950362498862</v>
      </c>
      <c r="D78" s="6">
        <f t="shared" si="1"/>
        <v>-10.227968207971315</v>
      </c>
      <c r="E78" s="6">
        <f t="shared" si="2"/>
        <v>29.391868932969039</v>
      </c>
    </row>
    <row r="79" spans="1:5" x14ac:dyDescent="0.3">
      <c r="A79">
        <v>78</v>
      </c>
      <c r="C79">
        <f t="shared" si="0"/>
        <v>9.4287582635119023</v>
      </c>
      <c r="D79" s="6">
        <f t="shared" si="1"/>
        <v>-10.785255792032459</v>
      </c>
      <c r="E79" s="6">
        <f t="shared" si="2"/>
        <v>29.642772319056263</v>
      </c>
    </row>
    <row r="80" spans="1:5" x14ac:dyDescent="0.3">
      <c r="A80">
        <v>79</v>
      </c>
      <c r="C80">
        <f t="shared" si="0"/>
        <v>9.2755661645249781</v>
      </c>
      <c r="D80" s="6">
        <f t="shared" si="1"/>
        <v>-11.337634143109746</v>
      </c>
      <c r="E80" s="6">
        <f t="shared" si="2"/>
        <v>29.888766472159702</v>
      </c>
    </row>
    <row r="81" spans="1:5" x14ac:dyDescent="0.3">
      <c r="A81">
        <v>80</v>
      </c>
      <c r="C81">
        <f t="shared" si="0"/>
        <v>9.1223740655380183</v>
      </c>
      <c r="D81" s="6">
        <f t="shared" si="1"/>
        <v>-11.885394418272689</v>
      </c>
      <c r="E81" s="6">
        <f t="shared" si="2"/>
        <v>30.130142549348726</v>
      </c>
    </row>
    <row r="82" spans="1:5" x14ac:dyDescent="0.3">
      <c r="A82">
        <v>81</v>
      </c>
      <c r="C82">
        <f t="shared" si="0"/>
        <v>8.9691819665510941</v>
      </c>
      <c r="D82" s="6">
        <f t="shared" si="1"/>
        <v>-12.428803179809055</v>
      </c>
      <c r="E82" s="6">
        <f t="shared" si="2"/>
        <v>30.367167112911243</v>
      </c>
    </row>
    <row r="83" spans="1:5" x14ac:dyDescent="0.3">
      <c r="A83">
        <v>82</v>
      </c>
      <c r="C83">
        <f t="shared" si="0"/>
        <v>8.8159898675641326</v>
      </c>
      <c r="D83" s="6">
        <f t="shared" si="1"/>
        <v>-12.96810517290057</v>
      </c>
      <c r="E83" s="6">
        <f t="shared" si="2"/>
        <v>30.600084908028833</v>
      </c>
    </row>
    <row r="84" spans="1:5" x14ac:dyDescent="0.3">
      <c r="A84">
        <v>83</v>
      </c>
      <c r="C84">
        <f t="shared" si="0"/>
        <v>8.6627977685772084</v>
      </c>
      <c r="D84" s="6">
        <f t="shared" si="1"/>
        <v>-13.503525714124846</v>
      </c>
      <c r="E84" s="6">
        <f t="shared" si="2"/>
        <v>30.829121251279261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6"/>
  <sheetViews>
    <sheetView topLeftCell="A57" workbookViewId="0">
      <selection activeCell="G70" sqref="G70"/>
    </sheetView>
  </sheetViews>
  <sheetFormatPr defaultRowHeight="14.4" x14ac:dyDescent="0.3"/>
  <cols>
    <col min="4" max="5" width="13.33203125" customWidth="1"/>
    <col min="6" max="6" width="14" customWidth="1"/>
    <col min="7" max="9" width="13.33203125" customWidth="1"/>
  </cols>
  <sheetData>
    <row r="1" spans="1:11" x14ac:dyDescent="0.3">
      <c r="D1" t="s">
        <v>9</v>
      </c>
      <c r="E1" t="s">
        <v>7</v>
      </c>
      <c r="F1" t="s">
        <v>11</v>
      </c>
      <c r="G1" t="s">
        <v>8</v>
      </c>
      <c r="H1" t="s">
        <v>12</v>
      </c>
    </row>
    <row r="2" spans="1:11" x14ac:dyDescent="0.3">
      <c r="A2" t="s">
        <v>10</v>
      </c>
      <c r="B2" t="s">
        <v>0</v>
      </c>
      <c r="C2" t="s">
        <v>1</v>
      </c>
      <c r="D2" t="s">
        <v>4</v>
      </c>
      <c r="E2" t="s">
        <v>5</v>
      </c>
      <c r="G2" t="s">
        <v>6</v>
      </c>
    </row>
    <row r="3" spans="1:11" x14ac:dyDescent="0.3">
      <c r="A3">
        <v>1</v>
      </c>
      <c r="B3">
        <v>1</v>
      </c>
      <c r="C3">
        <v>21.347928</v>
      </c>
      <c r="D3" s="2">
        <f>C3</f>
        <v>21.347928</v>
      </c>
      <c r="F3">
        <f>C3/AVERAGE($C$3:$C$14)</f>
        <v>0.92358707350417402</v>
      </c>
    </row>
    <row r="4" spans="1:11" x14ac:dyDescent="0.3">
      <c r="A4">
        <v>2</v>
      </c>
      <c r="B4">
        <v>2</v>
      </c>
      <c r="C4">
        <v>23.687647999999999</v>
      </c>
      <c r="D4" s="2">
        <f>C4</f>
        <v>23.687647999999999</v>
      </c>
      <c r="E4" s="2">
        <f>D4-D3</f>
        <v>2.3397199999999998</v>
      </c>
      <c r="F4">
        <f t="shared" ref="F4:F14" si="0">C4/AVERAGE($C$3:$C$14)</f>
        <v>1.0248116582797637</v>
      </c>
      <c r="J4" t="s">
        <v>2</v>
      </c>
      <c r="K4">
        <v>0.7</v>
      </c>
    </row>
    <row r="5" spans="1:11" x14ac:dyDescent="0.3">
      <c r="A5">
        <v>3</v>
      </c>
      <c r="B5">
        <v>3</v>
      </c>
      <c r="C5">
        <v>22.67108</v>
      </c>
      <c r="D5">
        <f>$K$4*C5+(1-$K$4)*(D4+E4)</f>
        <v>23.677966399999999</v>
      </c>
      <c r="E5">
        <f t="shared" ref="E5:E36" si="1">$K$5*(D5-D4)+(1-$K$5)*E4</f>
        <v>1.3999593599999995</v>
      </c>
      <c r="F5">
        <f t="shared" si="0"/>
        <v>0.98083132144623164</v>
      </c>
      <c r="G5">
        <f>E4+D4</f>
        <v>26.027367999999999</v>
      </c>
      <c r="H5">
        <f>G5-C5</f>
        <v>3.3562879999999993</v>
      </c>
      <c r="J5" t="s">
        <v>3</v>
      </c>
      <c r="K5">
        <v>0.4</v>
      </c>
    </row>
    <row r="6" spans="1:11" x14ac:dyDescent="0.3">
      <c r="A6">
        <v>4</v>
      </c>
      <c r="B6">
        <v>4</v>
      </c>
      <c r="C6">
        <v>16.862120000000001</v>
      </c>
      <c r="D6">
        <f t="shared" ref="D6:D67" si="2">$K$4*C6+(1-$K$4)*(D5+E5)</f>
        <v>19.326861728000001</v>
      </c>
      <c r="E6">
        <f t="shared" si="1"/>
        <v>-0.9004662527999997</v>
      </c>
      <c r="F6">
        <f t="shared" si="0"/>
        <v>0.72951511096890542</v>
      </c>
      <c r="G6">
        <f t="shared" ref="G6:G67" si="3">E5+D5</f>
        <v>25.077925759999999</v>
      </c>
      <c r="H6">
        <f t="shared" ref="H6:H69" si="4">G6-C6</f>
        <v>8.2158057599999985</v>
      </c>
      <c r="J6" t="s">
        <v>13</v>
      </c>
      <c r="K6">
        <v>0.3</v>
      </c>
    </row>
    <row r="7" spans="1:11" x14ac:dyDescent="0.3">
      <c r="A7">
        <v>5</v>
      </c>
      <c r="B7">
        <v>5</v>
      </c>
      <c r="C7">
        <v>10.04466</v>
      </c>
      <c r="D7">
        <f t="shared" si="2"/>
        <v>12.559180642560001</v>
      </c>
      <c r="E7">
        <f t="shared" si="1"/>
        <v>-3.2473521858560002</v>
      </c>
      <c r="F7">
        <f t="shared" si="0"/>
        <v>0.43456761395037669</v>
      </c>
      <c r="G7">
        <f t="shared" si="3"/>
        <v>18.4263954752</v>
      </c>
      <c r="H7">
        <f t="shared" si="4"/>
        <v>8.3817354751999993</v>
      </c>
      <c r="J7" t="s">
        <v>14</v>
      </c>
      <c r="K7">
        <f>SQRT(SUMSQ(H5:H80)/COUNT(H5:H80))</f>
        <v>9.9926896216812384</v>
      </c>
    </row>
    <row r="8" spans="1:11" x14ac:dyDescent="0.3">
      <c r="A8">
        <v>6</v>
      </c>
      <c r="B8">
        <v>6</v>
      </c>
      <c r="C8">
        <v>18.112660000000002</v>
      </c>
      <c r="D8">
        <f t="shared" si="2"/>
        <v>15.472410537011202</v>
      </c>
      <c r="E8">
        <f t="shared" si="1"/>
        <v>-0.78311935373311958</v>
      </c>
      <c r="F8">
        <f t="shared" si="0"/>
        <v>0.7836179062799965</v>
      </c>
      <c r="G8">
        <f t="shared" si="3"/>
        <v>9.3118284567040011</v>
      </c>
      <c r="H8">
        <f t="shared" si="4"/>
        <v>-8.8008315432960007</v>
      </c>
    </row>
    <row r="9" spans="1:11" x14ac:dyDescent="0.3">
      <c r="A9">
        <v>7</v>
      </c>
      <c r="B9">
        <v>7</v>
      </c>
      <c r="C9">
        <v>25.962824000000001</v>
      </c>
      <c r="D9">
        <f t="shared" si="2"/>
        <v>22.580764154983424</v>
      </c>
      <c r="E9">
        <f t="shared" si="1"/>
        <v>2.3734698349490175</v>
      </c>
      <c r="F9">
        <f t="shared" si="0"/>
        <v>1.1232438407167167</v>
      </c>
      <c r="G9">
        <f t="shared" si="3"/>
        <v>14.689291183278081</v>
      </c>
      <c r="H9">
        <f t="shared" si="4"/>
        <v>-11.27353281672192</v>
      </c>
    </row>
    <row r="10" spans="1:11" x14ac:dyDescent="0.3">
      <c r="A10">
        <v>8</v>
      </c>
      <c r="B10">
        <v>8</v>
      </c>
      <c r="C10">
        <v>19.556832</v>
      </c>
      <c r="D10">
        <f t="shared" si="2"/>
        <v>21.17605259697973</v>
      </c>
      <c r="E10">
        <f t="shared" si="1"/>
        <v>0.86219727776793309</v>
      </c>
      <c r="F10">
        <f t="shared" si="0"/>
        <v>0.84609790860699841</v>
      </c>
      <c r="G10">
        <f t="shared" si="3"/>
        <v>24.95423398993244</v>
      </c>
      <c r="H10">
        <f t="shared" si="4"/>
        <v>5.3974019899324404</v>
      </c>
    </row>
    <row r="11" spans="1:11" x14ac:dyDescent="0.3">
      <c r="A11">
        <v>9</v>
      </c>
      <c r="B11">
        <v>9</v>
      </c>
      <c r="C11">
        <v>38.532767999999997</v>
      </c>
      <c r="D11">
        <f t="shared" si="2"/>
        <v>33.584412562424298</v>
      </c>
      <c r="E11">
        <f t="shared" si="1"/>
        <v>5.4806623528385874</v>
      </c>
      <c r="F11">
        <f t="shared" si="0"/>
        <v>1.667064196166264</v>
      </c>
      <c r="G11">
        <f t="shared" si="3"/>
        <v>22.038249874747663</v>
      </c>
      <c r="H11">
        <f t="shared" si="4"/>
        <v>-16.494518125252334</v>
      </c>
    </row>
    <row r="12" spans="1:11" x14ac:dyDescent="0.3">
      <c r="A12">
        <v>10</v>
      </c>
      <c r="B12">
        <v>10</v>
      </c>
      <c r="C12">
        <v>19.887619999999998</v>
      </c>
      <c r="D12">
        <f t="shared" si="2"/>
        <v>25.640856474578865</v>
      </c>
      <c r="E12">
        <f t="shared" si="1"/>
        <v>0.11097497656497879</v>
      </c>
      <c r="F12">
        <f t="shared" si="0"/>
        <v>0.86040897059251276</v>
      </c>
      <c r="G12">
        <f t="shared" si="3"/>
        <v>39.065074915262883</v>
      </c>
      <c r="H12">
        <f t="shared" si="4"/>
        <v>19.177454915262885</v>
      </c>
    </row>
    <row r="13" spans="1:11" x14ac:dyDescent="0.3">
      <c r="A13">
        <v>11</v>
      </c>
      <c r="B13">
        <v>11</v>
      </c>
      <c r="C13">
        <v>36.604515999999997</v>
      </c>
      <c r="D13">
        <f t="shared" si="2"/>
        <v>33.348710635343153</v>
      </c>
      <c r="E13">
        <f t="shared" si="1"/>
        <v>3.1497266502447028</v>
      </c>
      <c r="F13">
        <f t="shared" si="0"/>
        <v>1.5836411762994849</v>
      </c>
      <c r="G13">
        <f t="shared" si="3"/>
        <v>25.751831451143843</v>
      </c>
      <c r="H13">
        <f t="shared" si="4"/>
        <v>-10.852684548856153</v>
      </c>
    </row>
    <row r="14" spans="1:11" x14ac:dyDescent="0.3">
      <c r="A14" s="3">
        <v>12</v>
      </c>
      <c r="B14" s="3">
        <v>12</v>
      </c>
      <c r="C14" s="3">
        <v>24.099115999999999</v>
      </c>
      <c r="D14" s="3">
        <f t="shared" si="2"/>
        <v>27.818912385676356</v>
      </c>
      <c r="E14" s="3">
        <f t="shared" si="1"/>
        <v>-0.3220833097198974</v>
      </c>
      <c r="F14" s="3">
        <f t="shared" si="0"/>
        <v>1.0426132231885743</v>
      </c>
      <c r="G14" s="3">
        <f t="shared" si="3"/>
        <v>36.498437285587855</v>
      </c>
      <c r="H14">
        <f t="shared" si="4"/>
        <v>12.399321285587856</v>
      </c>
    </row>
    <row r="15" spans="1:11" x14ac:dyDescent="0.3">
      <c r="A15">
        <v>1</v>
      </c>
      <c r="B15">
        <v>13</v>
      </c>
      <c r="C15">
        <v>17.572104</v>
      </c>
      <c r="D15">
        <f t="shared" si="2"/>
        <v>20.549521522786939</v>
      </c>
      <c r="E15">
        <f t="shared" si="1"/>
        <v>-3.1010063309877052</v>
      </c>
      <c r="G15">
        <f t="shared" si="3"/>
        <v>27.496829075956459</v>
      </c>
      <c r="H15">
        <f t="shared" si="4"/>
        <v>9.9247250759564594</v>
      </c>
    </row>
    <row r="16" spans="1:11" x14ac:dyDescent="0.3">
      <c r="A16">
        <v>2</v>
      </c>
      <c r="B16">
        <v>14</v>
      </c>
      <c r="C16">
        <v>14.40138</v>
      </c>
      <c r="D16">
        <f t="shared" si="2"/>
        <v>15.31552055753977</v>
      </c>
      <c r="E16">
        <f t="shared" si="1"/>
        <v>-3.9542041846914908</v>
      </c>
      <c r="G16">
        <f t="shared" si="3"/>
        <v>17.448515191799235</v>
      </c>
      <c r="H16">
        <f t="shared" si="4"/>
        <v>3.0471351917992351</v>
      </c>
    </row>
    <row r="17" spans="1:8" x14ac:dyDescent="0.3">
      <c r="A17">
        <v>3</v>
      </c>
      <c r="B17">
        <v>15</v>
      </c>
      <c r="C17">
        <v>24.930119999999999</v>
      </c>
      <c r="D17">
        <f t="shared" si="2"/>
        <v>20.859478911854481</v>
      </c>
      <c r="E17">
        <f t="shared" si="1"/>
        <v>-0.15493916908901006</v>
      </c>
      <c r="G17">
        <f t="shared" si="3"/>
        <v>11.361316372848279</v>
      </c>
      <c r="H17">
        <f t="shared" si="4"/>
        <v>-13.56880362715172</v>
      </c>
    </row>
    <row r="18" spans="1:8" x14ac:dyDescent="0.3">
      <c r="A18">
        <v>4</v>
      </c>
      <c r="B18">
        <v>16</v>
      </c>
      <c r="C18">
        <v>12.94914</v>
      </c>
      <c r="D18">
        <f t="shared" si="2"/>
        <v>15.275759922829639</v>
      </c>
      <c r="E18">
        <f t="shared" si="1"/>
        <v>-2.3264510970633427</v>
      </c>
      <c r="G18">
        <f t="shared" si="3"/>
        <v>20.704539742765469</v>
      </c>
      <c r="H18">
        <f t="shared" si="4"/>
        <v>7.7553997427654693</v>
      </c>
    </row>
    <row r="19" spans="1:8" x14ac:dyDescent="0.3">
      <c r="A19">
        <v>5</v>
      </c>
      <c r="B19">
        <v>17</v>
      </c>
      <c r="C19">
        <v>20.93646</v>
      </c>
      <c r="D19">
        <f t="shared" si="2"/>
        <v>18.54031464772989</v>
      </c>
      <c r="E19">
        <f t="shared" si="1"/>
        <v>-9.0048768277905422E-2</v>
      </c>
      <c r="G19">
        <f t="shared" si="3"/>
        <v>12.949308825766296</v>
      </c>
      <c r="H19">
        <f t="shared" si="4"/>
        <v>-7.9871511742337038</v>
      </c>
    </row>
    <row r="20" spans="1:8" x14ac:dyDescent="0.3">
      <c r="A20">
        <v>6</v>
      </c>
      <c r="B20">
        <v>18</v>
      </c>
      <c r="C20">
        <v>29.432064</v>
      </c>
      <c r="D20">
        <f t="shared" si="2"/>
        <v>26.137524563835598</v>
      </c>
      <c r="E20">
        <f t="shared" si="1"/>
        <v>2.9848547054755401</v>
      </c>
      <c r="G20">
        <f t="shared" si="3"/>
        <v>18.450265879451983</v>
      </c>
      <c r="H20">
        <f t="shared" si="4"/>
        <v>-10.981798120548017</v>
      </c>
    </row>
    <row r="21" spans="1:8" x14ac:dyDescent="0.3">
      <c r="A21">
        <v>7</v>
      </c>
      <c r="B21">
        <v>19</v>
      </c>
      <c r="C21">
        <v>31.54588</v>
      </c>
      <c r="D21">
        <f t="shared" si="2"/>
        <v>30.818829780793344</v>
      </c>
      <c r="E21">
        <f t="shared" si="1"/>
        <v>3.6634349100684225</v>
      </c>
      <c r="G21">
        <f t="shared" si="3"/>
        <v>29.122379269311139</v>
      </c>
      <c r="H21">
        <f t="shared" si="4"/>
        <v>-2.4235007306888612</v>
      </c>
    </row>
    <row r="22" spans="1:8" x14ac:dyDescent="0.3">
      <c r="A22">
        <v>8</v>
      </c>
      <c r="B22">
        <v>20</v>
      </c>
      <c r="C22">
        <v>18.572535999999999</v>
      </c>
      <c r="D22">
        <f t="shared" si="2"/>
        <v>23.345454607258532</v>
      </c>
      <c r="E22">
        <f t="shared" si="1"/>
        <v>-0.79128912337287183</v>
      </c>
      <c r="G22">
        <f t="shared" si="3"/>
        <v>34.482264690861768</v>
      </c>
      <c r="H22">
        <f t="shared" si="4"/>
        <v>15.909728690861769</v>
      </c>
    </row>
    <row r="23" spans="1:8" x14ac:dyDescent="0.3">
      <c r="A23">
        <v>9</v>
      </c>
      <c r="B23">
        <v>21</v>
      </c>
      <c r="C23">
        <v>46.302252000000003</v>
      </c>
      <c r="D23">
        <f t="shared" si="2"/>
        <v>39.177826045165702</v>
      </c>
      <c r="E23">
        <f t="shared" si="1"/>
        <v>5.8581751011391452</v>
      </c>
      <c r="G23">
        <f t="shared" si="3"/>
        <v>22.554165483885662</v>
      </c>
      <c r="H23">
        <f t="shared" si="4"/>
        <v>-23.748086516114341</v>
      </c>
    </row>
    <row r="24" spans="1:8" x14ac:dyDescent="0.3">
      <c r="A24">
        <v>10</v>
      </c>
      <c r="B24">
        <v>22</v>
      </c>
      <c r="C24">
        <v>16.224748000000002</v>
      </c>
      <c r="D24">
        <f t="shared" si="2"/>
        <v>24.868123943891458</v>
      </c>
      <c r="E24">
        <f t="shared" si="1"/>
        <v>-2.2089757798262109</v>
      </c>
      <c r="G24">
        <f t="shared" si="3"/>
        <v>45.036001146304848</v>
      </c>
      <c r="H24">
        <f t="shared" si="4"/>
        <v>28.811253146304846</v>
      </c>
    </row>
    <row r="25" spans="1:8" x14ac:dyDescent="0.3">
      <c r="A25">
        <v>11</v>
      </c>
      <c r="B25">
        <v>23</v>
      </c>
      <c r="C25">
        <v>21.953028</v>
      </c>
      <c r="D25">
        <f t="shared" si="2"/>
        <v>22.164864049219574</v>
      </c>
      <c r="E25">
        <f t="shared" si="1"/>
        <v>-2.4066894257644802</v>
      </c>
      <c r="G25">
        <f t="shared" si="3"/>
        <v>22.659148164065247</v>
      </c>
      <c r="H25">
        <f t="shared" si="4"/>
        <v>0.70612016406524702</v>
      </c>
    </row>
    <row r="26" spans="1:8" x14ac:dyDescent="0.3">
      <c r="A26" s="3">
        <v>12</v>
      </c>
      <c r="B26" s="3">
        <v>24</v>
      </c>
      <c r="C26" s="3">
        <v>19.871483999999999</v>
      </c>
      <c r="D26" s="3">
        <f t="shared" si="2"/>
        <v>19.837491187036527</v>
      </c>
      <c r="E26" s="3">
        <f t="shared" si="1"/>
        <v>-2.374962800331907</v>
      </c>
      <c r="F26" s="3"/>
      <c r="G26" s="3">
        <f t="shared" si="3"/>
        <v>19.758174623455094</v>
      </c>
      <c r="H26">
        <f t="shared" si="4"/>
        <v>-0.11330937654490469</v>
      </c>
    </row>
    <row r="27" spans="1:8" x14ac:dyDescent="0.3">
      <c r="A27">
        <v>1</v>
      </c>
      <c r="B27">
        <v>25</v>
      </c>
      <c r="C27">
        <v>21.743259999999999</v>
      </c>
      <c r="D27">
        <f t="shared" si="2"/>
        <v>20.459040516011385</v>
      </c>
      <c r="E27">
        <f t="shared" si="1"/>
        <v>-1.1763579486092008</v>
      </c>
      <c r="G27">
        <f t="shared" si="3"/>
        <v>17.462528386704619</v>
      </c>
      <c r="H27">
        <f t="shared" si="4"/>
        <v>-4.2807316132953801</v>
      </c>
    </row>
    <row r="28" spans="1:8" x14ac:dyDescent="0.3">
      <c r="A28">
        <v>2</v>
      </c>
      <c r="B28">
        <v>26</v>
      </c>
      <c r="C28">
        <v>23.889347999999998</v>
      </c>
      <c r="D28">
        <f t="shared" si="2"/>
        <v>22.507348370220654</v>
      </c>
      <c r="E28">
        <f t="shared" si="1"/>
        <v>0.11350837251818757</v>
      </c>
      <c r="G28">
        <f t="shared" si="3"/>
        <v>19.282682567402183</v>
      </c>
      <c r="H28">
        <f t="shared" si="4"/>
        <v>-4.6066654325978149</v>
      </c>
    </row>
    <row r="29" spans="1:8" x14ac:dyDescent="0.3">
      <c r="A29">
        <v>3</v>
      </c>
      <c r="B29">
        <v>27</v>
      </c>
      <c r="C29">
        <v>16.733032000000001</v>
      </c>
      <c r="D29">
        <f t="shared" si="2"/>
        <v>18.499379422821654</v>
      </c>
      <c r="E29">
        <f t="shared" si="1"/>
        <v>-1.5350825554486875</v>
      </c>
      <c r="G29">
        <f t="shared" si="3"/>
        <v>22.620856742738841</v>
      </c>
      <c r="H29">
        <f t="shared" si="4"/>
        <v>5.8878247427388395</v>
      </c>
    </row>
    <row r="30" spans="1:8" x14ac:dyDescent="0.3">
      <c r="A30">
        <v>4</v>
      </c>
      <c r="B30">
        <v>28</v>
      </c>
      <c r="C30">
        <v>11.666328</v>
      </c>
      <c r="D30">
        <f t="shared" si="2"/>
        <v>13.25571866021189</v>
      </c>
      <c r="E30">
        <f t="shared" si="1"/>
        <v>-3.018513838313118</v>
      </c>
      <c r="G30">
        <f t="shared" si="3"/>
        <v>16.964296867372965</v>
      </c>
      <c r="H30">
        <f t="shared" si="4"/>
        <v>5.2979688673729655</v>
      </c>
    </row>
    <row r="31" spans="1:8" x14ac:dyDescent="0.3">
      <c r="A31">
        <v>5</v>
      </c>
      <c r="B31">
        <v>29</v>
      </c>
      <c r="C31">
        <v>12.869490000000001</v>
      </c>
      <c r="D31">
        <f t="shared" si="2"/>
        <v>12.079804446569632</v>
      </c>
      <c r="E31">
        <f t="shared" si="1"/>
        <v>-2.2814739884447741</v>
      </c>
      <c r="G31">
        <f t="shared" si="3"/>
        <v>10.237204821898771</v>
      </c>
      <c r="H31">
        <f t="shared" si="4"/>
        <v>-2.6322851781012293</v>
      </c>
    </row>
    <row r="32" spans="1:8" x14ac:dyDescent="0.3">
      <c r="A32">
        <v>6</v>
      </c>
      <c r="B32">
        <v>30</v>
      </c>
      <c r="C32">
        <v>43.5242</v>
      </c>
      <c r="D32">
        <f t="shared" si="2"/>
        <v>33.406439137437452</v>
      </c>
      <c r="E32">
        <f t="shared" si="1"/>
        <v>7.1617694832802652</v>
      </c>
      <c r="G32">
        <f t="shared" si="3"/>
        <v>9.7983304581248589</v>
      </c>
      <c r="H32">
        <f t="shared" si="4"/>
        <v>-33.725869541875142</v>
      </c>
    </row>
    <row r="33" spans="1:8" x14ac:dyDescent="0.3">
      <c r="A33">
        <v>7</v>
      </c>
      <c r="B33">
        <v>31</v>
      </c>
      <c r="C33">
        <v>22.829979999999999</v>
      </c>
      <c r="D33">
        <f t="shared" si="2"/>
        <v>28.151448586215317</v>
      </c>
      <c r="E33">
        <f t="shared" si="1"/>
        <v>2.1950654694793048</v>
      </c>
      <c r="G33">
        <f t="shared" si="3"/>
        <v>40.568208620717719</v>
      </c>
      <c r="H33">
        <f t="shared" si="4"/>
        <v>17.73822862071772</v>
      </c>
    </row>
    <row r="34" spans="1:8" x14ac:dyDescent="0.3">
      <c r="A34">
        <v>8</v>
      </c>
      <c r="B34">
        <v>32</v>
      </c>
      <c r="C34">
        <v>21.80255</v>
      </c>
      <c r="D34">
        <f t="shared" si="2"/>
        <v>24.365739216708388</v>
      </c>
      <c r="E34">
        <f t="shared" si="1"/>
        <v>-0.19724446611518864</v>
      </c>
      <c r="G34">
        <f t="shared" si="3"/>
        <v>30.34651405569462</v>
      </c>
      <c r="H34">
        <f t="shared" si="4"/>
        <v>8.5439640556946195</v>
      </c>
    </row>
    <row r="35" spans="1:8" x14ac:dyDescent="0.3">
      <c r="A35">
        <v>9</v>
      </c>
      <c r="B35">
        <v>33</v>
      </c>
      <c r="C35">
        <v>37.108829999999998</v>
      </c>
      <c r="D35">
        <f t="shared" si="2"/>
        <v>33.226729425177957</v>
      </c>
      <c r="E35">
        <f t="shared" si="1"/>
        <v>3.4260494037187148</v>
      </c>
      <c r="G35">
        <f t="shared" si="3"/>
        <v>24.168494750593197</v>
      </c>
      <c r="H35">
        <f t="shared" si="4"/>
        <v>-12.9403352494068</v>
      </c>
    </row>
    <row r="36" spans="1:8" x14ac:dyDescent="0.3">
      <c r="A36">
        <v>10</v>
      </c>
      <c r="B36">
        <v>34</v>
      </c>
      <c r="C36">
        <v>17.959800000000001</v>
      </c>
      <c r="D36">
        <f t="shared" si="2"/>
        <v>23.567693648669007</v>
      </c>
      <c r="E36">
        <f t="shared" si="1"/>
        <v>-1.8079846683723515</v>
      </c>
      <c r="G36">
        <f t="shared" si="3"/>
        <v>36.652778828896672</v>
      </c>
      <c r="H36">
        <f t="shared" si="4"/>
        <v>18.692978828896671</v>
      </c>
    </row>
    <row r="37" spans="1:8" x14ac:dyDescent="0.3">
      <c r="A37">
        <v>11</v>
      </c>
      <c r="B37">
        <v>35</v>
      </c>
      <c r="C37">
        <v>25.507770000000001</v>
      </c>
      <c r="D37">
        <f t="shared" si="2"/>
        <v>24.383351694088997</v>
      </c>
      <c r="E37">
        <f t="shared" ref="E37:E68" si="5">$K$5*(D37-D36)+(1-$K$5)*E36</f>
        <v>-0.75852758285541466</v>
      </c>
      <c r="G37">
        <f t="shared" si="3"/>
        <v>21.759708980296654</v>
      </c>
      <c r="H37">
        <f t="shared" si="4"/>
        <v>-3.7480610197033464</v>
      </c>
    </row>
    <row r="38" spans="1:8" x14ac:dyDescent="0.3">
      <c r="A38" s="3">
        <v>12</v>
      </c>
      <c r="B38" s="3">
        <v>36</v>
      </c>
      <c r="C38" s="3">
        <v>35.765889999999999</v>
      </c>
      <c r="D38" s="3">
        <f t="shared" si="2"/>
        <v>32.123570233370074</v>
      </c>
      <c r="E38" s="3">
        <f t="shared" si="5"/>
        <v>2.640970865999182</v>
      </c>
      <c r="F38" s="3"/>
      <c r="G38" s="3">
        <f t="shared" si="3"/>
        <v>23.624824111233583</v>
      </c>
      <c r="H38">
        <f t="shared" si="4"/>
        <v>-12.141065888766416</v>
      </c>
    </row>
    <row r="39" spans="1:8" x14ac:dyDescent="0.3">
      <c r="A39">
        <v>1</v>
      </c>
      <c r="B39">
        <v>37</v>
      </c>
      <c r="C39">
        <v>24.488430000000001</v>
      </c>
      <c r="D39">
        <f t="shared" si="2"/>
        <v>27.571263329810776</v>
      </c>
      <c r="E39">
        <f t="shared" si="5"/>
        <v>-0.23634024182421021</v>
      </c>
      <c r="G39">
        <f t="shared" si="3"/>
        <v>34.764541099369254</v>
      </c>
      <c r="H39">
        <f t="shared" si="4"/>
        <v>10.276111099369253</v>
      </c>
    </row>
    <row r="40" spans="1:8" x14ac:dyDescent="0.3">
      <c r="A40">
        <v>2</v>
      </c>
      <c r="B40">
        <v>38</v>
      </c>
      <c r="C40">
        <v>26.866890000000001</v>
      </c>
      <c r="D40">
        <f t="shared" si="2"/>
        <v>27.007299926395973</v>
      </c>
      <c r="E40">
        <f t="shared" si="5"/>
        <v>-0.36738950646044738</v>
      </c>
      <c r="G40">
        <f t="shared" si="3"/>
        <v>27.334923087986567</v>
      </c>
      <c r="H40">
        <f t="shared" si="4"/>
        <v>0.46803308798656573</v>
      </c>
    </row>
    <row r="41" spans="1:8" x14ac:dyDescent="0.3">
      <c r="A41">
        <v>3</v>
      </c>
      <c r="B41">
        <v>39</v>
      </c>
      <c r="C41">
        <v>26.680820000000001</v>
      </c>
      <c r="D41">
        <f t="shared" si="2"/>
        <v>26.668547125980659</v>
      </c>
      <c r="E41">
        <f t="shared" si="5"/>
        <v>-0.35593482404239402</v>
      </c>
      <c r="G41">
        <f t="shared" si="3"/>
        <v>26.639910419935525</v>
      </c>
      <c r="H41">
        <f t="shared" si="4"/>
        <v>-4.0909580064475648E-2</v>
      </c>
    </row>
    <row r="42" spans="1:8" x14ac:dyDescent="0.3">
      <c r="A42">
        <v>4</v>
      </c>
      <c r="B42">
        <v>40</v>
      </c>
      <c r="C42">
        <v>17.482489999999999</v>
      </c>
      <c r="D42">
        <f t="shared" si="2"/>
        <v>20.131526690581481</v>
      </c>
      <c r="E42">
        <f t="shared" si="5"/>
        <v>-2.8283690685851082</v>
      </c>
      <c r="G42">
        <f t="shared" si="3"/>
        <v>26.312612301938266</v>
      </c>
      <c r="H42">
        <f t="shared" si="4"/>
        <v>8.8301223019382675</v>
      </c>
    </row>
    <row r="43" spans="1:8" x14ac:dyDescent="0.3">
      <c r="A43">
        <v>5</v>
      </c>
      <c r="B43">
        <v>41</v>
      </c>
      <c r="C43">
        <v>17.34496</v>
      </c>
      <c r="D43">
        <f t="shared" si="2"/>
        <v>17.332419286598913</v>
      </c>
      <c r="E43">
        <f t="shared" si="5"/>
        <v>-2.8166644027440917</v>
      </c>
      <c r="G43">
        <f t="shared" si="3"/>
        <v>17.303157621996373</v>
      </c>
      <c r="H43">
        <f t="shared" si="4"/>
        <v>-4.1802378003627183E-2</v>
      </c>
    </row>
    <row r="44" spans="1:8" x14ac:dyDescent="0.3">
      <c r="A44">
        <v>6</v>
      </c>
      <c r="B44">
        <v>42</v>
      </c>
      <c r="C44">
        <v>29.002649999999999</v>
      </c>
      <c r="D44">
        <f t="shared" si="2"/>
        <v>24.656581465156446</v>
      </c>
      <c r="E44">
        <f t="shared" si="5"/>
        <v>1.2396662297765582</v>
      </c>
      <c r="G44">
        <f t="shared" si="3"/>
        <v>14.515754883854822</v>
      </c>
      <c r="H44">
        <f t="shared" si="4"/>
        <v>-14.486895116145178</v>
      </c>
    </row>
    <row r="45" spans="1:8" x14ac:dyDescent="0.3">
      <c r="A45">
        <v>7</v>
      </c>
      <c r="B45">
        <v>43</v>
      </c>
      <c r="C45">
        <v>29.488050000000001</v>
      </c>
      <c r="D45">
        <f t="shared" si="2"/>
        <v>28.410509308479902</v>
      </c>
      <c r="E45">
        <f t="shared" si="5"/>
        <v>2.2453708751953174</v>
      </c>
      <c r="G45">
        <f t="shared" si="3"/>
        <v>25.896247694933002</v>
      </c>
      <c r="H45">
        <f t="shared" si="4"/>
        <v>-3.5918023050669987</v>
      </c>
    </row>
    <row r="46" spans="1:8" x14ac:dyDescent="0.3">
      <c r="A46">
        <v>8</v>
      </c>
      <c r="B46">
        <v>44</v>
      </c>
      <c r="C46">
        <v>29.34243</v>
      </c>
      <c r="D46">
        <f t="shared" si="2"/>
        <v>29.736465055102563</v>
      </c>
      <c r="E46">
        <f t="shared" si="5"/>
        <v>1.8776048237662546</v>
      </c>
      <c r="G46">
        <f t="shared" si="3"/>
        <v>30.655880183675219</v>
      </c>
      <c r="H46">
        <f t="shared" si="4"/>
        <v>1.3134501836752186</v>
      </c>
    </row>
    <row r="47" spans="1:8" x14ac:dyDescent="0.3">
      <c r="A47">
        <v>9</v>
      </c>
      <c r="B47">
        <v>45</v>
      </c>
      <c r="C47">
        <v>23.258749999999999</v>
      </c>
      <c r="D47">
        <f t="shared" si="2"/>
        <v>25.765345963660646</v>
      </c>
      <c r="E47">
        <f t="shared" si="5"/>
        <v>-0.46188474231701404</v>
      </c>
      <c r="G47">
        <f t="shared" si="3"/>
        <v>31.614069878868818</v>
      </c>
      <c r="H47">
        <f t="shared" si="4"/>
        <v>8.3553198788688192</v>
      </c>
    </row>
    <row r="48" spans="1:8" x14ac:dyDescent="0.3">
      <c r="A48">
        <v>10</v>
      </c>
      <c r="B48">
        <v>46</v>
      </c>
      <c r="C48">
        <v>26.154969999999999</v>
      </c>
      <c r="D48">
        <f t="shared" si="2"/>
        <v>25.899517366403089</v>
      </c>
      <c r="E48">
        <f t="shared" si="5"/>
        <v>-0.22346228429323151</v>
      </c>
      <c r="G48">
        <f t="shared" si="3"/>
        <v>25.303461221343632</v>
      </c>
      <c r="H48">
        <f t="shared" si="4"/>
        <v>-0.85150877865636687</v>
      </c>
    </row>
    <row r="49" spans="1:8" x14ac:dyDescent="0.3">
      <c r="A49">
        <v>11</v>
      </c>
      <c r="B49">
        <v>47</v>
      </c>
      <c r="C49">
        <v>32.262920000000001</v>
      </c>
      <c r="D49">
        <f t="shared" si="2"/>
        <v>30.286860524632957</v>
      </c>
      <c r="E49">
        <f t="shared" si="5"/>
        <v>1.6208598927160085</v>
      </c>
      <c r="G49">
        <f t="shared" si="3"/>
        <v>25.676055082109858</v>
      </c>
      <c r="H49">
        <f t="shared" si="4"/>
        <v>-6.5868649178901428</v>
      </c>
    </row>
    <row r="50" spans="1:8" x14ac:dyDescent="0.3">
      <c r="A50" s="3">
        <v>12</v>
      </c>
      <c r="B50" s="3">
        <v>48</v>
      </c>
      <c r="C50" s="3">
        <v>25.32891</v>
      </c>
      <c r="D50" s="3">
        <f t="shared" si="2"/>
        <v>27.302553125204689</v>
      </c>
      <c r="E50" s="3">
        <f t="shared" si="5"/>
        <v>-0.22120702414170201</v>
      </c>
      <c r="F50" s="3"/>
      <c r="G50" s="3">
        <f t="shared" si="3"/>
        <v>31.907720417348965</v>
      </c>
      <c r="H50">
        <f t="shared" si="4"/>
        <v>6.578810417348965</v>
      </c>
    </row>
    <row r="51" spans="1:8" x14ac:dyDescent="0.3">
      <c r="A51">
        <v>1</v>
      </c>
      <c r="B51">
        <v>49</v>
      </c>
      <c r="C51">
        <v>15.262370000000001</v>
      </c>
      <c r="D51">
        <f t="shared" si="2"/>
        <v>18.808062830318896</v>
      </c>
      <c r="E51">
        <f t="shared" si="5"/>
        <v>-3.5305203324393388</v>
      </c>
      <c r="G51">
        <f t="shared" si="3"/>
        <v>27.081346101062987</v>
      </c>
      <c r="H51">
        <f t="shared" si="4"/>
        <v>11.818976101062987</v>
      </c>
    </row>
    <row r="52" spans="1:8" x14ac:dyDescent="0.3">
      <c r="A52">
        <v>2</v>
      </c>
      <c r="B52">
        <v>50</v>
      </c>
      <c r="C52">
        <v>18.675630000000002</v>
      </c>
      <c r="D52">
        <f t="shared" si="2"/>
        <v>17.656203749363868</v>
      </c>
      <c r="E52">
        <f t="shared" si="5"/>
        <v>-2.5790558318456145</v>
      </c>
      <c r="G52">
        <f t="shared" si="3"/>
        <v>15.277542497879557</v>
      </c>
      <c r="H52">
        <f t="shared" si="4"/>
        <v>-3.3980875021204451</v>
      </c>
    </row>
    <row r="53" spans="1:8" x14ac:dyDescent="0.3">
      <c r="A53">
        <v>3</v>
      </c>
      <c r="B53">
        <v>51</v>
      </c>
      <c r="C53">
        <v>18.896550000000001</v>
      </c>
      <c r="D53">
        <f t="shared" si="2"/>
        <v>17.750729375255474</v>
      </c>
      <c r="E53">
        <f t="shared" si="5"/>
        <v>-1.5096232487507262</v>
      </c>
      <c r="G53">
        <f t="shared" si="3"/>
        <v>15.077147917518253</v>
      </c>
      <c r="H53">
        <f t="shared" si="4"/>
        <v>-3.8194020824817478</v>
      </c>
    </row>
    <row r="54" spans="1:8" x14ac:dyDescent="0.3">
      <c r="A54">
        <v>4</v>
      </c>
      <c r="B54">
        <v>52</v>
      </c>
      <c r="C54">
        <v>12.355740000000001</v>
      </c>
      <c r="D54">
        <f t="shared" si="2"/>
        <v>13.521349837951425</v>
      </c>
      <c r="E54">
        <f t="shared" si="5"/>
        <v>-2.5975257641720555</v>
      </c>
      <c r="G54">
        <f t="shared" si="3"/>
        <v>16.241106126504746</v>
      </c>
      <c r="H54">
        <f t="shared" si="4"/>
        <v>3.8853661265047457</v>
      </c>
    </row>
    <row r="55" spans="1:8" x14ac:dyDescent="0.3">
      <c r="A55">
        <v>5</v>
      </c>
      <c r="B55">
        <v>53</v>
      </c>
      <c r="C55">
        <v>12.979050000000001</v>
      </c>
      <c r="D55">
        <f t="shared" si="2"/>
        <v>12.362482222133812</v>
      </c>
      <c r="E55">
        <f t="shared" si="5"/>
        <v>-2.0220625048302785</v>
      </c>
      <c r="G55">
        <f t="shared" si="3"/>
        <v>10.923824073779368</v>
      </c>
      <c r="H55">
        <f t="shared" si="4"/>
        <v>-2.0552259262206327</v>
      </c>
    </row>
    <row r="56" spans="1:8" x14ac:dyDescent="0.3">
      <c r="A56">
        <v>6</v>
      </c>
      <c r="B56">
        <v>54</v>
      </c>
      <c r="C56">
        <v>14.5176</v>
      </c>
      <c r="D56">
        <f t="shared" si="2"/>
        <v>13.264445915191059</v>
      </c>
      <c r="E56">
        <f t="shared" si="5"/>
        <v>-0.85245202567526801</v>
      </c>
      <c r="G56">
        <f t="shared" si="3"/>
        <v>10.340419717303533</v>
      </c>
      <c r="H56">
        <f t="shared" si="4"/>
        <v>-4.177180282696467</v>
      </c>
    </row>
    <row r="57" spans="1:8" x14ac:dyDescent="0.3">
      <c r="A57">
        <v>7</v>
      </c>
      <c r="B57">
        <v>55</v>
      </c>
      <c r="C57">
        <v>8.9078099999999996</v>
      </c>
      <c r="D57">
        <f t="shared" si="2"/>
        <v>9.959065166854737</v>
      </c>
      <c r="E57">
        <f t="shared" si="5"/>
        <v>-1.8336235147396898</v>
      </c>
      <c r="G57">
        <f t="shared" si="3"/>
        <v>12.411993889515792</v>
      </c>
      <c r="H57">
        <f t="shared" si="4"/>
        <v>3.504183889515792</v>
      </c>
    </row>
    <row r="58" spans="1:8" x14ac:dyDescent="0.3">
      <c r="A58">
        <v>8</v>
      </c>
      <c r="B58">
        <v>56</v>
      </c>
      <c r="C58">
        <v>15.24348</v>
      </c>
      <c r="D58">
        <f t="shared" si="2"/>
        <v>13.108068495634512</v>
      </c>
      <c r="E58">
        <f t="shared" si="5"/>
        <v>0.15942722266809661</v>
      </c>
      <c r="G58">
        <f t="shared" si="3"/>
        <v>8.1254416521150468</v>
      </c>
      <c r="H58">
        <f t="shared" si="4"/>
        <v>-7.1180383478849532</v>
      </c>
    </row>
    <row r="59" spans="1:8" x14ac:dyDescent="0.3">
      <c r="A59">
        <v>9</v>
      </c>
      <c r="B59">
        <v>57</v>
      </c>
      <c r="C59">
        <v>21.925834139999999</v>
      </c>
      <c r="D59">
        <f t="shared" si="2"/>
        <v>19.328332613490783</v>
      </c>
      <c r="E59">
        <f t="shared" si="5"/>
        <v>2.5837619807433665</v>
      </c>
      <c r="G59">
        <f t="shared" si="3"/>
        <v>13.267495718302609</v>
      </c>
      <c r="H59">
        <f t="shared" si="4"/>
        <v>-8.6583384216973904</v>
      </c>
    </row>
    <row r="60" spans="1:8" x14ac:dyDescent="0.3">
      <c r="A60">
        <v>10</v>
      </c>
      <c r="B60">
        <v>58</v>
      </c>
      <c r="C60">
        <v>8.1863985879999994</v>
      </c>
      <c r="D60">
        <f t="shared" si="2"/>
        <v>12.304107389870245</v>
      </c>
      <c r="E60">
        <f t="shared" si="5"/>
        <v>-1.2594329010021958</v>
      </c>
      <c r="G60">
        <f t="shared" si="3"/>
        <v>21.912094594234148</v>
      </c>
      <c r="H60">
        <f t="shared" si="4"/>
        <v>13.725696006234148</v>
      </c>
    </row>
    <row r="61" spans="1:8" x14ac:dyDescent="0.3">
      <c r="A61">
        <v>11</v>
      </c>
      <c r="B61">
        <v>59</v>
      </c>
      <c r="C61">
        <v>16.194712930000001</v>
      </c>
      <c r="D61">
        <f t="shared" si="2"/>
        <v>14.649701397660415</v>
      </c>
      <c r="E61">
        <f t="shared" si="5"/>
        <v>0.18257786251475072</v>
      </c>
      <c r="G61">
        <f t="shared" si="3"/>
        <v>11.044674488868049</v>
      </c>
      <c r="H61">
        <f t="shared" si="4"/>
        <v>-5.1500384411319526</v>
      </c>
    </row>
    <row r="62" spans="1:8" x14ac:dyDescent="0.3">
      <c r="A62" s="3">
        <v>12</v>
      </c>
      <c r="B62" s="3">
        <v>60</v>
      </c>
      <c r="C62" s="3">
        <v>11.044155760000001</v>
      </c>
      <c r="D62" s="3">
        <f t="shared" si="2"/>
        <v>12.18059281005255</v>
      </c>
      <c r="E62" s="3">
        <f t="shared" si="5"/>
        <v>-0.87809671753429552</v>
      </c>
      <c r="F62" s="3"/>
      <c r="G62" s="3">
        <f t="shared" si="3"/>
        <v>14.832279260175167</v>
      </c>
      <c r="H62">
        <f t="shared" si="4"/>
        <v>3.7881235001751659</v>
      </c>
    </row>
    <row r="63" spans="1:8" x14ac:dyDescent="0.3">
      <c r="A63">
        <v>1</v>
      </c>
      <c r="B63">
        <v>61</v>
      </c>
      <c r="C63">
        <v>10.23333</v>
      </c>
      <c r="D63">
        <f t="shared" si="2"/>
        <v>10.554079827755476</v>
      </c>
      <c r="E63">
        <f t="shared" si="5"/>
        <v>-1.1774632234394069</v>
      </c>
      <c r="G63">
        <f t="shared" si="3"/>
        <v>11.302496092518254</v>
      </c>
      <c r="H63">
        <f t="shared" si="4"/>
        <v>1.0691660925182536</v>
      </c>
    </row>
    <row r="64" spans="1:8" x14ac:dyDescent="0.3">
      <c r="A64">
        <v>2</v>
      </c>
      <c r="B64">
        <v>62</v>
      </c>
      <c r="C64">
        <v>13.72071</v>
      </c>
      <c r="D64">
        <f t="shared" si="2"/>
        <v>12.417481981294822</v>
      </c>
      <c r="E64">
        <f t="shared" si="5"/>
        <v>3.8882927352094088E-2</v>
      </c>
      <c r="G64">
        <f t="shared" si="3"/>
        <v>9.3766166043160695</v>
      </c>
      <c r="H64">
        <f t="shared" si="4"/>
        <v>-4.3440933956839309</v>
      </c>
    </row>
    <row r="65" spans="1:8" x14ac:dyDescent="0.3">
      <c r="A65">
        <v>3</v>
      </c>
      <c r="B65">
        <v>63</v>
      </c>
      <c r="C65">
        <v>14.31246</v>
      </c>
      <c r="D65">
        <f t="shared" si="2"/>
        <v>13.755631472594075</v>
      </c>
      <c r="E65">
        <f t="shared" si="5"/>
        <v>0.5585895529309578</v>
      </c>
      <c r="G65">
        <f t="shared" si="3"/>
        <v>12.456364908646917</v>
      </c>
      <c r="H65">
        <f t="shared" si="4"/>
        <v>-1.8560950913530831</v>
      </c>
    </row>
    <row r="66" spans="1:8" x14ac:dyDescent="0.3">
      <c r="A66">
        <v>4</v>
      </c>
      <c r="B66">
        <v>64</v>
      </c>
      <c r="C66">
        <v>15.464399999999999</v>
      </c>
      <c r="D66">
        <f t="shared" si="2"/>
        <v>15.11934630765751</v>
      </c>
      <c r="E66">
        <f t="shared" si="5"/>
        <v>0.8806396657839487</v>
      </c>
      <c r="G66">
        <f t="shared" si="3"/>
        <v>14.314221025525033</v>
      </c>
      <c r="H66">
        <f t="shared" si="4"/>
        <v>-1.1501789744749669</v>
      </c>
    </row>
    <row r="67" spans="1:8" x14ac:dyDescent="0.3">
      <c r="A67">
        <v>5</v>
      </c>
      <c r="B67">
        <v>65</v>
      </c>
      <c r="C67">
        <v>11.23536</v>
      </c>
      <c r="D67">
        <f t="shared" si="2"/>
        <v>12.664747792032438</v>
      </c>
      <c r="E67">
        <f t="shared" si="5"/>
        <v>-0.45345560677965979</v>
      </c>
      <c r="G67">
        <f t="shared" si="3"/>
        <v>15.99998597344146</v>
      </c>
      <c r="H67">
        <f t="shared" si="4"/>
        <v>4.7646259734414595</v>
      </c>
    </row>
    <row r="68" spans="1:8" x14ac:dyDescent="0.3">
      <c r="A68">
        <v>6</v>
      </c>
      <c r="B68">
        <v>66</v>
      </c>
      <c r="C68">
        <v>6.9116400000000002</v>
      </c>
      <c r="D68">
        <f>$K$4*C68+(1-$K$4)*(D67+E67)</f>
        <v>8.5015356555758341</v>
      </c>
      <c r="E68">
        <f t="shared" si="5"/>
        <v>-1.9373582186504377</v>
      </c>
      <c r="G68">
        <f>E67+D67</f>
        <v>12.211292185252779</v>
      </c>
      <c r="H68">
        <f t="shared" si="4"/>
        <v>5.2996521852527785</v>
      </c>
    </row>
    <row r="69" spans="1:8" x14ac:dyDescent="0.3">
      <c r="A69">
        <v>7</v>
      </c>
      <c r="B69" s="2">
        <v>67</v>
      </c>
      <c r="C69" s="2">
        <v>15.424950000000001</v>
      </c>
      <c r="D69">
        <f>$K$4*C69+(1-$K$4)*(D68+E68)</f>
        <v>12.76671823107762</v>
      </c>
      <c r="E69">
        <f t="shared" ref="E69:E100" si="6">$K$5*(D69-D68)+(1-$K$5)*E68</f>
        <v>0.54365809901045203</v>
      </c>
      <c r="F69" s="1"/>
      <c r="G69">
        <f t="shared" ref="G69:G70" si="7">E68+D68</f>
        <v>6.5641774369253962</v>
      </c>
      <c r="H69">
        <f t="shared" si="4"/>
        <v>-8.8607725630746046</v>
      </c>
    </row>
    <row r="70" spans="1:8" x14ac:dyDescent="0.3">
      <c r="A70">
        <v>8</v>
      </c>
      <c r="B70" s="2">
        <v>68</v>
      </c>
      <c r="C70" s="2">
        <v>20.056380000000001</v>
      </c>
      <c r="D70" s="2"/>
      <c r="E70" s="1">
        <v>1</v>
      </c>
      <c r="F70" s="1"/>
      <c r="G70">
        <f>E69+D69</f>
        <v>13.310376330088072</v>
      </c>
      <c r="H70">
        <f t="shared" ref="H70:H80" si="8">G70-C70</f>
        <v>-6.7460036699119286</v>
      </c>
    </row>
    <row r="71" spans="1:8" x14ac:dyDescent="0.3">
      <c r="A71">
        <v>9</v>
      </c>
      <c r="B71" s="2">
        <v>69</v>
      </c>
      <c r="C71" s="2">
        <v>22.644300000000001</v>
      </c>
      <c r="D71" s="2"/>
      <c r="E71" s="1">
        <v>2</v>
      </c>
      <c r="F71" s="1"/>
      <c r="G71" s="2">
        <f>$D$69+E71*$E$69</f>
        <v>13.854034429098524</v>
      </c>
      <c r="H71">
        <f t="shared" si="8"/>
        <v>-8.790265570901477</v>
      </c>
    </row>
    <row r="72" spans="1:8" x14ac:dyDescent="0.3">
      <c r="A72">
        <v>10</v>
      </c>
      <c r="B72" s="2">
        <v>70</v>
      </c>
      <c r="C72" s="2">
        <v>12.11754679</v>
      </c>
      <c r="D72" s="2"/>
      <c r="E72" s="1">
        <v>3</v>
      </c>
      <c r="F72" s="1"/>
      <c r="G72" s="2">
        <f t="shared" ref="G72:G80" si="9">$D$69+E72*$E$69</f>
        <v>14.397692528108976</v>
      </c>
      <c r="H72">
        <f t="shared" si="8"/>
        <v>2.2801457381089758</v>
      </c>
    </row>
    <row r="73" spans="1:8" x14ac:dyDescent="0.3">
      <c r="A73">
        <v>11</v>
      </c>
      <c r="B73" s="2">
        <v>71</v>
      </c>
      <c r="C73" s="2">
        <v>20.309808700000001</v>
      </c>
      <c r="D73" s="2"/>
      <c r="E73" s="1">
        <v>4</v>
      </c>
      <c r="F73" s="1"/>
      <c r="G73" s="2">
        <f t="shared" si="9"/>
        <v>14.941350627119428</v>
      </c>
      <c r="H73">
        <f t="shared" si="8"/>
        <v>-5.3684580728805731</v>
      </c>
    </row>
    <row r="74" spans="1:8" x14ac:dyDescent="0.3">
      <c r="A74" s="3">
        <v>12</v>
      </c>
      <c r="B74" s="4">
        <v>72</v>
      </c>
      <c r="C74" s="4">
        <v>16.874870600000001</v>
      </c>
      <c r="D74" s="4"/>
      <c r="E74" s="1">
        <v>5</v>
      </c>
      <c r="F74" s="5"/>
      <c r="G74" s="2">
        <f t="shared" si="9"/>
        <v>15.48500872612988</v>
      </c>
      <c r="H74">
        <f t="shared" si="8"/>
        <v>-1.3898618738701209</v>
      </c>
    </row>
    <row r="75" spans="1:8" x14ac:dyDescent="0.3">
      <c r="A75">
        <v>1</v>
      </c>
      <c r="B75" s="2">
        <v>73</v>
      </c>
      <c r="C75" s="2">
        <v>14.77797</v>
      </c>
      <c r="D75" s="2"/>
      <c r="E75" s="1">
        <v>6</v>
      </c>
      <c r="F75" s="1"/>
      <c r="G75" s="2">
        <f t="shared" si="9"/>
        <v>16.028666825140334</v>
      </c>
      <c r="H75">
        <f t="shared" si="8"/>
        <v>1.2506968251403343</v>
      </c>
    </row>
    <row r="76" spans="1:8" x14ac:dyDescent="0.3">
      <c r="A76">
        <v>2</v>
      </c>
      <c r="B76" s="2">
        <v>74</v>
      </c>
      <c r="C76" s="2">
        <v>24.324870000000001</v>
      </c>
      <c r="D76" s="2"/>
      <c r="E76" s="1">
        <v>7</v>
      </c>
      <c r="F76" s="1"/>
      <c r="G76" s="2">
        <f t="shared" si="9"/>
        <v>16.572324924150784</v>
      </c>
      <c r="H76">
        <f t="shared" si="8"/>
        <v>-7.7525450758492163</v>
      </c>
    </row>
    <row r="77" spans="1:8" x14ac:dyDescent="0.3">
      <c r="A77">
        <v>3</v>
      </c>
      <c r="B77" s="2">
        <v>75</v>
      </c>
      <c r="C77" s="2">
        <v>21.137309999999999</v>
      </c>
      <c r="D77" s="2"/>
      <c r="E77" s="1">
        <v>8</v>
      </c>
      <c r="F77" s="1"/>
      <c r="G77" s="2">
        <f t="shared" si="9"/>
        <v>17.115983023161235</v>
      </c>
      <c r="H77">
        <f t="shared" si="8"/>
        <v>-4.0213269768387647</v>
      </c>
    </row>
    <row r="78" spans="1:8" x14ac:dyDescent="0.3">
      <c r="A78">
        <v>4</v>
      </c>
      <c r="B78" s="2">
        <v>76</v>
      </c>
      <c r="C78" s="2">
        <v>12.00858</v>
      </c>
      <c r="D78" s="2"/>
      <c r="E78" s="1">
        <v>9</v>
      </c>
      <c r="F78" s="1"/>
      <c r="G78" s="2">
        <f t="shared" si="9"/>
        <v>17.659641122171688</v>
      </c>
      <c r="H78">
        <f t="shared" si="8"/>
        <v>5.6510611221716882</v>
      </c>
    </row>
    <row r="79" spans="1:8" x14ac:dyDescent="0.3">
      <c r="A79">
        <v>5</v>
      </c>
      <c r="B79" s="2">
        <v>77</v>
      </c>
      <c r="C79" s="2">
        <v>5.3967599999999996</v>
      </c>
      <c r="D79" s="2"/>
      <c r="E79" s="1">
        <v>10</v>
      </c>
      <c r="F79" s="1"/>
      <c r="G79" s="2">
        <f t="shared" si="9"/>
        <v>18.203299221182142</v>
      </c>
      <c r="H79">
        <f t="shared" si="8"/>
        <v>12.806539221182142</v>
      </c>
    </row>
    <row r="80" spans="1:8" x14ac:dyDescent="0.3">
      <c r="A80">
        <v>6</v>
      </c>
      <c r="B80" s="2">
        <v>78</v>
      </c>
      <c r="C80" s="2">
        <v>10.35957</v>
      </c>
      <c r="D80" s="2"/>
      <c r="E80" s="1">
        <v>11</v>
      </c>
      <c r="F80" s="1"/>
      <c r="G80" s="2">
        <f t="shared" si="9"/>
        <v>18.746957320192593</v>
      </c>
      <c r="H80">
        <f t="shared" si="8"/>
        <v>8.3873873201925928</v>
      </c>
    </row>
    <row r="81" spans="1:7" x14ac:dyDescent="0.3">
      <c r="A81">
        <v>7</v>
      </c>
      <c r="B81" s="3"/>
      <c r="C81" s="3"/>
      <c r="D81" s="3"/>
      <c r="E81" s="1">
        <v>12</v>
      </c>
      <c r="F81" s="3"/>
      <c r="G81" s="3"/>
    </row>
    <row r="82" spans="1:7" x14ac:dyDescent="0.3">
      <c r="A82">
        <v>8</v>
      </c>
      <c r="B82" s="3"/>
      <c r="C82" s="3"/>
      <c r="D82" s="3"/>
      <c r="E82" s="3"/>
      <c r="F82" s="3"/>
      <c r="G82" s="3"/>
    </row>
    <row r="83" spans="1:7" x14ac:dyDescent="0.3">
      <c r="A83">
        <v>9</v>
      </c>
      <c r="B83" s="3"/>
      <c r="C83" s="3"/>
      <c r="D83" s="3"/>
      <c r="E83" s="3"/>
      <c r="F83" s="3"/>
      <c r="G83" s="3"/>
    </row>
    <row r="84" spans="1:7" x14ac:dyDescent="0.3">
      <c r="A84">
        <v>10</v>
      </c>
      <c r="B84" s="3"/>
      <c r="C84" s="3"/>
      <c r="D84" s="3"/>
      <c r="E84" s="3"/>
      <c r="F84" s="3"/>
      <c r="G84" s="3"/>
    </row>
    <row r="85" spans="1:7" x14ac:dyDescent="0.3">
      <c r="A85">
        <v>11</v>
      </c>
      <c r="B85" s="3"/>
      <c r="C85" s="3"/>
      <c r="D85" s="3"/>
      <c r="E85" s="3"/>
      <c r="F85" s="3"/>
      <c r="G85" s="3"/>
    </row>
    <row r="86" spans="1:7" x14ac:dyDescent="0.3">
      <c r="A86">
        <v>12</v>
      </c>
      <c r="B86" s="3"/>
      <c r="C86" s="3"/>
      <c r="D86" s="3"/>
      <c r="E86" s="3"/>
      <c r="F86" s="3"/>
      <c r="G86" s="3"/>
    </row>
  </sheetData>
  <conditionalFormatting sqref="J4:K4 K5:K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{D0387F64-AF13-47F7-AA67-87D391638BA1}</x14:id>
        </ext>
      </extLst>
    </cfRule>
  </conditionalFormatting>
  <conditionalFormatting sqref="A1:A1048576">
    <cfRule type="colorScale" priority="1">
      <colorScale>
        <cfvo type="num" val="1"/>
        <cfvo type="num" val="12"/>
        <color theme="4"/>
        <color theme="9" tint="-0.249977111117893"/>
      </colorScale>
    </cfRule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0387F64-AF13-47F7-AA67-87D391638B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J4:K4 K5:K6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0"/>
  <sheetViews>
    <sheetView tabSelected="1" topLeftCell="A76" zoomScale="85" zoomScaleNormal="85" workbookViewId="0">
      <selection activeCell="H103" sqref="H103"/>
    </sheetView>
  </sheetViews>
  <sheetFormatPr defaultRowHeight="14.4" x14ac:dyDescent="0.3"/>
  <cols>
    <col min="5" max="6" width="13.33203125" customWidth="1"/>
    <col min="7" max="7" width="14" customWidth="1"/>
    <col min="8" max="9" width="13.33203125" customWidth="1"/>
    <col min="10" max="10" width="18.77734375" customWidth="1"/>
    <col min="11" max="11" width="17.109375" customWidth="1"/>
    <col min="12" max="12" width="9.109375" customWidth="1"/>
  </cols>
  <sheetData>
    <row r="1" spans="1:12" x14ac:dyDescent="0.3">
      <c r="B1" s="13"/>
      <c r="C1" s="13"/>
      <c r="D1" s="13"/>
      <c r="E1" s="13" t="s">
        <v>9</v>
      </c>
      <c r="F1" s="13" t="s">
        <v>7</v>
      </c>
      <c r="G1" s="13" t="s">
        <v>11</v>
      </c>
      <c r="H1" s="13" t="s">
        <v>8</v>
      </c>
      <c r="I1" s="13" t="s">
        <v>12</v>
      </c>
    </row>
    <row r="2" spans="1:12" x14ac:dyDescent="0.3">
      <c r="A2" s="13" t="s">
        <v>23</v>
      </c>
      <c r="B2" s="13" t="s">
        <v>10</v>
      </c>
      <c r="C2" s="13" t="s">
        <v>0</v>
      </c>
      <c r="D2" s="13" t="s">
        <v>1</v>
      </c>
      <c r="E2" s="13" t="s">
        <v>4</v>
      </c>
      <c r="F2" s="13" t="s">
        <v>5</v>
      </c>
      <c r="G2" s="13"/>
      <c r="H2" s="13" t="s">
        <v>6</v>
      </c>
      <c r="I2" s="13"/>
    </row>
    <row r="3" spans="1:12" x14ac:dyDescent="0.3">
      <c r="A3">
        <v>0</v>
      </c>
      <c r="B3" s="7">
        <v>1</v>
      </c>
      <c r="C3" s="7">
        <v>1</v>
      </c>
      <c r="D3" s="7">
        <v>21.347928</v>
      </c>
      <c r="E3" s="7"/>
      <c r="F3" s="7"/>
      <c r="G3" s="7">
        <f>D3/AVERAGE($D$3:$D$14)</f>
        <v>0.92358707350417402</v>
      </c>
      <c r="H3" s="7"/>
      <c r="I3" s="7"/>
    </row>
    <row r="4" spans="1:12" x14ac:dyDescent="0.3">
      <c r="A4">
        <v>1</v>
      </c>
      <c r="B4" s="7">
        <v>2</v>
      </c>
      <c r="C4" s="7">
        <v>2</v>
      </c>
      <c r="D4" s="7">
        <v>23.687647999999999</v>
      </c>
      <c r="E4" s="7"/>
      <c r="F4" s="7"/>
      <c r="G4" s="7">
        <f t="shared" ref="G4:G14" si="0">D4/AVERAGE($D$3:$D$14)</f>
        <v>1.0248116582797637</v>
      </c>
      <c r="H4" s="7"/>
      <c r="I4" s="7"/>
      <c r="K4" s="14" t="s">
        <v>2</v>
      </c>
      <c r="L4" s="14">
        <v>0.75</v>
      </c>
    </row>
    <row r="5" spans="1:12" x14ac:dyDescent="0.3">
      <c r="A5">
        <v>2</v>
      </c>
      <c r="B5" s="7">
        <v>3</v>
      </c>
      <c r="C5" s="7">
        <v>3</v>
      </c>
      <c r="D5" s="7">
        <v>22.67108</v>
      </c>
      <c r="E5" s="7"/>
      <c r="F5" s="7"/>
      <c r="G5" s="7">
        <f t="shared" si="0"/>
        <v>0.98083132144623164</v>
      </c>
      <c r="H5" s="7"/>
      <c r="I5" s="7"/>
      <c r="K5" s="14" t="s">
        <v>3</v>
      </c>
      <c r="L5" s="14">
        <v>0.08</v>
      </c>
    </row>
    <row r="6" spans="1:12" x14ac:dyDescent="0.3">
      <c r="A6">
        <v>3</v>
      </c>
      <c r="B6" s="7">
        <v>4</v>
      </c>
      <c r="C6" s="7">
        <v>4</v>
      </c>
      <c r="D6" s="7">
        <v>16.862120000000001</v>
      </c>
      <c r="E6" s="7"/>
      <c r="F6" s="7"/>
      <c r="G6" s="7">
        <f t="shared" si="0"/>
        <v>0.72951511096890542</v>
      </c>
      <c r="H6" s="7"/>
      <c r="I6" s="7"/>
      <c r="K6" s="14" t="s">
        <v>13</v>
      </c>
      <c r="L6" s="14">
        <v>0.9</v>
      </c>
    </row>
    <row r="7" spans="1:12" x14ac:dyDescent="0.3">
      <c r="A7">
        <v>4</v>
      </c>
      <c r="B7" s="7">
        <v>5</v>
      </c>
      <c r="C7" s="7">
        <v>5</v>
      </c>
      <c r="D7" s="7">
        <v>10.04466</v>
      </c>
      <c r="E7" s="7"/>
      <c r="F7" s="7"/>
      <c r="G7" s="7">
        <f t="shared" si="0"/>
        <v>0.43456761395037669</v>
      </c>
      <c r="H7" s="7"/>
      <c r="I7" s="7"/>
      <c r="K7" s="15" t="s">
        <v>14</v>
      </c>
      <c r="L7" s="15">
        <f>SQRT(SUMSQ(I16:I80)/COUNT(I16:I80))</f>
        <v>3.7350505040261872</v>
      </c>
    </row>
    <row r="8" spans="1:12" x14ac:dyDescent="0.3">
      <c r="A8">
        <v>5</v>
      </c>
      <c r="B8" s="7">
        <v>6</v>
      </c>
      <c r="C8" s="7">
        <v>6</v>
      </c>
      <c r="D8" s="7">
        <v>18.112660000000002</v>
      </c>
      <c r="E8" s="7"/>
      <c r="F8" s="7"/>
      <c r="G8" s="7">
        <f t="shared" si="0"/>
        <v>0.7836179062799965</v>
      </c>
      <c r="H8" s="7"/>
      <c r="I8" s="7"/>
    </row>
    <row r="9" spans="1:12" x14ac:dyDescent="0.3">
      <c r="A9">
        <v>6</v>
      </c>
      <c r="B9" s="7">
        <v>7</v>
      </c>
      <c r="C9" s="7">
        <v>7</v>
      </c>
      <c r="D9" s="7">
        <v>25.962824000000001</v>
      </c>
      <c r="E9" s="7"/>
      <c r="F9" s="7"/>
      <c r="G9" s="7">
        <f t="shared" si="0"/>
        <v>1.1232438407167167</v>
      </c>
      <c r="H9" s="7"/>
      <c r="I9" s="7"/>
    </row>
    <row r="10" spans="1:12" x14ac:dyDescent="0.3">
      <c r="A10">
        <v>7</v>
      </c>
      <c r="B10" s="7">
        <v>8</v>
      </c>
      <c r="C10" s="7">
        <v>8</v>
      </c>
      <c r="D10" s="7">
        <v>19.556832</v>
      </c>
      <c r="E10" s="7"/>
      <c r="F10" s="7"/>
      <c r="G10" s="7">
        <f t="shared" si="0"/>
        <v>0.84609790860699841</v>
      </c>
      <c r="H10" s="7"/>
      <c r="I10" s="7"/>
    </row>
    <row r="11" spans="1:12" x14ac:dyDescent="0.3">
      <c r="A11">
        <v>8</v>
      </c>
      <c r="B11" s="7">
        <v>9</v>
      </c>
      <c r="C11" s="7">
        <v>9</v>
      </c>
      <c r="D11" s="7">
        <v>38.532767999999997</v>
      </c>
      <c r="E11" s="7"/>
      <c r="F11" s="7"/>
      <c r="G11" s="7">
        <f t="shared" si="0"/>
        <v>1.667064196166264</v>
      </c>
      <c r="H11" s="7"/>
      <c r="I11" s="7"/>
    </row>
    <row r="12" spans="1:12" x14ac:dyDescent="0.3">
      <c r="A12">
        <v>9</v>
      </c>
      <c r="B12" s="7">
        <v>10</v>
      </c>
      <c r="C12" s="7">
        <v>10</v>
      </c>
      <c r="D12" s="7">
        <v>19.887619999999998</v>
      </c>
      <c r="E12" s="7"/>
      <c r="F12" s="7"/>
      <c r="G12" s="7">
        <f t="shared" si="0"/>
        <v>0.86040897059251276</v>
      </c>
      <c r="H12" s="7"/>
      <c r="I12" s="7"/>
    </row>
    <row r="13" spans="1:12" x14ac:dyDescent="0.3">
      <c r="A13">
        <v>10</v>
      </c>
      <c r="B13" s="7">
        <v>11</v>
      </c>
      <c r="C13" s="7">
        <v>11</v>
      </c>
      <c r="D13" s="7">
        <v>36.604515999999997</v>
      </c>
      <c r="E13" s="7"/>
      <c r="F13" s="7"/>
      <c r="G13" s="7">
        <f t="shared" si="0"/>
        <v>1.5836411762994849</v>
      </c>
      <c r="H13" s="7"/>
      <c r="I13" s="7"/>
    </row>
    <row r="14" spans="1:12" x14ac:dyDescent="0.3">
      <c r="A14">
        <v>11</v>
      </c>
      <c r="B14" s="8">
        <v>12</v>
      </c>
      <c r="C14" s="8">
        <v>12</v>
      </c>
      <c r="D14" s="8">
        <v>24.099115999999999</v>
      </c>
      <c r="E14" s="8"/>
      <c r="F14" s="8"/>
      <c r="G14" s="8">
        <f t="shared" si="0"/>
        <v>1.0426132231885743</v>
      </c>
      <c r="H14" s="7"/>
      <c r="I14" s="7"/>
    </row>
    <row r="15" spans="1:12" x14ac:dyDescent="0.3">
      <c r="A15">
        <v>12</v>
      </c>
      <c r="B15" s="7">
        <v>1</v>
      </c>
      <c r="C15" s="7">
        <v>13</v>
      </c>
      <c r="D15" s="7">
        <v>17.572104</v>
      </c>
      <c r="E15" s="9">
        <f>D15/G3</f>
        <v>19.025931072562358</v>
      </c>
      <c r="F15" s="9">
        <f>D15/G3-D14/G14</f>
        <v>-4.0882165941043098</v>
      </c>
      <c r="G15" s="7">
        <f>$L$6*D15/E15+(1-$L$6)*G3</f>
        <v>0.92358707350417402</v>
      </c>
      <c r="H15" s="7"/>
      <c r="I15" s="7"/>
    </row>
    <row r="16" spans="1:12" x14ac:dyDescent="0.3">
      <c r="A16">
        <v>13</v>
      </c>
      <c r="B16" s="7">
        <v>2</v>
      </c>
      <c r="C16" s="7">
        <v>14</v>
      </c>
      <c r="D16" s="7">
        <v>14.40138</v>
      </c>
      <c r="E16" s="7">
        <f>$L$4*D16/G4+(1-$L$4)*(E15+F15)</f>
        <v>14.273960359651978</v>
      </c>
      <c r="F16" s="7">
        <f>$L$5*(E16-E15)+(1-$L$5)*F15</f>
        <v>-4.1413169236087954</v>
      </c>
      <c r="G16" s="7">
        <f t="shared" ref="G16:G67" si="1">$L$6*D16/E16+(1-$L$6)*G4</f>
        <v>1.0105152133819668</v>
      </c>
      <c r="H16" s="7">
        <f>(E16+F16)*G4</f>
        <v>10.384051122448977</v>
      </c>
      <c r="I16" s="7">
        <f>H16-D16</f>
        <v>-4.017328877551023</v>
      </c>
    </row>
    <row r="17" spans="1:11" x14ac:dyDescent="0.3">
      <c r="A17">
        <v>14</v>
      </c>
      <c r="B17" s="7">
        <v>3</v>
      </c>
      <c r="C17" s="7">
        <v>15</v>
      </c>
      <c r="D17" s="7">
        <v>24.930119999999999</v>
      </c>
      <c r="E17" s="7">
        <f t="shared" ref="E17:E67" si="2">$L$4*D17/G5+(1-$L$4)*(E16+F16)</f>
        <v>21.596163427516132</v>
      </c>
      <c r="F17" s="7">
        <f t="shared" ref="F17:F67" si="3">$L$5*(E17-E16)+(1-$L$5)*F16</f>
        <v>-3.2242353242909596</v>
      </c>
      <c r="G17" s="7">
        <f t="shared" si="1"/>
        <v>1.1370226676462114</v>
      </c>
      <c r="H17" s="7">
        <f t="shared" ref="H17:H68" si="4">(E17+F17)*G5</f>
        <v>18.019762519001507</v>
      </c>
      <c r="I17" s="7">
        <f t="shared" ref="I17:I80" si="5">H17-D17</f>
        <v>-6.910357480998492</v>
      </c>
    </row>
    <row r="18" spans="1:11" x14ac:dyDescent="0.3">
      <c r="A18">
        <v>15</v>
      </c>
      <c r="B18" s="7">
        <v>4</v>
      </c>
      <c r="C18" s="7">
        <v>16</v>
      </c>
      <c r="D18" s="7">
        <v>12.94914</v>
      </c>
      <c r="E18" s="7">
        <f t="shared" si="2"/>
        <v>17.905735735734524</v>
      </c>
      <c r="F18" s="7">
        <f t="shared" si="3"/>
        <v>-3.2615307136902114</v>
      </c>
      <c r="G18" s="7">
        <f t="shared" si="1"/>
        <v>0.72381703106218476</v>
      </c>
      <c r="H18" s="7">
        <f t="shared" si="4"/>
        <v>10.683168851708059</v>
      </c>
      <c r="I18" s="7">
        <f t="shared" si="5"/>
        <v>-2.2659711482919409</v>
      </c>
    </row>
    <row r="19" spans="1:11" x14ac:dyDescent="0.3">
      <c r="A19">
        <v>16</v>
      </c>
      <c r="B19" s="7">
        <v>5</v>
      </c>
      <c r="C19" s="7">
        <v>17</v>
      </c>
      <c r="D19" s="7">
        <v>20.93646</v>
      </c>
      <c r="E19" s="7">
        <f t="shared" si="2"/>
        <v>39.794312216354449</v>
      </c>
      <c r="F19" s="7">
        <f t="shared" si="3"/>
        <v>-1.2495221381454007</v>
      </c>
      <c r="G19" s="7">
        <f t="shared" si="1"/>
        <v>0.51696196730373745</v>
      </c>
      <c r="H19" s="7">
        <f t="shared" si="4"/>
        <v>16.75031745450546</v>
      </c>
      <c r="I19" s="7">
        <f t="shared" si="5"/>
        <v>-4.1861425454945405</v>
      </c>
    </row>
    <row r="20" spans="1:11" x14ac:dyDescent="0.3">
      <c r="A20">
        <v>17</v>
      </c>
      <c r="B20" s="7">
        <v>6</v>
      </c>
      <c r="C20" s="7">
        <v>18</v>
      </c>
      <c r="D20" s="7">
        <v>29.432064</v>
      </c>
      <c r="E20" s="7">
        <f t="shared" si="2"/>
        <v>37.8055997538507</v>
      </c>
      <c r="F20" s="7">
        <f t="shared" si="3"/>
        <v>-1.3086573640940684</v>
      </c>
      <c r="G20" s="7">
        <f t="shared" si="1"/>
        <v>0.77902142233512439</v>
      </c>
      <c r="H20" s="7">
        <f t="shared" si="4"/>
        <v>28.599657581082745</v>
      </c>
      <c r="I20" s="7">
        <f t="shared" si="5"/>
        <v>-0.83240641891725531</v>
      </c>
    </row>
    <row r="21" spans="1:11" x14ac:dyDescent="0.3">
      <c r="A21">
        <v>18</v>
      </c>
      <c r="B21" s="7">
        <v>7</v>
      </c>
      <c r="C21" s="7">
        <v>19</v>
      </c>
      <c r="D21" s="7">
        <v>31.54588</v>
      </c>
      <c r="E21" s="7">
        <f t="shared" si="2"/>
        <v>30.18770297857651</v>
      </c>
      <c r="F21" s="7">
        <f t="shared" si="3"/>
        <v>-1.8133965169884783</v>
      </c>
      <c r="G21" s="7">
        <f t="shared" si="1"/>
        <v>1.0528163459857205</v>
      </c>
      <c r="H21" s="7">
        <f t="shared" si="4"/>
        <v>31.87126496758729</v>
      </c>
      <c r="I21" s="7">
        <f t="shared" si="5"/>
        <v>0.32538496758728996</v>
      </c>
    </row>
    <row r="22" spans="1:11" x14ac:dyDescent="0.3">
      <c r="A22">
        <v>19</v>
      </c>
      <c r="B22" s="7">
        <v>8</v>
      </c>
      <c r="C22" s="7">
        <v>20</v>
      </c>
      <c r="D22" s="7">
        <v>18.572535999999999</v>
      </c>
      <c r="E22" s="7">
        <f t="shared" si="2"/>
        <v>23.556685504217143</v>
      </c>
      <c r="F22" s="7">
        <f t="shared" si="3"/>
        <v>-2.1988061935781493</v>
      </c>
      <c r="G22" s="7">
        <f t="shared" si="1"/>
        <v>0.79418679807623582</v>
      </c>
      <c r="H22" s="7">
        <f t="shared" si="4"/>
        <v>18.070857017012333</v>
      </c>
      <c r="I22" s="7">
        <f t="shared" si="5"/>
        <v>-0.50167898298766644</v>
      </c>
    </row>
    <row r="23" spans="1:11" x14ac:dyDescent="0.3">
      <c r="A23">
        <v>20</v>
      </c>
      <c r="B23" s="7">
        <v>9</v>
      </c>
      <c r="C23" s="7">
        <v>21</v>
      </c>
      <c r="D23" s="7">
        <v>46.302252000000003</v>
      </c>
      <c r="E23" s="7">
        <f t="shared" si="2"/>
        <v>26.170514654764023</v>
      </c>
      <c r="F23" s="7">
        <f t="shared" si="3"/>
        <v>-1.8137953660481472</v>
      </c>
      <c r="G23" s="7">
        <f t="shared" si="1"/>
        <v>1.7590337906954416</v>
      </c>
      <c r="H23" s="7">
        <f t="shared" si="4"/>
        <v>40.604214662290467</v>
      </c>
      <c r="I23" s="7">
        <f t="shared" si="5"/>
        <v>-5.6980373377095361</v>
      </c>
    </row>
    <row r="24" spans="1:11" x14ac:dyDescent="0.3">
      <c r="A24">
        <v>21</v>
      </c>
      <c r="B24" s="7">
        <v>10</v>
      </c>
      <c r="C24" s="7">
        <v>22</v>
      </c>
      <c r="D24" s="7">
        <v>16.224748000000002</v>
      </c>
      <c r="E24" s="7">
        <f t="shared" si="2"/>
        <v>20.231943805241851</v>
      </c>
      <c r="F24" s="7">
        <f t="shared" si="3"/>
        <v>-2.1437774047260691</v>
      </c>
      <c r="G24" s="7">
        <f t="shared" si="1"/>
        <v>0.80778436078994476</v>
      </c>
      <c r="H24" s="7">
        <f t="shared" si="4"/>
        <v>15.563220632573861</v>
      </c>
      <c r="I24" s="7">
        <f t="shared" si="5"/>
        <v>-0.6615273674261406</v>
      </c>
    </row>
    <row r="25" spans="1:11" x14ac:dyDescent="0.3">
      <c r="A25">
        <v>22</v>
      </c>
      <c r="B25" s="7">
        <v>11</v>
      </c>
      <c r="C25" s="7">
        <v>23</v>
      </c>
      <c r="D25" s="7">
        <v>21.953028</v>
      </c>
      <c r="E25" s="7">
        <f t="shared" si="2"/>
        <v>14.91882292054993</v>
      </c>
      <c r="F25" s="7">
        <f t="shared" si="3"/>
        <v>-2.3973248831233374</v>
      </c>
      <c r="G25" s="7">
        <f t="shared" si="1"/>
        <v>1.4827129154687326</v>
      </c>
      <c r="H25" s="7">
        <f t="shared" si="4"/>
        <v>19.82955988102194</v>
      </c>
      <c r="I25" s="7">
        <f t="shared" si="5"/>
        <v>-2.1234681189780602</v>
      </c>
    </row>
    <row r="26" spans="1:11" x14ac:dyDescent="0.3">
      <c r="A26">
        <v>23</v>
      </c>
      <c r="B26" s="8">
        <v>12</v>
      </c>
      <c r="C26" s="8">
        <v>24</v>
      </c>
      <c r="D26" s="8">
        <v>19.871483999999999</v>
      </c>
      <c r="E26" s="7">
        <f t="shared" si="2"/>
        <v>17.424853678171516</v>
      </c>
      <c r="F26" s="7">
        <f t="shared" si="3"/>
        <v>-2.0050564318637436</v>
      </c>
      <c r="G26" s="7">
        <f t="shared" si="1"/>
        <v>1.1306306640829198</v>
      </c>
      <c r="H26" s="7">
        <f t="shared" si="4"/>
        <v>16.07688450788725</v>
      </c>
      <c r="I26" s="7">
        <f t="shared" si="5"/>
        <v>-3.7945994921127486</v>
      </c>
      <c r="J26" s="18" t="s">
        <v>21</v>
      </c>
      <c r="K26" s="19"/>
    </row>
    <row r="27" spans="1:11" x14ac:dyDescent="0.3">
      <c r="A27">
        <v>24</v>
      </c>
      <c r="B27" s="7">
        <v>1</v>
      </c>
      <c r="C27" s="7">
        <v>25</v>
      </c>
      <c r="D27" s="7">
        <v>21.743259999999999</v>
      </c>
      <c r="E27" s="7">
        <f t="shared" si="2"/>
        <v>21.511589890280646</v>
      </c>
      <c r="F27" s="7">
        <f t="shared" si="3"/>
        <v>-1.5177130203459139</v>
      </c>
      <c r="G27" s="7">
        <f t="shared" si="1"/>
        <v>1.0020513009620882</v>
      </c>
      <c r="H27" s="7">
        <f t="shared" si="4"/>
        <v>18.466086226305812</v>
      </c>
      <c r="I27" s="7">
        <f t="shared" si="5"/>
        <v>-3.2771737736941873</v>
      </c>
      <c r="J27" s="12">
        <v>1</v>
      </c>
      <c r="K27" s="12">
        <f>_xlfn.VAR.S(G15,G27,G39,G51,G63)</f>
        <v>1.364182475534736E-3</v>
      </c>
    </row>
    <row r="28" spans="1:11" x14ac:dyDescent="0.3">
      <c r="A28">
        <v>25</v>
      </c>
      <c r="B28" s="7">
        <v>2</v>
      </c>
      <c r="C28" s="7">
        <v>26</v>
      </c>
      <c r="D28" s="7">
        <v>23.889347999999998</v>
      </c>
      <c r="E28" s="7">
        <f t="shared" si="2"/>
        <v>22.729039487708313</v>
      </c>
      <c r="F28" s="7">
        <f t="shared" si="3"/>
        <v>-1.2989000109240276</v>
      </c>
      <c r="G28" s="7">
        <f t="shared" si="1"/>
        <v>1.0469961668049466</v>
      </c>
      <c r="H28" s="7">
        <f t="shared" si="4"/>
        <v>21.655481966187981</v>
      </c>
      <c r="I28" s="7">
        <f t="shared" si="5"/>
        <v>-2.2338660338120171</v>
      </c>
      <c r="J28" s="12">
        <v>2</v>
      </c>
      <c r="K28" s="12">
        <f t="shared" ref="K28:K31" si="6">_xlfn.VAR.S(G16,G28,G40,G52,G64)</f>
        <v>2.1466892519871705E-3</v>
      </c>
    </row>
    <row r="29" spans="1:11" x14ac:dyDescent="0.3">
      <c r="A29">
        <v>26</v>
      </c>
      <c r="B29" s="7">
        <v>3</v>
      </c>
      <c r="C29" s="7">
        <v>27</v>
      </c>
      <c r="D29" s="7">
        <v>16.733032000000001</v>
      </c>
      <c r="E29" s="7">
        <f t="shared" si="2"/>
        <v>16.394934876339029</v>
      </c>
      <c r="F29" s="7">
        <f t="shared" si="3"/>
        <v>-1.7017163789596483</v>
      </c>
      <c r="G29" s="7">
        <f t="shared" si="1"/>
        <v>1.0322621093983371</v>
      </c>
      <c r="H29" s="7">
        <f t="shared" si="4"/>
        <v>16.70652249219896</v>
      </c>
      <c r="I29" s="7">
        <f t="shared" si="5"/>
        <v>-2.650950780104111E-2</v>
      </c>
      <c r="J29" s="12">
        <v>3</v>
      </c>
      <c r="K29" s="12">
        <f t="shared" si="6"/>
        <v>1.9260437842862838E-3</v>
      </c>
    </row>
    <row r="30" spans="1:11" x14ac:dyDescent="0.3">
      <c r="A30">
        <v>27</v>
      </c>
      <c r="B30" s="7">
        <v>4</v>
      </c>
      <c r="C30" s="7">
        <v>28</v>
      </c>
      <c r="D30" s="7">
        <v>11.666328</v>
      </c>
      <c r="E30" s="7">
        <f t="shared" si="2"/>
        <v>15.761644114174132</v>
      </c>
      <c r="F30" s="7">
        <f t="shared" si="3"/>
        <v>-1.6162423296160684</v>
      </c>
      <c r="G30" s="7">
        <f t="shared" si="1"/>
        <v>0.73853652324695707</v>
      </c>
      <c r="H30" s="7">
        <f t="shared" si="4"/>
        <v>10.238682722880549</v>
      </c>
      <c r="I30" s="7">
        <f t="shared" si="5"/>
        <v>-1.427645277119451</v>
      </c>
      <c r="J30" s="12">
        <v>4</v>
      </c>
      <c r="K30" s="12">
        <f t="shared" si="6"/>
        <v>1.0776607249449852E-3</v>
      </c>
    </row>
    <row r="31" spans="1:11" x14ac:dyDescent="0.3">
      <c r="A31">
        <v>28</v>
      </c>
      <c r="B31" s="7">
        <v>5</v>
      </c>
      <c r="C31" s="7">
        <v>29</v>
      </c>
      <c r="D31" s="7">
        <v>12.869490000000001</v>
      </c>
      <c r="E31" s="7">
        <f t="shared" si="2"/>
        <v>22.207196872892155</v>
      </c>
      <c r="F31" s="7">
        <f t="shared" si="3"/>
        <v>-0.97129872254934102</v>
      </c>
      <c r="G31" s="7">
        <f t="shared" si="1"/>
        <v>0.57326319441564033</v>
      </c>
      <c r="H31" s="7">
        <f t="shared" si="4"/>
        <v>10.97815168526302</v>
      </c>
      <c r="I31" s="7">
        <f t="shared" si="5"/>
        <v>-1.8913383147369807</v>
      </c>
      <c r="J31" s="12">
        <v>5</v>
      </c>
      <c r="K31" s="12">
        <f t="shared" si="6"/>
        <v>2.332258416534394E-3</v>
      </c>
    </row>
    <row r="32" spans="1:11" x14ac:dyDescent="0.3">
      <c r="A32">
        <v>29</v>
      </c>
      <c r="B32" s="7">
        <v>6</v>
      </c>
      <c r="C32" s="7">
        <v>30</v>
      </c>
      <c r="D32" s="7">
        <v>43.5242</v>
      </c>
      <c r="E32" s="7">
        <f t="shared" si="2"/>
        <v>47.211737496467933</v>
      </c>
      <c r="F32" s="7">
        <f t="shared" si="3"/>
        <v>1.1067684251406684</v>
      </c>
      <c r="G32" s="7">
        <f t="shared" si="1"/>
        <v>0.90760640810448512</v>
      </c>
      <c r="H32" s="7">
        <f t="shared" si="4"/>
        <v>37.641151208159663</v>
      </c>
      <c r="I32" s="7">
        <f t="shared" si="5"/>
        <v>-5.8830487918403378</v>
      </c>
      <c r="J32" s="12">
        <v>6</v>
      </c>
      <c r="K32" s="12">
        <f>_xlfn.VAR.S(G20,G32,G44,G56)</f>
        <v>4.4213190239029551E-3</v>
      </c>
    </row>
    <row r="33" spans="1:11" x14ac:dyDescent="0.3">
      <c r="A33">
        <v>30</v>
      </c>
      <c r="B33" s="7">
        <v>7</v>
      </c>
      <c r="C33" s="7">
        <v>31</v>
      </c>
      <c r="D33" s="7">
        <v>22.829979999999999</v>
      </c>
      <c r="E33" s="7">
        <f t="shared" si="2"/>
        <v>28.343132518550455</v>
      </c>
      <c r="F33" s="7">
        <f t="shared" si="3"/>
        <v>-0.49126144710398312</v>
      </c>
      <c r="G33" s="7">
        <f t="shared" si="1"/>
        <v>0.83021851257252532</v>
      </c>
      <c r="H33" s="7">
        <f t="shared" si="4"/>
        <v>29.322905130305667</v>
      </c>
      <c r="I33" s="7">
        <f t="shared" si="5"/>
        <v>6.4929251303056681</v>
      </c>
      <c r="J33" s="12">
        <v>7</v>
      </c>
      <c r="K33" s="12">
        <f t="shared" ref="K33:K38" si="7">_xlfn.VAR.S(G21,G33,G45,G57)</f>
        <v>1.5577891844508715E-2</v>
      </c>
    </row>
    <row r="34" spans="1:11" x14ac:dyDescent="0.3">
      <c r="A34">
        <v>31</v>
      </c>
      <c r="B34" s="7">
        <v>8</v>
      </c>
      <c r="C34" s="7">
        <v>32</v>
      </c>
      <c r="D34" s="7">
        <v>21.80255</v>
      </c>
      <c r="E34" s="7">
        <f t="shared" si="2"/>
        <v>27.552472075424209</v>
      </c>
      <c r="F34" s="7">
        <f t="shared" si="3"/>
        <v>-0.51521336678576413</v>
      </c>
      <c r="G34" s="7">
        <f t="shared" si="1"/>
        <v>0.79159778832044436</v>
      </c>
      <c r="H34" s="7">
        <f t="shared" si="4"/>
        <v>21.472633922572388</v>
      </c>
      <c r="I34" s="7">
        <f t="shared" si="5"/>
        <v>-0.32991607742761175</v>
      </c>
      <c r="J34" s="12">
        <v>8</v>
      </c>
      <c r="K34" s="12">
        <f t="shared" si="7"/>
        <v>2.1758817541742345E-3</v>
      </c>
    </row>
    <row r="35" spans="1:11" x14ac:dyDescent="0.3">
      <c r="A35">
        <v>32</v>
      </c>
      <c r="B35" s="7">
        <v>9</v>
      </c>
      <c r="C35" s="7">
        <v>33</v>
      </c>
      <c r="D35" s="7">
        <v>37.108829999999998</v>
      </c>
      <c r="E35" s="7">
        <f t="shared" si="2"/>
        <v>22.581422613469716</v>
      </c>
      <c r="F35" s="7">
        <f t="shared" si="3"/>
        <v>-0.87168025439926244</v>
      </c>
      <c r="G35" s="7">
        <f t="shared" si="1"/>
        <v>1.6549043955988694</v>
      </c>
      <c r="H35" s="7">
        <f t="shared" si="4"/>
        <v>38.1881703968971</v>
      </c>
      <c r="I35" s="7">
        <f t="shared" si="5"/>
        <v>1.079340396897102</v>
      </c>
      <c r="J35" s="12">
        <v>9</v>
      </c>
      <c r="K35" s="12">
        <f t="shared" si="7"/>
        <v>7.6603539479542349E-2</v>
      </c>
    </row>
    <row r="36" spans="1:11" x14ac:dyDescent="0.3">
      <c r="A36">
        <v>33</v>
      </c>
      <c r="B36" s="7">
        <v>10</v>
      </c>
      <c r="C36" s="7">
        <v>34</v>
      </c>
      <c r="D36" s="7">
        <v>17.959800000000001</v>
      </c>
      <c r="E36" s="7">
        <f t="shared" si="2"/>
        <v>22.102492268046987</v>
      </c>
      <c r="F36" s="7">
        <f t="shared" si="3"/>
        <v>-0.84026026168113976</v>
      </c>
      <c r="G36" s="7">
        <f t="shared" si="1"/>
        <v>0.81209053446020851</v>
      </c>
      <c r="H36" s="7">
        <f t="shared" si="4"/>
        <v>17.175298490229739</v>
      </c>
      <c r="I36" s="7">
        <f t="shared" si="5"/>
        <v>-0.78450150977026212</v>
      </c>
      <c r="J36" s="12">
        <v>10</v>
      </c>
      <c r="K36" s="12">
        <f t="shared" si="7"/>
        <v>3.5740871753052032E-3</v>
      </c>
    </row>
    <row r="37" spans="1:11" x14ac:dyDescent="0.3">
      <c r="A37">
        <v>34</v>
      </c>
      <c r="B37" s="7">
        <v>11</v>
      </c>
      <c r="C37" s="7">
        <v>35</v>
      </c>
      <c r="D37" s="7">
        <v>25.507770000000001</v>
      </c>
      <c r="E37" s="7">
        <f t="shared" si="2"/>
        <v>18.218141705026824</v>
      </c>
      <c r="F37" s="7">
        <f t="shared" si="3"/>
        <v>-1.0837874857882617</v>
      </c>
      <c r="G37" s="7">
        <f t="shared" si="1"/>
        <v>1.4083884523254402</v>
      </c>
      <c r="H37" s="7">
        <f t="shared" si="4"/>
        <v>25.405328299081191</v>
      </c>
      <c r="I37" s="7">
        <f t="shared" si="5"/>
        <v>-0.10244170091880989</v>
      </c>
      <c r="J37" s="12">
        <v>11</v>
      </c>
      <c r="K37" s="12">
        <f t="shared" si="7"/>
        <v>4.0333044063857373E-3</v>
      </c>
    </row>
    <row r="38" spans="1:11" x14ac:dyDescent="0.3">
      <c r="A38">
        <v>35</v>
      </c>
      <c r="B38" s="8">
        <v>12</v>
      </c>
      <c r="C38" s="8">
        <v>36</v>
      </c>
      <c r="D38" s="8">
        <v>35.765889999999999</v>
      </c>
      <c r="E38" s="7">
        <f t="shared" si="2"/>
        <v>28.008769864798161</v>
      </c>
      <c r="F38" s="7">
        <f t="shared" si="3"/>
        <v>-0.21383423414349378</v>
      </c>
      <c r="G38" s="7">
        <f t="shared" si="1"/>
        <v>1.2623210008117587</v>
      </c>
      <c r="H38" s="7">
        <f t="shared" si="4"/>
        <v>31.425806530229096</v>
      </c>
      <c r="I38" s="7">
        <f t="shared" si="5"/>
        <v>-4.340083469770903</v>
      </c>
      <c r="J38" s="12">
        <v>12</v>
      </c>
      <c r="K38" s="12">
        <f t="shared" si="7"/>
        <v>3.3743886158009405E-3</v>
      </c>
    </row>
    <row r="39" spans="1:11" x14ac:dyDescent="0.3">
      <c r="A39">
        <v>36</v>
      </c>
      <c r="B39" s="7">
        <v>1</v>
      </c>
      <c r="C39" s="7">
        <v>37</v>
      </c>
      <c r="D39" s="7">
        <v>24.488430000000001</v>
      </c>
      <c r="E39" s="7">
        <f t="shared" si="2"/>
        <v>25.277458676910662</v>
      </c>
      <c r="F39" s="7">
        <f t="shared" si="3"/>
        <v>-0.41523239044301419</v>
      </c>
      <c r="G39" s="7">
        <f t="shared" si="1"/>
        <v>0.97211188629760459</v>
      </c>
      <c r="H39" s="7">
        <f t="shared" si="4"/>
        <v>24.913226195168733</v>
      </c>
      <c r="I39" s="7">
        <f t="shared" si="5"/>
        <v>0.42479619516873157</v>
      </c>
    </row>
    <row r="40" spans="1:11" x14ac:dyDescent="0.3">
      <c r="A40">
        <v>37</v>
      </c>
      <c r="B40" s="7">
        <v>2</v>
      </c>
      <c r="C40" s="7">
        <v>38</v>
      </c>
      <c r="D40" s="7">
        <v>26.866890000000001</v>
      </c>
      <c r="E40" s="7">
        <f t="shared" si="2"/>
        <v>25.461250241624342</v>
      </c>
      <c r="F40" s="7">
        <f t="shared" si="3"/>
        <v>-0.36731047403047867</v>
      </c>
      <c r="G40" s="7">
        <f t="shared" si="1"/>
        <v>1.0543859349300961</v>
      </c>
      <c r="H40" s="7">
        <f t="shared" si="4"/>
        <v>26.273258746704986</v>
      </c>
      <c r="I40" s="7">
        <f t="shared" si="5"/>
        <v>-0.59363125329501543</v>
      </c>
    </row>
    <row r="41" spans="1:11" x14ac:dyDescent="0.3">
      <c r="A41">
        <v>38</v>
      </c>
      <c r="B41" s="7">
        <v>3</v>
      </c>
      <c r="C41" s="7">
        <v>39</v>
      </c>
      <c r="D41" s="7">
        <v>26.680820000000001</v>
      </c>
      <c r="E41" s="7">
        <f t="shared" si="2"/>
        <v>25.658692262608284</v>
      </c>
      <c r="F41" s="7">
        <f t="shared" si="3"/>
        <v>-0.32213027442932501</v>
      </c>
      <c r="G41" s="7">
        <f t="shared" si="1"/>
        <v>1.0390781925699775</v>
      </c>
      <c r="H41" s="7">
        <f t="shared" si="4"/>
        <v>26.153972922819339</v>
      </c>
      <c r="I41" s="7">
        <f t="shared" si="5"/>
        <v>-0.52684707718066193</v>
      </c>
    </row>
    <row r="42" spans="1:11" x14ac:dyDescent="0.3">
      <c r="A42">
        <v>39</v>
      </c>
      <c r="B42" s="7">
        <v>4</v>
      </c>
      <c r="C42" s="7">
        <v>40</v>
      </c>
      <c r="D42" s="7">
        <v>17.482489999999999</v>
      </c>
      <c r="E42" s="7">
        <f t="shared" si="2"/>
        <v>24.087991643571666</v>
      </c>
      <c r="F42" s="7">
        <f t="shared" si="3"/>
        <v>-0.4220159019979085</v>
      </c>
      <c r="G42" s="7">
        <f t="shared" si="1"/>
        <v>0.72705219344088612</v>
      </c>
      <c r="H42" s="7">
        <f t="shared" si="4"/>
        <v>17.478187443428709</v>
      </c>
      <c r="I42" s="7">
        <f t="shared" si="5"/>
        <v>-4.3025565712895286E-3</v>
      </c>
    </row>
    <row r="43" spans="1:11" x14ac:dyDescent="0.3">
      <c r="A43">
        <v>40</v>
      </c>
      <c r="B43" s="7">
        <v>5</v>
      </c>
      <c r="C43" s="7">
        <v>41</v>
      </c>
      <c r="D43" s="7">
        <v>17.34496</v>
      </c>
      <c r="E43" s="7">
        <f t="shared" si="2"/>
        <v>28.608897924909158</v>
      </c>
      <c r="F43" s="7">
        <f t="shared" si="3"/>
        <v>-2.6582127331076455E-2</v>
      </c>
      <c r="G43" s="7">
        <f t="shared" si="1"/>
        <v>0.60297697823217411</v>
      </c>
      <c r="H43" s="7">
        <f t="shared" si="4"/>
        <v>16.385189657916232</v>
      </c>
      <c r="I43" s="7">
        <f t="shared" si="5"/>
        <v>-0.95977034208376821</v>
      </c>
    </row>
    <row r="44" spans="1:11" x14ac:dyDescent="0.3">
      <c r="A44">
        <v>41</v>
      </c>
      <c r="B44" s="7">
        <v>6</v>
      </c>
      <c r="C44" s="7">
        <v>42</v>
      </c>
      <c r="D44" s="7">
        <v>29.002649999999999</v>
      </c>
      <c r="E44" s="7">
        <f t="shared" si="2"/>
        <v>31.111901031042798</v>
      </c>
      <c r="F44" s="7">
        <f t="shared" si="3"/>
        <v>0.17578469134610089</v>
      </c>
      <c r="G44" s="7">
        <f t="shared" si="1"/>
        <v>0.92974457091345286</v>
      </c>
      <c r="H44" s="7">
        <f t="shared" si="4"/>
        <v>28.396904056399372</v>
      </c>
      <c r="I44" s="7">
        <f t="shared" si="5"/>
        <v>-0.60574594360062761</v>
      </c>
    </row>
    <row r="45" spans="1:11" x14ac:dyDescent="0.3">
      <c r="A45">
        <v>42</v>
      </c>
      <c r="B45" s="7">
        <v>7</v>
      </c>
      <c r="C45" s="7">
        <v>43</v>
      </c>
      <c r="D45" s="7">
        <v>29.488050000000001</v>
      </c>
      <c r="E45" s="7">
        <f t="shared" si="2"/>
        <v>34.460736592006924</v>
      </c>
      <c r="F45" s="7">
        <f t="shared" si="3"/>
        <v>0.42962876091554292</v>
      </c>
      <c r="G45" s="7">
        <f t="shared" si="1"/>
        <v>0.85315179114239437</v>
      </c>
      <c r="H45" s="7">
        <f t="shared" si="4"/>
        <v>28.966627226415262</v>
      </c>
      <c r="I45" s="7">
        <f t="shared" si="5"/>
        <v>-0.52142277358473876</v>
      </c>
    </row>
    <row r="46" spans="1:11" x14ac:dyDescent="0.3">
      <c r="A46">
        <v>43</v>
      </c>
      <c r="B46" s="7">
        <v>8</v>
      </c>
      <c r="C46" s="7">
        <v>44</v>
      </c>
      <c r="D46" s="7">
        <v>29.34243</v>
      </c>
      <c r="E46" s="7">
        <f t="shared" si="2"/>
        <v>36.52310167908503</v>
      </c>
      <c r="F46" s="7">
        <f t="shared" si="3"/>
        <v>0.560247667008548</v>
      </c>
      <c r="G46" s="7">
        <f t="shared" si="1"/>
        <v>0.80221411392217346</v>
      </c>
      <c r="H46" s="7">
        <f t="shared" si="4"/>
        <v>29.355097325882074</v>
      </c>
      <c r="I46" s="7">
        <f t="shared" si="5"/>
        <v>1.2667325882073754E-2</v>
      </c>
    </row>
    <row r="47" spans="1:11" x14ac:dyDescent="0.3">
      <c r="A47">
        <v>44</v>
      </c>
      <c r="B47" s="7">
        <v>9</v>
      </c>
      <c r="C47" s="7">
        <v>45</v>
      </c>
      <c r="D47" s="7">
        <v>23.258749999999999</v>
      </c>
      <c r="E47" s="7">
        <f t="shared" si="2"/>
        <v>19.811665281866681</v>
      </c>
      <c r="F47" s="7">
        <f t="shared" si="3"/>
        <v>-0.82148705812960376</v>
      </c>
      <c r="G47" s="7">
        <f t="shared" si="1"/>
        <v>1.2220838506730629</v>
      </c>
      <c r="H47" s="7">
        <f t="shared" si="4"/>
        <v>31.426929415668415</v>
      </c>
      <c r="I47" s="7">
        <f t="shared" si="5"/>
        <v>8.1681794156684155</v>
      </c>
    </row>
    <row r="48" spans="1:11" x14ac:dyDescent="0.3">
      <c r="A48">
        <v>45</v>
      </c>
      <c r="B48" s="7">
        <v>10</v>
      </c>
      <c r="C48" s="7">
        <v>46</v>
      </c>
      <c r="D48" s="7">
        <v>26.154969999999999</v>
      </c>
      <c r="E48" s="7">
        <f t="shared" si="2"/>
        <v>28.902766994327525</v>
      </c>
      <c r="F48" s="7">
        <f t="shared" si="3"/>
        <v>-2.8479956482367896E-2</v>
      </c>
      <c r="G48" s="7">
        <f t="shared" si="1"/>
        <v>0.89564571290564532</v>
      </c>
      <c r="H48" s="7">
        <f t="shared" si="4"/>
        <v>23.448535192721145</v>
      </c>
      <c r="I48" s="7">
        <f t="shared" si="5"/>
        <v>-2.7064348072788533</v>
      </c>
    </row>
    <row r="49" spans="1:9" x14ac:dyDescent="0.3">
      <c r="A49">
        <v>46</v>
      </c>
      <c r="B49" s="7">
        <v>11</v>
      </c>
      <c r="C49" s="7">
        <v>47</v>
      </c>
      <c r="D49" s="7">
        <v>32.262920000000001</v>
      </c>
      <c r="E49" s="7">
        <f t="shared" si="2"/>
        <v>24.399336029465886</v>
      </c>
      <c r="F49" s="7">
        <f t="shared" si="3"/>
        <v>-0.38647603715270962</v>
      </c>
      <c r="G49" s="7">
        <f t="shared" si="1"/>
        <v>1.3308969666885493</v>
      </c>
      <c r="H49" s="7">
        <f t="shared" si="4"/>
        <v>33.819434720481432</v>
      </c>
      <c r="I49" s="7">
        <f t="shared" si="5"/>
        <v>1.5565147204814309</v>
      </c>
    </row>
    <row r="50" spans="1:9" x14ac:dyDescent="0.3">
      <c r="A50">
        <v>47</v>
      </c>
      <c r="B50" s="8">
        <v>12</v>
      </c>
      <c r="C50" s="8">
        <v>48</v>
      </c>
      <c r="D50" s="8">
        <v>25.32891</v>
      </c>
      <c r="E50" s="7">
        <f t="shared" si="2"/>
        <v>21.052225897670262</v>
      </c>
      <c r="F50" s="7">
        <f t="shared" si="3"/>
        <v>-0.62332676472414272</v>
      </c>
      <c r="G50" s="7">
        <f t="shared" si="1"/>
        <v>1.2090638685984763</v>
      </c>
      <c r="H50" s="7">
        <f t="shared" si="4"/>
        <v>25.787828398983013</v>
      </c>
      <c r="I50" s="7">
        <f t="shared" si="5"/>
        <v>0.45891839898301257</v>
      </c>
    </row>
    <row r="51" spans="1:9" x14ac:dyDescent="0.3">
      <c r="A51">
        <v>48</v>
      </c>
      <c r="B51" s="7">
        <v>1</v>
      </c>
      <c r="C51" s="7">
        <v>49</v>
      </c>
      <c r="D51" s="7">
        <v>15.262370000000001</v>
      </c>
      <c r="E51" s="7">
        <f t="shared" si="2"/>
        <v>16.882389413304285</v>
      </c>
      <c r="F51" s="7">
        <f t="shared" si="3"/>
        <v>-0.90704754229548945</v>
      </c>
      <c r="G51" s="7">
        <f t="shared" si="1"/>
        <v>0.91084797094300007</v>
      </c>
      <c r="H51" s="7">
        <f t="shared" si="4"/>
        <v>15.529819720475464</v>
      </c>
      <c r="I51" s="7">
        <f t="shared" si="5"/>
        <v>0.26744972047546334</v>
      </c>
    </row>
    <row r="52" spans="1:9" x14ac:dyDescent="0.3">
      <c r="A52">
        <v>49</v>
      </c>
      <c r="B52" s="7">
        <v>2</v>
      </c>
      <c r="C52" s="7">
        <v>50</v>
      </c>
      <c r="D52" s="7">
        <v>18.675630000000002</v>
      </c>
      <c r="E52" s="7">
        <f t="shared" si="2"/>
        <v>17.278081810557051</v>
      </c>
      <c r="F52" s="7">
        <f t="shared" si="3"/>
        <v>-0.80282834713162909</v>
      </c>
      <c r="G52" s="7">
        <f t="shared" si="1"/>
        <v>1.0782356426266775</v>
      </c>
      <c r="H52" s="7">
        <f t="shared" si="4"/>
        <v>17.371275526244116</v>
      </c>
      <c r="I52" s="7">
        <f t="shared" si="5"/>
        <v>-1.3043544737558861</v>
      </c>
    </row>
    <row r="53" spans="1:9" x14ac:dyDescent="0.3">
      <c r="A53">
        <v>50</v>
      </c>
      <c r="B53" s="7">
        <v>3</v>
      </c>
      <c r="C53" s="7">
        <v>51</v>
      </c>
      <c r="D53" s="7">
        <v>18.896550000000001</v>
      </c>
      <c r="E53" s="7">
        <f t="shared" si="2"/>
        <v>17.758222412587504</v>
      </c>
      <c r="F53" s="7">
        <f t="shared" si="3"/>
        <v>-0.70019083119866254</v>
      </c>
      <c r="G53" s="7">
        <f t="shared" si="1"/>
        <v>1.0615991131753044</v>
      </c>
      <c r="H53" s="7">
        <f t="shared" si="4"/>
        <v>17.724628624391112</v>
      </c>
      <c r="I53" s="7">
        <f t="shared" si="5"/>
        <v>-1.1719213756088891</v>
      </c>
    </row>
    <row r="54" spans="1:9" x14ac:dyDescent="0.3">
      <c r="A54">
        <v>51</v>
      </c>
      <c r="B54" s="7">
        <v>4</v>
      </c>
      <c r="C54" s="7">
        <v>52</v>
      </c>
      <c r="D54" s="7">
        <v>12.355740000000001</v>
      </c>
      <c r="E54" s="7">
        <f t="shared" si="2"/>
        <v>17.01022970679437</v>
      </c>
      <c r="F54" s="7">
        <f t="shared" si="3"/>
        <v>-0.7040149811662203</v>
      </c>
      <c r="G54" s="7">
        <f t="shared" si="1"/>
        <v>0.72643924831832929</v>
      </c>
      <c r="H54" s="7">
        <f t="shared" si="4"/>
        <v>11.855469182986022</v>
      </c>
      <c r="I54" s="7">
        <f t="shared" si="5"/>
        <v>-0.50027081701397869</v>
      </c>
    </row>
    <row r="55" spans="1:9" x14ac:dyDescent="0.3">
      <c r="A55">
        <v>52</v>
      </c>
      <c r="B55" s="7">
        <v>5</v>
      </c>
      <c r="C55" s="7">
        <v>53</v>
      </c>
      <c r="D55" s="7">
        <v>12.979050000000001</v>
      </c>
      <c r="E55" s="7">
        <f t="shared" si="2"/>
        <v>20.220267042635648</v>
      </c>
      <c r="F55" s="7">
        <f t="shared" si="3"/>
        <v>-0.39089079580562042</v>
      </c>
      <c r="G55" s="17">
        <f t="shared" si="1"/>
        <v>0.63799259054494084</v>
      </c>
      <c r="H55" s="7">
        <f t="shared" si="4"/>
        <v>11.95665736954242</v>
      </c>
      <c r="I55" s="7">
        <f t="shared" si="5"/>
        <v>-1.0223926304575812</v>
      </c>
    </row>
    <row r="56" spans="1:9" x14ac:dyDescent="0.3">
      <c r="A56">
        <v>53</v>
      </c>
      <c r="B56" s="7">
        <v>6</v>
      </c>
      <c r="C56" s="7">
        <v>54</v>
      </c>
      <c r="D56" s="7">
        <v>14.5176</v>
      </c>
      <c r="E56" s="7">
        <f t="shared" si="2"/>
        <v>16.66830246967389</v>
      </c>
      <c r="F56" s="7">
        <f t="shared" si="3"/>
        <v>-0.64377669797811143</v>
      </c>
      <c r="G56" s="7">
        <f t="shared" si="1"/>
        <v>0.87684792133713951</v>
      </c>
      <c r="H56" s="7">
        <f t="shared" si="4"/>
        <v>14.898715837696859</v>
      </c>
      <c r="I56" s="7">
        <f t="shared" si="5"/>
        <v>0.38111583769685886</v>
      </c>
    </row>
    <row r="57" spans="1:9" x14ac:dyDescent="0.3">
      <c r="A57">
        <v>54</v>
      </c>
      <c r="B57" s="7">
        <v>7</v>
      </c>
      <c r="C57" s="7">
        <v>55</v>
      </c>
      <c r="D57" s="7">
        <v>8.9078099999999996</v>
      </c>
      <c r="E57" s="7">
        <f t="shared" si="2"/>
        <v>11.836927286479689</v>
      </c>
      <c r="F57" s="7">
        <f t="shared" si="3"/>
        <v>-0.97878457679539865</v>
      </c>
      <c r="G57" s="7">
        <f t="shared" si="1"/>
        <v>0.76260488496190204</v>
      </c>
      <c r="H57" s="7">
        <f t="shared" si="4"/>
        <v>9.2636439012468834</v>
      </c>
      <c r="I57" s="7">
        <f t="shared" si="5"/>
        <v>0.35583390124688385</v>
      </c>
    </row>
    <row r="58" spans="1:9" x14ac:dyDescent="0.3">
      <c r="A58">
        <v>55</v>
      </c>
      <c r="B58" s="7">
        <v>8</v>
      </c>
      <c r="C58" s="7">
        <v>56</v>
      </c>
      <c r="D58" s="7">
        <v>15.24348</v>
      </c>
      <c r="E58" s="7">
        <f t="shared" si="2"/>
        <v>16.965855620053162</v>
      </c>
      <c r="F58" s="7">
        <f t="shared" si="3"/>
        <v>-0.49016754396588896</v>
      </c>
      <c r="G58" s="7">
        <f t="shared" si="1"/>
        <v>0.8888533075510161</v>
      </c>
      <c r="H58" s="7">
        <f t="shared" si="4"/>
        <v>13.21702951121647</v>
      </c>
      <c r="I58" s="7">
        <f t="shared" si="5"/>
        <v>-2.0264504887835297</v>
      </c>
    </row>
    <row r="59" spans="1:9" x14ac:dyDescent="0.3">
      <c r="A59">
        <v>56</v>
      </c>
      <c r="B59" s="7">
        <v>9</v>
      </c>
      <c r="C59" s="7">
        <v>57</v>
      </c>
      <c r="D59" s="7">
        <v>21.925834139999999</v>
      </c>
      <c r="E59" s="7">
        <f>$L$4*D59/G47+(1-$L$4)*(E58+F58)</f>
        <v>17.574934547084645</v>
      </c>
      <c r="F59" s="7">
        <f t="shared" si="3"/>
        <v>-0.40222782628609921</v>
      </c>
      <c r="G59" s="7">
        <f t="shared" si="1"/>
        <v>1.2450148838985284</v>
      </c>
      <c r="H59" s="7">
        <f t="shared" si="4"/>
        <v>20.986487555832671</v>
      </c>
      <c r="I59" s="7">
        <f t="shared" si="5"/>
        <v>-0.9393465841673283</v>
      </c>
    </row>
    <row r="60" spans="1:9" x14ac:dyDescent="0.3">
      <c r="A60">
        <v>57</v>
      </c>
      <c r="B60" s="7">
        <v>10</v>
      </c>
      <c r="C60" s="7">
        <v>58</v>
      </c>
      <c r="D60" s="7">
        <v>8.1863985879999994</v>
      </c>
      <c r="E60" s="7">
        <f t="shared" si="2"/>
        <v>11.148341454093682</v>
      </c>
      <c r="F60" s="7">
        <f t="shared" si="3"/>
        <v>-0.88417704762248839</v>
      </c>
      <c r="G60" s="7">
        <f t="shared" si="1"/>
        <v>0.75044841302960197</v>
      </c>
      <c r="H60" s="7">
        <f t="shared" si="4"/>
        <v>9.1930548472146416</v>
      </c>
      <c r="I60" s="7">
        <f t="shared" si="5"/>
        <v>1.0066562592146422</v>
      </c>
    </row>
    <row r="61" spans="1:9" x14ac:dyDescent="0.3">
      <c r="A61">
        <v>58</v>
      </c>
      <c r="B61" s="7">
        <v>11</v>
      </c>
      <c r="C61" s="7">
        <v>59</v>
      </c>
      <c r="D61" s="7">
        <v>16.194712930000001</v>
      </c>
      <c r="E61" s="7">
        <f t="shared" si="2"/>
        <v>11.69224320554247</v>
      </c>
      <c r="F61" s="7">
        <f t="shared" si="3"/>
        <v>-0.76993074369678638</v>
      </c>
      <c r="G61" s="7">
        <f t="shared" si="1"/>
        <v>1.3796632908694018</v>
      </c>
      <c r="H61" s="7">
        <f t="shared" si="4"/>
        <v>14.536472524694961</v>
      </c>
      <c r="I61" s="7">
        <f t="shared" si="5"/>
        <v>-1.6582404053050404</v>
      </c>
    </row>
    <row r="62" spans="1:9" x14ac:dyDescent="0.3">
      <c r="A62">
        <v>59</v>
      </c>
      <c r="B62" s="8">
        <v>12</v>
      </c>
      <c r="C62" s="8">
        <v>60</v>
      </c>
      <c r="D62" s="8">
        <v>11.044155760000001</v>
      </c>
      <c r="E62" s="7">
        <f t="shared" si="2"/>
        <v>9.5814294518772805</v>
      </c>
      <c r="F62" s="7">
        <f t="shared" si="3"/>
        <v>-0.87720138449425866</v>
      </c>
      <c r="G62" s="7">
        <f t="shared" si="1"/>
        <v>1.15830276220471</v>
      </c>
      <c r="H62" s="7">
        <f t="shared" si="4"/>
        <v>10.523967660313556</v>
      </c>
      <c r="I62" s="7">
        <f t="shared" si="5"/>
        <v>-0.52018809968644497</v>
      </c>
    </row>
    <row r="63" spans="1:9" x14ac:dyDescent="0.3">
      <c r="A63">
        <v>60</v>
      </c>
      <c r="B63" s="7">
        <v>1</v>
      </c>
      <c r="C63" s="7">
        <v>61</v>
      </c>
      <c r="D63" s="7">
        <v>10.23333</v>
      </c>
      <c r="E63" s="7">
        <f t="shared" si="2"/>
        <v>10.602268354896037</v>
      </c>
      <c r="F63" s="7">
        <f t="shared" si="3"/>
        <v>-0.72535816149321752</v>
      </c>
      <c r="G63" s="7">
        <f t="shared" si="1"/>
        <v>0.95976654440612907</v>
      </c>
      <c r="H63" s="7">
        <f t="shared" si="4"/>
        <v>8.9963636088471919</v>
      </c>
      <c r="I63" s="7">
        <f t="shared" si="5"/>
        <v>-1.2369663911528086</v>
      </c>
    </row>
    <row r="64" spans="1:9" x14ac:dyDescent="0.3">
      <c r="A64">
        <v>61</v>
      </c>
      <c r="B64" s="7">
        <v>2</v>
      </c>
      <c r="C64" s="7">
        <v>62</v>
      </c>
      <c r="D64" s="7">
        <v>13.72071</v>
      </c>
      <c r="E64" s="7">
        <f t="shared" si="2"/>
        <v>12.013089848182821</v>
      </c>
      <c r="F64" s="7">
        <f t="shared" si="3"/>
        <v>-0.5544637891108174</v>
      </c>
      <c r="G64" s="7">
        <f t="shared" si="1"/>
        <v>1.1357555248205033</v>
      </c>
      <c r="H64" s="7">
        <f t="shared" si="4"/>
        <v>12.355099032422293</v>
      </c>
      <c r="I64" s="7">
        <f t="shared" si="5"/>
        <v>-1.3656109675777071</v>
      </c>
    </row>
    <row r="65" spans="1:11" x14ac:dyDescent="0.3">
      <c r="A65">
        <v>62</v>
      </c>
      <c r="B65" s="7">
        <v>3</v>
      </c>
      <c r="C65" s="7">
        <v>63</v>
      </c>
      <c r="D65" s="7">
        <v>14.31246</v>
      </c>
      <c r="E65" s="7">
        <f t="shared" si="2"/>
        <v>12.976142919360928</v>
      </c>
      <c r="F65" s="7">
        <f t="shared" si="3"/>
        <v>-0.43306244028770347</v>
      </c>
      <c r="G65" s="7">
        <f t="shared" si="1"/>
        <v>1.0988442613627745</v>
      </c>
      <c r="H65" s="7">
        <f t="shared" si="4"/>
        <v>13.315723113070609</v>
      </c>
      <c r="I65" s="7">
        <f t="shared" si="5"/>
        <v>-0.99673688692939066</v>
      </c>
    </row>
    <row r="66" spans="1:11" x14ac:dyDescent="0.3">
      <c r="A66">
        <v>63</v>
      </c>
      <c r="B66" s="7">
        <v>4</v>
      </c>
      <c r="C66" s="7">
        <v>64</v>
      </c>
      <c r="D66" s="7">
        <v>15.464399999999999</v>
      </c>
      <c r="E66" s="7">
        <f t="shared" si="2"/>
        <v>19.101730145812446</v>
      </c>
      <c r="F66" s="7">
        <f t="shared" si="3"/>
        <v>9.1629533051434287E-2</v>
      </c>
      <c r="G66" s="7">
        <f t="shared" si="1"/>
        <v>0.80126692880883899</v>
      </c>
      <c r="H66" s="7">
        <f t="shared" si="4"/>
        <v>13.942809777817208</v>
      </c>
      <c r="I66" s="7">
        <f t="shared" si="5"/>
        <v>-1.5215902221827911</v>
      </c>
      <c r="J66" s="16"/>
      <c r="K66" s="16"/>
    </row>
    <row r="67" spans="1:11" x14ac:dyDescent="0.3">
      <c r="A67">
        <v>64</v>
      </c>
      <c r="B67" s="7">
        <v>5</v>
      </c>
      <c r="C67" s="7">
        <v>65</v>
      </c>
      <c r="D67" s="7">
        <v>11.23536</v>
      </c>
      <c r="E67" s="7">
        <f t="shared" si="2"/>
        <v>18.00620490887281</v>
      </c>
      <c r="F67" s="7">
        <f t="shared" si="3"/>
        <v>-3.342848547851357E-3</v>
      </c>
      <c r="G67" s="7">
        <f t="shared" si="1"/>
        <v>0.62537367471702265</v>
      </c>
      <c r="H67" s="7">
        <f>(E67+F67)*G55</f>
        <v>11.485692603089952</v>
      </c>
      <c r="I67" s="7">
        <f t="shared" si="5"/>
        <v>0.25033260308995153</v>
      </c>
    </row>
    <row r="68" spans="1:11" x14ac:dyDescent="0.3">
      <c r="A68">
        <v>65</v>
      </c>
      <c r="B68" s="7">
        <v>6</v>
      </c>
      <c r="C68" s="9">
        <v>66</v>
      </c>
      <c r="D68" s="9">
        <v>6.9116400000000002</v>
      </c>
      <c r="E68" s="9"/>
      <c r="F68" s="9"/>
      <c r="G68" s="9">
        <v>2</v>
      </c>
      <c r="H68" s="9">
        <f>($E$67+G68*$F$67)*G55</f>
        <v>11.483559890485109</v>
      </c>
      <c r="I68" s="7">
        <f t="shared" si="5"/>
        <v>4.5719198904851091</v>
      </c>
    </row>
    <row r="69" spans="1:11" x14ac:dyDescent="0.3">
      <c r="A69">
        <v>66</v>
      </c>
      <c r="B69" s="7">
        <v>7</v>
      </c>
      <c r="C69" s="9">
        <v>67</v>
      </c>
      <c r="D69" s="9">
        <v>15.424950000000001</v>
      </c>
      <c r="E69" s="9"/>
      <c r="F69" s="9"/>
      <c r="G69" s="9">
        <v>3</v>
      </c>
      <c r="H69" s="9">
        <f>($E$67+G69*$F$67)*G56</f>
        <v>15.779909836114136</v>
      </c>
      <c r="I69" s="7">
        <f t="shared" si="5"/>
        <v>0.35495983611413529</v>
      </c>
    </row>
    <row r="70" spans="1:11" x14ac:dyDescent="0.3">
      <c r="A70">
        <v>67</v>
      </c>
      <c r="B70" s="7">
        <v>8</v>
      </c>
      <c r="C70" s="9">
        <v>68</v>
      </c>
      <c r="D70" s="9">
        <v>20.056380000000001</v>
      </c>
      <c r="E70" s="9"/>
      <c r="F70" s="9"/>
      <c r="G70" s="9">
        <v>4</v>
      </c>
      <c r="H70" s="9">
        <f t="shared" ref="H69:H79" si="8">($E$67+G70*$F$67)*G57</f>
        <v>13.721422732602267</v>
      </c>
      <c r="I70" s="7">
        <f t="shared" si="5"/>
        <v>-6.3349572673977335</v>
      </c>
    </row>
    <row r="71" spans="1:11" x14ac:dyDescent="0.3">
      <c r="A71">
        <v>68</v>
      </c>
      <c r="B71" s="7">
        <v>9</v>
      </c>
      <c r="C71" s="9">
        <v>69</v>
      </c>
      <c r="D71" s="9">
        <v>22.644300000000001</v>
      </c>
      <c r="E71" s="9"/>
      <c r="F71" s="9"/>
      <c r="G71" s="9">
        <v>5</v>
      </c>
      <c r="H71" s="9">
        <f t="shared" si="8"/>
        <v>15.99001827975094</v>
      </c>
      <c r="I71" s="7">
        <f t="shared" si="5"/>
        <v>-6.6542817202490614</v>
      </c>
    </row>
    <row r="72" spans="1:11" x14ac:dyDescent="0.3">
      <c r="A72">
        <v>69</v>
      </c>
      <c r="B72" s="7">
        <v>10</v>
      </c>
      <c r="C72" s="9">
        <v>70</v>
      </c>
      <c r="D72" s="9">
        <v>12.11754679</v>
      </c>
      <c r="E72" s="9"/>
      <c r="F72" s="9"/>
      <c r="G72" s="9">
        <v>6</v>
      </c>
      <c r="H72" s="9">
        <f t="shared" si="8"/>
        <v>22.393021736893235</v>
      </c>
      <c r="I72" s="7">
        <f t="shared" si="5"/>
        <v>10.275474946893235</v>
      </c>
    </row>
    <row r="73" spans="1:11" x14ac:dyDescent="0.3">
      <c r="A73">
        <v>70</v>
      </c>
      <c r="B73" s="7">
        <v>11</v>
      </c>
      <c r="C73" s="9">
        <v>71</v>
      </c>
      <c r="D73" s="9">
        <v>20.309808700000001</v>
      </c>
      <c r="E73" s="9"/>
      <c r="F73" s="9"/>
      <c r="G73" s="9">
        <v>7</v>
      </c>
      <c r="H73" s="9">
        <f t="shared" si="8"/>
        <v>13.495167450835295</v>
      </c>
      <c r="I73" s="7">
        <f t="shared" si="5"/>
        <v>-6.8146412491647066</v>
      </c>
    </row>
    <row r="74" spans="1:11" x14ac:dyDescent="0.3">
      <c r="A74">
        <v>71</v>
      </c>
      <c r="B74" s="8">
        <v>12</v>
      </c>
      <c r="C74" s="9">
        <v>72</v>
      </c>
      <c r="D74" s="9">
        <v>16.874870600000001</v>
      </c>
      <c r="E74" s="9"/>
      <c r="F74" s="9"/>
      <c r="G74" s="9">
        <v>8</v>
      </c>
      <c r="H74" s="9">
        <f t="shared" si="8"/>
        <v>24.805603877216985</v>
      </c>
      <c r="I74" s="7">
        <f t="shared" si="5"/>
        <v>7.9307332772169836</v>
      </c>
    </row>
    <row r="75" spans="1:11" x14ac:dyDescent="0.3">
      <c r="A75">
        <v>72</v>
      </c>
      <c r="B75" s="7">
        <v>1</v>
      </c>
      <c r="C75" s="9">
        <v>73</v>
      </c>
      <c r="D75" s="9">
        <v>14.77797</v>
      </c>
      <c r="E75" s="9"/>
      <c r="F75" s="9"/>
      <c r="G75" s="9">
        <v>9</v>
      </c>
      <c r="H75" s="9">
        <f t="shared" si="8"/>
        <v>20.821788606411911</v>
      </c>
      <c r="I75" s="7">
        <f t="shared" si="5"/>
        <v>6.0438186064119108</v>
      </c>
    </row>
    <row r="76" spans="1:11" x14ac:dyDescent="0.3">
      <c r="A76">
        <v>73</v>
      </c>
      <c r="B76" s="7">
        <v>2</v>
      </c>
      <c r="C76" s="9">
        <v>74</v>
      </c>
      <c r="D76" s="9">
        <v>24.324870000000001</v>
      </c>
      <c r="E76" s="9"/>
      <c r="F76" s="9"/>
      <c r="G76" s="9">
        <v>10</v>
      </c>
      <c r="H76" s="9">
        <f t="shared" si="8"/>
        <v>17.249669521265091</v>
      </c>
      <c r="I76" s="7">
        <f t="shared" si="5"/>
        <v>-7.0752004787349101</v>
      </c>
    </row>
    <row r="77" spans="1:11" x14ac:dyDescent="0.3">
      <c r="A77">
        <v>74</v>
      </c>
      <c r="B77" s="7">
        <v>3</v>
      </c>
      <c r="C77" s="9">
        <v>75</v>
      </c>
      <c r="D77" s="9">
        <v>21.137309999999999</v>
      </c>
      <c r="E77" s="9"/>
      <c r="F77" s="9"/>
      <c r="G77" s="9">
        <v>11</v>
      </c>
      <c r="H77" s="9">
        <f t="shared" si="8"/>
        <v>20.408883460526898</v>
      </c>
      <c r="I77" s="7">
        <f t="shared" si="5"/>
        <v>-0.72842653947310154</v>
      </c>
    </row>
    <row r="78" spans="1:11" x14ac:dyDescent="0.3">
      <c r="A78">
        <v>75</v>
      </c>
      <c r="B78" s="7">
        <v>4</v>
      </c>
      <c r="C78" s="9">
        <v>76</v>
      </c>
      <c r="D78" s="9">
        <v>12.00858</v>
      </c>
      <c r="E78" s="9"/>
      <c r="F78" s="9"/>
      <c r="G78" s="9">
        <v>12</v>
      </c>
      <c r="H78" s="9">
        <f t="shared" si="8"/>
        <v>19.741935693716169</v>
      </c>
      <c r="I78" s="7">
        <f t="shared" si="5"/>
        <v>7.7333556937161685</v>
      </c>
    </row>
    <row r="79" spans="1:11" x14ac:dyDescent="0.3">
      <c r="A79">
        <v>76</v>
      </c>
      <c r="B79" s="7">
        <v>5</v>
      </c>
      <c r="C79" s="9">
        <v>77</v>
      </c>
      <c r="D79" s="9">
        <v>5.3967599999999996</v>
      </c>
      <c r="E79" s="9"/>
      <c r="F79" s="9"/>
      <c r="G79" s="9">
        <v>13</v>
      </c>
      <c r="H79" s="9">
        <f t="shared" si="8"/>
        <v>14.392955824972828</v>
      </c>
      <c r="I79" s="7">
        <f t="shared" si="5"/>
        <v>8.9961958249728298</v>
      </c>
    </row>
    <row r="80" spans="1:11" x14ac:dyDescent="0.3">
      <c r="A80">
        <v>77</v>
      </c>
      <c r="B80" s="7">
        <v>6</v>
      </c>
      <c r="C80" s="9">
        <v>78</v>
      </c>
      <c r="D80" s="9">
        <v>10.35957</v>
      </c>
      <c r="E80" s="9"/>
      <c r="F80" s="9"/>
      <c r="G80" s="9">
        <v>14</v>
      </c>
      <c r="H80" s="9">
        <f>($E$67+G80*$F$67)*G67</f>
        <v>11.231339118843989</v>
      </c>
      <c r="I80" s="7">
        <f t="shared" si="5"/>
        <v>0.87176911884398933</v>
      </c>
      <c r="J80" s="13" t="s">
        <v>20</v>
      </c>
      <c r="K80" s="13" t="s">
        <v>22</v>
      </c>
    </row>
    <row r="81" spans="1:11" x14ac:dyDescent="0.3">
      <c r="A81">
        <v>78</v>
      </c>
      <c r="B81" s="7">
        <v>7</v>
      </c>
      <c r="C81" s="10"/>
      <c r="D81" s="10"/>
      <c r="E81" s="10"/>
      <c r="F81" s="10"/>
      <c r="G81" s="9">
        <v>15</v>
      </c>
      <c r="H81" s="11">
        <f>($E$67+G81*$F$67)*J81</f>
        <v>11.480329971978609</v>
      </c>
      <c r="I81" s="10"/>
      <c r="J81" s="7">
        <f>G55+K27</f>
        <v>0.63935677302047556</v>
      </c>
      <c r="K81" s="12">
        <f>B81</f>
        <v>7</v>
      </c>
    </row>
    <row r="82" spans="1:11" x14ac:dyDescent="0.3">
      <c r="A82">
        <v>79</v>
      </c>
      <c r="B82" s="7">
        <v>8</v>
      </c>
      <c r="C82" s="10"/>
      <c r="D82" s="10"/>
      <c r="E82" s="10"/>
      <c r="F82" s="10"/>
      <c r="G82" s="9">
        <v>16</v>
      </c>
      <c r="H82" s="11">
        <f t="shared" ref="H82:H92" si="9">($E$67+G82*$F$67)*J82</f>
        <v>15.780343538341445</v>
      </c>
      <c r="I82" s="10"/>
      <c r="J82" s="7">
        <f t="shared" ref="J82:J92" si="10">G56+K28</f>
        <v>0.87899461058912665</v>
      </c>
      <c r="K82" s="12">
        <f t="shared" ref="K82:K110" si="11">B82</f>
        <v>8</v>
      </c>
    </row>
    <row r="83" spans="1:11" x14ac:dyDescent="0.3">
      <c r="A83">
        <v>80</v>
      </c>
      <c r="B83" s="7">
        <v>9</v>
      </c>
      <c r="C83" s="10"/>
      <c r="D83" s="10"/>
      <c r="E83" s="10"/>
      <c r="F83" s="10"/>
      <c r="G83" s="9">
        <v>17</v>
      </c>
      <c r="H83" s="11">
        <f t="shared" si="9"/>
        <v>13.722853473390613</v>
      </c>
      <c r="I83" s="10"/>
      <c r="J83" s="7">
        <f t="shared" si="10"/>
        <v>0.76453092874618833</v>
      </c>
      <c r="K83" s="12">
        <f t="shared" si="11"/>
        <v>9</v>
      </c>
    </row>
    <row r="84" spans="1:11" x14ac:dyDescent="0.3">
      <c r="A84">
        <v>81</v>
      </c>
      <c r="B84" s="7">
        <v>10</v>
      </c>
      <c r="C84" s="10"/>
      <c r="D84" s="10"/>
      <c r="E84" s="10"/>
      <c r="F84" s="10"/>
      <c r="G84" s="9">
        <v>18</v>
      </c>
      <c r="H84" s="11">
        <f t="shared" si="9"/>
        <v>15.970731089518736</v>
      </c>
      <c r="I84" s="10"/>
      <c r="J84" s="7">
        <f t="shared" si="10"/>
        <v>0.88993096827596108</v>
      </c>
      <c r="K84" s="12">
        <f t="shared" si="11"/>
        <v>10</v>
      </c>
    </row>
    <row r="85" spans="1:11" x14ac:dyDescent="0.3">
      <c r="A85">
        <v>82</v>
      </c>
      <c r="B85" s="7">
        <v>11</v>
      </c>
      <c r="C85" s="10"/>
      <c r="D85" s="10"/>
      <c r="E85" s="10"/>
      <c r="F85" s="10"/>
      <c r="G85" s="9">
        <v>19</v>
      </c>
      <c r="H85" s="11">
        <f t="shared" si="9"/>
        <v>22.38076407793822</v>
      </c>
      <c r="I85" s="10"/>
      <c r="J85" s="7">
        <f t="shared" si="10"/>
        <v>1.2473471423150628</v>
      </c>
      <c r="K85" s="12">
        <f t="shared" si="11"/>
        <v>11</v>
      </c>
    </row>
    <row r="86" spans="1:11" x14ac:dyDescent="0.3">
      <c r="A86">
        <v>83</v>
      </c>
      <c r="B86" s="7">
        <v>12</v>
      </c>
      <c r="C86" s="10"/>
      <c r="D86" s="10"/>
      <c r="E86" s="10"/>
      <c r="F86" s="10"/>
      <c r="G86" s="9">
        <v>20</v>
      </c>
      <c r="H86" s="11">
        <f t="shared" si="9"/>
        <v>13.541870771109084</v>
      </c>
      <c r="I86" s="10"/>
      <c r="J86" s="7">
        <f t="shared" si="10"/>
        <v>0.75486973205350494</v>
      </c>
      <c r="K86" s="12">
        <f t="shared" si="11"/>
        <v>12</v>
      </c>
    </row>
    <row r="87" spans="1:11" x14ac:dyDescent="0.3">
      <c r="A87">
        <v>84</v>
      </c>
      <c r="B87" s="7">
        <v>1</v>
      </c>
      <c r="C87" s="10"/>
      <c r="D87" s="10"/>
      <c r="E87" s="10"/>
      <c r="F87" s="10"/>
      <c r="G87" s="9">
        <v>21</v>
      </c>
      <c r="H87" s="11">
        <f t="shared" si="9"/>
        <v>25.02505295405243</v>
      </c>
      <c r="I87" s="10"/>
      <c r="J87" s="7">
        <f t="shared" si="10"/>
        <v>1.3952411827139104</v>
      </c>
      <c r="K87" s="12">
        <f t="shared" si="11"/>
        <v>1</v>
      </c>
    </row>
    <row r="88" spans="1:11" x14ac:dyDescent="0.3">
      <c r="A88">
        <v>85</v>
      </c>
      <c r="B88" s="7">
        <v>2</v>
      </c>
      <c r="C88" s="10"/>
      <c r="D88" s="10"/>
      <c r="E88" s="10"/>
      <c r="F88" s="10"/>
      <c r="G88" s="9">
        <v>22</v>
      </c>
      <c r="H88" s="11">
        <f t="shared" si="9"/>
        <v>20.81047155979957</v>
      </c>
      <c r="I88" s="10"/>
      <c r="J88" s="7">
        <f t="shared" si="10"/>
        <v>1.1604786439588841</v>
      </c>
      <c r="K88" s="12">
        <f t="shared" si="11"/>
        <v>2</v>
      </c>
    </row>
    <row r="89" spans="1:11" x14ac:dyDescent="0.3">
      <c r="A89">
        <v>86</v>
      </c>
      <c r="B89" s="7">
        <v>3</v>
      </c>
      <c r="C89" s="10"/>
      <c r="D89" s="10"/>
      <c r="E89" s="10"/>
      <c r="F89" s="10"/>
      <c r="G89" s="9">
        <v>23</v>
      </c>
      <c r="H89" s="11">
        <f t="shared" si="9"/>
        <v>18.581410242582169</v>
      </c>
      <c r="I89" s="10"/>
      <c r="J89" s="7">
        <f t="shared" si="10"/>
        <v>1.0363700838856715</v>
      </c>
      <c r="K89" s="12">
        <f t="shared" si="11"/>
        <v>3</v>
      </c>
    </row>
    <row r="90" spans="1:11" x14ac:dyDescent="0.3">
      <c r="A90">
        <v>87</v>
      </c>
      <c r="B90" s="7">
        <v>4</v>
      </c>
      <c r="C90" s="10"/>
      <c r="D90" s="10"/>
      <c r="E90" s="10"/>
      <c r="F90" s="10"/>
      <c r="G90" s="9">
        <v>24</v>
      </c>
      <c r="H90" s="11">
        <f t="shared" si="9"/>
        <v>20.423595900207459</v>
      </c>
      <c r="I90" s="10"/>
      <c r="J90" s="7">
        <f t="shared" si="10"/>
        <v>1.1393296119958085</v>
      </c>
      <c r="K90" s="12">
        <f t="shared" si="11"/>
        <v>4</v>
      </c>
    </row>
    <row r="91" spans="1:11" x14ac:dyDescent="0.3">
      <c r="A91">
        <v>88</v>
      </c>
      <c r="B91" s="7">
        <v>5</v>
      </c>
      <c r="C91" s="10"/>
      <c r="D91" s="10"/>
      <c r="E91" s="10"/>
      <c r="F91" s="10"/>
      <c r="G91" s="9">
        <v>25</v>
      </c>
      <c r="H91" s="11">
        <f t="shared" si="9"/>
        <v>19.766470621908617</v>
      </c>
      <c r="I91" s="10"/>
      <c r="J91" s="7">
        <f t="shared" si="10"/>
        <v>1.1028775657691603</v>
      </c>
      <c r="K91" s="12">
        <f t="shared" si="11"/>
        <v>5</v>
      </c>
    </row>
    <row r="92" spans="1:11" x14ac:dyDescent="0.3">
      <c r="A92">
        <v>89</v>
      </c>
      <c r="B92" s="7">
        <v>6</v>
      </c>
      <c r="C92" s="10"/>
      <c r="D92" s="10"/>
      <c r="E92" s="10"/>
      <c r="F92" s="10"/>
      <c r="G92" s="9">
        <v>26</v>
      </c>
      <c r="H92" s="11">
        <f t="shared" si="9"/>
        <v>14.418601794146591</v>
      </c>
      <c r="I92" s="10"/>
      <c r="J92" s="7">
        <f t="shared" si="10"/>
        <v>0.80464131742463996</v>
      </c>
      <c r="K92" s="12">
        <f t="shared" si="11"/>
        <v>6</v>
      </c>
    </row>
    <row r="93" spans="1:11" x14ac:dyDescent="0.3">
      <c r="A93">
        <v>90</v>
      </c>
      <c r="B93" s="7">
        <v>7</v>
      </c>
      <c r="C93" s="10"/>
      <c r="D93" s="10"/>
      <c r="E93" s="10"/>
      <c r="F93" s="10"/>
      <c r="G93" s="9">
        <v>27</v>
      </c>
      <c r="H93" s="11">
        <f>($E$67+G93*$F$67)*J93</f>
        <v>11.479123319947178</v>
      </c>
      <c r="I93" s="10"/>
      <c r="J93" s="7">
        <f>J81+K27</f>
        <v>0.64072095549601027</v>
      </c>
      <c r="K93" s="12">
        <f t="shared" si="11"/>
        <v>7</v>
      </c>
    </row>
    <row r="94" spans="1:11" x14ac:dyDescent="0.3">
      <c r="A94">
        <v>91</v>
      </c>
      <c r="B94" s="7">
        <v>8</v>
      </c>
      <c r="C94" s="10"/>
      <c r="D94" s="10"/>
      <c r="E94" s="10"/>
      <c r="F94" s="10"/>
      <c r="G94" s="9">
        <v>28</v>
      </c>
      <c r="H94" s="11">
        <f t="shared" ref="H94:H110" si="12">($E$67+G94*$F$67)*J94</f>
        <v>15.783536185000111</v>
      </c>
      <c r="I94" s="10"/>
      <c r="J94" s="7">
        <f t="shared" ref="J94:J104" si="13">J82+K28</f>
        <v>0.88114129984111378</v>
      </c>
      <c r="K94" s="12">
        <f t="shared" si="11"/>
        <v>8</v>
      </c>
    </row>
    <row r="95" spans="1:11" x14ac:dyDescent="0.3">
      <c r="A95">
        <v>92</v>
      </c>
      <c r="B95" s="7">
        <v>9</v>
      </c>
      <c r="C95" s="10"/>
      <c r="D95" s="10"/>
      <c r="E95" s="10"/>
      <c r="F95" s="10"/>
      <c r="G95" s="9">
        <v>29</v>
      </c>
      <c r="H95" s="11">
        <f t="shared" si="12"/>
        <v>13.726678963467217</v>
      </c>
      <c r="I95" s="10"/>
      <c r="J95" s="7">
        <f t="shared" si="13"/>
        <v>0.76645697253047462</v>
      </c>
      <c r="K95" s="12">
        <f t="shared" si="11"/>
        <v>9</v>
      </c>
    </row>
    <row r="96" spans="1:11" x14ac:dyDescent="0.3">
      <c r="A96">
        <v>93</v>
      </c>
      <c r="B96" s="7">
        <v>10</v>
      </c>
      <c r="C96" s="10"/>
      <c r="D96" s="10"/>
      <c r="E96" s="10"/>
      <c r="F96" s="10"/>
      <c r="G96" s="9">
        <v>30</v>
      </c>
      <c r="H96" s="11">
        <f t="shared" si="12"/>
        <v>15.954328742316786</v>
      </c>
      <c r="I96" s="10"/>
      <c r="J96" s="7">
        <f t="shared" si="13"/>
        <v>0.89100862900090605</v>
      </c>
      <c r="K96" s="12">
        <f t="shared" si="11"/>
        <v>10</v>
      </c>
    </row>
    <row r="97" spans="1:11" x14ac:dyDescent="0.3">
      <c r="A97">
        <v>94</v>
      </c>
      <c r="B97" s="7">
        <v>11</v>
      </c>
      <c r="C97" s="10"/>
      <c r="D97" s="10"/>
      <c r="E97" s="10"/>
      <c r="F97" s="10"/>
      <c r="G97" s="9">
        <v>31</v>
      </c>
      <c r="H97" s="11">
        <f t="shared" si="12"/>
        <v>22.37248120190004</v>
      </c>
      <c r="I97" s="10"/>
      <c r="J97" s="7">
        <f t="shared" si="13"/>
        <v>1.2496794007315972</v>
      </c>
      <c r="K97" s="12">
        <f t="shared" si="11"/>
        <v>11</v>
      </c>
    </row>
    <row r="98" spans="1:11" x14ac:dyDescent="0.3">
      <c r="A98">
        <v>95</v>
      </c>
      <c r="B98" s="7">
        <v>12</v>
      </c>
      <c r="C98" s="10"/>
      <c r="D98" s="10"/>
      <c r="E98" s="10"/>
      <c r="F98" s="10"/>
      <c r="G98" s="9">
        <v>32</v>
      </c>
      <c r="H98" s="11">
        <f t="shared" si="12"/>
        <v>13.590728011573516</v>
      </c>
      <c r="I98" s="10"/>
      <c r="J98" s="7">
        <f t="shared" si="13"/>
        <v>0.75929105107740791</v>
      </c>
      <c r="K98" s="12">
        <f t="shared" si="11"/>
        <v>12</v>
      </c>
    </row>
    <row r="99" spans="1:11" x14ac:dyDescent="0.3">
      <c r="A99">
        <v>96</v>
      </c>
      <c r="B99" s="7">
        <v>1</v>
      </c>
      <c r="C99" s="10"/>
      <c r="D99" s="10"/>
      <c r="E99" s="10"/>
      <c r="F99" s="10"/>
      <c r="G99" s="9">
        <v>33</v>
      </c>
      <c r="H99" s="11">
        <f t="shared" si="12"/>
        <v>25.247864247521139</v>
      </c>
      <c r="I99" s="10"/>
      <c r="J99" s="7">
        <f t="shared" si="13"/>
        <v>1.410819074558419</v>
      </c>
      <c r="K99" s="12">
        <f t="shared" si="11"/>
        <v>1</v>
      </c>
    </row>
    <row r="100" spans="1:11" x14ac:dyDescent="0.3">
      <c r="A100">
        <v>97</v>
      </c>
      <c r="B100" s="7">
        <v>2</v>
      </c>
      <c r="C100" s="10"/>
      <c r="D100" s="10"/>
      <c r="E100" s="10"/>
      <c r="F100" s="10"/>
      <c r="G100" s="9">
        <v>34</v>
      </c>
      <c r="H100" s="11">
        <f t="shared" si="12"/>
        <v>20.802851976457948</v>
      </c>
      <c r="I100" s="10"/>
      <c r="J100" s="7">
        <f t="shared" si="13"/>
        <v>1.1626545257130583</v>
      </c>
      <c r="K100" s="12">
        <f t="shared" si="11"/>
        <v>2</v>
      </c>
    </row>
    <row r="101" spans="1:11" x14ac:dyDescent="0.3">
      <c r="A101">
        <v>98</v>
      </c>
      <c r="B101" s="7">
        <v>3</v>
      </c>
      <c r="C101" s="10"/>
      <c r="D101" s="10"/>
      <c r="E101" s="10"/>
      <c r="F101" s="10"/>
      <c r="G101" s="9">
        <v>35</v>
      </c>
      <c r="H101" s="11">
        <f t="shared" si="12"/>
        <v>19.910213541361458</v>
      </c>
      <c r="I101" s="10"/>
      <c r="J101" s="7">
        <f t="shared" si="13"/>
        <v>1.1129736233652139</v>
      </c>
      <c r="K101" s="12">
        <f t="shared" si="11"/>
        <v>3</v>
      </c>
    </row>
    <row r="102" spans="1:11" x14ac:dyDescent="0.3">
      <c r="A102">
        <v>99</v>
      </c>
      <c r="B102" s="7">
        <v>4</v>
      </c>
      <c r="C102" s="10"/>
      <c r="D102" s="10"/>
      <c r="E102" s="10"/>
      <c r="F102" s="10"/>
      <c r="G102" s="9">
        <v>36</v>
      </c>
      <c r="H102" s="11">
        <f t="shared" si="12"/>
        <v>20.441818255423907</v>
      </c>
      <c r="I102" s="10"/>
      <c r="J102" s="7">
        <f t="shared" si="13"/>
        <v>1.1429036991711137</v>
      </c>
      <c r="K102" s="12">
        <f t="shared" si="11"/>
        <v>4</v>
      </c>
    </row>
    <row r="103" spans="1:11" x14ac:dyDescent="0.3">
      <c r="A103">
        <v>100</v>
      </c>
      <c r="B103" s="7">
        <v>5</v>
      </c>
      <c r="C103" s="10"/>
      <c r="D103" s="10"/>
      <c r="E103" s="10"/>
      <c r="F103" s="10"/>
      <c r="G103" s="9">
        <v>37</v>
      </c>
      <c r="H103" s="11">
        <f t="shared" si="12"/>
        <v>19.794355234625808</v>
      </c>
      <c r="I103" s="10"/>
      <c r="J103" s="7">
        <f t="shared" si="13"/>
        <v>1.1069108701755461</v>
      </c>
      <c r="K103" s="12">
        <f t="shared" si="11"/>
        <v>5</v>
      </c>
    </row>
    <row r="104" spans="1:11" x14ac:dyDescent="0.3">
      <c r="A104">
        <v>101</v>
      </c>
      <c r="B104" s="7">
        <v>6</v>
      </c>
      <c r="C104" s="10"/>
      <c r="D104" s="10"/>
      <c r="E104" s="10"/>
      <c r="F104" s="10"/>
      <c r="G104" s="9">
        <v>38</v>
      </c>
      <c r="H104" s="11">
        <f t="shared" si="12"/>
        <v>14.446655555627739</v>
      </c>
      <c r="I104" s="10"/>
      <c r="J104" s="7">
        <f t="shared" si="13"/>
        <v>0.80801570604044093</v>
      </c>
      <c r="K104" s="12">
        <f t="shared" si="11"/>
        <v>6</v>
      </c>
    </row>
    <row r="105" spans="1:11" x14ac:dyDescent="0.3">
      <c r="A105">
        <v>102</v>
      </c>
      <c r="B105" s="7">
        <v>7</v>
      </c>
      <c r="C105" s="10"/>
      <c r="D105" s="10"/>
      <c r="E105" s="10"/>
      <c r="F105" s="10"/>
      <c r="G105" s="9">
        <v>39</v>
      </c>
      <c r="H105" s="11">
        <f t="shared" si="12"/>
        <v>11.477807221785969</v>
      </c>
      <c r="I105" s="10"/>
      <c r="J105" s="7">
        <f>J93+K27</f>
        <v>0.64208513797154498</v>
      </c>
      <c r="K105" s="12">
        <f t="shared" si="11"/>
        <v>7</v>
      </c>
    </row>
    <row r="106" spans="1:11" x14ac:dyDescent="0.3">
      <c r="A106">
        <v>103</v>
      </c>
      <c r="B106" s="7">
        <v>8</v>
      </c>
      <c r="C106" s="10"/>
      <c r="D106" s="10"/>
      <c r="E106" s="10"/>
      <c r="F106" s="10"/>
      <c r="G106" s="9">
        <v>40</v>
      </c>
      <c r="H106" s="11">
        <f t="shared" si="12"/>
        <v>15.786556606289611</v>
      </c>
      <c r="I106" s="10"/>
      <c r="J106" s="7">
        <f t="shared" ref="J106:J110" si="14">J94+K28</f>
        <v>0.88328798909310091</v>
      </c>
      <c r="K106" s="12">
        <f t="shared" si="11"/>
        <v>8</v>
      </c>
    </row>
    <row r="107" spans="1:11" x14ac:dyDescent="0.3">
      <c r="A107">
        <v>104</v>
      </c>
      <c r="B107" s="7">
        <v>9</v>
      </c>
      <c r="C107" s="10"/>
      <c r="D107" s="10"/>
      <c r="E107" s="10"/>
      <c r="F107" s="10"/>
      <c r="G107" s="9">
        <v>41</v>
      </c>
      <c r="H107" s="11">
        <f t="shared" si="12"/>
        <v>13.730349930199806</v>
      </c>
      <c r="I107" s="10"/>
      <c r="J107" s="7">
        <f t="shared" si="14"/>
        <v>0.76838301631476091</v>
      </c>
      <c r="K107" s="12">
        <f t="shared" si="11"/>
        <v>9</v>
      </c>
    </row>
    <row r="108" spans="1:11" x14ac:dyDescent="0.3">
      <c r="A108">
        <v>105</v>
      </c>
      <c r="B108" s="7">
        <v>10</v>
      </c>
      <c r="C108" s="10"/>
      <c r="D108" s="10"/>
      <c r="E108" s="10"/>
      <c r="F108" s="10"/>
      <c r="G108" s="9">
        <v>42</v>
      </c>
      <c r="H108" s="11">
        <f t="shared" si="12"/>
        <v>15.937839936156687</v>
      </c>
      <c r="I108" s="10"/>
      <c r="J108" s="7">
        <f t="shared" si="14"/>
        <v>0.89208628972585102</v>
      </c>
      <c r="K108" s="12">
        <f t="shared" si="11"/>
        <v>10</v>
      </c>
    </row>
    <row r="109" spans="1:11" x14ac:dyDescent="0.3">
      <c r="A109">
        <v>106</v>
      </c>
      <c r="B109" s="7">
        <v>11</v>
      </c>
      <c r="C109" s="10"/>
      <c r="D109" s="10"/>
      <c r="E109" s="10"/>
      <c r="F109" s="10"/>
      <c r="G109" s="9">
        <v>43</v>
      </c>
      <c r="H109" s="11">
        <f t="shared" si="12"/>
        <v>22.364011212581996</v>
      </c>
      <c r="I109" s="10"/>
      <c r="J109" s="7">
        <f t="shared" si="14"/>
        <v>1.2520116591481316</v>
      </c>
      <c r="K109" s="12">
        <f t="shared" si="11"/>
        <v>11</v>
      </c>
    </row>
    <row r="110" spans="1:11" x14ac:dyDescent="0.3">
      <c r="A110">
        <v>107</v>
      </c>
      <c r="B110" s="7">
        <v>12</v>
      </c>
      <c r="C110" s="10"/>
      <c r="D110" s="10"/>
      <c r="E110" s="10"/>
      <c r="F110" s="10"/>
      <c r="G110" s="9">
        <v>44</v>
      </c>
      <c r="H110" s="11">
        <f t="shared" si="12"/>
        <v>13.639230536840865</v>
      </c>
      <c r="I110" s="10"/>
      <c r="J110" s="7">
        <f t="shared" si="14"/>
        <v>0.76371237010131088</v>
      </c>
      <c r="K110" s="12">
        <f t="shared" si="11"/>
        <v>12</v>
      </c>
    </row>
  </sheetData>
  <scenarios current="0" show="0">
    <scenario name="low rmse" locked="1" count="3" user="Pranav Singhal" comment="Created by Pranav Singhal on 20-02-2022_x000a_Modified by Pranav Singhal on 20-02-2022">
      <inputCells r="L4" val="(0,1)"/>
      <inputCells r="L5" val="(0,1)"/>
      <inputCells r="L6" val="(0,1)"/>
    </scenario>
  </scenarios>
  <mergeCells count="2">
    <mergeCell ref="J26:K26"/>
    <mergeCell ref="J66:K66"/>
  </mergeCells>
  <conditionalFormatting sqref="K4:L4 L5:L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{7094DEB7-21A6-4C67-8E12-110F7840ECED}</x14:id>
        </ext>
      </extLst>
    </cfRule>
  </conditionalFormatting>
  <conditionalFormatting sqref="B1:B1048576">
    <cfRule type="colorScale" priority="3">
      <colorScale>
        <cfvo type="num" val="1"/>
        <cfvo type="num" val="12"/>
        <color theme="4"/>
        <color theme="9" tint="-0.249977111117893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A2">
    <cfRule type="colorScale" priority="1">
      <colorScale>
        <cfvo type="num" val="1"/>
        <cfvo type="num" val="12"/>
        <color theme="4"/>
        <color theme="9" tint="-0.249977111117893"/>
      </colorScale>
    </cfRule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94DEB7-21A6-4C67-8E12-110F7840EC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K4:L4 L5:L6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IMPDS</vt:lpstr>
      <vt:lpstr>IMPDS_Final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Singhal</dc:creator>
  <cp:lastModifiedBy>Pranav Singhal</cp:lastModifiedBy>
  <dcterms:modified xsi:type="dcterms:W3CDTF">2022-02-20T14:16:58Z</dcterms:modified>
</cp:coreProperties>
</file>