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gan\OneDrive\Desktop\Quotation\"/>
    </mc:Choice>
  </mc:AlternateContent>
  <xr:revisionPtr revIDLastSave="0" documentId="13_ncr:1_{A6C2BC8A-83F8-4548-BA1F-C875E64925C1}" xr6:coauthVersionLast="47" xr6:coauthVersionMax="47" xr10:uidLastSave="{00000000-0000-0000-0000-000000000000}"/>
  <bookViews>
    <workbookView xWindow="11424" yWindow="0" windowWidth="11712" windowHeight="12336" firstSheet="2" activeTab="2" xr2:uid="{00000000-000D-0000-FFFF-FFFF00000000}"/>
  </bookViews>
  <sheets>
    <sheet name="GUSTY_TANSACS_Website" sheetId="2" state="hidden" r:id="rId1"/>
    <sheet name="TANSACS VIS - 16" sheetId="32" r:id="rId2"/>
    <sheet name="TANSACS VIS - 15" sheetId="31" r:id="rId3"/>
    <sheet name="TANSACS VIS - 14" sheetId="30" r:id="rId4"/>
    <sheet name="TANSACS VIS - 13" sheetId="29" r:id="rId5"/>
    <sheet name="TANSACS VIS - 12" sheetId="28" r:id="rId6"/>
    <sheet name="TANSACS VIS - 11" sheetId="27" r:id="rId7"/>
    <sheet name="TANSACS VIS - 10" sheetId="24" r:id="rId8"/>
    <sheet name="TANSACS VIS - 9" sheetId="23" r:id="rId9"/>
    <sheet name="TANSACS VIS - 8" sheetId="22" r:id="rId10"/>
    <sheet name="TANSACS VIS - 7" sheetId="21" r:id="rId11"/>
    <sheet name="TANSACS VIS - 6" sheetId="20" r:id="rId12"/>
    <sheet name="TANSACS VIS - 5" sheetId="19" r:id="rId13"/>
    <sheet name="TANSACS VIS - 4" sheetId="18" r:id="rId14"/>
    <sheet name="TANSACS VIS - 3" sheetId="17" r:id="rId15"/>
    <sheet name="TANSACS VIS - 2" sheetId="16" r:id="rId16"/>
    <sheet name="TANSACS VIS -1" sheetId="14" r:id="rId17"/>
    <sheet name="MNS_Consultation of 7D Theatre" sheetId="3" state="hidden" r:id="rId18"/>
    <sheet name="TIDCO - App" sheetId="4" state="hidden" r:id="rId19"/>
    <sheet name="TIDCO - Video" sheetId="5" state="hidden" r:id="rId20"/>
    <sheet name="TANSACS - Bus Shelter - 1" sheetId="6" state="hidden" r:id="rId21"/>
    <sheet name="TANSACS - Bus Shelter - 2" sheetId="7" state="hidden" r:id="rId22"/>
    <sheet name="TIDCO PM.1" sheetId="8" state="hidden" r:id="rId23"/>
    <sheet name="TIDCO PM.2" sheetId="9" state="hidden" r:id="rId24"/>
    <sheet name="SIDCO" sheetId="10" state="hidden" r:id="rId25"/>
    <sheet name="MPEZ - Car Cross" sheetId="11" state="hidden" r:id="rId26"/>
    <sheet name="MPEZ - Car Cross 1" sheetId="12" state="hidden" r:id="rId27"/>
    <sheet name="Event" sheetId="13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9" roundtripDataSignature="AMtx7mjscyE0C3EnOPixbzONPsPylK0Gvg=="/>
    </ext>
  </extLst>
</workbook>
</file>

<file path=xl/calcChain.xml><?xml version="1.0" encoding="utf-8"?>
<calcChain xmlns="http://schemas.openxmlformats.org/spreadsheetml/2006/main">
  <c r="E25" i="14" l="1"/>
  <c r="N19" i="32"/>
  <c r="N20" i="32" s="1"/>
  <c r="M19" i="32"/>
  <c r="M20" i="32" s="1"/>
  <c r="E18" i="32"/>
  <c r="E19" i="32" s="1"/>
  <c r="N22" i="31"/>
  <c r="N23" i="31" s="1"/>
  <c r="M22" i="31"/>
  <c r="M23" i="31" s="1"/>
  <c r="L21" i="31"/>
  <c r="J21" i="31"/>
  <c r="H21" i="31"/>
  <c r="I21" i="31" s="1"/>
  <c r="E21" i="31"/>
  <c r="N21" i="31" s="1"/>
  <c r="E20" i="31"/>
  <c r="E19" i="31"/>
  <c r="E18" i="31"/>
  <c r="N22" i="30"/>
  <c r="N23" i="30" s="1"/>
  <c r="M22" i="30"/>
  <c r="M23" i="30" s="1"/>
  <c r="L21" i="30"/>
  <c r="J21" i="30"/>
  <c r="H21" i="30"/>
  <c r="I21" i="30" s="1"/>
  <c r="E21" i="30"/>
  <c r="N21" i="30" s="1"/>
  <c r="E20" i="30"/>
  <c r="E19" i="30"/>
  <c r="E18" i="30"/>
  <c r="N22" i="29"/>
  <c r="N23" i="29" s="1"/>
  <c r="M22" i="29"/>
  <c r="M23" i="29" s="1"/>
  <c r="L21" i="29"/>
  <c r="J21" i="29"/>
  <c r="H21" i="29"/>
  <c r="I21" i="29" s="1"/>
  <c r="E21" i="29"/>
  <c r="N21" i="29" s="1"/>
  <c r="E20" i="29"/>
  <c r="E19" i="29"/>
  <c r="E18" i="29"/>
  <c r="N21" i="28"/>
  <c r="N22" i="28" s="1"/>
  <c r="M21" i="28"/>
  <c r="M22" i="28" s="1"/>
  <c r="E20" i="28"/>
  <c r="E19" i="28"/>
  <c r="E18" i="28"/>
  <c r="N21" i="27"/>
  <c r="N22" i="27" s="1"/>
  <c r="M21" i="27"/>
  <c r="M22" i="27" s="1"/>
  <c r="E20" i="27"/>
  <c r="E19" i="27"/>
  <c r="E18" i="27"/>
  <c r="N22" i="24"/>
  <c r="N23" i="24" s="1"/>
  <c r="M22" i="24"/>
  <c r="M23" i="24" s="1"/>
  <c r="L21" i="24"/>
  <c r="J21" i="24"/>
  <c r="I21" i="24"/>
  <c r="H21" i="24"/>
  <c r="E21" i="24"/>
  <c r="N21" i="24" s="1"/>
  <c r="E20" i="24"/>
  <c r="E19" i="24"/>
  <c r="E18" i="24"/>
  <c r="N19" i="23"/>
  <c r="N20" i="23" s="1"/>
  <c r="M19" i="23"/>
  <c r="M20" i="23" s="1"/>
  <c r="E18" i="23"/>
  <c r="E19" i="23" s="1"/>
  <c r="N22" i="22"/>
  <c r="N23" i="22" s="1"/>
  <c r="M22" i="22"/>
  <c r="M23" i="22" s="1"/>
  <c r="L21" i="22"/>
  <c r="J21" i="22"/>
  <c r="H21" i="22"/>
  <c r="I21" i="22" s="1"/>
  <c r="E21" i="22"/>
  <c r="N21" i="22" s="1"/>
  <c r="E20" i="22"/>
  <c r="E19" i="22"/>
  <c r="E18" i="22"/>
  <c r="N21" i="21"/>
  <c r="N22" i="21" s="1"/>
  <c r="M21" i="21"/>
  <c r="M22" i="21" s="1"/>
  <c r="E20" i="21"/>
  <c r="E19" i="21"/>
  <c r="E18" i="21"/>
  <c r="N21" i="20"/>
  <c r="N22" i="20" s="1"/>
  <c r="M21" i="20"/>
  <c r="M22" i="20" s="1"/>
  <c r="N20" i="20"/>
  <c r="L20" i="20"/>
  <c r="J20" i="20"/>
  <c r="H20" i="20"/>
  <c r="I20" i="20" s="1"/>
  <c r="E20" i="20"/>
  <c r="E19" i="20"/>
  <c r="E18" i="20"/>
  <c r="N21" i="19"/>
  <c r="N22" i="19" s="1"/>
  <c r="M21" i="19"/>
  <c r="M22" i="19" s="1"/>
  <c r="E20" i="19"/>
  <c r="E19" i="19"/>
  <c r="E18" i="19"/>
  <c r="N22" i="18"/>
  <c r="N23" i="18" s="1"/>
  <c r="M22" i="18"/>
  <c r="M23" i="18" s="1"/>
  <c r="L21" i="18"/>
  <c r="J21" i="18"/>
  <c r="H21" i="18"/>
  <c r="I21" i="18" s="1"/>
  <c r="E21" i="18"/>
  <c r="N21" i="18" s="1"/>
  <c r="E20" i="18"/>
  <c r="E19" i="18"/>
  <c r="E18" i="18"/>
  <c r="N22" i="17"/>
  <c r="N23" i="17" s="1"/>
  <c r="M22" i="17"/>
  <c r="M23" i="17" s="1"/>
  <c r="L21" i="17"/>
  <c r="J21" i="17"/>
  <c r="H21" i="17"/>
  <c r="I21" i="17" s="1"/>
  <c r="E21" i="17"/>
  <c r="N21" i="17" s="1"/>
  <c r="E20" i="17"/>
  <c r="E19" i="17"/>
  <c r="E18" i="17"/>
  <c r="N22" i="16"/>
  <c r="N23" i="16" s="1"/>
  <c r="M22" i="16"/>
  <c r="M23" i="16" s="1"/>
  <c r="L21" i="16"/>
  <c r="J21" i="16"/>
  <c r="H21" i="16"/>
  <c r="I21" i="16" s="1"/>
  <c r="E21" i="16"/>
  <c r="N21" i="16" s="1"/>
  <c r="E20" i="16"/>
  <c r="E19" i="16"/>
  <c r="E18" i="16"/>
  <c r="E21" i="14"/>
  <c r="E20" i="14"/>
  <c r="E19" i="14"/>
  <c r="E18" i="14"/>
  <c r="N22" i="14"/>
  <c r="N23" i="14" s="1"/>
  <c r="M22" i="14"/>
  <c r="M23" i="14" s="1"/>
  <c r="L21" i="14"/>
  <c r="J21" i="14"/>
  <c r="H21" i="14"/>
  <c r="I21" i="14" s="1"/>
  <c r="E31" i="13"/>
  <c r="E30" i="13"/>
  <c r="E29" i="13"/>
  <c r="E28" i="13"/>
  <c r="E27" i="13"/>
  <c r="E26" i="13"/>
  <c r="E25" i="13"/>
  <c r="E24" i="13"/>
  <c r="E23" i="13"/>
  <c r="E22" i="13"/>
  <c r="E20" i="13"/>
  <c r="E19" i="13"/>
  <c r="E21" i="13"/>
  <c r="E18" i="13"/>
  <c r="N32" i="13"/>
  <c r="N33" i="13" s="1"/>
  <c r="M32" i="13"/>
  <c r="M33" i="13" s="1"/>
  <c r="E19" i="12"/>
  <c r="N19" i="12"/>
  <c r="N20" i="12" s="1"/>
  <c r="M19" i="12"/>
  <c r="M20" i="12" s="1"/>
  <c r="E18" i="12"/>
  <c r="E20" i="11"/>
  <c r="E18" i="11"/>
  <c r="E19" i="11"/>
  <c r="N20" i="11"/>
  <c r="N21" i="11" s="1"/>
  <c r="M20" i="11"/>
  <c r="M21" i="11" s="1"/>
  <c r="E24" i="10"/>
  <c r="E25" i="10" s="1"/>
  <c r="N25" i="10"/>
  <c r="N26" i="10" s="1"/>
  <c r="M25" i="10"/>
  <c r="M26" i="10" s="1"/>
  <c r="E26" i="9"/>
  <c r="E25" i="9"/>
  <c r="E24" i="9"/>
  <c r="E23" i="9"/>
  <c r="E22" i="9"/>
  <c r="E21" i="9"/>
  <c r="E20" i="9"/>
  <c r="E19" i="9"/>
  <c r="E18" i="9"/>
  <c r="N27" i="9"/>
  <c r="N28" i="9" s="1"/>
  <c r="M27" i="9"/>
  <c r="M28" i="9" s="1"/>
  <c r="E27" i="8"/>
  <c r="E26" i="8"/>
  <c r="E25" i="8"/>
  <c r="E23" i="8"/>
  <c r="E24" i="8"/>
  <c r="E22" i="8"/>
  <c r="E21" i="8"/>
  <c r="E20" i="8"/>
  <c r="E19" i="8"/>
  <c r="E18" i="8"/>
  <c r="N27" i="8"/>
  <c r="N28" i="8" s="1"/>
  <c r="M27" i="8"/>
  <c r="M28" i="8" s="1"/>
  <c r="F20" i="7"/>
  <c r="F21" i="7"/>
  <c r="F22" i="7"/>
  <c r="F23" i="7"/>
  <c r="F19" i="7"/>
  <c r="F25" i="6"/>
  <c r="F20" i="6"/>
  <c r="F21" i="6"/>
  <c r="F22" i="6"/>
  <c r="F23" i="6"/>
  <c r="F24" i="6"/>
  <c r="F19" i="6"/>
  <c r="E21" i="27" l="1"/>
  <c r="E22" i="14"/>
  <c r="E20" i="32"/>
  <c r="E22" i="32" s="1"/>
  <c r="E22" i="31"/>
  <c r="E22" i="30"/>
  <c r="E23" i="30" s="1"/>
  <c r="E25" i="30" s="1"/>
  <c r="E22" i="29"/>
  <c r="E21" i="28"/>
  <c r="E22" i="28" s="1"/>
  <c r="E24" i="28" s="1"/>
  <c r="E23" i="31"/>
  <c r="E25" i="31" s="1"/>
  <c r="E23" i="29"/>
  <c r="E25" i="29" s="1"/>
  <c r="E22" i="27"/>
  <c r="E24" i="27" s="1"/>
  <c r="E22" i="24"/>
  <c r="E23" i="24" s="1"/>
  <c r="E25" i="24" s="1"/>
  <c r="E22" i="22"/>
  <c r="E23" i="22" s="1"/>
  <c r="E25" i="22" s="1"/>
  <c r="E21" i="21"/>
  <c r="E22" i="21" s="1"/>
  <c r="E24" i="21" s="1"/>
  <c r="E21" i="20"/>
  <c r="E21" i="19"/>
  <c r="E22" i="19" s="1"/>
  <c r="E24" i="19" s="1"/>
  <c r="E22" i="18"/>
  <c r="E23" i="18" s="1"/>
  <c r="E25" i="18" s="1"/>
  <c r="E22" i="17"/>
  <c r="E22" i="16"/>
  <c r="E23" i="16" s="1"/>
  <c r="E25" i="16" s="1"/>
  <c r="E20" i="23"/>
  <c r="E22" i="23" s="1"/>
  <c r="E22" i="20"/>
  <c r="E24" i="20" s="1"/>
  <c r="E23" i="17"/>
  <c r="E25" i="17" s="1"/>
  <c r="N21" i="14"/>
  <c r="E23" i="14"/>
  <c r="E32" i="13"/>
  <c r="E33" i="13" s="1"/>
  <c r="E22" i="12"/>
  <c r="E23" i="11"/>
  <c r="E26" i="10"/>
  <c r="E28" i="10" s="1"/>
  <c r="E27" i="9"/>
  <c r="E28" i="9"/>
  <c r="E30" i="9" s="1"/>
  <c r="E28" i="8"/>
  <c r="E30" i="8" s="1"/>
  <c r="F24" i="7"/>
  <c r="O24" i="7"/>
  <c r="O25" i="7" s="1"/>
  <c r="N24" i="7"/>
  <c r="N25" i="7" s="1"/>
  <c r="O25" i="6"/>
  <c r="O26" i="6" s="1"/>
  <c r="N25" i="6"/>
  <c r="N26" i="6" s="1"/>
  <c r="F26" i="6"/>
  <c r="F28" i="6" s="1"/>
  <c r="E32" i="4"/>
  <c r="E35" i="13" l="1"/>
  <c r="F25" i="7"/>
  <c r="F27" i="7" s="1"/>
  <c r="N31" i="5"/>
  <c r="N32" i="5" s="1"/>
  <c r="M31" i="5"/>
  <c r="M32" i="5" s="1"/>
  <c r="E30" i="5"/>
  <c r="E31" i="5" s="1"/>
  <c r="N35" i="4"/>
  <c r="M35" i="4"/>
  <c r="N34" i="4"/>
  <c r="M34" i="4"/>
  <c r="L33" i="4"/>
  <c r="J33" i="4"/>
  <c r="H33" i="4"/>
  <c r="I33" i="4" s="1"/>
  <c r="E33" i="4"/>
  <c r="E34" i="4" s="1"/>
  <c r="N18" i="3"/>
  <c r="N19" i="3" s="1"/>
  <c r="M18" i="3"/>
  <c r="M19" i="3" s="1"/>
  <c r="L17" i="3"/>
  <c r="J17" i="3"/>
  <c r="H17" i="3"/>
  <c r="I17" i="3" s="1"/>
  <c r="E17" i="3"/>
  <c r="E18" i="3" s="1"/>
  <c r="E17" i="2"/>
  <c r="N17" i="2" s="1"/>
  <c r="N18" i="2"/>
  <c r="M18" i="2"/>
  <c r="J17" i="2"/>
  <c r="H17" i="2"/>
  <c r="I17" i="2" s="1"/>
  <c r="E32" i="5" l="1"/>
  <c r="E34" i="5" s="1"/>
  <c r="N33" i="4"/>
  <c r="E35" i="4"/>
  <c r="E37" i="4" s="1"/>
  <c r="N17" i="3"/>
  <c r="E19" i="3"/>
  <c r="E21" i="3" s="1"/>
  <c r="E18" i="2"/>
  <c r="N19" i="2"/>
  <c r="M19" i="2"/>
  <c r="L17" i="2"/>
  <c r="E19" i="2" l="1"/>
  <c r="E21" i="2" s="1"/>
</calcChain>
</file>

<file path=xl/sharedStrings.xml><?xml version="1.0" encoding="utf-8"?>
<sst xmlns="http://schemas.openxmlformats.org/spreadsheetml/2006/main" count="911" uniqueCount="255">
  <si>
    <t>Date:</t>
  </si>
  <si>
    <t>Quantity</t>
  </si>
  <si>
    <t>GST (18%)</t>
  </si>
  <si>
    <t>Round off</t>
  </si>
  <si>
    <t>Total</t>
  </si>
  <si>
    <t>QUOTATION</t>
  </si>
  <si>
    <t>To</t>
  </si>
  <si>
    <t>--</t>
  </si>
  <si>
    <t>Kindly find the best quote below for your consideration and favourable orders.</t>
  </si>
  <si>
    <t>S.No</t>
  </si>
  <si>
    <t>Particulars</t>
  </si>
  <si>
    <t>Per unit Cost</t>
  </si>
  <si>
    <t>TRIDENT QUOTE</t>
  </si>
  <si>
    <t>Net Amount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</si>
  <si>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GAE025/2023</t>
    </r>
  </si>
  <si>
    <t>The Project Director</t>
  </si>
  <si>
    <t>Tamil Nadu State AIDS Control Society,</t>
  </si>
  <si>
    <t>Chennai.</t>
  </si>
  <si>
    <t>Quotation for the TANSACS recruitment Application - Reg</t>
  </si>
  <si>
    <t>GUTSY AFFAIR ENTERPRISES  - This is Computer Generated Quotation</t>
  </si>
  <si>
    <t>GUTSY AFFAIR ENTERPRISES</t>
  </si>
  <si>
    <t>Tamilnadu State AIDS Control Society                                                                  (Software application for job recruitment.)</t>
  </si>
  <si>
    <t>25.10.2023</t>
  </si>
  <si>
    <t>(Rupees Ten Lakhs Fourteen Thousand Nine Hundred and Eighty Only)</t>
  </si>
  <si>
    <t xml:space="preserve">Total  </t>
  </si>
  <si>
    <t>Authorised Signatory</t>
  </si>
  <si>
    <t>27.11.2023</t>
  </si>
  <si>
    <t>The Additional Principal Chief Conservator of Forests and Director,</t>
  </si>
  <si>
    <t>Arignar Anna Zoological Park,</t>
  </si>
  <si>
    <t>Vandalur, Chennai – 600 048.</t>
  </si>
  <si>
    <t>Consultation of 7D Theatre in Zootourim</t>
  </si>
  <si>
    <t>(Rupees Three Lakhs Fifty-Seven Thousand Four Hundred and Eleven Only)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</si>
  <si>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MNS025/2023</t>
    </r>
  </si>
  <si>
    <r>
      <t>Quotation for the</t>
    </r>
    <r>
      <rPr>
        <b/>
        <sz val="9"/>
        <color rgb="FF000000"/>
        <rFont val="Comic Sans MS"/>
        <family val="4"/>
      </rPr>
      <t xml:space="preserve"> C</t>
    </r>
    <r>
      <rPr>
        <sz val="9"/>
        <color rgb="FF000000"/>
        <rFont val="Comic Sans MS"/>
        <family val="4"/>
      </rPr>
      <t>onsultation of 7D Theatre in Zootourim - Reg</t>
    </r>
  </si>
  <si>
    <t>Microplus Networking Solutions Private Limited</t>
  </si>
  <si>
    <t>MICROPLUS NETWORKING SOLUTIONS PVT LTD  - This is Computer Generated Quotation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</si>
  <si>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GAE026/2023</t>
    </r>
  </si>
  <si>
    <t>16.12.2023</t>
  </si>
  <si>
    <t>Tamilnadu Industrial Development Corporation Limited,</t>
  </si>
  <si>
    <t>19-A, Rukmani Lakshmipathi Rd, Egmore,</t>
  </si>
  <si>
    <t>The Managing Director,</t>
  </si>
  <si>
    <t>Chennai - 600 008.</t>
  </si>
  <si>
    <t>Quotation for the Global Investors Meet District-Level Software Development - Reg</t>
  </si>
  <si>
    <t>Web Application / Android Application</t>
  </si>
  <si>
    <t>Page and Theme Designing</t>
  </si>
  <si>
    <t>Co Ordination of the Content from Respective Departments</t>
  </si>
  <si>
    <t>3D Blender Design and Walkthrough for Industrial Pavilion</t>
  </si>
  <si>
    <t>Stage 2</t>
  </si>
  <si>
    <t>Stage 1</t>
  </si>
  <si>
    <t>No. of Application Pages - Web / App Development</t>
  </si>
  <si>
    <t>No. of Pages Designing - Graphic Designs</t>
  </si>
  <si>
    <t>Stage 3</t>
  </si>
  <si>
    <t>Total No. of Web / Application Pages to be devloped</t>
  </si>
  <si>
    <t>Total No. of Pages to be designed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</si>
  <si>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GAE027/2023</t>
    </r>
  </si>
  <si>
    <t>10.12.2023</t>
  </si>
  <si>
    <t>Quotation for the Global Investors Meet District-Level Video Content Creation - Reg</t>
  </si>
  <si>
    <t>Video Content Creation</t>
  </si>
  <si>
    <t>No. of Videos / Animation Pages to be devloped</t>
  </si>
  <si>
    <t>No. of Graphic Designs</t>
  </si>
  <si>
    <t>(Rupees Twenty-One Lakhs Ninety-Nine Thousand Six Hundred and Thirty Only)</t>
  </si>
  <si>
    <t>(Rupees Nineteen Lakhs Fifty-Nine Thousand Three Hundred and Fifty-Five Only)</t>
  </si>
  <si>
    <t>Total No. of Videos / Animation Pages to be devloped</t>
  </si>
  <si>
    <t>Basic development Cost</t>
  </si>
  <si>
    <t>Basic Video Creation Cost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</si>
  <si>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EMC028/2024</t>
    </r>
  </si>
  <si>
    <t>22.01.2024</t>
  </si>
  <si>
    <t>Quotation for promoting HIV/AIDS Awareness at Bus Shelters in Chennai.</t>
  </si>
  <si>
    <t>BUS SHELTER</t>
  </si>
  <si>
    <t>Arcot Road, Opp. Avichi School - Towards Porur</t>
  </si>
  <si>
    <t xml:space="preserve">Electrical Work </t>
  </si>
  <si>
    <t>Anna Salai, Teynampet metro - Towards Central</t>
  </si>
  <si>
    <t>100ft Road, opp. Anna Nagar West Depot</t>
  </si>
  <si>
    <t>PH Road, Dhashaprakash - Towards Koyambedu</t>
  </si>
  <si>
    <t>Egmore, Presidency School - Towards Egmore Railway Station</t>
  </si>
  <si>
    <t>Duration</t>
  </si>
  <si>
    <t>30 Days</t>
  </si>
  <si>
    <t>Lighting</t>
  </si>
  <si>
    <t>Yes</t>
  </si>
  <si>
    <t>Basic Cost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</si>
  <si>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EMC029/2024</t>
    </r>
  </si>
  <si>
    <t>KK Nagar, Ramaswamy Salai near Padmasheshadri School Towards Ashok Pillar</t>
  </si>
  <si>
    <t>Kilpauk, Kilapuk High Road, Bala vihar School Towards Anna Nagar</t>
  </si>
  <si>
    <t>Tharamani, Tharamani Road, Near Apollo Proton Hospital Towards Velachery</t>
  </si>
  <si>
    <t>Royapettah, Royapettah High road, Opp. Sanskrit College Towards RK Salai</t>
  </si>
  <si>
    <t>Triplicane, Bharathi Salai, Near Presidency College Towards Royapettah</t>
  </si>
  <si>
    <t>(Rupees Eleven Lakhs Fifty-One Thousand Six Hundred and Fifty-One Only)</t>
  </si>
  <si>
    <t>(Rupees Eleven Lakhs Fifty-Four Thousand Three Hundred and Seventy-Six Only)</t>
  </si>
  <si>
    <t>EPICWIN MANAGEMENT CONSULTANTS PRIVATE LIMITED</t>
  </si>
  <si>
    <t>EPICWIN MANAGEMENT CONSULTANTS PRIVATE LIMITED  - This is Computer Generated Quotation</t>
  </si>
  <si>
    <t>Director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</si>
  <si>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GAE030/2023</t>
    </r>
  </si>
  <si>
    <t>Quotation for the Global Investors Meet Indoor Projection Mapping - Additional Content Creation ( 5 Videos) - Reg</t>
  </si>
  <si>
    <t>Developing Projection Mapping Scripts</t>
  </si>
  <si>
    <t>Generating Assets</t>
  </si>
  <si>
    <t>Crafting Animations</t>
  </si>
  <si>
    <t xml:space="preserve">Creating Graphical Elements </t>
  </si>
  <si>
    <t>Performing Compositing</t>
  </si>
  <si>
    <t>Editing</t>
  </si>
  <si>
    <t>Digital Intermediate (DI)</t>
  </si>
  <si>
    <t>Music</t>
  </si>
  <si>
    <t>Sound Effects (SFX)</t>
  </si>
  <si>
    <t>5 Nos</t>
  </si>
  <si>
    <t>38 Nos</t>
  </si>
  <si>
    <t>(Rupees Twenty-Two Lakhs Ninety-Three Thousand Three Hundred and Seventy-One Only)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</si>
  <si>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GAE031/2023</t>
    </r>
  </si>
  <si>
    <t>28.12.2023</t>
  </si>
  <si>
    <t>Quotation for the Global Investors Meet Indoor Projection Mapping - Additional Content Creation ( 4 Videos) - Reg</t>
  </si>
  <si>
    <t>4 Nos</t>
  </si>
  <si>
    <t>(Rupees Eighteen Lakhs Seventy-Six Thousand One Hundred and Twenty-Nine Only)</t>
  </si>
  <si>
    <t>02.01.2024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</si>
  <si>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GAE032/2023</t>
    </r>
  </si>
  <si>
    <t>25.12.2023</t>
  </si>
  <si>
    <t>SIDCO Industrial Estate Guindy,</t>
  </si>
  <si>
    <t>Chennai , Tamil Nadu - 600 032</t>
  </si>
  <si>
    <t>Quotation for the Global Investors Meet District-Level Video Content Creation SIDCO Parks - Reg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</si>
  <si>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GAE033/2023</t>
    </r>
  </si>
  <si>
    <t>27.12.2023</t>
  </si>
  <si>
    <t>Development Commissioner,</t>
  </si>
  <si>
    <t>Madras Export Processing Zone,</t>
  </si>
  <si>
    <t>Chennai , Tamil Nadu - 600 047</t>
  </si>
  <si>
    <t>Quotation for the Car Cross Section content and Development in MEPZ - Reg</t>
  </si>
  <si>
    <t xml:space="preserve">LED Touch Panel 32 Inch </t>
  </si>
  <si>
    <t>Designing Interactive Dashboard</t>
  </si>
  <si>
    <t>GST (0%)</t>
  </si>
  <si>
    <t>(Rupees One Lakh SeventeenThousand and Twelve Only)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</si>
  <si>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GAE034/2023</t>
    </r>
  </si>
  <si>
    <t xml:space="preserve">Software Coding / Programming </t>
  </si>
  <si>
    <t>(Rupees Eleven Lakhs Twenty-One Thousand Seven Hundred and Ninety-Three Only)</t>
  </si>
  <si>
    <t>(Rupees Seven Lakhs Thirty-Two Thousand Four Hundred and Twenty-Five Only)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</si>
  <si>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CHE035/2024</t>
    </r>
  </si>
  <si>
    <t>The Project Director,</t>
  </si>
  <si>
    <t>Tamil Nadu State AIDS Control Society</t>
  </si>
  <si>
    <t>Chennai , Tamil Nadu - 600 008</t>
  </si>
  <si>
    <t>3 Cameras</t>
  </si>
  <si>
    <t>2 Cameras</t>
  </si>
  <si>
    <t>1 No</t>
  </si>
  <si>
    <t>CHENNAI ENTERPRISES</t>
  </si>
  <si>
    <t>CHENNAI ENTERPRISES  - This is Computer Generated Quotation</t>
  </si>
  <si>
    <t>SUB:</t>
  </si>
  <si>
    <t xml:space="preserve">Basic Lights and Motion Equipments </t>
  </si>
  <si>
    <t xml:space="preserve">Candid Photography </t>
  </si>
  <si>
    <t xml:space="preserve">Candid Videography </t>
  </si>
  <si>
    <t>Drone</t>
  </si>
  <si>
    <t>Traditional Photography</t>
  </si>
  <si>
    <t xml:space="preserve">Main Video </t>
  </si>
  <si>
    <t xml:space="preserve">Live Streaming in TANSACS Youtube Page </t>
  </si>
  <si>
    <t xml:space="preserve">Video Voice over with Music Background </t>
  </si>
  <si>
    <t xml:space="preserve">RRC Students Shots </t>
  </si>
  <si>
    <t xml:space="preserve">Editing and Mixing </t>
  </si>
  <si>
    <t xml:space="preserve">Colour Corrections </t>
  </si>
  <si>
    <t xml:space="preserve">Power Supply (Gen Set) </t>
  </si>
  <si>
    <t xml:space="preserve">Photo Documentation </t>
  </si>
  <si>
    <t xml:space="preserve">Developing of Short Video Bytes by involving the RRC Students for Uploading in the social media </t>
  </si>
  <si>
    <t>in the venue</t>
  </si>
  <si>
    <t>1 Camera</t>
  </si>
  <si>
    <t>The entire event</t>
  </si>
  <si>
    <t>3 No of bytes</t>
  </si>
  <si>
    <t>Quotation for the TANSACS - IEC - Youth Intervention - Live Coverage &amp; Short Video Documentation on " Mass Human formation - HIV &amp; AIDS " on 06th February 2024 in Madras University Stadium for India Book of Records - Reg</t>
  </si>
  <si>
    <t>25.01.2024</t>
  </si>
  <si>
    <t>(Rupees Ten Lakhs Ninety-Three Thousand Two Hundred and Seventy Only)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</si>
  <si>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MNS026/2024</t>
    </r>
  </si>
  <si>
    <t>05.03.2024</t>
  </si>
  <si>
    <t>Egmore, Chennai – 600 008.</t>
  </si>
  <si>
    <r>
      <t>Quotation for the</t>
    </r>
    <r>
      <rPr>
        <b/>
        <sz val="9"/>
        <color rgb="FF000000"/>
        <rFont val="Comic Sans MS"/>
        <family val="4"/>
      </rPr>
      <t xml:space="preserve"> TANSACS - "Capacity Building Initiative"</t>
    </r>
    <r>
      <rPr>
        <sz val="9"/>
        <color rgb="FF000000"/>
        <rFont val="Comic Sans MS"/>
        <family val="4"/>
      </rPr>
      <t xml:space="preserve"> - Reg</t>
    </r>
  </si>
  <si>
    <t>Mobile Application Development VIS</t>
  </si>
  <si>
    <t>User Interface (UI) &amp; User Experience (UX) Design</t>
  </si>
  <si>
    <t>Web-Based Call System Integration</t>
  </si>
  <si>
    <t>Localization &amp; Multilingual Support</t>
  </si>
  <si>
    <t>Testing &amp; Development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</si>
  <si>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MNS027/2024</t>
    </r>
  </si>
  <si>
    <t>CMS (Content management system) VIS</t>
  </si>
  <si>
    <t>Database Management</t>
  </si>
  <si>
    <t>Campaign Management Tools</t>
  </si>
  <si>
    <t>Real-Time Data Visualization</t>
  </si>
  <si>
    <t>Intergration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</si>
  <si>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MNS028/2024</t>
    </r>
  </si>
  <si>
    <t>Interactive Dashboard NGO's</t>
  </si>
  <si>
    <t>Authority Oversight Functions</t>
  </si>
  <si>
    <t>Integration Capabilities</t>
  </si>
  <si>
    <t>Bilingual Language - Eng/Tam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</si>
  <si>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MNS029/2024</t>
    </r>
  </si>
  <si>
    <t>Interactive Dashboard TANSAC</t>
  </si>
  <si>
    <t>110 NGO Oversight Functions</t>
  </si>
  <si>
    <t>Bilingual Language Eng/Tam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</si>
  <si>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MNS030/2024</t>
    </r>
  </si>
  <si>
    <t>Hosting &amp; Security</t>
  </si>
  <si>
    <t>Technical Support &amp; Maintenance</t>
  </si>
  <si>
    <t>Training &amp; Resources</t>
  </si>
  <si>
    <t>IT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</si>
  <si>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MNS031/2024</t>
    </r>
  </si>
  <si>
    <t>Web App Development VOP</t>
  </si>
  <si>
    <t>CMS (Content management system) VOP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</si>
  <si>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MNS032/2024</t>
    </r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</si>
  <si>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MNS033/2024</t>
    </r>
  </si>
  <si>
    <t>Content Development</t>
  </si>
  <si>
    <t>Conceptualization</t>
  </si>
  <si>
    <t>Content Framework</t>
  </si>
  <si>
    <t>SME's Interaction</t>
  </si>
  <si>
    <t>SME's Casting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</si>
  <si>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MNS034/2024</t>
    </r>
  </si>
  <si>
    <t>Production (VOP)</t>
  </si>
  <si>
    <t>Identifying necessary resources &amp; creating a detailed plan for executing &amp; delivering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</si>
  <si>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MNS035/2024</t>
    </r>
  </si>
  <si>
    <t>Video Editing</t>
  </si>
  <si>
    <t>Reviewing and rough editing footage</t>
  </si>
  <si>
    <t>Transitions, graphics and sound effects</t>
  </si>
  <si>
    <t>Color correction</t>
  </si>
  <si>
    <t>Data animation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</si>
  <si>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MNS036/2024</t>
    </r>
  </si>
  <si>
    <t>Post Content Analysis</t>
  </si>
  <si>
    <t>Schedule regular updates and content maintenance</t>
  </si>
  <si>
    <t>Continuously optimize the course based on learner feedback</t>
  </si>
  <si>
    <t>Addressing of reported issues and bugs promptly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</si>
  <si>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MNS037/2024</t>
    </r>
  </si>
  <si>
    <t>Ad Film - Pre Production</t>
  </si>
  <si>
    <t>Pre-production &amp; Cast</t>
  </si>
  <si>
    <t>Screenwriting and Scripting</t>
  </si>
  <si>
    <t>Animated Story Board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</si>
  <si>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MNS038/2024</t>
    </r>
  </si>
  <si>
    <t>Ad Film - Production</t>
  </si>
  <si>
    <t>Camera and Crew</t>
  </si>
  <si>
    <t>Production</t>
  </si>
  <si>
    <t>Story Board</t>
  </si>
  <si>
    <t>Character Animation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</si>
  <si>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MNS039/2024</t>
    </r>
  </si>
  <si>
    <t>Ad Film - Post Production</t>
  </si>
  <si>
    <t>Sound Mixing &amp; VFX</t>
  </si>
  <si>
    <t>Studio Setup &amp; Rental</t>
  </si>
  <si>
    <t>Voice over &amp; Re recording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</si>
  <si>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MNS040/2024</t>
    </r>
  </si>
  <si>
    <t>Creative Designs</t>
  </si>
  <si>
    <t>Hoarding Design</t>
  </si>
  <si>
    <t>Static Design for LED with Audio</t>
  </si>
  <si>
    <t>Digital Media Designs</t>
  </si>
  <si>
    <t>Wall Poster Designs</t>
  </si>
  <si>
    <t>Poster Prints</t>
  </si>
  <si>
    <t>A3 Poster Prints and Design</t>
  </si>
  <si>
    <r>
      <rPr>
        <b/>
        <sz val="9"/>
        <color rgb="FF000000"/>
        <rFont val="Comic Sans MS"/>
        <family val="4"/>
      </rPr>
      <t>Quote No.</t>
    </r>
    <r>
      <rPr>
        <sz val="9"/>
        <color rgb="FF000000"/>
        <rFont val="Comic Sans MS"/>
        <family val="4"/>
      </rPr>
      <t xml:space="preserve"> MNS041/2024</t>
    </r>
  </si>
  <si>
    <t>(Rupees Twenty-Eight Lakhs Fifty-Five Thousand Eighty-One Only)</t>
  </si>
  <si>
    <t>(Rupees Twenty-Eight Lakhs Fifty-Two Thousand Three Hundred and Eighty-One Only)</t>
  </si>
  <si>
    <t>(Rupees Twenty-Six Lakhs Sixty-Seven Thousand Seven Hundred and Six Only)</t>
  </si>
  <si>
    <t>(Rupees Twenty-Seven Lakhs Twenty-Three Thousand Eight Hundred and Eighty-Seven Only)</t>
  </si>
  <si>
    <t>(Rupees Twenty-Nine Lakhs Fifty-One Thousand Three Hundred and Ninety-Six Only)</t>
  </si>
  <si>
    <t>(Rupees Twenty-Six Lakhs Ninety-Seven Thousand Eight Hundred and Twenty-Three Only)</t>
  </si>
  <si>
    <t>(Rupees Twenty-Nine Lakhs Sixty-Six Thousand One Hundred and Eighteen Only)</t>
  </si>
  <si>
    <t>(Rupees Twenty-Eight Lakhs Three Thousand Seven Hundred Only)</t>
  </si>
  <si>
    <t>(Rupees Twenty-Eight Lakhs Thirty-Two Thousand Eight Hundred Only)</t>
  </si>
  <si>
    <t>(Rupees Twenty-Eight Lakhs Eight Thousand Seven Hundred and Twenty Only)</t>
  </si>
  <si>
    <t>(Rupees Twenty-Ninety Lakhs Thirty-Three Thousand Three Hundred and Five Only)</t>
  </si>
  <si>
    <t>(Rupees Twenty-Nine Lakhs Sixty Thousand Six Hundred and Eighty-Six Only)</t>
  </si>
  <si>
    <t>(Rupees Twenty-Seven Lakhs Seventy Thousand One Hundred and Twenty-Eight Only)</t>
  </si>
  <si>
    <t>(Rupees Thirty-One Lakhs Fifty-Seven Thousand Five Hundred and Nine Only)</t>
  </si>
  <si>
    <t>(Rupees Thirty-One Lakhs One Thousand One Hundred and Twenty-Eight Only)</t>
  </si>
  <si>
    <t>(Rupees Twenty-Nine Lakhs Eighty-Six Thousand Eight Hundred and Forty-Four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</si>
</sst>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\-??_ ;_ @_ "/>
  </numFmts>
  <fonts count="22" x14ac:knownFonts="1">
    <font>
      <sz val="10"/>
      <color rgb="FF000000"/>
      <name val="Arial"/>
    </font>
    <font>
      <sz val="10"/>
      <name val="Arial"/>
      <family val="2"/>
    </font>
    <font>
      <b/>
      <u/>
      <sz val="12"/>
      <color rgb="FF000000"/>
      <name val="Comic Sans MS"/>
      <family val="4"/>
    </font>
    <font>
      <sz val="8"/>
      <color rgb="FF000000"/>
      <name val="Comic Sans MS"/>
      <family val="4"/>
    </font>
    <font>
      <sz val="9"/>
      <color rgb="FF000000"/>
      <name val="Comic Sans MS"/>
      <family val="4"/>
    </font>
    <font>
      <sz val="9"/>
      <color rgb="FF000000"/>
      <name val="Arial"/>
      <family val="2"/>
    </font>
    <font>
      <b/>
      <sz val="9"/>
      <color rgb="FF000000"/>
      <name val="Comic Sans MS"/>
      <family val="4"/>
    </font>
    <font>
      <sz val="10"/>
      <color theme="1"/>
      <name val="Calibri"/>
      <family val="2"/>
    </font>
    <font>
      <sz val="10"/>
      <color rgb="FFD9D9D9"/>
      <name val="Arial"/>
      <family val="2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sz val="11"/>
      <color rgb="FF000000"/>
      <name val="Times New Roman"/>
      <family val="1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b/>
      <sz val="10"/>
      <color rgb="FF000000"/>
      <name val="Arial"/>
      <family val="2"/>
    </font>
    <font>
      <sz val="9"/>
      <color rgb="FF000000"/>
      <name val="Comic Sans MS"/>
      <family val="4"/>
    </font>
    <font>
      <sz val="10"/>
      <color theme="1"/>
      <name val="Calibri"/>
      <family val="2"/>
    </font>
    <font>
      <b/>
      <sz val="9"/>
      <color rgb="FF000000"/>
      <name val="Comic Sans MS"/>
      <family val="4"/>
    </font>
    <font>
      <sz val="10"/>
      <name val="Comic Sans MS"/>
      <family val="4"/>
    </font>
    <font>
      <sz val="10"/>
      <name val="Arial"/>
      <family val="2"/>
    </font>
    <font>
      <sz val="8"/>
      <name val="Arial"/>
      <family val="2"/>
    </font>
    <font>
      <b/>
      <sz val="9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top" wrapText="1"/>
    </xf>
    <xf numFmtId="0" fontId="7" fillId="0" borderId="0" xfId="0" applyFont="1"/>
    <xf numFmtId="0" fontId="8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wrapText="1"/>
    </xf>
    <xf numFmtId="9" fontId="0" fillId="0" borderId="0" xfId="0" applyNumberFormat="1" applyAlignment="1">
      <alignment wrapText="1"/>
    </xf>
    <xf numFmtId="3" fontId="11" fillId="2" borderId="12" xfId="0" applyNumberFormat="1" applyFont="1" applyFill="1" applyBorder="1" applyAlignment="1">
      <alignment horizontal="right" vertical="center"/>
    </xf>
    <xf numFmtId="3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10" fillId="0" borderId="8" xfId="0" applyFont="1" applyBorder="1" applyAlignment="1">
      <alignment vertical="center" wrapText="1"/>
    </xf>
    <xf numFmtId="4" fontId="10" fillId="0" borderId="8" xfId="0" applyNumberFormat="1" applyFont="1" applyBorder="1" applyAlignment="1">
      <alignment horizontal="right" vertical="center" wrapText="1"/>
    </xf>
    <xf numFmtId="4" fontId="9" fillId="0" borderId="8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/>
    </xf>
    <xf numFmtId="4" fontId="10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6" fillId="0" borderId="0" xfId="0" applyFont="1"/>
    <xf numFmtId="0" fontId="13" fillId="0" borderId="10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vertical="top" wrapText="1"/>
    </xf>
    <xf numFmtId="0" fontId="9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wrapText="1"/>
    </xf>
    <xf numFmtId="0" fontId="18" fillId="0" borderId="13" xfId="0" applyFont="1" applyBorder="1" applyAlignment="1">
      <alignment horizontal="center" vertical="center"/>
    </xf>
    <xf numFmtId="4" fontId="13" fillId="0" borderId="13" xfId="0" applyNumberFormat="1" applyFont="1" applyBorder="1" applyAlignment="1">
      <alignment horizontal="center" vertical="center" wrapText="1"/>
    </xf>
    <xf numFmtId="4" fontId="13" fillId="0" borderId="13" xfId="0" applyNumberFormat="1" applyFont="1" applyBorder="1" applyAlignment="1">
      <alignment horizontal="right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0" xfId="0" applyFont="1" applyBorder="1" applyAlignment="1">
      <alignment vertical="center" wrapText="1"/>
    </xf>
    <xf numFmtId="4" fontId="13" fillId="0" borderId="10" xfId="0" applyNumberFormat="1" applyFont="1" applyBorder="1" applyAlignment="1">
      <alignment horizontal="right" vertical="center" wrapText="1"/>
    </xf>
    <xf numFmtId="0" fontId="13" fillId="0" borderId="8" xfId="0" applyFont="1" applyBorder="1" applyAlignment="1">
      <alignment vertical="center" wrapText="1"/>
    </xf>
    <xf numFmtId="4" fontId="13" fillId="0" borderId="8" xfId="0" applyNumberFormat="1" applyFont="1" applyBorder="1" applyAlignment="1">
      <alignment horizontal="right" vertical="center" wrapText="1"/>
    </xf>
    <xf numFmtId="4" fontId="12" fillId="0" borderId="8" xfId="0" applyNumberFormat="1" applyFont="1" applyBorder="1" applyAlignment="1">
      <alignment horizontal="right" vertical="center" wrapText="1"/>
    </xf>
    <xf numFmtId="0" fontId="13" fillId="4" borderId="13" xfId="0" applyFont="1" applyFill="1" applyBorder="1" applyAlignment="1">
      <alignment wrapText="1"/>
    </xf>
    <xf numFmtId="0" fontId="13" fillId="0" borderId="13" xfId="0" applyFont="1" applyBorder="1" applyAlignment="1">
      <alignment vertical="center" wrapText="1"/>
    </xf>
    <xf numFmtId="4" fontId="12" fillId="0" borderId="13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0" fillId="0" borderId="13" xfId="0" applyFont="1" applyBorder="1" applyAlignment="1">
      <alignment wrapText="1"/>
    </xf>
    <xf numFmtId="0" fontId="6" fillId="2" borderId="11" xfId="0" applyFont="1" applyFill="1" applyBorder="1" applyAlignment="1">
      <alignment vertical="top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4" fontId="10" fillId="0" borderId="13" xfId="0" applyNumberFormat="1" applyFont="1" applyBorder="1" applyAlignment="1">
      <alignment horizontal="center" vertical="center" wrapText="1"/>
    </xf>
    <xf numFmtId="4" fontId="10" fillId="0" borderId="13" xfId="0" applyNumberFormat="1" applyFont="1" applyBorder="1" applyAlignment="1">
      <alignment horizontal="right" vertical="center" wrapText="1"/>
    </xf>
    <xf numFmtId="0" fontId="21" fillId="0" borderId="0" xfId="0" applyFont="1"/>
    <xf numFmtId="0" fontId="13" fillId="5" borderId="13" xfId="0" applyFont="1" applyFill="1" applyBorder="1" applyAlignment="1">
      <alignment wrapText="1"/>
    </xf>
    <xf numFmtId="0" fontId="6" fillId="0" borderId="0" xfId="0" applyFont="1" applyAlignment="1">
      <alignment horizontal="left" vertical="center" wrapText="1"/>
    </xf>
    <xf numFmtId="0" fontId="10" fillId="4" borderId="13" xfId="0" applyFont="1" applyFill="1" applyBorder="1" applyAlignment="1">
      <alignment wrapText="1"/>
    </xf>
    <xf numFmtId="0" fontId="10" fillId="0" borderId="13" xfId="0" applyFont="1" applyBorder="1" applyAlignment="1">
      <alignment horizontal="left" wrapText="1"/>
    </xf>
    <xf numFmtId="0" fontId="10" fillId="0" borderId="13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6" fillId="2" borderId="7" xfId="0" applyFont="1" applyFill="1" applyBorder="1" applyAlignment="1">
      <alignment horizontal="right" vertical="top" wrapText="1"/>
    </xf>
    <xf numFmtId="0" fontId="1" fillId="0" borderId="11" xfId="0" applyFont="1" applyBorder="1"/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2" xfId="0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4" xfId="0" applyFont="1" applyBorder="1"/>
    <xf numFmtId="0" fontId="10" fillId="0" borderId="2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top" wrapText="1"/>
    </xf>
    <xf numFmtId="0" fontId="14" fillId="0" borderId="0" xfId="0" applyFont="1" applyAlignment="1">
      <alignment horizontal="right"/>
    </xf>
    <xf numFmtId="0" fontId="10" fillId="0" borderId="3" xfId="0" applyFont="1" applyBorder="1" applyAlignment="1">
      <alignment horizontal="right" vertical="center" wrapText="1"/>
    </xf>
    <xf numFmtId="0" fontId="10" fillId="0" borderId="9" xfId="0" applyFont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right" vertical="center" wrapText="1"/>
    </xf>
    <xf numFmtId="0" fontId="19" fillId="0" borderId="14" xfId="0" applyFont="1" applyBorder="1"/>
    <xf numFmtId="0" fontId="19" fillId="0" borderId="6" xfId="0" applyFont="1" applyBorder="1"/>
    <xf numFmtId="0" fontId="19" fillId="0" borderId="3" xfId="0" applyFont="1" applyBorder="1"/>
    <xf numFmtId="0" fontId="19" fillId="0" borderId="4" xfId="0" applyFont="1" applyBorder="1"/>
    <xf numFmtId="0" fontId="13" fillId="0" borderId="3" xfId="0" applyFont="1" applyBorder="1" applyAlignment="1">
      <alignment horizontal="right" vertical="center" wrapText="1"/>
    </xf>
    <xf numFmtId="0" fontId="13" fillId="0" borderId="9" xfId="0" applyFont="1" applyBorder="1" applyAlignment="1">
      <alignment horizontal="right" vertical="center" wrapText="1"/>
    </xf>
    <xf numFmtId="0" fontId="12" fillId="5" borderId="15" xfId="0" applyFont="1" applyFill="1" applyBorder="1" applyAlignment="1">
      <alignment horizontal="center" wrapText="1"/>
    </xf>
    <xf numFmtId="0" fontId="12" fillId="5" borderId="16" xfId="0" applyFont="1" applyFill="1" applyBorder="1" applyAlignment="1">
      <alignment horizontal="center" wrapText="1"/>
    </xf>
    <xf numFmtId="0" fontId="9" fillId="5" borderId="15" xfId="0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3" xfId="0" applyFont="1" applyBorder="1" applyAlignment="1">
      <alignment horizontal="right" vertical="center" wrapText="1"/>
    </xf>
    <xf numFmtId="0" fontId="19" fillId="0" borderId="13" xfId="0" applyFont="1" applyBorder="1"/>
    <xf numFmtId="0" fontId="9" fillId="3" borderId="15" xfId="0" applyFont="1" applyFill="1" applyBorder="1" applyAlignment="1">
      <alignment horizontal="center" wrapText="1"/>
    </xf>
    <xf numFmtId="0" fontId="12" fillId="3" borderId="16" xfId="0" applyFont="1" applyFill="1" applyBorder="1" applyAlignment="1">
      <alignment horizontal="center" wrapText="1"/>
    </xf>
    <xf numFmtId="0" fontId="10" fillId="0" borderId="1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42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23</xdr:row>
      <xdr:rowOff>121202</xdr:rowOff>
    </xdr:from>
    <xdr:to>
      <xdr:col>4</xdr:col>
      <xdr:colOff>909700</xdr:colOff>
      <xdr:row>32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31D5C-AF8E-4F7F-94CC-2F311CDC4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25</xdr:row>
      <xdr:rowOff>121202</xdr:rowOff>
    </xdr:from>
    <xdr:to>
      <xdr:col>4</xdr:col>
      <xdr:colOff>909700</xdr:colOff>
      <xdr:row>34</xdr:row>
      <xdr:rowOff>10643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33D1A-9EB9-4059-B9CB-A645F9A46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25</xdr:row>
      <xdr:rowOff>121202</xdr:rowOff>
    </xdr:from>
    <xdr:to>
      <xdr:col>4</xdr:col>
      <xdr:colOff>909700</xdr:colOff>
      <xdr:row>34</xdr:row>
      <xdr:rowOff>10643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73B02-214C-4955-82CB-359169A21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25</xdr:row>
      <xdr:rowOff>121202</xdr:rowOff>
    </xdr:from>
    <xdr:to>
      <xdr:col>4</xdr:col>
      <xdr:colOff>909700</xdr:colOff>
      <xdr:row>34</xdr:row>
      <xdr:rowOff>10643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17836-A49C-4426-B2D7-C1C4FC3FA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26</xdr:row>
      <xdr:rowOff>121202</xdr:rowOff>
    </xdr:from>
    <xdr:to>
      <xdr:col>4</xdr:col>
      <xdr:colOff>909700</xdr:colOff>
      <xdr:row>35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8044F-02F8-4EF1-A0A6-9AB1D1E2B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26</xdr:row>
      <xdr:rowOff>121202</xdr:rowOff>
    </xdr:from>
    <xdr:to>
      <xdr:col>4</xdr:col>
      <xdr:colOff>909700</xdr:colOff>
      <xdr:row>35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13D83E-6904-45F5-9E51-AC3C73AED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26</xdr:row>
      <xdr:rowOff>121202</xdr:rowOff>
    </xdr:from>
    <xdr:to>
      <xdr:col>4</xdr:col>
      <xdr:colOff>909700</xdr:colOff>
      <xdr:row>35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B7854E-DCBB-4916-B2C9-42C89F3B8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332864</xdr:colOff>
      <xdr:row>26</xdr:row>
      <xdr:rowOff>161024</xdr:rowOff>
    </xdr:from>
    <xdr:to>
      <xdr:col>4</xdr:col>
      <xdr:colOff>927954</xdr:colOff>
      <xdr:row>34</xdr:row>
      <xdr:rowOff>80588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0C11A9-A348-C916-6164-4E438D30E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503578" y="5667381"/>
          <a:ext cx="1656447" cy="124399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548640</xdr:colOff>
      <xdr:row>36</xdr:row>
      <xdr:rowOff>7620</xdr:rowOff>
    </xdr:from>
    <xdr:to>
      <xdr:col>4</xdr:col>
      <xdr:colOff>506778</xdr:colOff>
      <xdr:row>45</xdr:row>
      <xdr:rowOff>63896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52D990-ED8E-62A3-8C3C-BC02F50DA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5920" y="10957560"/>
          <a:ext cx="2137458" cy="15116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26</xdr:row>
      <xdr:rowOff>121202</xdr:rowOff>
    </xdr:from>
    <xdr:to>
      <xdr:col>4</xdr:col>
      <xdr:colOff>909700</xdr:colOff>
      <xdr:row>35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73207E-3698-40BA-AA8D-10D83EC77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26</xdr:row>
      <xdr:rowOff>121202</xdr:rowOff>
    </xdr:from>
    <xdr:to>
      <xdr:col>4</xdr:col>
      <xdr:colOff>909700</xdr:colOff>
      <xdr:row>35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3A60A-A242-46EF-9B76-BE5341026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26</xdr:row>
      <xdr:rowOff>121202</xdr:rowOff>
    </xdr:from>
    <xdr:to>
      <xdr:col>4</xdr:col>
      <xdr:colOff>909700</xdr:colOff>
      <xdr:row>35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AB9CE8-FA41-4BB1-B6C8-C275D0BCE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25</xdr:row>
      <xdr:rowOff>121202</xdr:rowOff>
    </xdr:from>
    <xdr:to>
      <xdr:col>4</xdr:col>
      <xdr:colOff>909700</xdr:colOff>
      <xdr:row>34</xdr:row>
      <xdr:rowOff>10643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C5871E-1498-48E2-93DF-46B9A0F4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25</xdr:row>
      <xdr:rowOff>121202</xdr:rowOff>
    </xdr:from>
    <xdr:to>
      <xdr:col>4</xdr:col>
      <xdr:colOff>909700</xdr:colOff>
      <xdr:row>34</xdr:row>
      <xdr:rowOff>10643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7ED949-FE8A-4443-8196-F6E8B13E8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26</xdr:row>
      <xdr:rowOff>121202</xdr:rowOff>
    </xdr:from>
    <xdr:to>
      <xdr:col>4</xdr:col>
      <xdr:colOff>909700</xdr:colOff>
      <xdr:row>35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EBDB6-8ABC-4E8C-AB30-A418BC3A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23</xdr:row>
      <xdr:rowOff>121202</xdr:rowOff>
    </xdr:from>
    <xdr:to>
      <xdr:col>4</xdr:col>
      <xdr:colOff>909700</xdr:colOff>
      <xdr:row>32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71282-FC7F-4110-A261-E7A6EBAEB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137296</xdr:colOff>
      <xdr:row>26</xdr:row>
      <xdr:rowOff>121202</xdr:rowOff>
    </xdr:from>
    <xdr:to>
      <xdr:col>4</xdr:col>
      <xdr:colOff>909700</xdr:colOff>
      <xdr:row>35</xdr:row>
      <xdr:rowOff>10644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2BD585-4B4B-4A04-A057-8135326B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20948130">
          <a:off x="5311276" y="5607602"/>
          <a:ext cx="1831584" cy="136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993"/>
  <sheetViews>
    <sheetView workbookViewId="0">
      <selection activeCell="B12" sqref="B12:E12"/>
    </sheetView>
  </sheetViews>
  <sheetFormatPr defaultColWidth="14.44140625" defaultRowHeight="15" customHeight="1" x14ac:dyDescent="0.25"/>
  <cols>
    <col min="1" max="1" width="7.88671875" customWidth="1"/>
    <col min="2" max="2" width="61.554687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14</v>
      </c>
      <c r="B3" s="5"/>
      <c r="C3" s="6"/>
      <c r="D3" s="7" t="s">
        <v>0</v>
      </c>
      <c r="E3" s="8" t="s">
        <v>22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4.4" x14ac:dyDescent="0.25">
      <c r="A6" s="81"/>
      <c r="B6" s="10" t="s">
        <v>15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17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18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ht="13.2" x14ac:dyDescent="0.25">
      <c r="A14" s="5"/>
      <c r="B14" s="84" t="s">
        <v>8</v>
      </c>
      <c r="C14" s="79"/>
      <c r="D14" s="79"/>
      <c r="E14" s="79"/>
      <c r="F14" s="5"/>
    </row>
    <row r="15" spans="1:14" ht="13.2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42" customHeight="1" x14ac:dyDescent="0.3">
      <c r="A17" s="30">
        <v>1</v>
      </c>
      <c r="B17" s="31" t="s">
        <v>21</v>
      </c>
      <c r="C17" s="28">
        <v>1</v>
      </c>
      <c r="D17" s="29">
        <v>860100</v>
      </c>
      <c r="E17" s="26">
        <f>D17</f>
        <v>860100</v>
      </c>
      <c r="G17" s="19">
        <v>31290</v>
      </c>
      <c r="H17" s="20">
        <f t="shared" ref="H17" si="0">G17+G17*$H$16</f>
        <v>31540.32</v>
      </c>
      <c r="I17" s="1">
        <f t="shared" ref="I17" si="1">CEILING(H17,10)</f>
        <v>31550</v>
      </c>
      <c r="J17" s="21" t="e">
        <f>#REF!</f>
        <v>#REF!</v>
      </c>
      <c r="L17" s="22" t="e">
        <f>#REF!</f>
        <v>#REF!</v>
      </c>
      <c r="M17" s="11">
        <v>0</v>
      </c>
      <c r="N17" s="23">
        <f>E17</f>
        <v>860100</v>
      </c>
    </row>
    <row r="18" spans="1:14" ht="16.2" x14ac:dyDescent="0.25">
      <c r="A18" s="25"/>
      <c r="B18" s="86" t="s">
        <v>24</v>
      </c>
      <c r="C18" s="87"/>
      <c r="D18" s="88"/>
      <c r="E18" s="26">
        <f>E17</f>
        <v>860100</v>
      </c>
      <c r="M18" s="18">
        <f>M16</f>
        <v>0.28000000000000003</v>
      </c>
      <c r="N18" s="18">
        <f>N16</f>
        <v>0.18</v>
      </c>
    </row>
    <row r="19" spans="1:14" ht="16.2" x14ac:dyDescent="0.25">
      <c r="A19" s="25"/>
      <c r="B19" s="89" t="s">
        <v>2</v>
      </c>
      <c r="C19" s="87"/>
      <c r="D19" s="88"/>
      <c r="E19" s="26">
        <f>E18*18%</f>
        <v>154818</v>
      </c>
      <c r="M19" s="24" t="e">
        <f>#REF!*M18</f>
        <v>#REF!</v>
      </c>
      <c r="N19" s="24" t="e">
        <f>#REF!*N18</f>
        <v>#REF!</v>
      </c>
    </row>
    <row r="20" spans="1:14" ht="16.2" x14ac:dyDescent="0.25">
      <c r="A20" s="25"/>
      <c r="B20" s="89" t="s">
        <v>3</v>
      </c>
      <c r="C20" s="93"/>
      <c r="D20" s="94"/>
      <c r="E20" s="26">
        <v>0</v>
      </c>
    </row>
    <row r="21" spans="1:14" ht="16.8" x14ac:dyDescent="0.25">
      <c r="A21" s="89" t="s">
        <v>13</v>
      </c>
      <c r="B21" s="87"/>
      <c r="C21" s="87"/>
      <c r="D21" s="88"/>
      <c r="E21" s="27">
        <f>SUM(E18:E20)</f>
        <v>1014918</v>
      </c>
    </row>
    <row r="22" spans="1:14" ht="33" customHeight="1" x14ac:dyDescent="0.25">
      <c r="A22" s="95" t="s">
        <v>23</v>
      </c>
      <c r="B22" s="79"/>
      <c r="C22" s="79"/>
      <c r="D22" s="79"/>
      <c r="E22" s="79"/>
    </row>
    <row r="23" spans="1:14" ht="12.75" customHeight="1" x14ac:dyDescent="0.25">
      <c r="A23" s="5"/>
    </row>
    <row r="24" spans="1:14" ht="12.75" customHeight="1" x14ac:dyDescent="0.25">
      <c r="A24" s="5"/>
    </row>
    <row r="25" spans="1:14" ht="13.8" customHeight="1" x14ac:dyDescent="0.25">
      <c r="A25" s="91" t="s">
        <v>20</v>
      </c>
      <c r="B25" s="91"/>
      <c r="C25" s="91"/>
      <c r="D25" s="91"/>
      <c r="E25" s="91"/>
    </row>
    <row r="26" spans="1:14" ht="12.75" customHeight="1" x14ac:dyDescent="0.25">
      <c r="A26" s="91"/>
      <c r="B26" s="91"/>
      <c r="C26" s="91"/>
      <c r="D26" s="91"/>
      <c r="E26" s="91"/>
    </row>
    <row r="27" spans="1:14" ht="12.75" customHeight="1" x14ac:dyDescent="0.25">
      <c r="A27" s="91"/>
      <c r="B27" s="91"/>
      <c r="C27" s="91"/>
      <c r="D27" s="91"/>
      <c r="E27" s="91"/>
    </row>
    <row r="28" spans="1:14" ht="12.75" customHeight="1" x14ac:dyDescent="0.25">
      <c r="A28" s="91"/>
      <c r="B28" s="91"/>
      <c r="C28" s="91"/>
      <c r="D28" s="91"/>
      <c r="E28" s="91"/>
    </row>
    <row r="29" spans="1:14" ht="12.75" customHeight="1" x14ac:dyDescent="0.25">
      <c r="A29" s="91"/>
      <c r="B29" s="91"/>
      <c r="C29" s="91"/>
      <c r="D29" s="91"/>
      <c r="E29" s="91"/>
    </row>
    <row r="30" spans="1:14" ht="12.75" customHeight="1" x14ac:dyDescent="0.25">
      <c r="A30" s="92" t="s">
        <v>25</v>
      </c>
      <c r="B30" s="92"/>
      <c r="C30" s="92"/>
      <c r="D30" s="92"/>
      <c r="E30" s="92"/>
    </row>
    <row r="31" spans="1:14" ht="12.75" customHeight="1" x14ac:dyDescent="0.25"/>
    <row r="32" spans="1:14" ht="12.75" customHeight="1" x14ac:dyDescent="0.3">
      <c r="A32" s="85" t="s">
        <v>19</v>
      </c>
      <c r="B32" s="79"/>
      <c r="C32" s="79"/>
      <c r="D32" s="79"/>
      <c r="E32" s="79"/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14">
    <mergeCell ref="A32:E32"/>
    <mergeCell ref="B18:D18"/>
    <mergeCell ref="B19:D19"/>
    <mergeCell ref="A21:D21"/>
    <mergeCell ref="A15:E15"/>
    <mergeCell ref="A25:E29"/>
    <mergeCell ref="A30:E30"/>
    <mergeCell ref="B20:D20"/>
    <mergeCell ref="A22:E22"/>
    <mergeCell ref="A1:E1"/>
    <mergeCell ref="A5:A6"/>
    <mergeCell ref="B12:E12"/>
    <mergeCell ref="B13:E13"/>
    <mergeCell ref="B14:E14"/>
  </mergeCells>
  <printOptions horizontalCentered="1" verticalCentered="1"/>
  <pageMargins left="0" right="0" top="0" bottom="0.74803149606299213" header="0.31496062992125984" footer="0.31496062992125984"/>
  <pageSetup paperSize="9" scale="85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0060-60DA-4FD2-98FF-6BD5C85567B3}">
  <sheetPr codeName="Sheet6">
    <pageSetUpPr fitToPage="1"/>
  </sheetPr>
  <dimension ref="A1:N997"/>
  <sheetViews>
    <sheetView zoomScale="84" workbookViewId="0">
      <selection activeCell="A29" sqref="A29:E33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194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195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196</v>
      </c>
      <c r="C18" s="28">
        <v>1</v>
      </c>
      <c r="D18" s="29">
        <v>527904</v>
      </c>
      <c r="E18" s="26">
        <f>D18*C18</f>
        <v>527904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197</v>
      </c>
      <c r="C19" s="28">
        <v>1</v>
      </c>
      <c r="D19" s="29">
        <v>460512</v>
      </c>
      <c r="E19" s="26">
        <f>D19*C19</f>
        <v>460512</v>
      </c>
      <c r="G19" s="2"/>
      <c r="H19" s="17"/>
      <c r="I19" s="2"/>
      <c r="J19" s="2"/>
      <c r="M19" s="18"/>
      <c r="N19" s="18"/>
    </row>
    <row r="20" spans="1:14" ht="16.8" thickBot="1" x14ac:dyDescent="0.3">
      <c r="A20" s="30">
        <v>3</v>
      </c>
      <c r="B20" s="76" t="s">
        <v>198</v>
      </c>
      <c r="C20" s="28">
        <v>1</v>
      </c>
      <c r="D20" s="29">
        <v>730080</v>
      </c>
      <c r="E20" s="26">
        <f>D20*C20</f>
        <v>730080</v>
      </c>
      <c r="G20" s="2"/>
      <c r="H20" s="17"/>
      <c r="I20" s="2"/>
      <c r="J20" s="2"/>
      <c r="M20" s="18"/>
      <c r="N20" s="18"/>
    </row>
    <row r="21" spans="1:14" ht="16.8" thickBot="1" x14ac:dyDescent="0.35">
      <c r="A21" s="30">
        <v>4</v>
      </c>
      <c r="B21" s="76" t="s">
        <v>199</v>
      </c>
      <c r="C21" s="28">
        <v>1</v>
      </c>
      <c r="D21" s="29">
        <v>657521</v>
      </c>
      <c r="E21" s="26">
        <f>D21*C21</f>
        <v>657521</v>
      </c>
      <c r="G21" s="19">
        <v>31290</v>
      </c>
      <c r="H21" s="20">
        <f t="shared" ref="H21" si="0">G21+G21*$H$16</f>
        <v>31540.32</v>
      </c>
      <c r="I21" s="1">
        <f t="shared" ref="I21" si="1">CEILING(H21,10)</f>
        <v>31550</v>
      </c>
      <c r="J21" s="21" t="e">
        <f>#REF!</f>
        <v>#REF!</v>
      </c>
      <c r="L21" s="22" t="e">
        <f>#REF!</f>
        <v>#REF!</v>
      </c>
      <c r="M21" s="11">
        <v>0</v>
      </c>
      <c r="N21" s="23">
        <f>E21</f>
        <v>657521</v>
      </c>
    </row>
    <row r="22" spans="1:14" ht="16.2" x14ac:dyDescent="0.25">
      <c r="A22" s="25"/>
      <c r="B22" s="86" t="s">
        <v>24</v>
      </c>
      <c r="C22" s="87"/>
      <c r="D22" s="88"/>
      <c r="E22" s="26">
        <f>SUM(E18:E21)</f>
        <v>2376017</v>
      </c>
      <c r="M22" s="18">
        <f>M16</f>
        <v>0.28000000000000003</v>
      </c>
      <c r="N22" s="18">
        <f>N16</f>
        <v>0.18</v>
      </c>
    </row>
    <row r="23" spans="1:14" ht="16.2" x14ac:dyDescent="0.25">
      <c r="A23" s="25"/>
      <c r="B23" s="89" t="s">
        <v>2</v>
      </c>
      <c r="C23" s="87"/>
      <c r="D23" s="88"/>
      <c r="E23" s="26">
        <f>E22*18%</f>
        <v>427683.06</v>
      </c>
      <c r="M23" s="24" t="e">
        <f>#REF!*M22</f>
        <v>#REF!</v>
      </c>
      <c r="N23" s="24" t="e">
        <f>#REF!*N22</f>
        <v>#REF!</v>
      </c>
    </row>
    <row r="24" spans="1:14" ht="16.2" x14ac:dyDescent="0.25">
      <c r="A24" s="25"/>
      <c r="B24" s="89" t="s">
        <v>3</v>
      </c>
      <c r="C24" s="93"/>
      <c r="D24" s="94"/>
      <c r="E24" s="26">
        <v>-0.06</v>
      </c>
    </row>
    <row r="25" spans="1:14" ht="16.8" x14ac:dyDescent="0.25">
      <c r="A25" s="89" t="s">
        <v>13</v>
      </c>
      <c r="B25" s="87"/>
      <c r="C25" s="87"/>
      <c r="D25" s="88"/>
      <c r="E25" s="27">
        <f>SUM(E22:E24)</f>
        <v>2803700</v>
      </c>
    </row>
    <row r="26" spans="1:14" x14ac:dyDescent="0.25">
      <c r="A26" s="98" t="s">
        <v>246</v>
      </c>
      <c r="B26" s="79"/>
      <c r="C26" s="79"/>
      <c r="D26" s="79"/>
      <c r="E26" s="79"/>
    </row>
    <row r="27" spans="1:14" ht="12.75" customHeight="1" x14ac:dyDescent="0.25">
      <c r="A27" s="5"/>
    </row>
    <row r="28" spans="1:14" ht="12.75" customHeight="1" x14ac:dyDescent="0.25">
      <c r="A28" s="5"/>
    </row>
    <row r="29" spans="1:14" ht="13.8" customHeight="1" x14ac:dyDescent="0.25">
      <c r="A29" s="99" t="s">
        <v>34</v>
      </c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3.8" customHeight="1" x14ac:dyDescent="0.45">
      <c r="A34" s="96" t="s">
        <v>25</v>
      </c>
      <c r="B34" s="96"/>
      <c r="C34" s="96"/>
      <c r="D34" s="96"/>
      <c r="E34" s="96"/>
    </row>
    <row r="35" spans="1:5" ht="12.75" customHeight="1" x14ac:dyDescent="0.25"/>
    <row r="36" spans="1:5" ht="12.75" customHeight="1" x14ac:dyDescent="0.3">
      <c r="A36" s="97" t="s">
        <v>35</v>
      </c>
      <c r="B36" s="79"/>
      <c r="C36" s="79"/>
      <c r="D36" s="79"/>
      <c r="E36" s="79"/>
    </row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4:E34"/>
    <mergeCell ref="A36:E36"/>
    <mergeCell ref="B22:D22"/>
    <mergeCell ref="B23:D23"/>
    <mergeCell ref="B24:D24"/>
    <mergeCell ref="A25:D25"/>
    <mergeCell ref="A26:E26"/>
    <mergeCell ref="A29:E33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1630-0865-441D-94F2-B9AEFEDC47BD}">
  <sheetPr codeName="Sheet7">
    <pageSetUpPr fitToPage="1"/>
  </sheetPr>
  <dimension ref="A1:N996"/>
  <sheetViews>
    <sheetView zoomScale="84" workbookViewId="0">
      <selection activeCell="A28" sqref="A28:E32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193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192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172</v>
      </c>
      <c r="C18" s="28">
        <v>1</v>
      </c>
      <c r="D18" s="29">
        <v>1187200</v>
      </c>
      <c r="E18" s="26">
        <f>D18*C18</f>
        <v>1187200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174</v>
      </c>
      <c r="C19" s="28">
        <v>1</v>
      </c>
      <c r="D19" s="29">
        <v>576742</v>
      </c>
      <c r="E19" s="26">
        <f>D19*C19</f>
        <v>576742</v>
      </c>
      <c r="G19" s="2"/>
      <c r="H19" s="17"/>
      <c r="I19" s="2"/>
      <c r="J19" s="2"/>
      <c r="M19" s="18"/>
      <c r="N19" s="18"/>
    </row>
    <row r="20" spans="1:14" ht="16.2" x14ac:dyDescent="0.25">
      <c r="A20" s="30">
        <v>3</v>
      </c>
      <c r="B20" s="76" t="s">
        <v>175</v>
      </c>
      <c r="C20" s="28">
        <v>1</v>
      </c>
      <c r="D20" s="29">
        <v>749717</v>
      </c>
      <c r="E20" s="26">
        <f>D20*C20</f>
        <v>749717</v>
      </c>
      <c r="G20" s="2"/>
      <c r="H20" s="17"/>
      <c r="I20" s="2"/>
      <c r="J20" s="2"/>
      <c r="M20" s="18"/>
      <c r="N20" s="18"/>
    </row>
    <row r="21" spans="1:14" ht="16.2" x14ac:dyDescent="0.25">
      <c r="A21" s="25"/>
      <c r="B21" s="86" t="s">
        <v>24</v>
      </c>
      <c r="C21" s="87"/>
      <c r="D21" s="88"/>
      <c r="E21" s="26">
        <f>SUM(E18:E20)</f>
        <v>2513659</v>
      </c>
      <c r="M21" s="18">
        <f>M16</f>
        <v>0.28000000000000003</v>
      </c>
      <c r="N21" s="18">
        <f>N16</f>
        <v>0.18</v>
      </c>
    </row>
    <row r="22" spans="1:14" ht="16.2" x14ac:dyDescent="0.25">
      <c r="A22" s="25"/>
      <c r="B22" s="89" t="s">
        <v>2</v>
      </c>
      <c r="C22" s="87"/>
      <c r="D22" s="88"/>
      <c r="E22" s="26">
        <f>E21*18%</f>
        <v>452458.62</v>
      </c>
      <c r="M22" s="24" t="e">
        <f>#REF!*M21</f>
        <v>#REF!</v>
      </c>
      <c r="N22" s="24" t="e">
        <f>#REF!*N21</f>
        <v>#REF!</v>
      </c>
    </row>
    <row r="23" spans="1:14" ht="16.2" x14ac:dyDescent="0.25">
      <c r="A23" s="25"/>
      <c r="B23" s="89" t="s">
        <v>3</v>
      </c>
      <c r="C23" s="93"/>
      <c r="D23" s="94"/>
      <c r="E23" s="26">
        <v>0.38</v>
      </c>
    </row>
    <row r="24" spans="1:14" ht="16.8" x14ac:dyDescent="0.25">
      <c r="A24" s="89" t="s">
        <v>13</v>
      </c>
      <c r="B24" s="87"/>
      <c r="C24" s="87"/>
      <c r="D24" s="88"/>
      <c r="E24" s="27">
        <f>SUM(E21:E23)</f>
        <v>2966118</v>
      </c>
    </row>
    <row r="25" spans="1:14" x14ac:dyDescent="0.25">
      <c r="A25" s="98" t="s">
        <v>245</v>
      </c>
      <c r="B25" s="79"/>
      <c r="C25" s="79"/>
      <c r="D25" s="79"/>
      <c r="E25" s="79"/>
    </row>
    <row r="26" spans="1:14" ht="12.75" customHeight="1" x14ac:dyDescent="0.25">
      <c r="A26" s="5"/>
    </row>
    <row r="27" spans="1:14" ht="12.75" customHeight="1" x14ac:dyDescent="0.25">
      <c r="A27" s="5"/>
    </row>
    <row r="28" spans="1:14" ht="13.8" customHeight="1" x14ac:dyDescent="0.25">
      <c r="A28" s="91" t="s">
        <v>34</v>
      </c>
      <c r="B28" s="91"/>
      <c r="C28" s="91"/>
      <c r="D28" s="91"/>
      <c r="E28" s="91"/>
    </row>
    <row r="29" spans="1:14" ht="12.75" customHeight="1" x14ac:dyDescent="0.25">
      <c r="A29" s="91"/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3.8" customHeight="1" x14ac:dyDescent="0.45">
      <c r="A33" s="96" t="s">
        <v>25</v>
      </c>
      <c r="B33" s="96"/>
      <c r="C33" s="96"/>
      <c r="D33" s="96"/>
      <c r="E33" s="96"/>
    </row>
    <row r="34" spans="1:5" ht="12.75" customHeight="1" x14ac:dyDescent="0.25"/>
    <row r="35" spans="1:5" ht="12.75" customHeight="1" x14ac:dyDescent="0.3">
      <c r="A35" s="97" t="s">
        <v>35</v>
      </c>
      <c r="B35" s="79"/>
      <c r="C35" s="79"/>
      <c r="D35" s="79"/>
      <c r="E35" s="79"/>
    </row>
    <row r="36" spans="1:5" ht="12.75" customHeight="1" x14ac:dyDescent="0.25"/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3:E33"/>
    <mergeCell ref="A35:E35"/>
    <mergeCell ref="B21:D21"/>
    <mergeCell ref="B22:D22"/>
    <mergeCell ref="B23:D23"/>
    <mergeCell ref="A24:D24"/>
    <mergeCell ref="A25:E25"/>
    <mergeCell ref="A28:E32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9476-6322-4365-95F1-977957761C6A}">
  <sheetPr codeName="Sheet8">
    <pageSetUpPr fitToPage="1"/>
  </sheetPr>
  <dimension ref="A1:N996"/>
  <sheetViews>
    <sheetView zoomScale="84" workbookViewId="0">
      <selection activeCell="A28" sqref="A28:E32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190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191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4">
      <c r="A18" s="30">
        <v>1</v>
      </c>
      <c r="B18" s="77" t="s">
        <v>166</v>
      </c>
      <c r="C18" s="28">
        <v>1</v>
      </c>
      <c r="D18" s="29">
        <v>1243725</v>
      </c>
      <c r="E18" s="26">
        <f>D18*C18</f>
        <v>1243725</v>
      </c>
      <c r="G18" s="2"/>
      <c r="H18" s="17"/>
      <c r="I18" s="2"/>
      <c r="J18" s="2"/>
      <c r="M18" s="18"/>
      <c r="N18" s="18"/>
    </row>
    <row r="19" spans="1:14" ht="16.8" thickBot="1" x14ac:dyDescent="0.45">
      <c r="A19" s="30">
        <v>2</v>
      </c>
      <c r="B19" s="77" t="s">
        <v>168</v>
      </c>
      <c r="C19" s="28">
        <v>1</v>
      </c>
      <c r="D19" s="29">
        <v>501816</v>
      </c>
      <c r="E19" s="26">
        <f>D19*C19</f>
        <v>501816</v>
      </c>
      <c r="G19" s="2"/>
      <c r="H19" s="17"/>
      <c r="I19" s="2"/>
      <c r="J19" s="2"/>
      <c r="M19" s="18"/>
      <c r="N19" s="18"/>
    </row>
    <row r="20" spans="1:14" ht="16.8" thickBot="1" x14ac:dyDescent="0.45">
      <c r="A20" s="30">
        <v>3</v>
      </c>
      <c r="B20" s="77" t="s">
        <v>169</v>
      </c>
      <c r="C20" s="28">
        <v>1</v>
      </c>
      <c r="D20" s="29">
        <v>540750</v>
      </c>
      <c r="E20" s="26">
        <f>D20*C20</f>
        <v>540750</v>
      </c>
      <c r="G20" s="19">
        <v>31290</v>
      </c>
      <c r="H20" s="20">
        <f t="shared" ref="H20" si="0">G20+G20*$H$16</f>
        <v>31540.32</v>
      </c>
      <c r="I20" s="1">
        <f t="shared" ref="I20" si="1">CEILING(H20,10)</f>
        <v>31550</v>
      </c>
      <c r="J20" s="21" t="e">
        <f>#REF!</f>
        <v>#REF!</v>
      </c>
      <c r="L20" s="22" t="e">
        <f>#REF!</f>
        <v>#REF!</v>
      </c>
      <c r="M20" s="11">
        <v>0</v>
      </c>
      <c r="N20" s="23">
        <f>E20</f>
        <v>540750</v>
      </c>
    </row>
    <row r="21" spans="1:14" ht="16.2" x14ac:dyDescent="0.25">
      <c r="A21" s="25"/>
      <c r="B21" s="86" t="s">
        <v>24</v>
      </c>
      <c r="C21" s="87"/>
      <c r="D21" s="88"/>
      <c r="E21" s="26">
        <f>SUM(E18:E20)</f>
        <v>2286291</v>
      </c>
      <c r="M21" s="18">
        <f>M16</f>
        <v>0.28000000000000003</v>
      </c>
      <c r="N21" s="18">
        <f>N16</f>
        <v>0.18</v>
      </c>
    </row>
    <row r="22" spans="1:14" ht="16.2" x14ac:dyDescent="0.25">
      <c r="A22" s="25"/>
      <c r="B22" s="89" t="s">
        <v>2</v>
      </c>
      <c r="C22" s="87"/>
      <c r="D22" s="88"/>
      <c r="E22" s="26">
        <f>E21*18%</f>
        <v>411532.38</v>
      </c>
      <c r="M22" s="24" t="e">
        <f>#REF!*M21</f>
        <v>#REF!</v>
      </c>
      <c r="N22" s="24" t="e">
        <f>#REF!*N21</f>
        <v>#REF!</v>
      </c>
    </row>
    <row r="23" spans="1:14" ht="16.2" x14ac:dyDescent="0.25">
      <c r="A23" s="25"/>
      <c r="B23" s="89" t="s">
        <v>3</v>
      </c>
      <c r="C23" s="93"/>
      <c r="D23" s="94"/>
      <c r="E23" s="26">
        <v>-0.38</v>
      </c>
    </row>
    <row r="24" spans="1:14" ht="16.8" x14ac:dyDescent="0.25">
      <c r="A24" s="89" t="s">
        <v>13</v>
      </c>
      <c r="B24" s="87"/>
      <c r="C24" s="87"/>
      <c r="D24" s="88"/>
      <c r="E24" s="27">
        <f>SUM(E21:E23)</f>
        <v>2697823</v>
      </c>
    </row>
    <row r="25" spans="1:14" x14ac:dyDescent="0.25">
      <c r="A25" s="98" t="s">
        <v>244</v>
      </c>
      <c r="B25" s="79"/>
      <c r="C25" s="79"/>
      <c r="D25" s="79"/>
      <c r="E25" s="79"/>
    </row>
    <row r="26" spans="1:14" ht="12.75" customHeight="1" x14ac:dyDescent="0.25">
      <c r="A26" s="5"/>
    </row>
    <row r="27" spans="1:14" ht="12.75" customHeight="1" x14ac:dyDescent="0.25">
      <c r="A27" s="5"/>
    </row>
    <row r="28" spans="1:14" ht="13.8" customHeight="1" x14ac:dyDescent="0.25">
      <c r="A28" s="99" t="s">
        <v>34</v>
      </c>
      <c r="B28" s="91"/>
      <c r="C28" s="91"/>
      <c r="D28" s="91"/>
      <c r="E28" s="91"/>
    </row>
    <row r="29" spans="1:14" ht="12.75" customHeight="1" x14ac:dyDescent="0.25">
      <c r="A29" s="91"/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3.8" customHeight="1" x14ac:dyDescent="0.45">
      <c r="A33" s="96" t="s">
        <v>25</v>
      </c>
      <c r="B33" s="96"/>
      <c r="C33" s="96"/>
      <c r="D33" s="96"/>
      <c r="E33" s="96"/>
    </row>
    <row r="34" spans="1:5" ht="12.75" customHeight="1" x14ac:dyDescent="0.25"/>
    <row r="35" spans="1:5" ht="12.75" customHeight="1" x14ac:dyDescent="0.3">
      <c r="A35" s="97" t="s">
        <v>35</v>
      </c>
      <c r="B35" s="79"/>
      <c r="C35" s="79"/>
      <c r="D35" s="79"/>
      <c r="E35" s="79"/>
    </row>
    <row r="36" spans="1:5" ht="12.75" customHeight="1" x14ac:dyDescent="0.25"/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3:E33"/>
    <mergeCell ref="A35:E35"/>
    <mergeCell ref="B21:D21"/>
    <mergeCell ref="B22:D22"/>
    <mergeCell ref="B23:D23"/>
    <mergeCell ref="A24:D24"/>
    <mergeCell ref="A25:E25"/>
    <mergeCell ref="A28:E32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AEBD-D062-4A74-B9CB-0D2243B5D8D5}">
  <sheetPr codeName="Sheet9">
    <pageSetUpPr fitToPage="1"/>
  </sheetPr>
  <dimension ref="A1:N996"/>
  <sheetViews>
    <sheetView zoomScale="84" workbookViewId="0">
      <selection activeCell="A26" sqref="A26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185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189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4">
      <c r="A18" s="30">
        <v>1</v>
      </c>
      <c r="B18" s="77" t="s">
        <v>186</v>
      </c>
      <c r="C18" s="28">
        <v>1</v>
      </c>
      <c r="D18" s="29">
        <v>1121120</v>
      </c>
      <c r="E18" s="26">
        <f>D18*C18</f>
        <v>1121120</v>
      </c>
      <c r="G18" s="2"/>
      <c r="H18" s="17"/>
      <c r="I18" s="2"/>
      <c r="J18" s="2"/>
      <c r="M18" s="18"/>
      <c r="N18" s="18"/>
    </row>
    <row r="19" spans="1:14" ht="16.2" x14ac:dyDescent="0.4">
      <c r="A19" s="30">
        <v>2</v>
      </c>
      <c r="B19" s="77" t="s">
        <v>187</v>
      </c>
      <c r="C19" s="28">
        <v>1</v>
      </c>
      <c r="D19" s="29">
        <v>414063</v>
      </c>
      <c r="E19" s="26">
        <f>D19*C19</f>
        <v>414063</v>
      </c>
      <c r="G19" s="2"/>
      <c r="H19" s="17"/>
      <c r="I19" s="2"/>
      <c r="J19" s="2"/>
      <c r="M19" s="18"/>
      <c r="N19" s="18"/>
    </row>
    <row r="20" spans="1:14" ht="16.2" x14ac:dyDescent="0.4">
      <c r="A20" s="30">
        <v>3</v>
      </c>
      <c r="B20" s="77" t="s">
        <v>188</v>
      </c>
      <c r="C20" s="28">
        <v>1</v>
      </c>
      <c r="D20" s="29">
        <v>966000</v>
      </c>
      <c r="E20" s="26">
        <f>D20*C20</f>
        <v>966000</v>
      </c>
      <c r="G20" s="2"/>
      <c r="H20" s="17"/>
      <c r="I20" s="2"/>
      <c r="J20" s="2"/>
      <c r="M20" s="18"/>
      <c r="N20" s="18"/>
    </row>
    <row r="21" spans="1:14" ht="16.2" x14ac:dyDescent="0.25">
      <c r="A21" s="25"/>
      <c r="B21" s="86" t="s">
        <v>24</v>
      </c>
      <c r="C21" s="87"/>
      <c r="D21" s="88"/>
      <c r="E21" s="26">
        <f>SUM(E18:E20)</f>
        <v>2501183</v>
      </c>
      <c r="M21" s="18">
        <f>M16</f>
        <v>0.28000000000000003</v>
      </c>
      <c r="N21" s="18">
        <f>N16</f>
        <v>0.18</v>
      </c>
    </row>
    <row r="22" spans="1:14" ht="16.2" x14ac:dyDescent="0.25">
      <c r="A22" s="25"/>
      <c r="B22" s="89" t="s">
        <v>2</v>
      </c>
      <c r="C22" s="87"/>
      <c r="D22" s="88"/>
      <c r="E22" s="26">
        <f>E21*18%</f>
        <v>450212.94</v>
      </c>
      <c r="M22" s="24" t="e">
        <f>#REF!*M21</f>
        <v>#REF!</v>
      </c>
      <c r="N22" s="24" t="e">
        <f>#REF!*N21</f>
        <v>#REF!</v>
      </c>
    </row>
    <row r="23" spans="1:14" ht="16.2" x14ac:dyDescent="0.25">
      <c r="A23" s="25"/>
      <c r="B23" s="89" t="s">
        <v>3</v>
      </c>
      <c r="C23" s="93"/>
      <c r="D23" s="94"/>
      <c r="E23" s="26">
        <v>0.06</v>
      </c>
    </row>
    <row r="24" spans="1:14" ht="16.8" x14ac:dyDescent="0.25">
      <c r="A24" s="89" t="s">
        <v>13</v>
      </c>
      <c r="B24" s="87"/>
      <c r="C24" s="87"/>
      <c r="D24" s="88"/>
      <c r="E24" s="27">
        <f>SUM(E21:E23)</f>
        <v>2951396</v>
      </c>
    </row>
    <row r="25" spans="1:14" x14ac:dyDescent="0.25">
      <c r="A25" s="98" t="s">
        <v>243</v>
      </c>
      <c r="B25" s="79"/>
      <c r="C25" s="79"/>
      <c r="D25" s="79"/>
      <c r="E25" s="79"/>
    </row>
    <row r="26" spans="1:14" ht="12.75" customHeight="1" x14ac:dyDescent="0.25">
      <c r="A26" s="5"/>
    </row>
    <row r="27" spans="1:14" ht="12.75" customHeight="1" x14ac:dyDescent="0.25">
      <c r="A27" s="5"/>
    </row>
    <row r="28" spans="1:14" ht="13.8" customHeight="1" x14ac:dyDescent="0.25">
      <c r="A28" s="99" t="s">
        <v>34</v>
      </c>
      <c r="B28" s="91"/>
      <c r="C28" s="91"/>
      <c r="D28" s="91"/>
      <c r="E28" s="91"/>
    </row>
    <row r="29" spans="1:14" ht="12.75" customHeight="1" x14ac:dyDescent="0.25">
      <c r="A29" s="91"/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3.8" customHeight="1" x14ac:dyDescent="0.45">
      <c r="A33" s="96" t="s">
        <v>25</v>
      </c>
      <c r="B33" s="96"/>
      <c r="C33" s="96"/>
      <c r="D33" s="96"/>
      <c r="E33" s="96"/>
    </row>
    <row r="34" spans="1:5" ht="12.75" customHeight="1" x14ac:dyDescent="0.25"/>
    <row r="35" spans="1:5" ht="12.75" customHeight="1" x14ac:dyDescent="0.3">
      <c r="A35" s="97" t="s">
        <v>35</v>
      </c>
      <c r="B35" s="79"/>
      <c r="C35" s="79"/>
      <c r="D35" s="79"/>
      <c r="E35" s="79"/>
    </row>
    <row r="36" spans="1:5" ht="12.75" customHeight="1" x14ac:dyDescent="0.25"/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3:E33"/>
    <mergeCell ref="A35:E35"/>
    <mergeCell ref="B21:D21"/>
    <mergeCell ref="B22:D22"/>
    <mergeCell ref="B23:D23"/>
    <mergeCell ref="A24:D24"/>
    <mergeCell ref="A25:E25"/>
    <mergeCell ref="A28:E32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17EA-B1BF-4849-8537-F790AD845361}">
  <sheetPr codeName="Sheet10">
    <pageSetUpPr fitToPage="1"/>
  </sheetPr>
  <dimension ref="A1:N997"/>
  <sheetViews>
    <sheetView zoomScale="84" workbookViewId="0">
      <selection activeCell="A27" sqref="A27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181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182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174</v>
      </c>
      <c r="C18" s="28">
        <v>1</v>
      </c>
      <c r="D18" s="29">
        <v>611520</v>
      </c>
      <c r="E18" s="26">
        <f>D18*C18</f>
        <v>611520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183</v>
      </c>
      <c r="C19" s="28">
        <v>1</v>
      </c>
      <c r="D19" s="29">
        <v>526890</v>
      </c>
      <c r="E19" s="26">
        <f>D19*C19</f>
        <v>526890</v>
      </c>
      <c r="G19" s="2"/>
      <c r="H19" s="17"/>
      <c r="I19" s="2"/>
      <c r="J19" s="2"/>
      <c r="M19" s="18"/>
      <c r="N19" s="18"/>
    </row>
    <row r="20" spans="1:14" ht="16.8" thickBot="1" x14ac:dyDescent="0.3">
      <c r="A20" s="30">
        <v>3</v>
      </c>
      <c r="B20" s="76" t="s">
        <v>179</v>
      </c>
      <c r="C20" s="28">
        <v>1</v>
      </c>
      <c r="D20" s="29">
        <v>755009</v>
      </c>
      <c r="E20" s="26">
        <f>D20*C20</f>
        <v>755009</v>
      </c>
      <c r="G20" s="2"/>
      <c r="H20" s="17"/>
      <c r="I20" s="2"/>
      <c r="J20" s="2"/>
      <c r="M20" s="18"/>
      <c r="N20" s="18"/>
    </row>
    <row r="21" spans="1:14" ht="16.8" thickBot="1" x14ac:dyDescent="0.35">
      <c r="A21" s="30">
        <v>4</v>
      </c>
      <c r="B21" s="76" t="s">
        <v>184</v>
      </c>
      <c r="C21" s="28">
        <v>1</v>
      </c>
      <c r="D21" s="29">
        <v>414960</v>
      </c>
      <c r="E21" s="26">
        <f>D21*C21</f>
        <v>414960</v>
      </c>
      <c r="G21" s="19">
        <v>31290</v>
      </c>
      <c r="H21" s="20">
        <f t="shared" ref="H21" si="0">G21+G21*$H$16</f>
        <v>31540.32</v>
      </c>
      <c r="I21" s="1">
        <f t="shared" ref="I21" si="1">CEILING(H21,10)</f>
        <v>31550</v>
      </c>
      <c r="J21" s="21" t="e">
        <f>#REF!</f>
        <v>#REF!</v>
      </c>
      <c r="L21" s="22" t="e">
        <f>#REF!</f>
        <v>#REF!</v>
      </c>
      <c r="M21" s="11">
        <v>0</v>
      </c>
      <c r="N21" s="23">
        <f>E21</f>
        <v>414960</v>
      </c>
    </row>
    <row r="22" spans="1:14" ht="16.2" x14ac:dyDescent="0.25">
      <c r="A22" s="25"/>
      <c r="B22" s="86" t="s">
        <v>24</v>
      </c>
      <c r="C22" s="87"/>
      <c r="D22" s="88"/>
      <c r="E22" s="26">
        <f>SUM(E18:E21)</f>
        <v>2308379</v>
      </c>
      <c r="M22" s="18">
        <f>M16</f>
        <v>0.28000000000000003</v>
      </c>
      <c r="N22" s="18">
        <f>N16</f>
        <v>0.18</v>
      </c>
    </row>
    <row r="23" spans="1:14" ht="16.2" x14ac:dyDescent="0.25">
      <c r="A23" s="25"/>
      <c r="B23" s="89" t="s">
        <v>2</v>
      </c>
      <c r="C23" s="87"/>
      <c r="D23" s="88"/>
      <c r="E23" s="26">
        <f>E22*18%</f>
        <v>415508.22</v>
      </c>
      <c r="M23" s="24" t="e">
        <f>#REF!*M22</f>
        <v>#REF!</v>
      </c>
      <c r="N23" s="24" t="e">
        <f>#REF!*N22</f>
        <v>#REF!</v>
      </c>
    </row>
    <row r="24" spans="1:14" ht="16.2" x14ac:dyDescent="0.25">
      <c r="A24" s="25"/>
      <c r="B24" s="89" t="s">
        <v>3</v>
      </c>
      <c r="C24" s="93"/>
      <c r="D24" s="94"/>
      <c r="E24" s="26">
        <v>-0.22</v>
      </c>
    </row>
    <row r="25" spans="1:14" ht="16.8" x14ac:dyDescent="0.25">
      <c r="A25" s="89" t="s">
        <v>13</v>
      </c>
      <c r="B25" s="87"/>
      <c r="C25" s="87"/>
      <c r="D25" s="88"/>
      <c r="E25" s="27">
        <f>SUM(E22:E24)</f>
        <v>2723886.9999999995</v>
      </c>
    </row>
    <row r="26" spans="1:14" x14ac:dyDescent="0.25">
      <c r="A26" s="98" t="s">
        <v>242</v>
      </c>
      <c r="B26" s="79"/>
      <c r="C26" s="79"/>
      <c r="D26" s="79"/>
      <c r="E26" s="79"/>
    </row>
    <row r="27" spans="1:14" ht="12.75" customHeight="1" x14ac:dyDescent="0.25">
      <c r="A27" s="5"/>
    </row>
    <row r="28" spans="1:14" ht="12.75" customHeight="1" x14ac:dyDescent="0.25">
      <c r="A28" s="5"/>
    </row>
    <row r="29" spans="1:14" ht="13.8" customHeight="1" x14ac:dyDescent="0.25">
      <c r="A29" s="99" t="s">
        <v>34</v>
      </c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3.8" customHeight="1" x14ac:dyDescent="0.45">
      <c r="A34" s="96" t="s">
        <v>25</v>
      </c>
      <c r="B34" s="96"/>
      <c r="C34" s="96"/>
      <c r="D34" s="96"/>
      <c r="E34" s="96"/>
    </row>
    <row r="35" spans="1:5" ht="12.75" customHeight="1" x14ac:dyDescent="0.25"/>
    <row r="36" spans="1:5" ht="12.75" customHeight="1" x14ac:dyDescent="0.3">
      <c r="A36" s="97" t="s">
        <v>35</v>
      </c>
      <c r="B36" s="79"/>
      <c r="C36" s="79"/>
      <c r="D36" s="79"/>
      <c r="E36" s="79"/>
    </row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4:E34"/>
    <mergeCell ref="A36:E36"/>
    <mergeCell ref="B22:D22"/>
    <mergeCell ref="B23:D23"/>
    <mergeCell ref="B24:D24"/>
    <mergeCell ref="A25:D25"/>
    <mergeCell ref="A26:E26"/>
    <mergeCell ref="A29:E33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E144-B305-41D5-9550-2492F5C00CAE}">
  <sheetPr codeName="Sheet11">
    <pageSetUpPr fitToPage="1"/>
  </sheetPr>
  <dimension ref="A1:N997"/>
  <sheetViews>
    <sheetView zoomScale="84" workbookViewId="0">
      <selection activeCell="A29" sqref="A29:E33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176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177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174</v>
      </c>
      <c r="C18" s="28">
        <v>1</v>
      </c>
      <c r="D18" s="29">
        <v>589160</v>
      </c>
      <c r="E18" s="26">
        <f>D18*C18</f>
        <v>589160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178</v>
      </c>
      <c r="C19" s="28">
        <v>1</v>
      </c>
      <c r="D19" s="29">
        <v>535600</v>
      </c>
      <c r="E19" s="26">
        <f>D19*C19</f>
        <v>535600</v>
      </c>
      <c r="G19" s="2"/>
      <c r="H19" s="17"/>
      <c r="I19" s="2"/>
      <c r="J19" s="2"/>
      <c r="M19" s="18"/>
      <c r="N19" s="18"/>
    </row>
    <row r="20" spans="1:14" ht="16.8" thickBot="1" x14ac:dyDescent="0.3">
      <c r="A20" s="30">
        <v>3</v>
      </c>
      <c r="B20" s="76" t="s">
        <v>179</v>
      </c>
      <c r="C20" s="28">
        <v>1</v>
      </c>
      <c r="D20" s="29">
        <v>717704</v>
      </c>
      <c r="E20" s="26">
        <f>D20*C20</f>
        <v>717704</v>
      </c>
      <c r="G20" s="2"/>
      <c r="H20" s="17"/>
      <c r="I20" s="2"/>
      <c r="J20" s="2"/>
      <c r="M20" s="18"/>
      <c r="N20" s="18"/>
    </row>
    <row r="21" spans="1:14" ht="16.8" thickBot="1" x14ac:dyDescent="0.35">
      <c r="A21" s="30">
        <v>4</v>
      </c>
      <c r="B21" s="76" t="s">
        <v>180</v>
      </c>
      <c r="C21" s="28">
        <v>1</v>
      </c>
      <c r="D21" s="29">
        <v>418304</v>
      </c>
      <c r="E21" s="26">
        <f>D21*C21</f>
        <v>418304</v>
      </c>
      <c r="G21" s="19">
        <v>31290</v>
      </c>
      <c r="H21" s="20">
        <f t="shared" ref="H21" si="0">G21+G21*$H$16</f>
        <v>31540.32</v>
      </c>
      <c r="I21" s="1">
        <f t="shared" ref="I21" si="1">CEILING(H21,10)</f>
        <v>31550</v>
      </c>
      <c r="J21" s="21" t="e">
        <f>#REF!</f>
        <v>#REF!</v>
      </c>
      <c r="L21" s="22" t="e">
        <f>#REF!</f>
        <v>#REF!</v>
      </c>
      <c r="M21" s="11">
        <v>0</v>
      </c>
      <c r="N21" s="23">
        <f>E21</f>
        <v>418304</v>
      </c>
    </row>
    <row r="22" spans="1:14" ht="16.2" x14ac:dyDescent="0.25">
      <c r="A22" s="25"/>
      <c r="B22" s="86" t="s">
        <v>24</v>
      </c>
      <c r="C22" s="87"/>
      <c r="D22" s="88"/>
      <c r="E22" s="26">
        <f>SUM(E18:E21)</f>
        <v>2260768</v>
      </c>
      <c r="M22" s="18">
        <f>M16</f>
        <v>0.28000000000000003</v>
      </c>
      <c r="N22" s="18">
        <f>N16</f>
        <v>0.18</v>
      </c>
    </row>
    <row r="23" spans="1:14" ht="16.2" x14ac:dyDescent="0.25">
      <c r="A23" s="25"/>
      <c r="B23" s="89" t="s">
        <v>2</v>
      </c>
      <c r="C23" s="87"/>
      <c r="D23" s="88"/>
      <c r="E23" s="26">
        <f>E22*18%</f>
        <v>406938.24</v>
      </c>
      <c r="M23" s="24" t="e">
        <f>#REF!*M22</f>
        <v>#REF!</v>
      </c>
      <c r="N23" s="24" t="e">
        <f>#REF!*N22</f>
        <v>#REF!</v>
      </c>
    </row>
    <row r="24" spans="1:14" ht="16.2" x14ac:dyDescent="0.25">
      <c r="A24" s="25"/>
      <c r="B24" s="89" t="s">
        <v>3</v>
      </c>
      <c r="C24" s="93"/>
      <c r="D24" s="94"/>
      <c r="E24" s="26">
        <v>-0.24</v>
      </c>
    </row>
    <row r="25" spans="1:14" ht="16.8" x14ac:dyDescent="0.25">
      <c r="A25" s="89" t="s">
        <v>13</v>
      </c>
      <c r="B25" s="87"/>
      <c r="C25" s="87"/>
      <c r="D25" s="88"/>
      <c r="E25" s="27">
        <f>SUM(E22:E24)</f>
        <v>2667706</v>
      </c>
    </row>
    <row r="26" spans="1:14" x14ac:dyDescent="0.25">
      <c r="A26" s="98" t="s">
        <v>241</v>
      </c>
      <c r="B26" s="79"/>
      <c r="C26" s="79"/>
      <c r="D26" s="79"/>
      <c r="E26" s="79"/>
    </row>
    <row r="27" spans="1:14" ht="12.75" customHeight="1" x14ac:dyDescent="0.25">
      <c r="A27" s="5"/>
    </row>
    <row r="28" spans="1:14" ht="12.75" customHeight="1" x14ac:dyDescent="0.25">
      <c r="A28" s="5"/>
    </row>
    <row r="29" spans="1:14" ht="13.8" customHeight="1" x14ac:dyDescent="0.25">
      <c r="A29" s="99" t="s">
        <v>34</v>
      </c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3.8" customHeight="1" x14ac:dyDescent="0.45">
      <c r="A34" s="96" t="s">
        <v>25</v>
      </c>
      <c r="B34" s="96"/>
      <c r="C34" s="96"/>
      <c r="D34" s="96"/>
      <c r="E34" s="96"/>
    </row>
    <row r="35" spans="1:5" ht="12.75" customHeight="1" x14ac:dyDescent="0.25"/>
    <row r="36" spans="1:5" ht="12.75" customHeight="1" x14ac:dyDescent="0.3">
      <c r="A36" s="97" t="s">
        <v>35</v>
      </c>
      <c r="B36" s="79"/>
      <c r="C36" s="79"/>
      <c r="D36" s="79"/>
      <c r="E36" s="79"/>
    </row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4:E34"/>
    <mergeCell ref="A36:E36"/>
    <mergeCell ref="B22:D22"/>
    <mergeCell ref="B23:D23"/>
    <mergeCell ref="B24:D24"/>
    <mergeCell ref="A25:D25"/>
    <mergeCell ref="A26:E26"/>
    <mergeCell ref="A29:E33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9C46-0907-4DD3-A0DE-4286E3F97749}">
  <sheetPr codeName="Sheet12">
    <pageSetUpPr fitToPage="1"/>
  </sheetPr>
  <dimension ref="A1:N997"/>
  <sheetViews>
    <sheetView topLeftCell="A7" zoomScale="84" workbookViewId="0">
      <selection activeCell="C39" sqref="C39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170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171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172</v>
      </c>
      <c r="C18" s="28">
        <v>1</v>
      </c>
      <c r="D18" s="29">
        <v>915200</v>
      </c>
      <c r="E18" s="26">
        <f>D18*C18</f>
        <v>915200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173</v>
      </c>
      <c r="C19" s="28">
        <v>1</v>
      </c>
      <c r="D19" s="29">
        <v>640640</v>
      </c>
      <c r="E19" s="26">
        <f>D19*C19</f>
        <v>640640</v>
      </c>
      <c r="G19" s="2"/>
      <c r="H19" s="17"/>
      <c r="I19" s="2"/>
      <c r="J19" s="2"/>
      <c r="M19" s="18"/>
      <c r="N19" s="18"/>
    </row>
    <row r="20" spans="1:14" ht="16.8" thickBot="1" x14ac:dyDescent="0.3">
      <c r="A20" s="30">
        <v>3</v>
      </c>
      <c r="B20" s="76" t="s">
        <v>174</v>
      </c>
      <c r="C20" s="28">
        <v>1</v>
      </c>
      <c r="D20" s="29">
        <v>323752</v>
      </c>
      <c r="E20" s="26">
        <f>D20*C20</f>
        <v>323752</v>
      </c>
      <c r="G20" s="2"/>
      <c r="H20" s="17"/>
      <c r="I20" s="2"/>
      <c r="J20" s="2"/>
      <c r="M20" s="18"/>
      <c r="N20" s="18"/>
    </row>
    <row r="21" spans="1:14" ht="16.8" thickBot="1" x14ac:dyDescent="0.35">
      <c r="A21" s="30">
        <v>4</v>
      </c>
      <c r="B21" s="76" t="s">
        <v>175</v>
      </c>
      <c r="C21" s="28">
        <v>1</v>
      </c>
      <c r="D21" s="29">
        <v>537680</v>
      </c>
      <c r="E21" s="26">
        <f>D21*C21</f>
        <v>537680</v>
      </c>
      <c r="G21" s="19">
        <v>31290</v>
      </c>
      <c r="H21" s="20">
        <f t="shared" ref="H21" si="0">G21+G21*$H$16</f>
        <v>31540.32</v>
      </c>
      <c r="I21" s="1">
        <f t="shared" ref="I21" si="1">CEILING(H21,10)</f>
        <v>31550</v>
      </c>
      <c r="J21" s="21" t="e">
        <f>#REF!</f>
        <v>#REF!</v>
      </c>
      <c r="L21" s="22" t="e">
        <f>#REF!</f>
        <v>#REF!</v>
      </c>
      <c r="M21" s="11">
        <v>0</v>
      </c>
      <c r="N21" s="23">
        <f>E21</f>
        <v>537680</v>
      </c>
    </row>
    <row r="22" spans="1:14" ht="16.2" x14ac:dyDescent="0.25">
      <c r="A22" s="25"/>
      <c r="B22" s="86" t="s">
        <v>24</v>
      </c>
      <c r="C22" s="87"/>
      <c r="D22" s="88"/>
      <c r="E22" s="26">
        <f>SUM(E18:E21)</f>
        <v>2417272</v>
      </c>
      <c r="M22" s="18">
        <f>M16</f>
        <v>0.28000000000000003</v>
      </c>
      <c r="N22" s="18">
        <f>N16</f>
        <v>0.18</v>
      </c>
    </row>
    <row r="23" spans="1:14" ht="16.2" x14ac:dyDescent="0.25">
      <c r="A23" s="25"/>
      <c r="B23" s="89" t="s">
        <v>2</v>
      </c>
      <c r="C23" s="87"/>
      <c r="D23" s="88"/>
      <c r="E23" s="26">
        <f>E22*18%</f>
        <v>435108.95999999996</v>
      </c>
      <c r="M23" s="24" t="e">
        <f>#REF!*M22</f>
        <v>#REF!</v>
      </c>
      <c r="N23" s="24" t="e">
        <f>#REF!*N22</f>
        <v>#REF!</v>
      </c>
    </row>
    <row r="24" spans="1:14" ht="16.2" x14ac:dyDescent="0.25">
      <c r="A24" s="25"/>
      <c r="B24" s="89" t="s">
        <v>3</v>
      </c>
      <c r="C24" s="93"/>
      <c r="D24" s="94"/>
      <c r="E24" s="26">
        <v>0.04</v>
      </c>
    </row>
    <row r="25" spans="1:14" ht="16.8" x14ac:dyDescent="0.25">
      <c r="A25" s="89" t="s">
        <v>13</v>
      </c>
      <c r="B25" s="87"/>
      <c r="C25" s="87"/>
      <c r="D25" s="88"/>
      <c r="E25" s="27">
        <f>SUM(E22:E24)</f>
        <v>2852381</v>
      </c>
    </row>
    <row r="26" spans="1:14" x14ac:dyDescent="0.25">
      <c r="A26" s="98" t="s">
        <v>240</v>
      </c>
      <c r="B26" s="79"/>
      <c r="C26" s="79"/>
      <c r="D26" s="79"/>
      <c r="E26" s="79"/>
    </row>
    <row r="27" spans="1:14" ht="12.75" customHeight="1" x14ac:dyDescent="0.25">
      <c r="A27" s="5"/>
    </row>
    <row r="28" spans="1:14" ht="12.75" customHeight="1" x14ac:dyDescent="0.25">
      <c r="A28" s="5"/>
    </row>
    <row r="29" spans="1:14" ht="13.8" customHeight="1" x14ac:dyDescent="0.25">
      <c r="A29" s="99" t="s">
        <v>34</v>
      </c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3.8" customHeight="1" x14ac:dyDescent="0.45">
      <c r="A34" s="96" t="s">
        <v>25</v>
      </c>
      <c r="B34" s="96"/>
      <c r="C34" s="96"/>
      <c r="D34" s="96"/>
      <c r="E34" s="96"/>
    </row>
    <row r="35" spans="1:5" ht="12.75" customHeight="1" x14ac:dyDescent="0.25"/>
    <row r="36" spans="1:5" ht="12.75" customHeight="1" x14ac:dyDescent="0.3">
      <c r="A36" s="97" t="s">
        <v>35</v>
      </c>
      <c r="B36" s="79"/>
      <c r="C36" s="79"/>
      <c r="D36" s="79"/>
      <c r="E36" s="79"/>
    </row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4:E34"/>
    <mergeCell ref="A36:E36"/>
    <mergeCell ref="B22:D22"/>
    <mergeCell ref="B23:D23"/>
    <mergeCell ref="B24:D24"/>
    <mergeCell ref="A25:D25"/>
    <mergeCell ref="A26:E26"/>
    <mergeCell ref="A29:E33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530-E002-47DD-BBCF-0762BA916E78}">
  <sheetPr codeName="Sheet13">
    <pageSetUpPr fitToPage="1"/>
  </sheetPr>
  <dimension ref="A1:N997"/>
  <sheetViews>
    <sheetView topLeftCell="A13" zoomScale="84" workbookViewId="0">
      <selection activeCell="E42" sqref="E42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161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165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4">
      <c r="A18" s="30">
        <v>1</v>
      </c>
      <c r="B18" s="77" t="s">
        <v>166</v>
      </c>
      <c r="C18" s="28">
        <v>1</v>
      </c>
      <c r="D18" s="29">
        <v>686400</v>
      </c>
      <c r="E18" s="26">
        <f>D18*C18</f>
        <v>686400</v>
      </c>
      <c r="G18" s="2"/>
      <c r="H18" s="17"/>
      <c r="I18" s="2"/>
      <c r="J18" s="2"/>
      <c r="M18" s="18"/>
      <c r="N18" s="18"/>
    </row>
    <row r="19" spans="1:14" ht="16.2" x14ac:dyDescent="0.4">
      <c r="A19" s="30">
        <v>2</v>
      </c>
      <c r="B19" s="77" t="s">
        <v>167</v>
      </c>
      <c r="C19" s="28">
        <v>1</v>
      </c>
      <c r="D19" s="29">
        <v>829400</v>
      </c>
      <c r="E19" s="26">
        <f>D19*C19</f>
        <v>829400</v>
      </c>
      <c r="G19" s="2"/>
      <c r="H19" s="17"/>
      <c r="I19" s="2"/>
      <c r="J19" s="2"/>
      <c r="M19" s="18"/>
      <c r="N19" s="18"/>
    </row>
    <row r="20" spans="1:14" ht="16.8" thickBot="1" x14ac:dyDescent="0.45">
      <c r="A20" s="30">
        <v>3</v>
      </c>
      <c r="B20" s="77" t="s">
        <v>168</v>
      </c>
      <c r="C20" s="28">
        <v>1</v>
      </c>
      <c r="D20" s="29">
        <v>469040</v>
      </c>
      <c r="E20" s="26">
        <f>D20*C20</f>
        <v>469040</v>
      </c>
      <c r="G20" s="2"/>
      <c r="H20" s="17"/>
      <c r="I20" s="2"/>
      <c r="J20" s="2"/>
      <c r="M20" s="18"/>
      <c r="N20" s="18"/>
    </row>
    <row r="21" spans="1:14" ht="16.8" thickBot="1" x14ac:dyDescent="0.45">
      <c r="A21" s="30">
        <v>4</v>
      </c>
      <c r="B21" s="77" t="s">
        <v>169</v>
      </c>
      <c r="C21" s="28">
        <v>1</v>
      </c>
      <c r="D21" s="29">
        <v>434720</v>
      </c>
      <c r="E21" s="26">
        <f>D21*C21</f>
        <v>434720</v>
      </c>
      <c r="G21" s="19">
        <v>31290</v>
      </c>
      <c r="H21" s="20">
        <f t="shared" ref="H21" si="0">G21+G21*$H$16</f>
        <v>31540.32</v>
      </c>
      <c r="I21" s="1">
        <f t="shared" ref="I21" si="1">CEILING(H21,10)</f>
        <v>31550</v>
      </c>
      <c r="J21" s="21" t="e">
        <f>#REF!</f>
        <v>#REF!</v>
      </c>
      <c r="L21" s="22" t="e">
        <f>#REF!</f>
        <v>#REF!</v>
      </c>
      <c r="M21" s="11">
        <v>0</v>
      </c>
      <c r="N21" s="23">
        <f>E21</f>
        <v>434720</v>
      </c>
    </row>
    <row r="22" spans="1:14" ht="16.2" x14ac:dyDescent="0.25">
      <c r="A22" s="25"/>
      <c r="B22" s="86" t="s">
        <v>24</v>
      </c>
      <c r="C22" s="87"/>
      <c r="D22" s="88"/>
      <c r="E22" s="26">
        <f>SUM(E18:E21)</f>
        <v>2419560</v>
      </c>
      <c r="M22" s="18">
        <f>M16</f>
        <v>0.28000000000000003</v>
      </c>
      <c r="N22" s="18">
        <f>N16</f>
        <v>0.18</v>
      </c>
    </row>
    <row r="23" spans="1:14" ht="16.2" x14ac:dyDescent="0.25">
      <c r="A23" s="25"/>
      <c r="B23" s="89" t="s">
        <v>2</v>
      </c>
      <c r="C23" s="87"/>
      <c r="D23" s="88"/>
      <c r="E23" s="26">
        <f>E22*18%</f>
        <v>435520.8</v>
      </c>
      <c r="M23" s="24" t="e">
        <f>#REF!*M22</f>
        <v>#REF!</v>
      </c>
      <c r="N23" s="24" t="e">
        <f>#REF!*N22</f>
        <v>#REF!</v>
      </c>
    </row>
    <row r="24" spans="1:14" ht="16.2" x14ac:dyDescent="0.25">
      <c r="A24" s="25"/>
      <c r="B24" s="89" t="s">
        <v>3</v>
      </c>
      <c r="C24" s="93"/>
      <c r="D24" s="94"/>
      <c r="E24" s="26">
        <v>0.2</v>
      </c>
    </row>
    <row r="25" spans="1:14" ht="16.8" x14ac:dyDescent="0.25">
      <c r="A25" s="89" t="s">
        <v>13</v>
      </c>
      <c r="B25" s="87"/>
      <c r="C25" s="87"/>
      <c r="D25" s="88"/>
      <c r="E25" s="27">
        <f>SUM(E22:E24)</f>
        <v>2855081</v>
      </c>
    </row>
    <row r="26" spans="1:14" x14ac:dyDescent="0.25">
      <c r="A26" s="98" t="s">
        <v>239</v>
      </c>
      <c r="B26" s="79"/>
      <c r="C26" s="79"/>
      <c r="D26" s="79"/>
      <c r="E26" s="79"/>
    </row>
    <row r="27" spans="1:14" ht="12.75" customHeight="1" x14ac:dyDescent="0.25">
      <c r="A27" s="5"/>
    </row>
    <row r="28" spans="1:14" ht="12.75" customHeight="1" x14ac:dyDescent="0.25">
      <c r="A28" s="5"/>
    </row>
    <row r="29" spans="1:14" ht="13.8" customHeight="1" x14ac:dyDescent="0.25">
      <c r="A29" s="99" t="s">
        <v>34</v>
      </c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3.8" customHeight="1" x14ac:dyDescent="0.45">
      <c r="A34" s="96" t="s">
        <v>25</v>
      </c>
      <c r="B34" s="96"/>
      <c r="C34" s="96"/>
      <c r="D34" s="96"/>
      <c r="E34" s="96"/>
    </row>
    <row r="35" spans="1:5" ht="12.75" customHeight="1" x14ac:dyDescent="0.25"/>
    <row r="36" spans="1:5" ht="12.75" customHeight="1" x14ac:dyDescent="0.3">
      <c r="A36" s="97" t="s">
        <v>35</v>
      </c>
      <c r="B36" s="79"/>
      <c r="C36" s="79"/>
      <c r="D36" s="79"/>
      <c r="E36" s="79"/>
    </row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4:E34"/>
    <mergeCell ref="A36:E36"/>
    <mergeCell ref="B22:D22"/>
    <mergeCell ref="B23:D23"/>
    <mergeCell ref="B24:D24"/>
    <mergeCell ref="A25:D25"/>
    <mergeCell ref="A26:E26"/>
    <mergeCell ref="A29:E33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B89E-9326-4C11-8021-0A691DB275E7}">
  <sheetPr codeName="Sheet14"/>
  <dimension ref="A1:N993"/>
  <sheetViews>
    <sheetView workbookViewId="0">
      <selection activeCell="Q19" sqref="Q19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32</v>
      </c>
      <c r="B3" s="5"/>
      <c r="C3" s="6"/>
      <c r="D3" s="7" t="s">
        <v>0</v>
      </c>
      <c r="E3" s="8" t="s">
        <v>26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34" t="s">
        <v>27</v>
      </c>
      <c r="C6" s="10"/>
      <c r="D6" s="10"/>
      <c r="E6" s="10"/>
    </row>
    <row r="7" spans="1:14" ht="13.8" x14ac:dyDescent="0.3">
      <c r="A7" s="5"/>
      <c r="B7" s="32" t="s">
        <v>28</v>
      </c>
    </row>
    <row r="8" spans="1:14" ht="13.8" x14ac:dyDescent="0.3">
      <c r="A8" s="5"/>
      <c r="B8" s="32" t="s">
        <v>29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100" t="s">
        <v>33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thickBot="1" x14ac:dyDescent="0.3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42" customHeight="1" thickBot="1" x14ac:dyDescent="0.35">
      <c r="A17" s="30">
        <v>1</v>
      </c>
      <c r="B17" s="33" t="s">
        <v>30</v>
      </c>
      <c r="C17" s="28">
        <v>1</v>
      </c>
      <c r="D17" s="29">
        <v>302891</v>
      </c>
      <c r="E17" s="26">
        <f>D17</f>
        <v>302891</v>
      </c>
      <c r="G17" s="19">
        <v>31290</v>
      </c>
      <c r="H17" s="20">
        <f t="shared" ref="H17" si="0">G17+G17*$H$16</f>
        <v>31540.32</v>
      </c>
      <c r="I17" s="1">
        <f t="shared" ref="I17" si="1">CEILING(H17,10)</f>
        <v>31550</v>
      </c>
      <c r="J17" s="21" t="e">
        <f>#REF!</f>
        <v>#REF!</v>
      </c>
      <c r="L17" s="22" t="e">
        <f>#REF!</f>
        <v>#REF!</v>
      </c>
      <c r="M17" s="11">
        <v>0</v>
      </c>
      <c r="N17" s="23">
        <f>E17</f>
        <v>302891</v>
      </c>
    </row>
    <row r="18" spans="1:14" ht="16.2" x14ac:dyDescent="0.25">
      <c r="A18" s="25"/>
      <c r="B18" s="86" t="s">
        <v>24</v>
      </c>
      <c r="C18" s="87"/>
      <c r="D18" s="88"/>
      <c r="E18" s="26">
        <f>E17</f>
        <v>302891</v>
      </c>
      <c r="M18" s="18">
        <f>M16</f>
        <v>0.28000000000000003</v>
      </c>
      <c r="N18" s="18">
        <f>N16</f>
        <v>0.18</v>
      </c>
    </row>
    <row r="19" spans="1:14" ht="16.2" x14ac:dyDescent="0.25">
      <c r="A19" s="25"/>
      <c r="B19" s="89" t="s">
        <v>2</v>
      </c>
      <c r="C19" s="87"/>
      <c r="D19" s="88"/>
      <c r="E19" s="26">
        <f>E18*18%</f>
        <v>54520.38</v>
      </c>
      <c r="M19" s="24" t="e">
        <f>#REF!*M18</f>
        <v>#REF!</v>
      </c>
      <c r="N19" s="24" t="e">
        <f>#REF!*N18</f>
        <v>#REF!</v>
      </c>
    </row>
    <row r="20" spans="1:14" ht="16.2" x14ac:dyDescent="0.25">
      <c r="A20" s="25"/>
      <c r="B20" s="89" t="s">
        <v>3</v>
      </c>
      <c r="C20" s="93"/>
      <c r="D20" s="94"/>
      <c r="E20" s="26">
        <v>-0.38</v>
      </c>
    </row>
    <row r="21" spans="1:14" ht="16.8" x14ac:dyDescent="0.25">
      <c r="A21" s="89" t="s">
        <v>13</v>
      </c>
      <c r="B21" s="87"/>
      <c r="C21" s="87"/>
      <c r="D21" s="88"/>
      <c r="E21" s="27">
        <f>SUM(E18:E20)</f>
        <v>357411</v>
      </c>
    </row>
    <row r="22" spans="1:14" x14ac:dyDescent="0.25">
      <c r="A22" s="95" t="s">
        <v>31</v>
      </c>
      <c r="B22" s="79"/>
      <c r="C22" s="79"/>
      <c r="D22" s="79"/>
      <c r="E22" s="79"/>
    </row>
    <row r="23" spans="1:14" ht="12.75" customHeight="1" x14ac:dyDescent="0.25">
      <c r="A23" s="5"/>
    </row>
    <row r="24" spans="1:14" ht="12.75" customHeight="1" x14ac:dyDescent="0.25">
      <c r="A24" s="5"/>
    </row>
    <row r="25" spans="1:14" ht="13.8" customHeight="1" x14ac:dyDescent="0.25">
      <c r="A25" s="99" t="s">
        <v>34</v>
      </c>
      <c r="B25" s="91"/>
      <c r="C25" s="91"/>
      <c r="D25" s="91"/>
      <c r="E25" s="91"/>
    </row>
    <row r="26" spans="1:14" ht="12.75" customHeight="1" x14ac:dyDescent="0.25">
      <c r="A26" s="91"/>
      <c r="B26" s="91"/>
      <c r="C26" s="91"/>
      <c r="D26" s="91"/>
      <c r="E26" s="91"/>
    </row>
    <row r="27" spans="1:14" ht="12.75" customHeight="1" x14ac:dyDescent="0.25">
      <c r="A27" s="91"/>
      <c r="B27" s="91"/>
      <c r="C27" s="91"/>
      <c r="D27" s="91"/>
      <c r="E27" s="91"/>
    </row>
    <row r="28" spans="1:14" ht="12.75" customHeight="1" x14ac:dyDescent="0.25">
      <c r="A28" s="91"/>
      <c r="B28" s="91"/>
      <c r="C28" s="91"/>
      <c r="D28" s="91"/>
      <c r="E28" s="91"/>
    </row>
    <row r="29" spans="1:14" ht="12.75" customHeight="1" x14ac:dyDescent="0.25">
      <c r="A29" s="91"/>
      <c r="B29" s="91"/>
      <c r="C29" s="91"/>
      <c r="D29" s="91"/>
      <c r="E29" s="91"/>
    </row>
    <row r="30" spans="1:14" ht="13.8" customHeight="1" x14ac:dyDescent="0.45">
      <c r="A30" s="96" t="s">
        <v>25</v>
      </c>
      <c r="B30" s="96"/>
      <c r="C30" s="96"/>
      <c r="D30" s="96"/>
      <c r="E30" s="96"/>
    </row>
    <row r="31" spans="1:14" ht="12.75" customHeight="1" x14ac:dyDescent="0.25"/>
    <row r="32" spans="1:14" ht="12.75" customHeight="1" x14ac:dyDescent="0.3">
      <c r="A32" s="97" t="s">
        <v>35</v>
      </c>
      <c r="B32" s="79"/>
      <c r="C32" s="79"/>
      <c r="D32" s="79"/>
      <c r="E32" s="79"/>
    </row>
    <row r="33" customFormat="1" ht="12.75" customHeight="1" x14ac:dyDescent="0.25"/>
    <row r="34" customFormat="1" ht="12.75" customHeight="1" x14ac:dyDescent="0.25"/>
    <row r="35" customFormat="1" ht="12.75" customHeight="1" x14ac:dyDescent="0.25"/>
    <row r="36" customFormat="1" ht="12.75" customHeight="1" x14ac:dyDescent="0.25"/>
    <row r="37" customFormat="1" ht="12.75" customHeight="1" x14ac:dyDescent="0.25"/>
    <row r="38" customFormat="1" ht="12.75" customHeight="1" x14ac:dyDescent="0.25"/>
    <row r="39" customFormat="1" ht="12.75" customHeight="1" x14ac:dyDescent="0.25"/>
    <row r="40" customFormat="1" ht="12.75" customHeight="1" x14ac:dyDescent="0.25"/>
    <row r="41" customFormat="1" ht="12.75" customHeight="1" x14ac:dyDescent="0.25"/>
    <row r="42" customFormat="1" ht="12.75" customHeight="1" x14ac:dyDescent="0.25"/>
    <row r="43" customFormat="1" ht="12.75" customHeight="1" x14ac:dyDescent="0.25"/>
    <row r="44" customFormat="1" ht="12.75" customHeight="1" x14ac:dyDescent="0.25"/>
    <row r="45" customFormat="1" ht="12.75" customHeight="1" x14ac:dyDescent="0.25"/>
    <row r="46" customFormat="1" ht="12.75" customHeight="1" x14ac:dyDescent="0.25"/>
    <row r="47" customFormat="1" ht="12.75" customHeight="1" x14ac:dyDescent="0.25"/>
    <row r="48" customFormat="1" ht="12.75" customHeight="1" x14ac:dyDescent="0.25"/>
    <row r="49" customFormat="1" ht="12.75" customHeight="1" x14ac:dyDescent="0.25"/>
    <row r="50" customFormat="1" ht="12.75" customHeight="1" x14ac:dyDescent="0.25"/>
    <row r="51" customFormat="1" ht="12.75" customHeight="1" x14ac:dyDescent="0.25"/>
    <row r="52" customFormat="1" ht="12.75" customHeight="1" x14ac:dyDescent="0.25"/>
    <row r="53" customFormat="1" ht="12.75" customHeight="1" x14ac:dyDescent="0.25"/>
    <row r="54" customFormat="1" ht="12.75" customHeight="1" x14ac:dyDescent="0.25"/>
    <row r="55" customFormat="1" ht="12.75" customHeight="1" x14ac:dyDescent="0.25"/>
    <row r="56" customFormat="1" ht="12.75" customHeight="1" x14ac:dyDescent="0.25"/>
    <row r="57" customFormat="1" ht="12.75" customHeight="1" x14ac:dyDescent="0.25"/>
    <row r="58" customFormat="1" ht="12.75" customHeight="1" x14ac:dyDescent="0.25"/>
    <row r="59" customFormat="1" ht="12.75" customHeight="1" x14ac:dyDescent="0.25"/>
    <row r="60" customFormat="1" ht="12.75" customHeight="1" x14ac:dyDescent="0.25"/>
    <row r="61" customFormat="1" ht="12.75" customHeight="1" x14ac:dyDescent="0.25"/>
    <row r="62" customFormat="1" ht="12.75" customHeight="1" x14ac:dyDescent="0.25"/>
    <row r="63" customFormat="1" ht="12.75" customHeight="1" x14ac:dyDescent="0.25"/>
    <row r="64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0:E30"/>
    <mergeCell ref="A32:E32"/>
    <mergeCell ref="B18:D18"/>
    <mergeCell ref="B19:D19"/>
    <mergeCell ref="B20:D20"/>
    <mergeCell ref="A21:D21"/>
    <mergeCell ref="A22:E22"/>
    <mergeCell ref="A25:E29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5534-DE70-4193-8BAF-DC10EF1F5B7C}">
  <sheetPr codeName="Sheet15">
    <pageSetUpPr fitToPage="1"/>
  </sheetPr>
  <dimension ref="A1:N1009"/>
  <sheetViews>
    <sheetView workbookViewId="0">
      <selection activeCell="O18" sqref="O18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3" width="10.88671875" customWidth="1"/>
    <col min="4" max="4" width="19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9" ht="19.8" customHeight="1" x14ac:dyDescent="0.25">
      <c r="A1" s="78" t="s">
        <v>5</v>
      </c>
      <c r="B1" s="79"/>
      <c r="C1" s="79"/>
      <c r="D1" s="79"/>
      <c r="E1" s="79"/>
    </row>
    <row r="2" spans="1:9" ht="12.75" customHeight="1" x14ac:dyDescent="0.25">
      <c r="A2" s="3"/>
    </row>
    <row r="3" spans="1:9" ht="15.6" customHeight="1" x14ac:dyDescent="0.3">
      <c r="A3" s="4" t="s">
        <v>36</v>
      </c>
      <c r="B3" s="5"/>
      <c r="C3" s="6"/>
      <c r="D3" s="7" t="s">
        <v>0</v>
      </c>
      <c r="E3" s="8" t="s">
        <v>37</v>
      </c>
      <c r="I3" s="3"/>
    </row>
    <row r="4" spans="1:9" ht="12.75" customHeight="1" x14ac:dyDescent="0.25">
      <c r="A4" s="3"/>
    </row>
    <row r="5" spans="1:9" ht="14.4" x14ac:dyDescent="0.25">
      <c r="A5" s="80" t="s">
        <v>6</v>
      </c>
      <c r="B5" s="9"/>
    </row>
    <row r="6" spans="1:9" ht="14.4" x14ac:dyDescent="0.35">
      <c r="A6" s="81"/>
      <c r="B6" s="67" t="s">
        <v>40</v>
      </c>
      <c r="C6" s="10"/>
      <c r="D6" s="10"/>
      <c r="E6" s="10"/>
    </row>
    <row r="7" spans="1:9" x14ac:dyDescent="0.25">
      <c r="A7" s="5"/>
      <c r="B7" s="55" t="s">
        <v>38</v>
      </c>
    </row>
    <row r="8" spans="1:9" x14ac:dyDescent="0.25">
      <c r="A8" s="5"/>
      <c r="B8" s="55" t="s">
        <v>39</v>
      </c>
    </row>
    <row r="9" spans="1:9" x14ac:dyDescent="0.25">
      <c r="A9" s="5"/>
      <c r="B9" s="55" t="s">
        <v>41</v>
      </c>
    </row>
    <row r="10" spans="1:9" ht="12.75" customHeight="1" x14ac:dyDescent="0.3">
      <c r="A10" s="5"/>
      <c r="B10" s="11"/>
    </row>
    <row r="11" spans="1:9" ht="12.75" customHeight="1" x14ac:dyDescent="0.25">
      <c r="A11" s="5"/>
      <c r="B11" s="12"/>
    </row>
    <row r="12" spans="1:9" ht="12.75" customHeight="1" x14ac:dyDescent="0.25">
      <c r="A12" s="13"/>
    </row>
    <row r="13" spans="1:9" ht="43.8" customHeight="1" x14ac:dyDescent="0.25">
      <c r="A13" s="14"/>
      <c r="B13" s="100" t="s">
        <v>42</v>
      </c>
      <c r="C13" s="79"/>
      <c r="D13" s="79"/>
      <c r="E13" s="79"/>
      <c r="F13" s="14"/>
    </row>
    <row r="14" spans="1:9" ht="14.4" x14ac:dyDescent="0.25">
      <c r="A14" s="15"/>
      <c r="B14" s="83" t="s">
        <v>7</v>
      </c>
      <c r="C14" s="79"/>
      <c r="D14" s="79"/>
      <c r="E14" s="79"/>
    </row>
    <row r="15" spans="1:9" x14ac:dyDescent="0.25">
      <c r="A15" s="5"/>
      <c r="B15" s="84" t="s">
        <v>8</v>
      </c>
      <c r="C15" s="79"/>
      <c r="D15" s="79"/>
      <c r="E15" s="79"/>
      <c r="F15" s="5"/>
    </row>
    <row r="16" spans="1:9" x14ac:dyDescent="0.25">
      <c r="A16" s="90"/>
      <c r="B16" s="79"/>
      <c r="C16" s="79"/>
      <c r="D16" s="79"/>
      <c r="E16" s="79"/>
    </row>
    <row r="17" spans="1:14" ht="33.6" x14ac:dyDescent="0.25">
      <c r="A17" s="35" t="s">
        <v>9</v>
      </c>
      <c r="B17" s="35" t="s">
        <v>10</v>
      </c>
      <c r="C17" s="35" t="s">
        <v>1</v>
      </c>
      <c r="D17" s="35" t="s">
        <v>63</v>
      </c>
      <c r="E17" s="35" t="s">
        <v>4</v>
      </c>
      <c r="G17" s="2"/>
      <c r="H17" s="17">
        <v>8.0000000000000002E-3</v>
      </c>
      <c r="I17" s="2" t="s">
        <v>12</v>
      </c>
      <c r="J17" s="2"/>
      <c r="M17" s="18">
        <v>0.28000000000000003</v>
      </c>
      <c r="N17" s="18">
        <v>0.18</v>
      </c>
    </row>
    <row r="18" spans="1:14" ht="16.8" x14ac:dyDescent="0.4">
      <c r="A18" s="44">
        <v>1</v>
      </c>
      <c r="B18" s="37" t="s">
        <v>43</v>
      </c>
      <c r="C18" s="36"/>
      <c r="D18" s="36"/>
      <c r="E18" s="36"/>
      <c r="G18" s="2"/>
      <c r="H18" s="17"/>
      <c r="I18" s="2"/>
      <c r="J18" s="2"/>
      <c r="M18" s="18"/>
      <c r="N18" s="18"/>
    </row>
    <row r="19" spans="1:14" ht="16.8" x14ac:dyDescent="0.4">
      <c r="A19" s="44">
        <v>2</v>
      </c>
      <c r="B19" s="37" t="s">
        <v>44</v>
      </c>
      <c r="C19" s="36"/>
      <c r="D19" s="36"/>
      <c r="E19" s="36"/>
      <c r="G19" s="2"/>
      <c r="H19" s="17"/>
      <c r="I19" s="2"/>
      <c r="J19" s="2"/>
      <c r="M19" s="18"/>
      <c r="N19" s="18"/>
    </row>
    <row r="20" spans="1:14" ht="16.8" x14ac:dyDescent="0.4">
      <c r="A20" s="44">
        <v>3</v>
      </c>
      <c r="B20" s="37" t="s">
        <v>45</v>
      </c>
      <c r="C20" s="36"/>
      <c r="D20" s="36"/>
      <c r="E20" s="36"/>
      <c r="G20" s="2"/>
      <c r="H20" s="17"/>
      <c r="I20" s="2"/>
      <c r="J20" s="2"/>
      <c r="M20" s="18"/>
      <c r="N20" s="18"/>
    </row>
    <row r="21" spans="1:14" ht="16.8" x14ac:dyDescent="0.4">
      <c r="A21" s="44">
        <v>4</v>
      </c>
      <c r="B21" s="37" t="s">
        <v>46</v>
      </c>
      <c r="C21" s="41">
        <v>1</v>
      </c>
      <c r="D21" s="36"/>
      <c r="E21" s="36"/>
      <c r="G21" s="2"/>
      <c r="H21" s="17"/>
      <c r="I21" s="2"/>
      <c r="J21" s="2"/>
      <c r="M21" s="18"/>
      <c r="N21" s="18"/>
    </row>
    <row r="22" spans="1:14" ht="16.8" x14ac:dyDescent="0.45">
      <c r="A22" s="108" t="s">
        <v>48</v>
      </c>
      <c r="B22" s="109"/>
      <c r="C22" s="41"/>
      <c r="D22" s="36"/>
      <c r="E22" s="36"/>
      <c r="G22" s="2"/>
      <c r="H22" s="17"/>
      <c r="I22" s="2"/>
      <c r="J22" s="2"/>
      <c r="M22" s="18"/>
      <c r="N22" s="18"/>
    </row>
    <row r="23" spans="1:14" ht="16.8" x14ac:dyDescent="0.4">
      <c r="A23" s="44">
        <v>1</v>
      </c>
      <c r="B23" s="37" t="s">
        <v>49</v>
      </c>
      <c r="C23" s="41">
        <v>1</v>
      </c>
      <c r="D23" s="36"/>
      <c r="E23" s="36"/>
      <c r="G23" s="2"/>
      <c r="H23" s="17"/>
      <c r="I23" s="2"/>
      <c r="J23" s="2"/>
      <c r="M23" s="18"/>
      <c r="N23" s="18"/>
    </row>
    <row r="24" spans="1:14" ht="16.8" x14ac:dyDescent="0.4">
      <c r="A24" s="44">
        <v>2</v>
      </c>
      <c r="B24" s="37" t="s">
        <v>50</v>
      </c>
      <c r="C24" s="41">
        <v>1</v>
      </c>
      <c r="D24" s="36"/>
      <c r="E24" s="36"/>
      <c r="G24" s="2"/>
      <c r="H24" s="17"/>
      <c r="I24" s="2"/>
      <c r="J24" s="2"/>
      <c r="M24" s="18"/>
      <c r="N24" s="18"/>
    </row>
    <row r="25" spans="1:14" ht="16.8" x14ac:dyDescent="0.45">
      <c r="A25" s="110" t="s">
        <v>47</v>
      </c>
      <c r="B25" s="111"/>
      <c r="C25" s="41"/>
      <c r="D25" s="36"/>
      <c r="E25" s="36"/>
      <c r="G25" s="2"/>
      <c r="H25" s="17"/>
      <c r="I25" s="2"/>
      <c r="J25" s="2"/>
      <c r="M25" s="18"/>
      <c r="N25" s="18"/>
    </row>
    <row r="26" spans="1:14" ht="16.8" x14ac:dyDescent="0.4">
      <c r="A26" s="44">
        <v>1</v>
      </c>
      <c r="B26" s="37" t="s">
        <v>49</v>
      </c>
      <c r="C26" s="41">
        <v>38</v>
      </c>
      <c r="D26" s="36"/>
      <c r="E26" s="36"/>
      <c r="G26" s="2"/>
      <c r="H26" s="17"/>
      <c r="I26" s="2"/>
      <c r="J26" s="2"/>
      <c r="M26" s="18"/>
      <c r="N26" s="18"/>
    </row>
    <row r="27" spans="1:14" ht="16.8" x14ac:dyDescent="0.4">
      <c r="A27" s="44">
        <v>2</v>
      </c>
      <c r="B27" s="37" t="s">
        <v>50</v>
      </c>
      <c r="C27" s="41">
        <v>38</v>
      </c>
      <c r="D27" s="36"/>
      <c r="E27" s="36"/>
      <c r="G27" s="2"/>
      <c r="H27" s="17"/>
      <c r="I27" s="2"/>
      <c r="J27" s="2"/>
      <c r="M27" s="18"/>
      <c r="N27" s="18"/>
    </row>
    <row r="28" spans="1:14" ht="16.8" x14ac:dyDescent="0.45">
      <c r="A28" s="108" t="s">
        <v>51</v>
      </c>
      <c r="B28" s="109"/>
      <c r="C28" s="41"/>
      <c r="D28" s="36"/>
      <c r="E28" s="36"/>
      <c r="G28" s="2"/>
      <c r="H28" s="17"/>
      <c r="I28" s="2"/>
      <c r="J28" s="2"/>
      <c r="M28" s="18"/>
      <c r="N28" s="18"/>
    </row>
    <row r="29" spans="1:14" ht="16.8" x14ac:dyDescent="0.4">
      <c r="A29" s="44">
        <v>1</v>
      </c>
      <c r="B29" s="68" t="s">
        <v>49</v>
      </c>
      <c r="C29" s="41">
        <v>114</v>
      </c>
      <c r="D29" s="36"/>
      <c r="E29" s="36"/>
      <c r="G29" s="2"/>
      <c r="H29" s="17"/>
      <c r="I29" s="2"/>
      <c r="J29" s="2"/>
      <c r="M29" s="18"/>
      <c r="N29" s="18"/>
    </row>
    <row r="30" spans="1:14" ht="16.8" x14ac:dyDescent="0.4">
      <c r="A30" s="44">
        <v>2</v>
      </c>
      <c r="B30" s="37" t="s">
        <v>50</v>
      </c>
      <c r="C30" s="41">
        <v>114</v>
      </c>
      <c r="D30" s="36"/>
      <c r="E30" s="36"/>
      <c r="G30" s="2"/>
      <c r="H30" s="17"/>
      <c r="I30" s="2"/>
      <c r="J30" s="2"/>
      <c r="M30" s="18"/>
      <c r="N30" s="18"/>
    </row>
    <row r="31" spans="1:14" ht="16.8" x14ac:dyDescent="0.4">
      <c r="A31" s="112"/>
      <c r="B31" s="113"/>
      <c r="C31" s="41"/>
      <c r="D31" s="36"/>
      <c r="E31" s="36"/>
      <c r="G31" s="2"/>
      <c r="H31" s="17"/>
      <c r="I31" s="2"/>
      <c r="J31" s="2"/>
      <c r="M31" s="18"/>
      <c r="N31" s="18"/>
    </row>
    <row r="32" spans="1:14" ht="16.8" thickBot="1" x14ac:dyDescent="0.45">
      <c r="A32" s="44">
        <v>1</v>
      </c>
      <c r="B32" s="37" t="s">
        <v>52</v>
      </c>
      <c r="C32" s="41">
        <v>153</v>
      </c>
      <c r="D32" s="39">
        <v>874230</v>
      </c>
      <c r="E32" s="40">
        <f>D32</f>
        <v>874230</v>
      </c>
      <c r="G32" s="2"/>
      <c r="H32" s="17"/>
      <c r="I32" s="2"/>
      <c r="J32" s="2"/>
      <c r="M32" s="18"/>
      <c r="N32" s="18"/>
    </row>
    <row r="33" spans="1:14" ht="16.8" thickBot="1" x14ac:dyDescent="0.45">
      <c r="A33" s="44">
        <v>2</v>
      </c>
      <c r="B33" s="37" t="s">
        <v>53</v>
      </c>
      <c r="C33" s="38">
        <v>153</v>
      </c>
      <c r="D33" s="39">
        <v>786240</v>
      </c>
      <c r="E33" s="40">
        <f>D33</f>
        <v>786240</v>
      </c>
      <c r="G33" s="19">
        <v>31290</v>
      </c>
      <c r="H33" s="20">
        <f t="shared" ref="H33" si="0">G33+G33*$H$17</f>
        <v>31540.32</v>
      </c>
      <c r="I33" s="1">
        <f t="shared" ref="I33" si="1">CEILING(H33,10)</f>
        <v>31550</v>
      </c>
      <c r="J33" s="21" t="e">
        <f>#REF!</f>
        <v>#REF!</v>
      </c>
      <c r="L33" s="22" t="e">
        <f>#REF!</f>
        <v>#REF!</v>
      </c>
      <c r="M33" s="11">
        <v>0</v>
      </c>
      <c r="N33" s="23">
        <f>E33</f>
        <v>786240</v>
      </c>
    </row>
    <row r="34" spans="1:14" ht="16.2" x14ac:dyDescent="0.25">
      <c r="A34" s="45"/>
      <c r="B34" s="101" t="s">
        <v>24</v>
      </c>
      <c r="C34" s="102"/>
      <c r="D34" s="103"/>
      <c r="E34" s="46">
        <f>E33+E32</f>
        <v>1660470</v>
      </c>
      <c r="M34" s="18">
        <f>M17</f>
        <v>0.28000000000000003</v>
      </c>
      <c r="N34" s="18">
        <f>N17</f>
        <v>0.18</v>
      </c>
    </row>
    <row r="35" spans="1:14" ht="16.2" x14ac:dyDescent="0.25">
      <c r="A35" s="47"/>
      <c r="B35" s="86" t="s">
        <v>2</v>
      </c>
      <c r="C35" s="104"/>
      <c r="D35" s="105"/>
      <c r="E35" s="48">
        <f>E34*18%</f>
        <v>298884.59999999998</v>
      </c>
      <c r="M35" s="24" t="e">
        <f>#REF!*M34</f>
        <v>#REF!</v>
      </c>
      <c r="N35" s="24" t="e">
        <f>#REF!*N34</f>
        <v>#REF!</v>
      </c>
    </row>
    <row r="36" spans="1:14" ht="16.2" x14ac:dyDescent="0.25">
      <c r="A36" s="47"/>
      <c r="B36" s="86" t="s">
        <v>3</v>
      </c>
      <c r="C36" s="106"/>
      <c r="D36" s="107"/>
      <c r="E36" s="48">
        <v>0.4</v>
      </c>
    </row>
    <row r="37" spans="1:14" ht="16.8" x14ac:dyDescent="0.25">
      <c r="A37" s="86" t="s">
        <v>13</v>
      </c>
      <c r="B37" s="104"/>
      <c r="C37" s="104"/>
      <c r="D37" s="105"/>
      <c r="E37" s="49">
        <f>SUM(E34:E36)</f>
        <v>1959355</v>
      </c>
    </row>
    <row r="38" spans="1:14" ht="33" customHeight="1" x14ac:dyDescent="0.25">
      <c r="A38" s="95" t="s">
        <v>61</v>
      </c>
      <c r="B38" s="79"/>
      <c r="C38" s="79"/>
      <c r="D38" s="79"/>
      <c r="E38" s="79"/>
    </row>
    <row r="39" spans="1:14" ht="12.75" customHeight="1" x14ac:dyDescent="0.25">
      <c r="A39" s="5"/>
    </row>
    <row r="40" spans="1:14" ht="12.75" customHeight="1" x14ac:dyDescent="0.25">
      <c r="A40" s="5"/>
    </row>
    <row r="41" spans="1:14" ht="13.8" customHeight="1" x14ac:dyDescent="0.25">
      <c r="A41" s="91" t="s">
        <v>20</v>
      </c>
      <c r="B41" s="91"/>
      <c r="C41" s="91"/>
      <c r="D41" s="91"/>
      <c r="E41" s="91"/>
    </row>
    <row r="42" spans="1:14" ht="12.75" customHeight="1" x14ac:dyDescent="0.25">
      <c r="A42" s="91"/>
      <c r="B42" s="91"/>
      <c r="C42" s="91"/>
      <c r="D42" s="91"/>
      <c r="E42" s="91"/>
    </row>
    <row r="43" spans="1:14" ht="12.75" customHeight="1" x14ac:dyDescent="0.25">
      <c r="A43" s="91"/>
      <c r="B43" s="91"/>
      <c r="C43" s="91"/>
      <c r="D43" s="91"/>
      <c r="E43" s="91"/>
    </row>
    <row r="44" spans="1:14" ht="12.75" customHeight="1" x14ac:dyDescent="0.25">
      <c r="A44" s="91"/>
      <c r="B44" s="91"/>
      <c r="C44" s="91"/>
      <c r="D44" s="91"/>
      <c r="E44" s="91"/>
    </row>
    <row r="45" spans="1:14" ht="12.75" customHeight="1" x14ac:dyDescent="0.25">
      <c r="A45" s="91"/>
      <c r="B45" s="91"/>
      <c r="C45" s="91"/>
      <c r="D45" s="91"/>
      <c r="E45" s="91"/>
    </row>
    <row r="46" spans="1:14" ht="12.75" customHeight="1" x14ac:dyDescent="0.25">
      <c r="A46" s="92" t="s">
        <v>25</v>
      </c>
      <c r="B46" s="92"/>
      <c r="C46" s="92"/>
      <c r="D46" s="92"/>
      <c r="E46" s="92"/>
    </row>
    <row r="47" spans="1:14" ht="12.75" customHeight="1" x14ac:dyDescent="0.25"/>
    <row r="48" spans="1:14" ht="12.75" customHeight="1" x14ac:dyDescent="0.3">
      <c r="A48" s="85" t="s">
        <v>19</v>
      </c>
      <c r="B48" s="79"/>
      <c r="C48" s="79"/>
      <c r="D48" s="79"/>
      <c r="E48" s="79"/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</sheetData>
  <mergeCells count="18">
    <mergeCell ref="A22:B22"/>
    <mergeCell ref="A25:B25"/>
    <mergeCell ref="A28:B28"/>
    <mergeCell ref="A31:B31"/>
    <mergeCell ref="A46:E46"/>
    <mergeCell ref="A48:E48"/>
    <mergeCell ref="B34:D34"/>
    <mergeCell ref="B35:D35"/>
    <mergeCell ref="B36:D36"/>
    <mergeCell ref="A37:D37"/>
    <mergeCell ref="A38:E38"/>
    <mergeCell ref="A41:E45"/>
    <mergeCell ref="A16:E16"/>
    <mergeCell ref="A1:E1"/>
    <mergeCell ref="A5:A6"/>
    <mergeCell ref="B13:E13"/>
    <mergeCell ref="B14:E14"/>
    <mergeCell ref="B15:E15"/>
  </mergeCells>
  <printOptions horizontalCentered="1" verticalCentered="1"/>
  <pageMargins left="0.70866141732283472" right="0.70866141732283472" top="1.1811023622047245" bottom="0.74803149606299213" header="0.31496062992125984" footer="0.31496062992125984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6AF6-3F9C-40EE-9609-95F26D061644}">
  <sheetPr codeName="Sheet28">
    <pageSetUpPr fitToPage="1"/>
  </sheetPr>
  <dimension ref="A1:N994"/>
  <sheetViews>
    <sheetView zoomScale="84" workbookViewId="0">
      <selection activeCell="A26" sqref="A26:E30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238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236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237</v>
      </c>
      <c r="C18" s="28">
        <v>1</v>
      </c>
      <c r="D18" s="29">
        <v>2531224</v>
      </c>
      <c r="E18" s="26">
        <f>D18*C18</f>
        <v>2531224</v>
      </c>
      <c r="G18" s="2"/>
      <c r="H18" s="17"/>
      <c r="I18" s="2"/>
      <c r="J18" s="2"/>
      <c r="M18" s="18"/>
      <c r="N18" s="18"/>
    </row>
    <row r="19" spans="1:14" ht="16.2" x14ac:dyDescent="0.25">
      <c r="A19" s="25"/>
      <c r="B19" s="86" t="s">
        <v>24</v>
      </c>
      <c r="C19" s="87"/>
      <c r="D19" s="88"/>
      <c r="E19" s="26">
        <f>SUM(E18:E18)</f>
        <v>2531224</v>
      </c>
      <c r="M19" s="18">
        <f>M16</f>
        <v>0.28000000000000003</v>
      </c>
      <c r="N19" s="18">
        <f>N16</f>
        <v>0.18</v>
      </c>
    </row>
    <row r="20" spans="1:14" ht="16.2" x14ac:dyDescent="0.25">
      <c r="A20" s="25"/>
      <c r="B20" s="89" t="s">
        <v>2</v>
      </c>
      <c r="C20" s="87"/>
      <c r="D20" s="88"/>
      <c r="E20" s="26">
        <f>E19*18%</f>
        <v>455620.32</v>
      </c>
      <c r="M20" s="24" t="e">
        <f>#REF!*M19</f>
        <v>#REF!</v>
      </c>
      <c r="N20" s="24" t="e">
        <f>#REF!*N19</f>
        <v>#REF!</v>
      </c>
    </row>
    <row r="21" spans="1:14" ht="16.2" x14ac:dyDescent="0.25">
      <c r="A21" s="25"/>
      <c r="B21" s="89" t="s">
        <v>3</v>
      </c>
      <c r="C21" s="93"/>
      <c r="D21" s="94"/>
      <c r="E21" s="26">
        <v>-0.32</v>
      </c>
    </row>
    <row r="22" spans="1:14" ht="16.8" x14ac:dyDescent="0.25">
      <c r="A22" s="89" t="s">
        <v>13</v>
      </c>
      <c r="B22" s="87"/>
      <c r="C22" s="87"/>
      <c r="D22" s="88"/>
      <c r="E22" s="27">
        <f>SUM(E19:E21)</f>
        <v>2986844</v>
      </c>
    </row>
    <row r="23" spans="1:14" x14ac:dyDescent="0.25">
      <c r="A23" s="98" t="s">
        <v>254</v>
      </c>
      <c r="B23" s="79"/>
      <c r="C23" s="79"/>
      <c r="D23" s="79"/>
      <c r="E23" s="79"/>
    </row>
    <row r="24" spans="1:14" ht="12.75" customHeight="1" x14ac:dyDescent="0.25">
      <c r="A24" s="5"/>
    </row>
    <row r="25" spans="1:14" ht="12.75" customHeight="1" x14ac:dyDescent="0.25">
      <c r="A25" s="5"/>
    </row>
    <row r="26" spans="1:14" ht="13.8" customHeight="1" x14ac:dyDescent="0.25">
      <c r="A26" s="91" t="s">
        <v>34</v>
      </c>
      <c r="B26" s="91"/>
      <c r="C26" s="91"/>
      <c r="D26" s="91"/>
      <c r="E26" s="91"/>
    </row>
    <row r="27" spans="1:14" ht="12.75" customHeight="1" x14ac:dyDescent="0.25">
      <c r="A27" s="91"/>
      <c r="B27" s="91"/>
      <c r="C27" s="91"/>
      <c r="D27" s="91"/>
      <c r="E27" s="91"/>
    </row>
    <row r="28" spans="1:14" ht="12.75" customHeight="1" x14ac:dyDescent="0.25">
      <c r="A28" s="91"/>
      <c r="B28" s="91"/>
      <c r="C28" s="91"/>
      <c r="D28" s="91"/>
      <c r="E28" s="91"/>
    </row>
    <row r="29" spans="1:14" ht="12.75" customHeight="1" x14ac:dyDescent="0.25">
      <c r="A29" s="91"/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3.8" customHeight="1" x14ac:dyDescent="0.45">
      <c r="A31" s="96" t="s">
        <v>25</v>
      </c>
      <c r="B31" s="96"/>
      <c r="C31" s="96"/>
      <c r="D31" s="96"/>
      <c r="E31" s="96"/>
    </row>
    <row r="32" spans="1:14" ht="12.75" customHeight="1" x14ac:dyDescent="0.25"/>
    <row r="33" spans="1:5" ht="12.75" customHeight="1" x14ac:dyDescent="0.3">
      <c r="A33" s="97" t="s">
        <v>35</v>
      </c>
      <c r="B33" s="79"/>
      <c r="C33" s="79"/>
      <c r="D33" s="79"/>
      <c r="E33" s="79"/>
    </row>
    <row r="34" spans="1:5" ht="12.75" customHeight="1" x14ac:dyDescent="0.25"/>
    <row r="35" spans="1:5" ht="12.75" customHeight="1" x14ac:dyDescent="0.25"/>
    <row r="36" spans="1:5" ht="12.75" customHeight="1" x14ac:dyDescent="0.25"/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1:E31"/>
    <mergeCell ref="A33:E33"/>
    <mergeCell ref="B19:D19"/>
    <mergeCell ref="B20:D20"/>
    <mergeCell ref="B21:D21"/>
    <mergeCell ref="A22:D22"/>
    <mergeCell ref="A23:E23"/>
    <mergeCell ref="A26:E30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E37D-F6FF-426C-BEF2-93F2DC54DCEE}">
  <sheetPr codeName="Sheet16">
    <pageSetUpPr fitToPage="1"/>
  </sheetPr>
  <dimension ref="A1:R1006"/>
  <sheetViews>
    <sheetView workbookViewId="0">
      <selection activeCell="O18" sqref="O18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17" width="8.6640625" customWidth="1"/>
    <col min="18" max="18" width="11.6640625" bestFit="1" customWidth="1"/>
    <col min="19" max="26" width="8.6640625" customWidth="1"/>
  </cols>
  <sheetData>
    <row r="1" spans="1:9" ht="19.8" customHeight="1" x14ac:dyDescent="0.25">
      <c r="A1" s="78" t="s">
        <v>5</v>
      </c>
      <c r="B1" s="79"/>
      <c r="C1" s="79"/>
      <c r="D1" s="79"/>
      <c r="E1" s="79"/>
    </row>
    <row r="2" spans="1:9" ht="12.75" customHeight="1" x14ac:dyDescent="0.25">
      <c r="A2" s="3"/>
    </row>
    <row r="3" spans="1:9" ht="15.6" customHeight="1" x14ac:dyDescent="0.3">
      <c r="A3" s="42" t="s">
        <v>54</v>
      </c>
      <c r="B3" s="5"/>
      <c r="C3" s="6"/>
      <c r="D3" s="7" t="s">
        <v>0</v>
      </c>
      <c r="E3" s="43" t="s">
        <v>55</v>
      </c>
      <c r="I3" s="3"/>
    </row>
    <row r="4" spans="1:9" ht="12.75" customHeight="1" x14ac:dyDescent="0.25">
      <c r="A4" s="3"/>
    </row>
    <row r="5" spans="1:9" ht="14.4" x14ac:dyDescent="0.25">
      <c r="A5" s="80" t="s">
        <v>6</v>
      </c>
      <c r="B5" s="9"/>
    </row>
    <row r="6" spans="1:9" ht="14.4" x14ac:dyDescent="0.25">
      <c r="A6" s="81"/>
      <c r="B6" s="69" t="s">
        <v>40</v>
      </c>
      <c r="C6" s="10"/>
      <c r="D6" s="10"/>
      <c r="E6" s="10"/>
    </row>
    <row r="7" spans="1:9" x14ac:dyDescent="0.25">
      <c r="A7" s="5"/>
      <c r="B7" s="54" t="s">
        <v>38</v>
      </c>
    </row>
    <row r="8" spans="1:9" x14ac:dyDescent="0.25">
      <c r="A8" s="5"/>
      <c r="B8" s="54" t="s">
        <v>39</v>
      </c>
    </row>
    <row r="9" spans="1:9" x14ac:dyDescent="0.25">
      <c r="A9" s="5"/>
      <c r="B9" s="54" t="s">
        <v>41</v>
      </c>
    </row>
    <row r="10" spans="1:9" ht="12.75" customHeight="1" x14ac:dyDescent="0.3">
      <c r="A10" s="5"/>
      <c r="B10" s="11"/>
    </row>
    <row r="11" spans="1:9" ht="12.75" customHeight="1" x14ac:dyDescent="0.25">
      <c r="A11" s="5"/>
      <c r="B11" s="12"/>
    </row>
    <row r="12" spans="1:9" ht="12.75" customHeight="1" x14ac:dyDescent="0.25">
      <c r="A12" s="13"/>
    </row>
    <row r="13" spans="1:9" ht="43.8" customHeight="1" x14ac:dyDescent="0.25">
      <c r="A13" s="14"/>
      <c r="B13" s="100" t="s">
        <v>56</v>
      </c>
      <c r="C13" s="79"/>
      <c r="D13" s="79"/>
      <c r="E13" s="79"/>
      <c r="F13" s="14"/>
    </row>
    <row r="14" spans="1:9" ht="14.4" x14ac:dyDescent="0.25">
      <c r="A14" s="15"/>
      <c r="B14" s="83" t="s">
        <v>7</v>
      </c>
      <c r="C14" s="79"/>
      <c r="D14" s="79"/>
      <c r="E14" s="79"/>
    </row>
    <row r="15" spans="1:9" x14ac:dyDescent="0.25">
      <c r="A15" s="5"/>
      <c r="B15" s="84" t="s">
        <v>8</v>
      </c>
      <c r="C15" s="79"/>
      <c r="D15" s="79"/>
      <c r="E15" s="79"/>
      <c r="F15" s="5"/>
    </row>
    <row r="16" spans="1:9" x14ac:dyDescent="0.25">
      <c r="A16" s="90"/>
      <c r="B16" s="79"/>
      <c r="C16" s="79"/>
      <c r="D16" s="79"/>
      <c r="E16" s="79"/>
    </row>
    <row r="17" spans="1:14" ht="33.6" x14ac:dyDescent="0.25">
      <c r="A17" s="35" t="s">
        <v>9</v>
      </c>
      <c r="B17" s="35" t="s">
        <v>10</v>
      </c>
      <c r="C17" s="35" t="s">
        <v>1</v>
      </c>
      <c r="D17" s="35" t="s">
        <v>64</v>
      </c>
      <c r="E17" s="35" t="s">
        <v>4</v>
      </c>
      <c r="G17" s="2"/>
      <c r="H17" s="17">
        <v>8.0000000000000002E-3</v>
      </c>
      <c r="I17" s="2" t="s">
        <v>12</v>
      </c>
      <c r="J17" s="2"/>
      <c r="M17" s="18">
        <v>0.28000000000000003</v>
      </c>
      <c r="N17" s="18">
        <v>0.18</v>
      </c>
    </row>
    <row r="18" spans="1:14" ht="16.8" x14ac:dyDescent="0.4">
      <c r="A18" s="44">
        <v>1</v>
      </c>
      <c r="B18" s="37" t="s">
        <v>57</v>
      </c>
      <c r="C18" s="36"/>
      <c r="D18" s="36"/>
      <c r="E18" s="36"/>
      <c r="G18" s="2"/>
      <c r="H18" s="17"/>
      <c r="I18" s="2"/>
      <c r="J18" s="2"/>
      <c r="M18" s="18"/>
      <c r="N18" s="18"/>
    </row>
    <row r="19" spans="1:14" ht="16.8" x14ac:dyDescent="0.4">
      <c r="A19" s="44">
        <v>2</v>
      </c>
      <c r="B19" s="37" t="s">
        <v>45</v>
      </c>
      <c r="C19" s="36"/>
      <c r="D19" s="36"/>
      <c r="E19" s="36"/>
      <c r="G19" s="2"/>
      <c r="H19" s="17"/>
      <c r="I19" s="2"/>
      <c r="J19" s="2"/>
      <c r="M19" s="18"/>
      <c r="N19" s="18"/>
    </row>
    <row r="20" spans="1:14" ht="16.8" x14ac:dyDescent="0.45">
      <c r="A20" s="108" t="s">
        <v>48</v>
      </c>
      <c r="B20" s="109"/>
      <c r="C20" s="41"/>
      <c r="D20" s="36"/>
      <c r="E20" s="36"/>
      <c r="G20" s="2"/>
      <c r="H20" s="17"/>
      <c r="I20" s="2"/>
      <c r="J20" s="2"/>
      <c r="M20" s="18"/>
      <c r="N20" s="18"/>
    </row>
    <row r="21" spans="1:14" ht="16.8" x14ac:dyDescent="0.4">
      <c r="A21" s="44">
        <v>1</v>
      </c>
      <c r="B21" s="50" t="s">
        <v>58</v>
      </c>
      <c r="C21" s="41">
        <v>1</v>
      </c>
      <c r="D21" s="36"/>
      <c r="E21" s="36"/>
      <c r="G21" s="2"/>
      <c r="H21" s="17"/>
      <c r="I21" s="2"/>
      <c r="J21" s="2"/>
      <c r="M21" s="18"/>
      <c r="N21" s="18"/>
    </row>
    <row r="22" spans="1:14" ht="16.8" x14ac:dyDescent="0.4">
      <c r="A22" s="44">
        <v>2</v>
      </c>
      <c r="B22" s="37" t="s">
        <v>59</v>
      </c>
      <c r="C22" s="41">
        <v>1</v>
      </c>
      <c r="D22" s="36"/>
      <c r="E22" s="36"/>
      <c r="G22" s="2"/>
      <c r="H22" s="17"/>
      <c r="I22" s="2"/>
      <c r="J22" s="2"/>
      <c r="M22" s="18"/>
      <c r="N22" s="18"/>
    </row>
    <row r="23" spans="1:14" ht="16.8" x14ac:dyDescent="0.45">
      <c r="A23" s="108" t="s">
        <v>47</v>
      </c>
      <c r="B23" s="109"/>
      <c r="C23" s="41"/>
      <c r="D23" s="36"/>
      <c r="E23" s="36"/>
      <c r="G23" s="2"/>
      <c r="H23" s="17"/>
      <c r="I23" s="2"/>
      <c r="J23" s="2"/>
      <c r="M23" s="18"/>
      <c r="N23" s="18"/>
    </row>
    <row r="24" spans="1:14" ht="16.8" x14ac:dyDescent="0.4">
      <c r="A24" s="44">
        <v>1</v>
      </c>
      <c r="B24" s="50" t="s">
        <v>58</v>
      </c>
      <c r="C24" s="41">
        <v>38</v>
      </c>
      <c r="D24" s="36"/>
      <c r="E24" s="36"/>
      <c r="G24" s="2"/>
      <c r="H24" s="17"/>
      <c r="I24" s="2"/>
      <c r="J24" s="2"/>
      <c r="M24" s="18"/>
      <c r="N24" s="18"/>
    </row>
    <row r="25" spans="1:14" ht="16.8" x14ac:dyDescent="0.4">
      <c r="A25" s="44">
        <v>2</v>
      </c>
      <c r="B25" s="37" t="s">
        <v>59</v>
      </c>
      <c r="C25" s="41">
        <v>38</v>
      </c>
      <c r="D25" s="36"/>
      <c r="E25" s="36"/>
      <c r="G25" s="2"/>
      <c r="H25" s="17"/>
      <c r="I25" s="2"/>
      <c r="J25" s="2"/>
      <c r="M25" s="18"/>
      <c r="N25" s="18"/>
    </row>
    <row r="26" spans="1:14" ht="16.8" x14ac:dyDescent="0.45">
      <c r="A26" s="110" t="s">
        <v>51</v>
      </c>
      <c r="B26" s="111"/>
      <c r="C26" s="41"/>
      <c r="D26" s="36"/>
      <c r="E26" s="36"/>
      <c r="G26" s="2"/>
      <c r="H26" s="17"/>
      <c r="I26" s="2"/>
      <c r="J26" s="2"/>
      <c r="M26" s="18"/>
      <c r="N26" s="18"/>
    </row>
    <row r="27" spans="1:14" ht="16.8" x14ac:dyDescent="0.4">
      <c r="A27" s="44">
        <v>1</v>
      </c>
      <c r="B27" s="50" t="s">
        <v>58</v>
      </c>
      <c r="C27" s="41">
        <v>114</v>
      </c>
      <c r="D27" s="36"/>
      <c r="E27" s="36"/>
      <c r="G27" s="2"/>
      <c r="H27" s="17"/>
      <c r="I27" s="2"/>
      <c r="J27" s="2"/>
      <c r="M27" s="18"/>
      <c r="N27" s="18"/>
    </row>
    <row r="28" spans="1:14" ht="16.8" x14ac:dyDescent="0.4">
      <c r="A28" s="44">
        <v>2</v>
      </c>
      <c r="B28" s="37" t="s">
        <v>59</v>
      </c>
      <c r="C28" s="41">
        <v>114</v>
      </c>
      <c r="D28" s="36"/>
      <c r="E28" s="36"/>
      <c r="G28" s="2"/>
      <c r="H28" s="17"/>
      <c r="I28" s="2"/>
      <c r="J28" s="2"/>
      <c r="M28" s="18"/>
      <c r="N28" s="18"/>
    </row>
    <row r="29" spans="1:14" ht="16.8" x14ac:dyDescent="0.4">
      <c r="A29" s="37"/>
      <c r="B29" s="37"/>
      <c r="C29" s="41"/>
      <c r="D29" s="36"/>
      <c r="E29" s="36"/>
      <c r="G29" s="2"/>
      <c r="H29" s="17"/>
      <c r="I29" s="2"/>
      <c r="J29" s="2"/>
      <c r="M29" s="18"/>
      <c r="N29" s="18"/>
    </row>
    <row r="30" spans="1:14" ht="16.2" x14ac:dyDescent="0.4">
      <c r="A30" s="44">
        <v>1</v>
      </c>
      <c r="B30" s="56" t="s">
        <v>62</v>
      </c>
      <c r="C30" s="41">
        <v>153</v>
      </c>
      <c r="D30" s="39">
        <v>1864093.47</v>
      </c>
      <c r="E30" s="40">
        <f>D30</f>
        <v>1864093.47</v>
      </c>
      <c r="G30" s="2"/>
      <c r="H30" s="17"/>
      <c r="I30" s="2"/>
      <c r="J30" s="2"/>
      <c r="M30" s="18"/>
      <c r="N30" s="18"/>
    </row>
    <row r="31" spans="1:14" ht="16.2" x14ac:dyDescent="0.25">
      <c r="A31" s="51"/>
      <c r="B31" s="114" t="s">
        <v>24</v>
      </c>
      <c r="C31" s="115"/>
      <c r="D31" s="115"/>
      <c r="E31" s="40">
        <f>E30</f>
        <v>1864093.47</v>
      </c>
      <c r="M31" s="18">
        <f>M17</f>
        <v>0.28000000000000003</v>
      </c>
      <c r="N31" s="18">
        <f>N17</f>
        <v>0.18</v>
      </c>
    </row>
    <row r="32" spans="1:14" ht="16.2" x14ac:dyDescent="0.25">
      <c r="A32" s="51"/>
      <c r="B32" s="114" t="s">
        <v>2</v>
      </c>
      <c r="C32" s="115"/>
      <c r="D32" s="115"/>
      <c r="E32" s="40">
        <f>E31*18%</f>
        <v>335536.82459999999</v>
      </c>
      <c r="M32" s="24" t="e">
        <f>#REF!*M31</f>
        <v>#REF!</v>
      </c>
      <c r="N32" s="24" t="e">
        <f>#REF!*N31</f>
        <v>#REF!</v>
      </c>
    </row>
    <row r="33" spans="1:18" ht="16.2" x14ac:dyDescent="0.25">
      <c r="A33" s="51"/>
      <c r="B33" s="114" t="s">
        <v>3</v>
      </c>
      <c r="C33" s="114"/>
      <c r="D33" s="114"/>
      <c r="E33" s="40">
        <v>-0.28999999999999998</v>
      </c>
      <c r="R33" s="53"/>
    </row>
    <row r="34" spans="1:18" ht="16.8" x14ac:dyDescent="0.25">
      <c r="A34" s="114" t="s">
        <v>13</v>
      </c>
      <c r="B34" s="115"/>
      <c r="C34" s="115"/>
      <c r="D34" s="115"/>
      <c r="E34" s="52">
        <f>SUM(E31:E33)</f>
        <v>2199630.0046000001</v>
      </c>
    </row>
    <row r="35" spans="1:18" ht="33" customHeight="1" x14ac:dyDescent="0.25">
      <c r="A35" s="98" t="s">
        <v>60</v>
      </c>
      <c r="B35" s="79"/>
      <c r="C35" s="79"/>
      <c r="D35" s="79"/>
      <c r="E35" s="79"/>
    </row>
    <row r="36" spans="1:18" ht="12.75" customHeight="1" x14ac:dyDescent="0.25">
      <c r="A36" s="5"/>
    </row>
    <row r="37" spans="1:18" ht="12.75" customHeight="1" x14ac:dyDescent="0.25">
      <c r="A37" s="5"/>
    </row>
    <row r="38" spans="1:18" ht="13.8" customHeight="1" x14ac:dyDescent="0.25">
      <c r="A38" s="91" t="s">
        <v>20</v>
      </c>
      <c r="B38" s="91"/>
      <c r="C38" s="91"/>
      <c r="D38" s="91"/>
      <c r="E38" s="91"/>
    </row>
    <row r="39" spans="1:18" ht="12.75" customHeight="1" x14ac:dyDescent="0.25">
      <c r="A39" s="91"/>
      <c r="B39" s="91"/>
      <c r="C39" s="91"/>
      <c r="D39" s="91"/>
      <c r="E39" s="91"/>
    </row>
    <row r="40" spans="1:18" ht="12.75" customHeight="1" x14ac:dyDescent="0.25">
      <c r="A40" s="91"/>
      <c r="B40" s="91"/>
      <c r="C40" s="91"/>
      <c r="D40" s="91"/>
      <c r="E40" s="91"/>
    </row>
    <row r="41" spans="1:18" ht="12.75" customHeight="1" x14ac:dyDescent="0.25">
      <c r="A41" s="91"/>
      <c r="B41" s="91"/>
      <c r="C41" s="91"/>
      <c r="D41" s="91"/>
      <c r="E41" s="91"/>
    </row>
    <row r="42" spans="1:18" ht="12.75" customHeight="1" x14ac:dyDescent="0.25">
      <c r="A42" s="91"/>
      <c r="B42" s="91"/>
      <c r="C42" s="91"/>
      <c r="D42" s="91"/>
      <c r="E42" s="91"/>
    </row>
    <row r="43" spans="1:18" ht="12.75" customHeight="1" x14ac:dyDescent="0.25">
      <c r="A43" s="92" t="s">
        <v>25</v>
      </c>
      <c r="B43" s="92"/>
      <c r="C43" s="92"/>
      <c r="D43" s="92"/>
      <c r="E43" s="92"/>
    </row>
    <row r="44" spans="1:18" ht="12.75" customHeight="1" x14ac:dyDescent="0.25"/>
    <row r="45" spans="1:18" ht="12.75" customHeight="1" x14ac:dyDescent="0.3">
      <c r="A45" s="85" t="s">
        <v>19</v>
      </c>
      <c r="B45" s="79"/>
      <c r="C45" s="79"/>
      <c r="D45" s="79"/>
      <c r="E45" s="79"/>
    </row>
    <row r="46" spans="1:18" ht="12.75" customHeight="1" x14ac:dyDescent="0.25"/>
    <row r="47" spans="1:18" ht="12.75" customHeight="1" x14ac:dyDescent="0.25"/>
    <row r="48" spans="1:18" ht="12.75" customHeight="1" x14ac:dyDescent="0.25"/>
    <row r="49" customFormat="1" ht="12.75" customHeight="1" x14ac:dyDescent="0.25"/>
    <row r="50" customFormat="1" ht="12.75" customHeight="1" x14ac:dyDescent="0.25"/>
    <row r="51" customFormat="1" ht="12.75" customHeight="1" x14ac:dyDescent="0.25"/>
    <row r="52" customFormat="1" ht="12.75" customHeight="1" x14ac:dyDescent="0.25"/>
    <row r="53" customFormat="1" ht="12.75" customHeight="1" x14ac:dyDescent="0.25"/>
    <row r="54" customFormat="1" ht="12.75" customHeight="1" x14ac:dyDescent="0.25"/>
    <row r="55" customFormat="1" ht="12.75" customHeight="1" x14ac:dyDescent="0.25"/>
    <row r="56" customFormat="1" ht="12.75" customHeight="1" x14ac:dyDescent="0.25"/>
    <row r="57" customFormat="1" ht="12.75" customHeight="1" x14ac:dyDescent="0.25"/>
    <row r="58" customFormat="1" ht="12.75" customHeight="1" x14ac:dyDescent="0.25"/>
    <row r="59" customFormat="1" ht="12.75" customHeight="1" x14ac:dyDescent="0.25"/>
    <row r="60" customFormat="1" ht="12.75" customHeight="1" x14ac:dyDescent="0.25"/>
    <row r="61" customFormat="1" ht="12.75" customHeight="1" x14ac:dyDescent="0.25"/>
    <row r="62" customFormat="1" ht="12.75" customHeight="1" x14ac:dyDescent="0.25"/>
    <row r="63" customFormat="1" ht="12.75" customHeight="1" x14ac:dyDescent="0.25"/>
    <row r="64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  <row r="1001" customFormat="1" ht="12.75" customHeight="1" x14ac:dyDescent="0.25"/>
    <row r="1002" customFormat="1" ht="12.75" customHeight="1" x14ac:dyDescent="0.25"/>
    <row r="1003" customFormat="1" ht="12.75" customHeight="1" x14ac:dyDescent="0.25"/>
    <row r="1004" customFormat="1" ht="12.75" customHeight="1" x14ac:dyDescent="0.25"/>
    <row r="1005" customFormat="1" ht="12.75" customHeight="1" x14ac:dyDescent="0.25"/>
    <row r="1006" customFormat="1" ht="12.75" customHeight="1" x14ac:dyDescent="0.25"/>
  </sheetData>
  <mergeCells count="17">
    <mergeCell ref="A26:B26"/>
    <mergeCell ref="A23:B23"/>
    <mergeCell ref="A20:B20"/>
    <mergeCell ref="A38:E42"/>
    <mergeCell ref="A43:E43"/>
    <mergeCell ref="A45:E45"/>
    <mergeCell ref="B31:D31"/>
    <mergeCell ref="B32:D32"/>
    <mergeCell ref="B33:D33"/>
    <mergeCell ref="A34:D34"/>
    <mergeCell ref="A35:E35"/>
    <mergeCell ref="A16:E16"/>
    <mergeCell ref="A1:E1"/>
    <mergeCell ref="A5:A6"/>
    <mergeCell ref="B13:E13"/>
    <mergeCell ref="B14:E14"/>
    <mergeCell ref="B15:E15"/>
  </mergeCells>
  <printOptions horizontalCentered="1" verticalCentered="1"/>
  <pageMargins left="0.70866141732283472" right="0.70866141732283472" top="1.1811023622047245" bottom="0.74803149606299213" header="0.31496062992125984" footer="0.31496062992125984"/>
  <pageSetup scale="80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4C38-6344-46A0-9E99-5FDD39F4E162}">
  <sheetPr codeName="Sheet17">
    <pageSetUpPr fitToPage="1"/>
  </sheetPr>
  <dimension ref="A1:S1000"/>
  <sheetViews>
    <sheetView topLeftCell="A13" workbookViewId="0">
      <selection activeCell="O18" sqref="O18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4" width="10.88671875" customWidth="1"/>
    <col min="5" max="5" width="15.44140625" customWidth="1"/>
    <col min="6" max="6" width="17" customWidth="1"/>
    <col min="7" max="7" width="8.6640625" customWidth="1"/>
    <col min="8" max="8" width="9.44140625" hidden="1" customWidth="1"/>
    <col min="9" max="10" width="11.5546875" hidden="1" customWidth="1"/>
    <col min="11" max="11" width="10" hidden="1" customWidth="1"/>
    <col min="12" max="15" width="11.5546875" hidden="1" customWidth="1"/>
    <col min="16" max="18" width="8.6640625" customWidth="1"/>
    <col min="19" max="19" width="11.6640625" bestFit="1" customWidth="1"/>
    <col min="20" max="27" width="8.6640625" customWidth="1"/>
  </cols>
  <sheetData>
    <row r="1" spans="1:10" ht="19.8" customHeight="1" x14ac:dyDescent="0.25">
      <c r="A1" s="78" t="s">
        <v>5</v>
      </c>
      <c r="B1" s="79"/>
      <c r="C1" s="79"/>
      <c r="D1" s="79"/>
      <c r="E1" s="79"/>
      <c r="F1" s="79"/>
    </row>
    <row r="2" spans="1:10" ht="12.75" customHeight="1" x14ac:dyDescent="0.25">
      <c r="A2" s="3"/>
    </row>
    <row r="3" spans="1:10" ht="15.6" customHeight="1" x14ac:dyDescent="0.3">
      <c r="A3" s="4" t="s">
        <v>65</v>
      </c>
      <c r="B3" s="5"/>
      <c r="C3" s="6"/>
      <c r="D3" s="6"/>
      <c r="E3" s="7" t="s">
        <v>0</v>
      </c>
      <c r="F3" s="8" t="s">
        <v>66</v>
      </c>
      <c r="J3" s="3"/>
    </row>
    <row r="4" spans="1:10" ht="12.75" customHeight="1" x14ac:dyDescent="0.25">
      <c r="A4" s="3"/>
    </row>
    <row r="5" spans="1:10" ht="14.4" x14ac:dyDescent="0.25">
      <c r="A5" s="80" t="s">
        <v>6</v>
      </c>
      <c r="B5" s="9"/>
    </row>
    <row r="6" spans="1:10" ht="14.4" x14ac:dyDescent="0.25">
      <c r="A6" s="81"/>
      <c r="B6" s="10" t="s">
        <v>15</v>
      </c>
      <c r="C6" s="10"/>
      <c r="D6" s="57"/>
      <c r="E6" s="10"/>
      <c r="F6" s="10"/>
    </row>
    <row r="7" spans="1:10" ht="13.8" x14ac:dyDescent="0.3">
      <c r="A7" s="5"/>
      <c r="B7" s="11" t="s">
        <v>16</v>
      </c>
    </row>
    <row r="8" spans="1:10" ht="13.8" x14ac:dyDescent="0.3">
      <c r="A8" s="5"/>
      <c r="B8" s="11" t="s">
        <v>17</v>
      </c>
    </row>
    <row r="9" spans="1:10" ht="13.8" x14ac:dyDescent="0.3">
      <c r="A9" s="5"/>
      <c r="B9" s="32"/>
    </row>
    <row r="10" spans="1:10" ht="12.75" customHeight="1" x14ac:dyDescent="0.3">
      <c r="A10" s="5"/>
      <c r="B10" s="11"/>
    </row>
    <row r="11" spans="1:10" ht="12.75" customHeight="1" x14ac:dyDescent="0.25">
      <c r="A11" s="5"/>
      <c r="B11" s="12"/>
    </row>
    <row r="12" spans="1:10" ht="12.75" customHeight="1" x14ac:dyDescent="0.25">
      <c r="A12" s="13"/>
    </row>
    <row r="13" spans="1:10" ht="43.8" customHeight="1" x14ac:dyDescent="0.25">
      <c r="A13" s="14"/>
      <c r="B13" s="82" t="s">
        <v>67</v>
      </c>
      <c r="C13" s="79"/>
      <c r="D13" s="79"/>
      <c r="E13" s="79"/>
      <c r="F13" s="79"/>
      <c r="G13" s="14"/>
    </row>
    <row r="14" spans="1:10" ht="14.4" x14ac:dyDescent="0.25">
      <c r="A14" s="15"/>
      <c r="B14" s="83" t="s">
        <v>7</v>
      </c>
      <c r="C14" s="79"/>
      <c r="D14" s="79"/>
      <c r="E14" s="79"/>
      <c r="F14" s="79"/>
    </row>
    <row r="15" spans="1:10" x14ac:dyDescent="0.25">
      <c r="A15" s="5"/>
      <c r="B15" s="84" t="s">
        <v>8</v>
      </c>
      <c r="C15" s="79"/>
      <c r="D15" s="79"/>
      <c r="E15" s="79"/>
      <c r="F15" s="79"/>
      <c r="G15" s="5"/>
    </row>
    <row r="16" spans="1:10" x14ac:dyDescent="0.25">
      <c r="A16" s="90"/>
      <c r="B16" s="79"/>
      <c r="C16" s="79"/>
      <c r="D16" s="79"/>
      <c r="E16" s="79"/>
      <c r="F16" s="79"/>
    </row>
    <row r="17" spans="1:19" ht="26.4" x14ac:dyDescent="0.25">
      <c r="A17" s="35" t="s">
        <v>9</v>
      </c>
      <c r="B17" s="35" t="s">
        <v>10</v>
      </c>
      <c r="C17" s="35" t="s">
        <v>75</v>
      </c>
      <c r="D17" s="35" t="s">
        <v>77</v>
      </c>
      <c r="E17" s="35" t="s">
        <v>79</v>
      </c>
      <c r="F17" s="35" t="s">
        <v>4</v>
      </c>
      <c r="H17" s="2"/>
      <c r="I17" s="17">
        <v>8.0000000000000002E-3</v>
      </c>
      <c r="J17" s="2" t="s">
        <v>12</v>
      </c>
      <c r="K17" s="2"/>
      <c r="N17" s="18">
        <v>0.28000000000000003</v>
      </c>
      <c r="O17" s="18">
        <v>0.18</v>
      </c>
    </row>
    <row r="18" spans="1:19" ht="17.399999999999999" customHeight="1" x14ac:dyDescent="0.45">
      <c r="A18" s="116" t="s">
        <v>68</v>
      </c>
      <c r="B18" s="117"/>
      <c r="C18" s="36"/>
      <c r="D18" s="36"/>
      <c r="E18" s="36"/>
      <c r="F18" s="36"/>
      <c r="H18" s="2"/>
      <c r="I18" s="17"/>
      <c r="J18" s="2"/>
      <c r="K18" s="2"/>
      <c r="N18" s="18"/>
      <c r="O18" s="18"/>
    </row>
    <row r="19" spans="1:19" ht="16.2" x14ac:dyDescent="0.4">
      <c r="A19" s="44">
        <v>1</v>
      </c>
      <c r="B19" s="56" t="s">
        <v>69</v>
      </c>
      <c r="C19" s="58" t="s">
        <v>76</v>
      </c>
      <c r="D19" s="58" t="s">
        <v>78</v>
      </c>
      <c r="E19" s="39">
        <v>207900</v>
      </c>
      <c r="F19" s="66">
        <f>E19</f>
        <v>207900</v>
      </c>
      <c r="H19" s="2"/>
      <c r="I19" s="17"/>
      <c r="J19" s="2"/>
      <c r="K19" s="2"/>
      <c r="N19" s="18"/>
      <c r="O19" s="18"/>
    </row>
    <row r="20" spans="1:19" ht="16.2" x14ac:dyDescent="0.4">
      <c r="A20" s="44">
        <v>2</v>
      </c>
      <c r="B20" s="56" t="s">
        <v>74</v>
      </c>
      <c r="C20" s="58" t="s">
        <v>76</v>
      </c>
      <c r="D20" s="58" t="s">
        <v>78</v>
      </c>
      <c r="E20" s="39">
        <v>157700</v>
      </c>
      <c r="F20" s="66">
        <f t="shared" ref="F20:F24" si="0">E20</f>
        <v>157700</v>
      </c>
      <c r="H20" s="2"/>
      <c r="I20" s="17"/>
      <c r="J20" s="2"/>
      <c r="K20" s="2"/>
      <c r="N20" s="18"/>
      <c r="O20" s="18"/>
    </row>
    <row r="21" spans="1:19" ht="16.2" x14ac:dyDescent="0.4">
      <c r="A21" s="44">
        <v>3</v>
      </c>
      <c r="B21" s="50" t="s">
        <v>73</v>
      </c>
      <c r="C21" s="58" t="s">
        <v>76</v>
      </c>
      <c r="D21" s="58" t="s">
        <v>78</v>
      </c>
      <c r="E21" s="39">
        <v>164200</v>
      </c>
      <c r="F21" s="66">
        <f t="shared" si="0"/>
        <v>164200</v>
      </c>
      <c r="H21" s="2"/>
      <c r="I21" s="17"/>
      <c r="J21" s="2"/>
      <c r="K21" s="2"/>
      <c r="N21" s="18"/>
      <c r="O21" s="18"/>
    </row>
    <row r="22" spans="1:19" ht="16.2" x14ac:dyDescent="0.4">
      <c r="A22" s="44">
        <v>4</v>
      </c>
      <c r="B22" s="37" t="s">
        <v>71</v>
      </c>
      <c r="C22" s="58" t="s">
        <v>76</v>
      </c>
      <c r="D22" s="58" t="s">
        <v>78</v>
      </c>
      <c r="E22" s="39">
        <v>163200</v>
      </c>
      <c r="F22" s="66">
        <f t="shared" si="0"/>
        <v>163200</v>
      </c>
      <c r="H22" s="2"/>
      <c r="I22" s="17"/>
      <c r="J22" s="2"/>
      <c r="K22" s="2"/>
      <c r="N22" s="18"/>
      <c r="O22" s="18"/>
    </row>
    <row r="23" spans="1:19" ht="16.2" x14ac:dyDescent="0.4">
      <c r="A23" s="44">
        <v>5</v>
      </c>
      <c r="B23" s="50" t="s">
        <v>72</v>
      </c>
      <c r="C23" s="58" t="s">
        <v>76</v>
      </c>
      <c r="D23" s="58" t="s">
        <v>78</v>
      </c>
      <c r="E23" s="39">
        <v>167475</v>
      </c>
      <c r="F23" s="66">
        <f t="shared" si="0"/>
        <v>167475</v>
      </c>
      <c r="H23" s="2"/>
      <c r="I23" s="17"/>
      <c r="J23" s="2"/>
      <c r="K23" s="2"/>
      <c r="N23" s="18"/>
      <c r="O23" s="18"/>
    </row>
    <row r="24" spans="1:19" ht="16.8" x14ac:dyDescent="0.4">
      <c r="A24" s="44">
        <v>6</v>
      </c>
      <c r="B24" s="56" t="s">
        <v>70</v>
      </c>
      <c r="C24" s="35"/>
      <c r="D24" s="41"/>
      <c r="E24" s="39">
        <v>115500</v>
      </c>
      <c r="F24" s="66">
        <f t="shared" si="0"/>
        <v>115500</v>
      </c>
      <c r="H24" s="2"/>
      <c r="I24" s="17"/>
      <c r="J24" s="2"/>
      <c r="K24" s="2"/>
      <c r="N24" s="18"/>
      <c r="O24" s="18"/>
    </row>
    <row r="25" spans="1:19" ht="16.2" x14ac:dyDescent="0.25">
      <c r="A25" s="51"/>
      <c r="B25" s="114" t="s">
        <v>24</v>
      </c>
      <c r="C25" s="115"/>
      <c r="D25" s="115"/>
      <c r="E25" s="115"/>
      <c r="F25" s="40">
        <f>SUM(F19:F24)</f>
        <v>975975</v>
      </c>
      <c r="N25" s="18">
        <f>N17</f>
        <v>0.28000000000000003</v>
      </c>
      <c r="O25" s="18">
        <f>O17</f>
        <v>0.18</v>
      </c>
    </row>
    <row r="26" spans="1:19" ht="16.2" x14ac:dyDescent="0.25">
      <c r="A26" s="51"/>
      <c r="B26" s="114" t="s">
        <v>2</v>
      </c>
      <c r="C26" s="115"/>
      <c r="D26" s="115"/>
      <c r="E26" s="115"/>
      <c r="F26" s="40">
        <f>F25*18%</f>
        <v>175675.5</v>
      </c>
      <c r="N26" s="24" t="e">
        <f>#REF!*N25</f>
        <v>#REF!</v>
      </c>
      <c r="O26" s="24" t="e">
        <f>#REF!*O25</f>
        <v>#REF!</v>
      </c>
    </row>
    <row r="27" spans="1:19" ht="16.2" x14ac:dyDescent="0.25">
      <c r="A27" s="51"/>
      <c r="B27" s="114" t="s">
        <v>3</v>
      </c>
      <c r="C27" s="114"/>
      <c r="D27" s="114"/>
      <c r="E27" s="114"/>
      <c r="F27" s="40">
        <v>0.5</v>
      </c>
      <c r="S27" s="53"/>
    </row>
    <row r="28" spans="1:19" ht="16.8" x14ac:dyDescent="0.25">
      <c r="A28" s="114" t="s">
        <v>13</v>
      </c>
      <c r="B28" s="115"/>
      <c r="C28" s="115"/>
      <c r="D28" s="115"/>
      <c r="E28" s="115"/>
      <c r="F28" s="52">
        <f>SUM(F25:F27)</f>
        <v>1151651</v>
      </c>
    </row>
    <row r="29" spans="1:19" ht="33" customHeight="1" x14ac:dyDescent="0.25">
      <c r="A29" s="98" t="s">
        <v>86</v>
      </c>
      <c r="B29" s="79"/>
      <c r="C29" s="79"/>
      <c r="D29" s="79"/>
      <c r="E29" s="79"/>
      <c r="F29" s="79"/>
    </row>
    <row r="30" spans="1:19" ht="12.75" customHeight="1" x14ac:dyDescent="0.25">
      <c r="A30" s="5"/>
    </row>
    <row r="31" spans="1:19" ht="12.75" customHeight="1" x14ac:dyDescent="0.25">
      <c r="A31" s="5"/>
    </row>
    <row r="32" spans="1:19" ht="13.8" customHeight="1" x14ac:dyDescent="0.25">
      <c r="A32" s="91" t="s">
        <v>88</v>
      </c>
      <c r="B32" s="91"/>
      <c r="C32" s="91"/>
      <c r="D32" s="91"/>
      <c r="E32" s="91"/>
      <c r="F32" s="91"/>
    </row>
    <row r="33" spans="1:6" ht="12.75" customHeight="1" x14ac:dyDescent="0.25">
      <c r="A33" s="91"/>
      <c r="B33" s="91"/>
      <c r="C33" s="91"/>
      <c r="D33" s="91"/>
      <c r="E33" s="91"/>
      <c r="F33" s="91"/>
    </row>
    <row r="34" spans="1:6" ht="12.75" customHeight="1" x14ac:dyDescent="0.25">
      <c r="A34" s="91"/>
      <c r="B34" s="91"/>
      <c r="C34" s="91"/>
      <c r="D34" s="91"/>
      <c r="E34" s="91"/>
      <c r="F34" s="91"/>
    </row>
    <row r="35" spans="1:6" ht="12.75" customHeight="1" x14ac:dyDescent="0.25">
      <c r="A35" s="91"/>
      <c r="B35" s="91"/>
      <c r="C35" s="91"/>
      <c r="D35" s="91"/>
      <c r="E35" s="91"/>
      <c r="F35" s="91"/>
    </row>
    <row r="36" spans="1:6" ht="12.75" customHeight="1" x14ac:dyDescent="0.25">
      <c r="A36" s="91"/>
      <c r="B36" s="91"/>
      <c r="C36" s="91"/>
      <c r="D36" s="91"/>
      <c r="E36" s="91"/>
      <c r="F36" s="91"/>
    </row>
    <row r="37" spans="1:6" ht="12.75" customHeight="1" x14ac:dyDescent="0.25">
      <c r="A37" s="92" t="s">
        <v>90</v>
      </c>
      <c r="B37" s="92"/>
      <c r="C37" s="92"/>
      <c r="D37" s="92"/>
      <c r="E37" s="92"/>
      <c r="F37" s="92"/>
    </row>
    <row r="38" spans="1:6" ht="12.75" customHeight="1" x14ac:dyDescent="0.25"/>
    <row r="39" spans="1:6" ht="12.75" customHeight="1" x14ac:dyDescent="0.3">
      <c r="A39" s="85" t="s">
        <v>89</v>
      </c>
      <c r="B39" s="79"/>
      <c r="C39" s="79"/>
      <c r="D39" s="79"/>
      <c r="E39" s="79"/>
      <c r="F39" s="79"/>
    </row>
    <row r="40" spans="1:6" ht="12.75" customHeight="1" x14ac:dyDescent="0.25"/>
    <row r="41" spans="1:6" ht="12.75" customHeight="1" x14ac:dyDescent="0.25"/>
    <row r="42" spans="1:6" ht="12.75" customHeight="1" x14ac:dyDescent="0.25"/>
    <row r="43" spans="1:6" ht="12.75" customHeight="1" x14ac:dyDescent="0.25"/>
    <row r="44" spans="1:6" ht="12.75" customHeight="1" x14ac:dyDescent="0.25"/>
    <row r="45" spans="1:6" ht="12.75" customHeight="1" x14ac:dyDescent="0.25"/>
    <row r="46" spans="1:6" ht="12.75" customHeight="1" x14ac:dyDescent="0.25"/>
    <row r="47" spans="1:6" ht="12.75" customHeight="1" x14ac:dyDescent="0.25"/>
    <row r="48" spans="1: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5">
    <mergeCell ref="A32:F36"/>
    <mergeCell ref="A37:F37"/>
    <mergeCell ref="A39:F39"/>
    <mergeCell ref="A18:B18"/>
    <mergeCell ref="B25:E25"/>
    <mergeCell ref="B26:E26"/>
    <mergeCell ref="B27:E27"/>
    <mergeCell ref="A28:E28"/>
    <mergeCell ref="A29:F29"/>
    <mergeCell ref="A16:F16"/>
    <mergeCell ref="A1:F1"/>
    <mergeCell ref="A5:A6"/>
    <mergeCell ref="B13:F13"/>
    <mergeCell ref="B14:F14"/>
    <mergeCell ref="B15:F15"/>
  </mergeCells>
  <phoneticPr fontId="20" type="noConversion"/>
  <printOptions horizontalCentered="1"/>
  <pageMargins left="0.70866141732283472" right="0.70866141732283472" top="2.3622047244094491" bottom="0.74803149606299213" header="0.31496062992125984" footer="0.31496062992125984"/>
  <pageSetup paperSize="9" scale="70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5912-9C72-4674-A7BA-31FA89E7EBF3}">
  <sheetPr codeName="Sheet18">
    <pageSetUpPr fitToPage="1"/>
  </sheetPr>
  <dimension ref="A1:S999"/>
  <sheetViews>
    <sheetView topLeftCell="A23" workbookViewId="0">
      <selection activeCell="O18" sqref="O18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4" width="10.88671875" customWidth="1"/>
    <col min="5" max="5" width="15.44140625" customWidth="1"/>
    <col min="6" max="6" width="17" customWidth="1"/>
    <col min="7" max="7" width="8.6640625" customWidth="1"/>
    <col min="8" max="8" width="9.44140625" hidden="1" customWidth="1"/>
    <col min="9" max="10" width="11.5546875" hidden="1" customWidth="1"/>
    <col min="11" max="11" width="10" hidden="1" customWidth="1"/>
    <col min="12" max="15" width="11.5546875" hidden="1" customWidth="1"/>
    <col min="16" max="18" width="8.6640625" customWidth="1"/>
    <col min="19" max="19" width="11.6640625" bestFit="1" customWidth="1"/>
    <col min="20" max="27" width="8.6640625" customWidth="1"/>
  </cols>
  <sheetData>
    <row r="1" spans="1:10" ht="19.8" customHeight="1" x14ac:dyDescent="0.25">
      <c r="A1" s="78" t="s">
        <v>5</v>
      </c>
      <c r="B1" s="79"/>
      <c r="C1" s="79"/>
      <c r="D1" s="79"/>
      <c r="E1" s="79"/>
      <c r="F1" s="79"/>
    </row>
    <row r="2" spans="1:10" ht="12.75" customHeight="1" x14ac:dyDescent="0.25">
      <c r="A2" s="3"/>
    </row>
    <row r="3" spans="1:10" ht="15.6" customHeight="1" x14ac:dyDescent="0.3">
      <c r="A3" s="4" t="s">
        <v>80</v>
      </c>
      <c r="B3" s="5"/>
      <c r="C3" s="6"/>
      <c r="D3" s="6"/>
      <c r="E3" s="7" t="s">
        <v>0</v>
      </c>
      <c r="F3" s="8" t="s">
        <v>66</v>
      </c>
      <c r="J3" s="3"/>
    </row>
    <row r="4" spans="1:10" ht="12.75" customHeight="1" x14ac:dyDescent="0.25">
      <c r="A4" s="3"/>
    </row>
    <row r="5" spans="1:10" ht="14.4" x14ac:dyDescent="0.25">
      <c r="A5" s="80" t="s">
        <v>6</v>
      </c>
      <c r="B5" s="9"/>
    </row>
    <row r="6" spans="1:10" ht="14.4" x14ac:dyDescent="0.25">
      <c r="A6" s="81"/>
      <c r="B6" s="10" t="s">
        <v>15</v>
      </c>
      <c r="C6" s="10"/>
      <c r="D6" s="57"/>
      <c r="E6" s="10"/>
      <c r="F6" s="10"/>
    </row>
    <row r="7" spans="1:10" ht="13.8" x14ac:dyDescent="0.3">
      <c r="A7" s="5"/>
      <c r="B7" s="11" t="s">
        <v>16</v>
      </c>
    </row>
    <row r="8" spans="1:10" ht="13.8" x14ac:dyDescent="0.3">
      <c r="A8" s="5"/>
      <c r="B8" s="11" t="s">
        <v>17</v>
      </c>
    </row>
    <row r="9" spans="1:10" ht="13.8" x14ac:dyDescent="0.3">
      <c r="A9" s="5"/>
      <c r="B9" s="32"/>
    </row>
    <row r="10" spans="1:10" ht="12.75" customHeight="1" x14ac:dyDescent="0.3">
      <c r="A10" s="5"/>
      <c r="B10" s="11"/>
    </row>
    <row r="11" spans="1:10" ht="12.75" customHeight="1" x14ac:dyDescent="0.25">
      <c r="A11" s="5"/>
      <c r="B11" s="12"/>
    </row>
    <row r="12" spans="1:10" ht="12.75" customHeight="1" x14ac:dyDescent="0.25">
      <c r="A12" s="13"/>
    </row>
    <row r="13" spans="1:10" ht="43.8" customHeight="1" x14ac:dyDescent="0.25">
      <c r="A13" s="14"/>
      <c r="B13" s="82" t="s">
        <v>67</v>
      </c>
      <c r="C13" s="79"/>
      <c r="D13" s="79"/>
      <c r="E13" s="79"/>
      <c r="F13" s="79"/>
      <c r="G13" s="14"/>
    </row>
    <row r="14" spans="1:10" ht="14.4" x14ac:dyDescent="0.25">
      <c r="A14" s="15"/>
      <c r="B14" s="83" t="s">
        <v>7</v>
      </c>
      <c r="C14" s="79"/>
      <c r="D14" s="79"/>
      <c r="E14" s="79"/>
      <c r="F14" s="79"/>
    </row>
    <row r="15" spans="1:10" x14ac:dyDescent="0.25">
      <c r="A15" s="5"/>
      <c r="B15" s="84" t="s">
        <v>8</v>
      </c>
      <c r="C15" s="79"/>
      <c r="D15" s="79"/>
      <c r="E15" s="79"/>
      <c r="F15" s="79"/>
      <c r="G15" s="5"/>
    </row>
    <row r="16" spans="1:10" x14ac:dyDescent="0.25">
      <c r="A16" s="90"/>
      <c r="B16" s="79"/>
      <c r="C16" s="79"/>
      <c r="D16" s="79"/>
      <c r="E16" s="79"/>
      <c r="F16" s="79"/>
    </row>
    <row r="17" spans="1:19" ht="26.4" x14ac:dyDescent="0.25">
      <c r="A17" s="35" t="s">
        <v>9</v>
      </c>
      <c r="B17" s="35" t="s">
        <v>10</v>
      </c>
      <c r="C17" s="35" t="s">
        <v>75</v>
      </c>
      <c r="D17" s="35" t="s">
        <v>77</v>
      </c>
      <c r="E17" s="35" t="s">
        <v>79</v>
      </c>
      <c r="F17" s="35" t="s">
        <v>4</v>
      </c>
      <c r="H17" s="2"/>
      <c r="I17" s="17">
        <v>8.0000000000000002E-3</v>
      </c>
      <c r="J17" s="2" t="s">
        <v>12</v>
      </c>
      <c r="K17" s="2"/>
      <c r="N17" s="18">
        <v>0.28000000000000003</v>
      </c>
      <c r="O17" s="18">
        <v>0.18</v>
      </c>
    </row>
    <row r="18" spans="1:19" ht="17.399999999999999" customHeight="1" x14ac:dyDescent="0.45">
      <c r="A18" s="116" t="s">
        <v>68</v>
      </c>
      <c r="B18" s="117"/>
      <c r="C18" s="36"/>
      <c r="D18" s="36"/>
      <c r="E18" s="36"/>
      <c r="F18" s="36"/>
      <c r="H18" s="2"/>
      <c r="I18" s="17"/>
      <c r="J18" s="2"/>
      <c r="K18" s="2"/>
      <c r="N18" s="18"/>
      <c r="O18" s="18"/>
    </row>
    <row r="19" spans="1:19" s="60" customFormat="1" ht="33" customHeight="1" x14ac:dyDescent="0.25">
      <c r="A19" s="41">
        <v>1</v>
      </c>
      <c r="B19" s="59" t="s">
        <v>85</v>
      </c>
      <c r="C19" s="58" t="s">
        <v>76</v>
      </c>
      <c r="D19" s="58" t="s">
        <v>78</v>
      </c>
      <c r="E19" s="39">
        <v>158235</v>
      </c>
      <c r="F19" s="65">
        <f>E19</f>
        <v>158235</v>
      </c>
      <c r="H19" s="61"/>
      <c r="I19" s="62"/>
      <c r="J19" s="61"/>
      <c r="K19" s="61"/>
      <c r="N19" s="63"/>
      <c r="O19" s="63"/>
    </row>
    <row r="20" spans="1:19" s="60" customFormat="1" ht="33" customHeight="1" x14ac:dyDescent="0.25">
      <c r="A20" s="41">
        <v>2</v>
      </c>
      <c r="B20" s="59" t="s">
        <v>84</v>
      </c>
      <c r="C20" s="58" t="s">
        <v>76</v>
      </c>
      <c r="D20" s="58" t="s">
        <v>78</v>
      </c>
      <c r="E20" s="39">
        <v>190350</v>
      </c>
      <c r="F20" s="65">
        <f t="shared" ref="F20:F23" si="0">E20</f>
        <v>190350</v>
      </c>
      <c r="H20" s="61"/>
      <c r="I20" s="62"/>
      <c r="J20" s="61"/>
      <c r="K20" s="61"/>
      <c r="N20" s="63"/>
      <c r="O20" s="63"/>
    </row>
    <row r="21" spans="1:19" s="60" customFormat="1" ht="33" customHeight="1" x14ac:dyDescent="0.25">
      <c r="A21" s="41">
        <v>3</v>
      </c>
      <c r="B21" s="64" t="s">
        <v>83</v>
      </c>
      <c r="C21" s="58" t="s">
        <v>76</v>
      </c>
      <c r="D21" s="58" t="s">
        <v>78</v>
      </c>
      <c r="E21" s="39">
        <v>199850</v>
      </c>
      <c r="F21" s="65">
        <f t="shared" si="0"/>
        <v>199850</v>
      </c>
      <c r="H21" s="61"/>
      <c r="I21" s="62"/>
      <c r="J21" s="61"/>
      <c r="K21" s="61"/>
      <c r="N21" s="63"/>
      <c r="O21" s="63"/>
    </row>
    <row r="22" spans="1:19" s="60" customFormat="1" ht="33" customHeight="1" x14ac:dyDescent="0.25">
      <c r="A22" s="41">
        <v>4</v>
      </c>
      <c r="B22" s="59" t="s">
        <v>82</v>
      </c>
      <c r="C22" s="58" t="s">
        <v>76</v>
      </c>
      <c r="D22" s="58" t="s">
        <v>78</v>
      </c>
      <c r="E22" s="39">
        <v>198850</v>
      </c>
      <c r="F22" s="65">
        <f t="shared" si="0"/>
        <v>198850</v>
      </c>
      <c r="H22" s="61"/>
      <c r="I22" s="62"/>
      <c r="J22" s="61"/>
      <c r="K22" s="61"/>
      <c r="N22" s="63"/>
      <c r="O22" s="63"/>
    </row>
    <row r="23" spans="1:19" s="60" customFormat="1" ht="33" customHeight="1" x14ac:dyDescent="0.25">
      <c r="A23" s="41">
        <v>5</v>
      </c>
      <c r="B23" s="64" t="s">
        <v>81</v>
      </c>
      <c r="C23" s="58" t="s">
        <v>76</v>
      </c>
      <c r="D23" s="58" t="s">
        <v>78</v>
      </c>
      <c r="E23" s="39">
        <v>231000</v>
      </c>
      <c r="F23" s="65">
        <f t="shared" si="0"/>
        <v>231000</v>
      </c>
      <c r="H23" s="61"/>
      <c r="I23" s="62"/>
      <c r="J23" s="61"/>
      <c r="K23" s="61"/>
      <c r="N23" s="63"/>
      <c r="O23" s="63"/>
    </row>
    <row r="24" spans="1:19" ht="16.2" x14ac:dyDescent="0.25">
      <c r="A24" s="51"/>
      <c r="B24" s="114" t="s">
        <v>24</v>
      </c>
      <c r="C24" s="115"/>
      <c r="D24" s="115"/>
      <c r="E24" s="115"/>
      <c r="F24" s="40">
        <f>SUM(F19:F23)</f>
        <v>978285</v>
      </c>
      <c r="N24" s="18">
        <f>N17</f>
        <v>0.28000000000000003</v>
      </c>
      <c r="O24" s="18">
        <f>O17</f>
        <v>0.18</v>
      </c>
    </row>
    <row r="25" spans="1:19" ht="16.2" x14ac:dyDescent="0.25">
      <c r="A25" s="51"/>
      <c r="B25" s="114" t="s">
        <v>2</v>
      </c>
      <c r="C25" s="115"/>
      <c r="D25" s="115"/>
      <c r="E25" s="115"/>
      <c r="F25" s="40">
        <f>F24*18%</f>
        <v>176091.3</v>
      </c>
      <c r="N25" s="24" t="e">
        <f>#REF!*N24</f>
        <v>#REF!</v>
      </c>
      <c r="O25" s="24" t="e">
        <f>#REF!*O24</f>
        <v>#REF!</v>
      </c>
    </row>
    <row r="26" spans="1:19" ht="16.2" x14ac:dyDescent="0.25">
      <c r="A26" s="51"/>
      <c r="B26" s="114" t="s">
        <v>3</v>
      </c>
      <c r="C26" s="114"/>
      <c r="D26" s="114"/>
      <c r="E26" s="114"/>
      <c r="F26" s="40">
        <v>-0.3</v>
      </c>
      <c r="S26" s="53"/>
    </row>
    <row r="27" spans="1:19" ht="16.8" x14ac:dyDescent="0.25">
      <c r="A27" s="114" t="s">
        <v>13</v>
      </c>
      <c r="B27" s="115"/>
      <c r="C27" s="115"/>
      <c r="D27" s="115"/>
      <c r="E27" s="115"/>
      <c r="F27" s="52">
        <f>SUM(F24:F26)</f>
        <v>1154376</v>
      </c>
    </row>
    <row r="28" spans="1:19" ht="33" customHeight="1" x14ac:dyDescent="0.25">
      <c r="A28" s="98" t="s">
        <v>87</v>
      </c>
      <c r="B28" s="79"/>
      <c r="C28" s="79"/>
      <c r="D28" s="79"/>
      <c r="E28" s="79"/>
      <c r="F28" s="79"/>
    </row>
    <row r="29" spans="1:19" ht="12.75" customHeight="1" x14ac:dyDescent="0.25">
      <c r="A29" s="5"/>
    </row>
    <row r="30" spans="1:19" ht="12.75" customHeight="1" x14ac:dyDescent="0.25">
      <c r="A30" s="5"/>
    </row>
    <row r="31" spans="1:19" ht="13.8" customHeight="1" x14ac:dyDescent="0.25">
      <c r="A31" s="91" t="s">
        <v>88</v>
      </c>
      <c r="B31" s="91"/>
      <c r="C31" s="91"/>
      <c r="D31" s="91"/>
      <c r="E31" s="91"/>
      <c r="F31" s="91"/>
    </row>
    <row r="32" spans="1:19" ht="12.75" customHeight="1" x14ac:dyDescent="0.25">
      <c r="A32" s="91"/>
      <c r="B32" s="91"/>
      <c r="C32" s="91"/>
      <c r="D32" s="91"/>
      <c r="E32" s="91"/>
      <c r="F32" s="91"/>
    </row>
    <row r="33" spans="1:6" ht="12.75" customHeight="1" x14ac:dyDescent="0.25">
      <c r="A33" s="91"/>
      <c r="B33" s="91"/>
      <c r="C33" s="91"/>
      <c r="D33" s="91"/>
      <c r="E33" s="91"/>
      <c r="F33" s="91"/>
    </row>
    <row r="34" spans="1:6" ht="12.75" customHeight="1" x14ac:dyDescent="0.25">
      <c r="A34" s="91"/>
      <c r="B34" s="91"/>
      <c r="C34" s="91"/>
      <c r="D34" s="91"/>
      <c r="E34" s="91"/>
      <c r="F34" s="91"/>
    </row>
    <row r="35" spans="1:6" ht="12.75" customHeight="1" x14ac:dyDescent="0.25">
      <c r="A35" s="91"/>
      <c r="B35" s="91"/>
      <c r="C35" s="91"/>
      <c r="D35" s="91"/>
      <c r="E35" s="91"/>
      <c r="F35" s="91"/>
    </row>
    <row r="36" spans="1:6" ht="12.75" customHeight="1" x14ac:dyDescent="0.25">
      <c r="A36" s="92" t="s">
        <v>90</v>
      </c>
      <c r="B36" s="92"/>
      <c r="C36" s="92"/>
      <c r="D36" s="92"/>
      <c r="E36" s="92"/>
      <c r="F36" s="92"/>
    </row>
    <row r="37" spans="1:6" ht="12.75" customHeight="1" x14ac:dyDescent="0.25"/>
    <row r="38" spans="1:6" ht="12.75" customHeight="1" x14ac:dyDescent="0.3">
      <c r="A38" s="85" t="s">
        <v>89</v>
      </c>
      <c r="B38" s="79"/>
      <c r="C38" s="79"/>
      <c r="D38" s="79"/>
      <c r="E38" s="79"/>
      <c r="F38" s="79"/>
    </row>
    <row r="39" spans="1:6" ht="12.75" customHeight="1" x14ac:dyDescent="0.25"/>
    <row r="40" spans="1:6" ht="12.75" customHeight="1" x14ac:dyDescent="0.25"/>
    <row r="41" spans="1:6" ht="12.75" customHeight="1" x14ac:dyDescent="0.25"/>
    <row r="42" spans="1:6" ht="12.75" customHeight="1" x14ac:dyDescent="0.25"/>
    <row r="43" spans="1:6" ht="12.75" customHeight="1" x14ac:dyDescent="0.25"/>
    <row r="44" spans="1:6" ht="12.75" customHeight="1" x14ac:dyDescent="0.25"/>
    <row r="45" spans="1:6" ht="12.75" customHeight="1" x14ac:dyDescent="0.25"/>
    <row r="46" spans="1:6" ht="12.75" customHeight="1" x14ac:dyDescent="0.25"/>
    <row r="47" spans="1:6" ht="12.75" customHeight="1" x14ac:dyDescent="0.25"/>
    <row r="48" spans="1: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</sheetData>
  <mergeCells count="15">
    <mergeCell ref="A31:F35"/>
    <mergeCell ref="A36:F36"/>
    <mergeCell ref="A38:F38"/>
    <mergeCell ref="A18:B18"/>
    <mergeCell ref="B24:E24"/>
    <mergeCell ref="B25:E25"/>
    <mergeCell ref="B26:E26"/>
    <mergeCell ref="A27:E27"/>
    <mergeCell ref="A28:F28"/>
    <mergeCell ref="A16:F16"/>
    <mergeCell ref="A1:F1"/>
    <mergeCell ref="A5:A6"/>
    <mergeCell ref="B13:F13"/>
    <mergeCell ref="B14:F14"/>
    <mergeCell ref="B15:F15"/>
  </mergeCells>
  <printOptions horizontalCentered="1"/>
  <pageMargins left="0.70866141732283472" right="0.70866141732283472" top="2.3622047244094491" bottom="0.74803149606299213" header="0.31496062992125984" footer="0.31496062992125984"/>
  <pageSetup paperSize="9" scale="70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0F03-792F-4EDF-819D-D4868C7E947F}">
  <sheetPr codeName="Sheet19">
    <pageSetUpPr fitToPage="1"/>
  </sheetPr>
  <dimension ref="A1:R1002"/>
  <sheetViews>
    <sheetView topLeftCell="A18" workbookViewId="0">
      <selection activeCell="O21" sqref="O21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17" width="8.6640625" customWidth="1"/>
    <col min="18" max="18" width="11.6640625" bestFit="1" customWidth="1"/>
    <col min="19" max="26" width="8.6640625" customWidth="1"/>
  </cols>
  <sheetData>
    <row r="1" spans="1:9" ht="19.8" customHeight="1" x14ac:dyDescent="0.25">
      <c r="A1" s="78" t="s">
        <v>5</v>
      </c>
      <c r="B1" s="79"/>
      <c r="C1" s="79"/>
      <c r="D1" s="79"/>
      <c r="E1" s="79"/>
    </row>
    <row r="2" spans="1:9" ht="12.75" customHeight="1" x14ac:dyDescent="0.25">
      <c r="A2" s="3"/>
    </row>
    <row r="3" spans="1:9" ht="15.6" customHeight="1" x14ac:dyDescent="0.3">
      <c r="A3" s="4" t="s">
        <v>91</v>
      </c>
      <c r="B3" s="5"/>
      <c r="C3" s="6"/>
      <c r="D3" s="7" t="s">
        <v>0</v>
      </c>
      <c r="E3" s="8" t="s">
        <v>106</v>
      </c>
      <c r="I3" s="3"/>
    </row>
    <row r="4" spans="1:9" ht="12.75" customHeight="1" x14ac:dyDescent="0.25">
      <c r="A4" s="3"/>
    </row>
    <row r="5" spans="1:9" ht="14.4" x14ac:dyDescent="0.25">
      <c r="A5" s="80" t="s">
        <v>6</v>
      </c>
      <c r="B5" s="9"/>
    </row>
    <row r="6" spans="1:9" ht="14.4" x14ac:dyDescent="0.25">
      <c r="A6" s="81"/>
      <c r="B6" s="69" t="s">
        <v>40</v>
      </c>
      <c r="C6" s="10"/>
      <c r="D6" s="10"/>
      <c r="E6" s="10"/>
    </row>
    <row r="7" spans="1:9" x14ac:dyDescent="0.25">
      <c r="A7" s="5"/>
      <c r="B7" s="54" t="s">
        <v>38</v>
      </c>
    </row>
    <row r="8" spans="1:9" x14ac:dyDescent="0.25">
      <c r="A8" s="5"/>
      <c r="B8" s="54" t="s">
        <v>39</v>
      </c>
    </row>
    <row r="9" spans="1:9" x14ac:dyDescent="0.25">
      <c r="A9" s="5"/>
      <c r="B9" s="54" t="s">
        <v>41</v>
      </c>
    </row>
    <row r="10" spans="1:9" ht="12.75" customHeight="1" x14ac:dyDescent="0.3">
      <c r="A10" s="5"/>
      <c r="B10" s="11"/>
    </row>
    <row r="11" spans="1:9" ht="12.75" customHeight="1" x14ac:dyDescent="0.25">
      <c r="A11" s="5"/>
      <c r="B11" s="12"/>
    </row>
    <row r="12" spans="1:9" ht="12.75" customHeight="1" x14ac:dyDescent="0.25">
      <c r="A12" s="13"/>
    </row>
    <row r="13" spans="1:9" ht="43.8" customHeight="1" x14ac:dyDescent="0.25">
      <c r="A13" s="14"/>
      <c r="B13" s="82" t="s">
        <v>92</v>
      </c>
      <c r="C13" s="79"/>
      <c r="D13" s="79"/>
      <c r="E13" s="79"/>
      <c r="F13" s="14"/>
    </row>
    <row r="14" spans="1:9" ht="14.4" x14ac:dyDescent="0.25">
      <c r="A14" s="15"/>
      <c r="B14" s="83" t="s">
        <v>7</v>
      </c>
      <c r="C14" s="79"/>
      <c r="D14" s="79"/>
      <c r="E14" s="79"/>
    </row>
    <row r="15" spans="1:9" x14ac:dyDescent="0.25">
      <c r="A15" s="5"/>
      <c r="B15" s="84" t="s">
        <v>8</v>
      </c>
      <c r="C15" s="79"/>
      <c r="D15" s="79"/>
      <c r="E15" s="79"/>
      <c r="F15" s="5"/>
    </row>
    <row r="16" spans="1:9" x14ac:dyDescent="0.25">
      <c r="A16" s="90"/>
      <c r="B16" s="79"/>
      <c r="C16" s="79"/>
      <c r="D16" s="79"/>
      <c r="E16" s="79"/>
    </row>
    <row r="17" spans="1:18" ht="26.4" x14ac:dyDescent="0.25">
      <c r="A17" s="35" t="s">
        <v>9</v>
      </c>
      <c r="B17" s="35" t="s">
        <v>10</v>
      </c>
      <c r="C17" s="35" t="s">
        <v>1</v>
      </c>
      <c r="D17" s="35" t="s">
        <v>79</v>
      </c>
      <c r="E17" s="35" t="s">
        <v>4</v>
      </c>
      <c r="G17" s="2"/>
      <c r="H17" s="17">
        <v>8.0000000000000002E-3</v>
      </c>
      <c r="I17" s="2" t="s">
        <v>12</v>
      </c>
      <c r="J17" s="2"/>
      <c r="M17" s="18">
        <v>0.28000000000000003</v>
      </c>
      <c r="N17" s="18">
        <v>0.18</v>
      </c>
    </row>
    <row r="18" spans="1:18" ht="16.2" x14ac:dyDescent="0.4">
      <c r="A18" s="44">
        <v>1</v>
      </c>
      <c r="B18" s="56" t="s">
        <v>93</v>
      </c>
      <c r="C18" s="58" t="s">
        <v>102</v>
      </c>
      <c r="D18" s="39">
        <v>10560</v>
      </c>
      <c r="E18" s="40">
        <f>D18*5</f>
        <v>52800</v>
      </c>
      <c r="G18" s="2"/>
      <c r="H18" s="17"/>
      <c r="I18" s="2"/>
      <c r="J18" s="2"/>
      <c r="M18" s="18"/>
      <c r="N18" s="18"/>
    </row>
    <row r="19" spans="1:18" ht="16.2" x14ac:dyDescent="0.4">
      <c r="A19" s="44">
        <v>2</v>
      </c>
      <c r="B19" s="56" t="s">
        <v>94</v>
      </c>
      <c r="C19" s="58" t="s">
        <v>102</v>
      </c>
      <c r="D19" s="39">
        <v>46200</v>
      </c>
      <c r="E19" s="40">
        <f t="shared" ref="E19" si="0">D19*5</f>
        <v>231000</v>
      </c>
      <c r="G19" s="2"/>
      <c r="H19" s="17"/>
      <c r="I19" s="2"/>
      <c r="J19" s="2"/>
      <c r="M19" s="18"/>
      <c r="N19" s="18"/>
    </row>
    <row r="20" spans="1:18" ht="16.2" x14ac:dyDescent="0.4">
      <c r="A20" s="44">
        <v>3</v>
      </c>
      <c r="B20" s="70" t="s">
        <v>95</v>
      </c>
      <c r="C20" s="58" t="s">
        <v>102</v>
      </c>
      <c r="D20" s="39">
        <v>115500</v>
      </c>
      <c r="E20" s="40">
        <f>D20*5</f>
        <v>577500</v>
      </c>
      <c r="G20" s="2"/>
      <c r="H20" s="17"/>
      <c r="I20" s="2"/>
      <c r="J20" s="2"/>
      <c r="M20" s="18"/>
      <c r="N20" s="18"/>
    </row>
    <row r="21" spans="1:18" ht="16.2" x14ac:dyDescent="0.4">
      <c r="A21" s="44">
        <v>4</v>
      </c>
      <c r="B21" s="56" t="s">
        <v>96</v>
      </c>
      <c r="C21" s="58" t="s">
        <v>103</v>
      </c>
      <c r="D21" s="39">
        <v>4620</v>
      </c>
      <c r="E21" s="40">
        <f>D21*38</f>
        <v>175560</v>
      </c>
      <c r="G21" s="2"/>
      <c r="H21" s="17"/>
      <c r="I21" s="2"/>
      <c r="J21" s="2"/>
      <c r="M21" s="18"/>
      <c r="N21" s="18"/>
    </row>
    <row r="22" spans="1:18" ht="16.2" x14ac:dyDescent="0.4">
      <c r="A22" s="44">
        <v>5</v>
      </c>
      <c r="B22" s="70" t="s">
        <v>97</v>
      </c>
      <c r="C22" s="58" t="s">
        <v>102</v>
      </c>
      <c r="D22" s="39">
        <v>51975</v>
      </c>
      <c r="E22" s="40">
        <f>D22*5</f>
        <v>259875</v>
      </c>
      <c r="G22" s="2"/>
      <c r="H22" s="17"/>
      <c r="I22" s="2"/>
      <c r="J22" s="2"/>
      <c r="M22" s="18"/>
      <c r="N22" s="18"/>
    </row>
    <row r="23" spans="1:18" ht="16.2" x14ac:dyDescent="0.4">
      <c r="A23" s="44">
        <v>6</v>
      </c>
      <c r="B23" s="56" t="s">
        <v>98</v>
      </c>
      <c r="C23" s="58" t="s">
        <v>102</v>
      </c>
      <c r="D23" s="39">
        <v>51975</v>
      </c>
      <c r="E23" s="40">
        <f t="shared" ref="E23:E24" si="1">D23*5</f>
        <v>259875</v>
      </c>
      <c r="G23" s="2"/>
      <c r="H23" s="17"/>
      <c r="I23" s="2"/>
      <c r="J23" s="2"/>
      <c r="M23" s="18"/>
      <c r="N23" s="18"/>
    </row>
    <row r="24" spans="1:18" ht="16.2" x14ac:dyDescent="0.4">
      <c r="A24" s="44">
        <v>7</v>
      </c>
      <c r="B24" s="70" t="s">
        <v>99</v>
      </c>
      <c r="C24" s="58" t="s">
        <v>102</v>
      </c>
      <c r="D24" s="39">
        <v>51975</v>
      </c>
      <c r="E24" s="40">
        <f t="shared" si="1"/>
        <v>259875</v>
      </c>
      <c r="G24" s="2"/>
      <c r="H24" s="17"/>
      <c r="I24" s="2"/>
      <c r="J24" s="2"/>
      <c r="M24" s="18"/>
      <c r="N24" s="18"/>
    </row>
    <row r="25" spans="1:18" ht="16.2" x14ac:dyDescent="0.4">
      <c r="A25" s="44">
        <v>8</v>
      </c>
      <c r="B25" s="56" t="s">
        <v>100</v>
      </c>
      <c r="C25" s="58" t="s">
        <v>102</v>
      </c>
      <c r="D25" s="39">
        <v>13860</v>
      </c>
      <c r="E25" s="40">
        <f>D25*5</f>
        <v>69300</v>
      </c>
      <c r="G25" s="2"/>
      <c r="H25" s="17"/>
      <c r="I25" s="2"/>
      <c r="J25" s="2"/>
      <c r="M25" s="18"/>
      <c r="N25" s="18"/>
    </row>
    <row r="26" spans="1:18" ht="16.2" x14ac:dyDescent="0.4">
      <c r="A26" s="44">
        <v>9</v>
      </c>
      <c r="B26" s="56" t="s">
        <v>101</v>
      </c>
      <c r="C26" s="58" t="s">
        <v>102</v>
      </c>
      <c r="D26" s="39">
        <v>11550</v>
      </c>
      <c r="E26" s="40">
        <f>D26*5</f>
        <v>57750</v>
      </c>
      <c r="G26" s="2"/>
      <c r="H26" s="17"/>
      <c r="I26" s="2"/>
      <c r="J26" s="2"/>
      <c r="M26" s="18"/>
      <c r="N26" s="18"/>
    </row>
    <row r="27" spans="1:18" ht="16.2" x14ac:dyDescent="0.25">
      <c r="A27" s="51"/>
      <c r="B27" s="114" t="s">
        <v>24</v>
      </c>
      <c r="C27" s="115"/>
      <c r="D27" s="115"/>
      <c r="E27" s="40">
        <f>SUM(E18:E26)</f>
        <v>1943535</v>
      </c>
      <c r="M27" s="18">
        <f>M17</f>
        <v>0.28000000000000003</v>
      </c>
      <c r="N27" s="18">
        <f>N17</f>
        <v>0.18</v>
      </c>
    </row>
    <row r="28" spans="1:18" ht="16.2" x14ac:dyDescent="0.25">
      <c r="A28" s="51"/>
      <c r="B28" s="114" t="s">
        <v>2</v>
      </c>
      <c r="C28" s="115"/>
      <c r="D28" s="115"/>
      <c r="E28" s="40">
        <f>E27*18%</f>
        <v>349836.3</v>
      </c>
      <c r="M28" s="24" t="e">
        <f>#REF!*M27</f>
        <v>#REF!</v>
      </c>
      <c r="N28" s="24" t="e">
        <f>#REF!*N27</f>
        <v>#REF!</v>
      </c>
    </row>
    <row r="29" spans="1:18" ht="16.2" x14ac:dyDescent="0.25">
      <c r="A29" s="51"/>
      <c r="B29" s="114" t="s">
        <v>3</v>
      </c>
      <c r="C29" s="114"/>
      <c r="D29" s="114"/>
      <c r="E29" s="40">
        <v>-0.3</v>
      </c>
      <c r="R29" s="53"/>
    </row>
    <row r="30" spans="1:18" ht="16.8" x14ac:dyDescent="0.25">
      <c r="A30" s="114" t="s">
        <v>13</v>
      </c>
      <c r="B30" s="115"/>
      <c r="C30" s="115"/>
      <c r="D30" s="115"/>
      <c r="E30" s="52">
        <f>SUM(E27:E29)</f>
        <v>2293371</v>
      </c>
    </row>
    <row r="31" spans="1:18" ht="33" customHeight="1" x14ac:dyDescent="0.25">
      <c r="A31" s="98" t="s">
        <v>104</v>
      </c>
      <c r="B31" s="79"/>
      <c r="C31" s="79"/>
      <c r="D31" s="79"/>
      <c r="E31" s="79"/>
    </row>
    <row r="32" spans="1:18" ht="12.75" customHeight="1" x14ac:dyDescent="0.25">
      <c r="A32" s="5"/>
    </row>
    <row r="33" spans="1:5" ht="12.75" customHeight="1" x14ac:dyDescent="0.25">
      <c r="A33" s="5"/>
    </row>
    <row r="34" spans="1:5" ht="13.8" customHeight="1" x14ac:dyDescent="0.25">
      <c r="A34" s="91" t="s">
        <v>20</v>
      </c>
      <c r="B34" s="91"/>
      <c r="C34" s="91"/>
      <c r="D34" s="91"/>
      <c r="E34" s="91"/>
    </row>
    <row r="35" spans="1:5" ht="12.75" customHeight="1" x14ac:dyDescent="0.25">
      <c r="A35" s="91"/>
      <c r="B35" s="91"/>
      <c r="C35" s="91"/>
      <c r="D35" s="91"/>
      <c r="E35" s="91"/>
    </row>
    <row r="36" spans="1:5" ht="12.75" customHeight="1" x14ac:dyDescent="0.25">
      <c r="A36" s="91"/>
      <c r="B36" s="91"/>
      <c r="C36" s="91"/>
      <c r="D36" s="91"/>
      <c r="E36" s="91"/>
    </row>
    <row r="37" spans="1:5" ht="12.75" customHeight="1" x14ac:dyDescent="0.25">
      <c r="A37" s="91"/>
      <c r="B37" s="91"/>
      <c r="C37" s="91"/>
      <c r="D37" s="91"/>
      <c r="E37" s="91"/>
    </row>
    <row r="38" spans="1:5" ht="12.75" customHeight="1" x14ac:dyDescent="0.25">
      <c r="A38" s="91"/>
      <c r="B38" s="91"/>
      <c r="C38" s="91"/>
      <c r="D38" s="91"/>
      <c r="E38" s="91"/>
    </row>
    <row r="39" spans="1:5" ht="12.75" customHeight="1" x14ac:dyDescent="0.25">
      <c r="A39" s="92" t="s">
        <v>25</v>
      </c>
      <c r="B39" s="92"/>
      <c r="C39" s="92"/>
      <c r="D39" s="92"/>
      <c r="E39" s="92"/>
    </row>
    <row r="40" spans="1:5" ht="12.75" customHeight="1" x14ac:dyDescent="0.25"/>
    <row r="41" spans="1:5" ht="12.75" customHeight="1" x14ac:dyDescent="0.3">
      <c r="A41" s="85" t="s">
        <v>19</v>
      </c>
      <c r="B41" s="79"/>
      <c r="C41" s="79"/>
      <c r="D41" s="79"/>
      <c r="E41" s="79"/>
    </row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14">
    <mergeCell ref="B29:D29"/>
    <mergeCell ref="A1:E1"/>
    <mergeCell ref="A5:A6"/>
    <mergeCell ref="B13:E13"/>
    <mergeCell ref="B14:E14"/>
    <mergeCell ref="B15:E15"/>
    <mergeCell ref="A16:E16"/>
    <mergeCell ref="B27:D27"/>
    <mergeCell ref="B28:D28"/>
    <mergeCell ref="A30:D30"/>
    <mergeCell ref="A31:E31"/>
    <mergeCell ref="A34:E38"/>
    <mergeCell ref="A39:E39"/>
    <mergeCell ref="A41:E41"/>
  </mergeCells>
  <printOptions horizontalCentered="1"/>
  <pageMargins left="0.70866141732283472" right="0.70866141732283472" top="2.3622047244094491" bottom="0.74803149606299213" header="0.31496062992125984" footer="0.31496062992125984"/>
  <pageSetup paperSize="9" scale="77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7225-8FFD-4303-A0F4-922E80E717BB}">
  <sheetPr codeName="Sheet20">
    <pageSetUpPr fitToPage="1"/>
  </sheetPr>
  <dimension ref="A1:R1002"/>
  <sheetViews>
    <sheetView workbookViewId="0">
      <selection activeCell="O21" sqref="O21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17" width="8.6640625" customWidth="1"/>
    <col min="18" max="18" width="11.6640625" bestFit="1" customWidth="1"/>
    <col min="19" max="26" width="8.6640625" customWidth="1"/>
  </cols>
  <sheetData>
    <row r="1" spans="1:9" ht="19.8" customHeight="1" x14ac:dyDescent="0.25">
      <c r="A1" s="78" t="s">
        <v>5</v>
      </c>
      <c r="B1" s="79"/>
      <c r="C1" s="79"/>
      <c r="D1" s="79"/>
      <c r="E1" s="79"/>
    </row>
    <row r="2" spans="1:9" ht="12.75" customHeight="1" x14ac:dyDescent="0.25">
      <c r="A2" s="3"/>
    </row>
    <row r="3" spans="1:9" ht="15.6" customHeight="1" x14ac:dyDescent="0.3">
      <c r="A3" s="4" t="s">
        <v>105</v>
      </c>
      <c r="B3" s="5"/>
      <c r="C3" s="6"/>
      <c r="D3" s="7" t="s">
        <v>0</v>
      </c>
      <c r="E3" s="8" t="s">
        <v>110</v>
      </c>
      <c r="I3" s="3"/>
    </row>
    <row r="4" spans="1:9" ht="12.75" customHeight="1" x14ac:dyDescent="0.25">
      <c r="A4" s="3"/>
    </row>
    <row r="5" spans="1:9" ht="14.4" x14ac:dyDescent="0.25">
      <c r="A5" s="80" t="s">
        <v>6</v>
      </c>
      <c r="B5" s="9"/>
    </row>
    <row r="6" spans="1:9" ht="14.4" x14ac:dyDescent="0.25">
      <c r="A6" s="81"/>
      <c r="B6" s="69" t="s">
        <v>40</v>
      </c>
      <c r="C6" s="10"/>
      <c r="D6" s="10"/>
      <c r="E6" s="10"/>
    </row>
    <row r="7" spans="1:9" x14ac:dyDescent="0.25">
      <c r="A7" s="5"/>
      <c r="B7" s="54" t="s">
        <v>38</v>
      </c>
    </row>
    <row r="8" spans="1:9" x14ac:dyDescent="0.25">
      <c r="A8" s="5"/>
      <c r="B8" s="54" t="s">
        <v>39</v>
      </c>
    </row>
    <row r="9" spans="1:9" x14ac:dyDescent="0.25">
      <c r="A9" s="5"/>
      <c r="B9" s="54" t="s">
        <v>41</v>
      </c>
    </row>
    <row r="10" spans="1:9" ht="12.75" customHeight="1" x14ac:dyDescent="0.3">
      <c r="A10" s="5"/>
      <c r="B10" s="11"/>
    </row>
    <row r="11" spans="1:9" ht="12.75" customHeight="1" x14ac:dyDescent="0.25">
      <c r="A11" s="5"/>
      <c r="B11" s="12"/>
    </row>
    <row r="12" spans="1:9" ht="12.75" customHeight="1" x14ac:dyDescent="0.25">
      <c r="A12" s="13"/>
    </row>
    <row r="13" spans="1:9" ht="43.8" customHeight="1" x14ac:dyDescent="0.25">
      <c r="A13" s="14"/>
      <c r="B13" s="82" t="s">
        <v>107</v>
      </c>
      <c r="C13" s="79"/>
      <c r="D13" s="79"/>
      <c r="E13" s="79"/>
      <c r="F13" s="14"/>
    </row>
    <row r="14" spans="1:9" ht="14.4" x14ac:dyDescent="0.25">
      <c r="A14" s="15"/>
      <c r="B14" s="83" t="s">
        <v>7</v>
      </c>
      <c r="C14" s="79"/>
      <c r="D14" s="79"/>
      <c r="E14" s="79"/>
    </row>
    <row r="15" spans="1:9" x14ac:dyDescent="0.25">
      <c r="A15" s="5"/>
      <c r="B15" s="84" t="s">
        <v>8</v>
      </c>
      <c r="C15" s="79"/>
      <c r="D15" s="79"/>
      <c r="E15" s="79"/>
      <c r="F15" s="5"/>
    </row>
    <row r="16" spans="1:9" x14ac:dyDescent="0.25">
      <c r="A16" s="90"/>
      <c r="B16" s="79"/>
      <c r="C16" s="79"/>
      <c r="D16" s="79"/>
      <c r="E16" s="79"/>
    </row>
    <row r="17" spans="1:18" ht="26.4" x14ac:dyDescent="0.25">
      <c r="A17" s="35" t="s">
        <v>9</v>
      </c>
      <c r="B17" s="35" t="s">
        <v>10</v>
      </c>
      <c r="C17" s="35" t="s">
        <v>1</v>
      </c>
      <c r="D17" s="35" t="s">
        <v>79</v>
      </c>
      <c r="E17" s="35" t="s">
        <v>4</v>
      </c>
      <c r="G17" s="2"/>
      <c r="H17" s="17">
        <v>8.0000000000000002E-3</v>
      </c>
      <c r="I17" s="2" t="s">
        <v>12</v>
      </c>
      <c r="J17" s="2"/>
      <c r="M17" s="18">
        <v>0.28000000000000003</v>
      </c>
      <c r="N17" s="18">
        <v>0.18</v>
      </c>
    </row>
    <row r="18" spans="1:18" ht="16.2" x14ac:dyDescent="0.4">
      <c r="A18" s="44">
        <v>1</v>
      </c>
      <c r="B18" s="56" t="s">
        <v>93</v>
      </c>
      <c r="C18" s="58" t="s">
        <v>108</v>
      </c>
      <c r="D18" s="39">
        <v>10560</v>
      </c>
      <c r="E18" s="40">
        <f>D18*4</f>
        <v>42240</v>
      </c>
      <c r="G18" s="2"/>
      <c r="H18" s="17"/>
      <c r="I18" s="2"/>
      <c r="J18" s="2"/>
      <c r="M18" s="18"/>
      <c r="N18" s="18"/>
    </row>
    <row r="19" spans="1:18" ht="16.2" x14ac:dyDescent="0.4">
      <c r="A19" s="44">
        <v>2</v>
      </c>
      <c r="B19" s="56" t="s">
        <v>94</v>
      </c>
      <c r="C19" s="58" t="s">
        <v>108</v>
      </c>
      <c r="D19" s="39">
        <v>46200</v>
      </c>
      <c r="E19" s="40">
        <f>D19*4</f>
        <v>184800</v>
      </c>
      <c r="G19" s="2"/>
      <c r="H19" s="17"/>
      <c r="I19" s="2"/>
      <c r="J19" s="2"/>
      <c r="M19" s="18"/>
      <c r="N19" s="18"/>
    </row>
    <row r="20" spans="1:18" ht="16.2" x14ac:dyDescent="0.4">
      <c r="A20" s="44">
        <v>3</v>
      </c>
      <c r="B20" s="70" t="s">
        <v>95</v>
      </c>
      <c r="C20" s="58" t="s">
        <v>108</v>
      </c>
      <c r="D20" s="39">
        <v>115500</v>
      </c>
      <c r="E20" s="40">
        <f>D20*4</f>
        <v>462000</v>
      </c>
      <c r="G20" s="2"/>
      <c r="H20" s="17"/>
      <c r="I20" s="2"/>
      <c r="J20" s="2"/>
      <c r="M20" s="18"/>
      <c r="N20" s="18"/>
    </row>
    <row r="21" spans="1:18" ht="16.2" x14ac:dyDescent="0.4">
      <c r="A21" s="44">
        <v>4</v>
      </c>
      <c r="B21" s="56" t="s">
        <v>96</v>
      </c>
      <c r="C21" s="58" t="s">
        <v>103</v>
      </c>
      <c r="D21" s="39">
        <v>4620</v>
      </c>
      <c r="E21" s="40">
        <f>D21*38</f>
        <v>175560</v>
      </c>
      <c r="G21" s="2"/>
      <c r="H21" s="17"/>
      <c r="I21" s="2"/>
      <c r="J21" s="2"/>
      <c r="M21" s="18"/>
      <c r="N21" s="18"/>
    </row>
    <row r="22" spans="1:18" ht="16.2" x14ac:dyDescent="0.4">
      <c r="A22" s="44">
        <v>5</v>
      </c>
      <c r="B22" s="70" t="s">
        <v>97</v>
      </c>
      <c r="C22" s="58" t="s">
        <v>108</v>
      </c>
      <c r="D22" s="39">
        <v>51975</v>
      </c>
      <c r="E22" s="40">
        <f>D22*4</f>
        <v>207900</v>
      </c>
      <c r="G22" s="2"/>
      <c r="H22" s="17"/>
      <c r="I22" s="2"/>
      <c r="J22" s="2"/>
      <c r="M22" s="18"/>
      <c r="N22" s="18"/>
    </row>
    <row r="23" spans="1:18" ht="16.2" x14ac:dyDescent="0.4">
      <c r="A23" s="44">
        <v>6</v>
      </c>
      <c r="B23" s="56" t="s">
        <v>98</v>
      </c>
      <c r="C23" s="58" t="s">
        <v>108</v>
      </c>
      <c r="D23" s="39">
        <v>51975</v>
      </c>
      <c r="E23" s="40">
        <f>D23*4</f>
        <v>207900</v>
      </c>
      <c r="G23" s="2"/>
      <c r="H23" s="17"/>
      <c r="I23" s="2"/>
      <c r="J23" s="2"/>
      <c r="M23" s="18"/>
      <c r="N23" s="18"/>
    </row>
    <row r="24" spans="1:18" ht="16.2" x14ac:dyDescent="0.4">
      <c r="A24" s="44">
        <v>7</v>
      </c>
      <c r="B24" s="70" t="s">
        <v>99</v>
      </c>
      <c r="C24" s="58" t="s">
        <v>108</v>
      </c>
      <c r="D24" s="39">
        <v>51975</v>
      </c>
      <c r="E24" s="40">
        <f>D24*4</f>
        <v>207900</v>
      </c>
      <c r="G24" s="2"/>
      <c r="H24" s="17"/>
      <c r="I24" s="2"/>
      <c r="J24" s="2"/>
      <c r="M24" s="18"/>
      <c r="N24" s="18"/>
    </row>
    <row r="25" spans="1:18" ht="16.2" x14ac:dyDescent="0.4">
      <c r="A25" s="44">
        <v>8</v>
      </c>
      <c r="B25" s="56" t="s">
        <v>100</v>
      </c>
      <c r="C25" s="58" t="s">
        <v>108</v>
      </c>
      <c r="D25" s="39">
        <v>13860</v>
      </c>
      <c r="E25" s="40">
        <f>D25*4</f>
        <v>55440</v>
      </c>
      <c r="G25" s="2"/>
      <c r="H25" s="17"/>
      <c r="I25" s="2"/>
      <c r="J25" s="2"/>
      <c r="M25" s="18"/>
      <c r="N25" s="18"/>
    </row>
    <row r="26" spans="1:18" ht="16.2" x14ac:dyDescent="0.4">
      <c r="A26" s="44">
        <v>9</v>
      </c>
      <c r="B26" s="56" t="s">
        <v>101</v>
      </c>
      <c r="C26" s="58" t="s">
        <v>108</v>
      </c>
      <c r="D26" s="39">
        <v>11550</v>
      </c>
      <c r="E26" s="40">
        <f>D26*4</f>
        <v>46200</v>
      </c>
      <c r="G26" s="2"/>
      <c r="H26" s="17"/>
      <c r="I26" s="2"/>
      <c r="J26" s="2"/>
      <c r="M26" s="18"/>
      <c r="N26" s="18"/>
    </row>
    <row r="27" spans="1:18" ht="16.2" x14ac:dyDescent="0.25">
      <c r="A27" s="51"/>
      <c r="B27" s="114" t="s">
        <v>24</v>
      </c>
      <c r="C27" s="115"/>
      <c r="D27" s="115"/>
      <c r="E27" s="40">
        <f>SUM(E18:E26)</f>
        <v>1589940</v>
      </c>
      <c r="M27" s="18">
        <f>M17</f>
        <v>0.28000000000000003</v>
      </c>
      <c r="N27" s="18">
        <f>N17</f>
        <v>0.18</v>
      </c>
    </row>
    <row r="28" spans="1:18" ht="16.2" x14ac:dyDescent="0.25">
      <c r="A28" s="51"/>
      <c r="B28" s="114" t="s">
        <v>2</v>
      </c>
      <c r="C28" s="115"/>
      <c r="D28" s="115"/>
      <c r="E28" s="40">
        <f>E27*18%</f>
        <v>286189.2</v>
      </c>
      <c r="M28" s="24" t="e">
        <f>#REF!*M27</f>
        <v>#REF!</v>
      </c>
      <c r="N28" s="24" t="e">
        <f>#REF!*N27</f>
        <v>#REF!</v>
      </c>
    </row>
    <row r="29" spans="1:18" ht="16.2" x14ac:dyDescent="0.25">
      <c r="A29" s="51"/>
      <c r="B29" s="114" t="s">
        <v>3</v>
      </c>
      <c r="C29" s="114"/>
      <c r="D29" s="114"/>
      <c r="E29" s="40">
        <v>-0.2</v>
      </c>
      <c r="R29" s="53"/>
    </row>
    <row r="30" spans="1:18" ht="16.8" x14ac:dyDescent="0.25">
      <c r="A30" s="114" t="s">
        <v>13</v>
      </c>
      <c r="B30" s="115"/>
      <c r="C30" s="115"/>
      <c r="D30" s="115"/>
      <c r="E30" s="52">
        <f>SUM(E27:E29)</f>
        <v>1876129</v>
      </c>
    </row>
    <row r="31" spans="1:18" ht="33" customHeight="1" x14ac:dyDescent="0.25">
      <c r="A31" s="98" t="s">
        <v>109</v>
      </c>
      <c r="B31" s="79"/>
      <c r="C31" s="79"/>
      <c r="D31" s="79"/>
      <c r="E31" s="79"/>
    </row>
    <row r="32" spans="1:18" ht="12.75" customHeight="1" x14ac:dyDescent="0.25">
      <c r="A32" s="5"/>
    </row>
    <row r="33" spans="1:5" ht="12.75" customHeight="1" x14ac:dyDescent="0.25">
      <c r="A33" s="5"/>
    </row>
    <row r="34" spans="1:5" ht="13.8" customHeight="1" x14ac:dyDescent="0.25">
      <c r="A34" s="91" t="s">
        <v>20</v>
      </c>
      <c r="B34" s="91"/>
      <c r="C34" s="91"/>
      <c r="D34" s="91"/>
      <c r="E34" s="91"/>
    </row>
    <row r="35" spans="1:5" ht="12.75" customHeight="1" x14ac:dyDescent="0.25">
      <c r="A35" s="91"/>
      <c r="B35" s="91"/>
      <c r="C35" s="91"/>
      <c r="D35" s="91"/>
      <c r="E35" s="91"/>
    </row>
    <row r="36" spans="1:5" ht="12.75" customHeight="1" x14ac:dyDescent="0.25">
      <c r="A36" s="91"/>
      <c r="B36" s="91"/>
      <c r="C36" s="91"/>
      <c r="D36" s="91"/>
      <c r="E36" s="91"/>
    </row>
    <row r="37" spans="1:5" ht="12.75" customHeight="1" x14ac:dyDescent="0.25">
      <c r="A37" s="91"/>
      <c r="B37" s="91"/>
      <c r="C37" s="91"/>
      <c r="D37" s="91"/>
      <c r="E37" s="91"/>
    </row>
    <row r="38" spans="1:5" ht="12.75" customHeight="1" x14ac:dyDescent="0.25">
      <c r="A38" s="91"/>
      <c r="B38" s="91"/>
      <c r="C38" s="91"/>
      <c r="D38" s="91"/>
      <c r="E38" s="91"/>
    </row>
    <row r="39" spans="1:5" ht="12.75" customHeight="1" x14ac:dyDescent="0.25">
      <c r="A39" s="92" t="s">
        <v>25</v>
      </c>
      <c r="B39" s="92"/>
      <c r="C39" s="92"/>
      <c r="D39" s="92"/>
      <c r="E39" s="92"/>
    </row>
    <row r="40" spans="1:5" ht="12.75" customHeight="1" x14ac:dyDescent="0.25"/>
    <row r="41" spans="1:5" ht="12.75" customHeight="1" x14ac:dyDescent="0.3">
      <c r="A41" s="85" t="s">
        <v>19</v>
      </c>
      <c r="B41" s="79"/>
      <c r="C41" s="79"/>
      <c r="D41" s="79"/>
      <c r="E41" s="79"/>
    </row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customFormat="1" ht="12.75" customHeight="1" x14ac:dyDescent="0.25"/>
    <row r="50" customFormat="1" ht="12.75" customHeight="1" x14ac:dyDescent="0.25"/>
    <row r="51" customFormat="1" ht="12.75" customHeight="1" x14ac:dyDescent="0.25"/>
    <row r="52" customFormat="1" ht="12.75" customHeight="1" x14ac:dyDescent="0.25"/>
    <row r="53" customFormat="1" ht="12.75" customHeight="1" x14ac:dyDescent="0.25"/>
    <row r="54" customFormat="1" ht="12.75" customHeight="1" x14ac:dyDescent="0.25"/>
    <row r="55" customFormat="1" ht="12.75" customHeight="1" x14ac:dyDescent="0.25"/>
    <row r="56" customFormat="1" ht="12.75" customHeight="1" x14ac:dyDescent="0.25"/>
    <row r="57" customFormat="1" ht="12.75" customHeight="1" x14ac:dyDescent="0.25"/>
    <row r="58" customFormat="1" ht="12.75" customHeight="1" x14ac:dyDescent="0.25"/>
    <row r="59" customFormat="1" ht="12.75" customHeight="1" x14ac:dyDescent="0.25"/>
    <row r="60" customFormat="1" ht="12.75" customHeight="1" x14ac:dyDescent="0.25"/>
    <row r="61" customFormat="1" ht="12.75" customHeight="1" x14ac:dyDescent="0.25"/>
    <row r="62" customFormat="1" ht="12.75" customHeight="1" x14ac:dyDescent="0.25"/>
    <row r="63" customFormat="1" ht="12.75" customHeight="1" x14ac:dyDescent="0.25"/>
    <row r="64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  <row r="1001" customFormat="1" ht="12.75" customHeight="1" x14ac:dyDescent="0.25"/>
    <row r="1002" customFormat="1" ht="12.75" customHeight="1" x14ac:dyDescent="0.25"/>
  </sheetData>
  <mergeCells count="14">
    <mergeCell ref="A39:E39"/>
    <mergeCell ref="A41:E41"/>
    <mergeCell ref="B27:D27"/>
    <mergeCell ref="B28:D28"/>
    <mergeCell ref="B29:D29"/>
    <mergeCell ref="A30:D30"/>
    <mergeCell ref="A31:E31"/>
    <mergeCell ref="A34:E38"/>
    <mergeCell ref="A16:E16"/>
    <mergeCell ref="A1:E1"/>
    <mergeCell ref="A5:A6"/>
    <mergeCell ref="B13:E13"/>
    <mergeCell ref="B14:E14"/>
    <mergeCell ref="B15:E15"/>
  </mergeCells>
  <printOptions horizontalCentered="1"/>
  <pageMargins left="0.70866141732283472" right="0.70866141732283472" top="2.3622047244094491" bottom="0.74803149606299213" header="0.31496062992125984" footer="0.31496062992125984"/>
  <pageSetup paperSize="9" scale="77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74D8-2B61-4A1E-AEAE-2A1EA52D2353}">
  <sheetPr codeName="Sheet21">
    <pageSetUpPr fitToPage="1"/>
  </sheetPr>
  <dimension ref="A1:R1000"/>
  <sheetViews>
    <sheetView workbookViewId="0">
      <selection activeCell="O21" sqref="O21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17" width="8.6640625" customWidth="1"/>
    <col min="18" max="18" width="11.6640625" bestFit="1" customWidth="1"/>
    <col min="19" max="26" width="8.6640625" customWidth="1"/>
  </cols>
  <sheetData>
    <row r="1" spans="1:9" ht="19.8" customHeight="1" x14ac:dyDescent="0.25">
      <c r="A1" s="78" t="s">
        <v>5</v>
      </c>
      <c r="B1" s="79"/>
      <c r="C1" s="79"/>
      <c r="D1" s="79"/>
      <c r="E1" s="79"/>
    </row>
    <row r="2" spans="1:9" ht="12.75" customHeight="1" x14ac:dyDescent="0.25">
      <c r="A2" s="3"/>
    </row>
    <row r="3" spans="1:9" ht="15.6" customHeight="1" x14ac:dyDescent="0.3">
      <c r="A3" s="4" t="s">
        <v>111</v>
      </c>
      <c r="B3" s="5"/>
      <c r="C3" s="6"/>
      <c r="D3" s="7" t="s">
        <v>0</v>
      </c>
      <c r="E3" s="8" t="s">
        <v>112</v>
      </c>
      <c r="I3" s="3"/>
    </row>
    <row r="4" spans="1:9" ht="12.75" customHeight="1" x14ac:dyDescent="0.25">
      <c r="A4" s="3"/>
    </row>
    <row r="5" spans="1:9" ht="14.4" x14ac:dyDescent="0.25">
      <c r="A5" s="80" t="s">
        <v>6</v>
      </c>
      <c r="B5" s="9"/>
    </row>
    <row r="6" spans="1:9" ht="14.4" x14ac:dyDescent="0.25">
      <c r="A6" s="81"/>
      <c r="B6" s="69" t="s">
        <v>40</v>
      </c>
      <c r="C6" s="10"/>
      <c r="D6" s="10"/>
      <c r="E6" s="10"/>
    </row>
    <row r="7" spans="1:9" x14ac:dyDescent="0.25">
      <c r="A7" s="5"/>
      <c r="B7" s="54" t="s">
        <v>113</v>
      </c>
    </row>
    <row r="8" spans="1:9" x14ac:dyDescent="0.25">
      <c r="A8" s="5"/>
      <c r="B8" s="54" t="s">
        <v>114</v>
      </c>
    </row>
    <row r="9" spans="1:9" x14ac:dyDescent="0.25">
      <c r="A9" s="5"/>
      <c r="B9" s="54"/>
    </row>
    <row r="10" spans="1:9" ht="12.75" customHeight="1" x14ac:dyDescent="0.3">
      <c r="A10" s="5"/>
      <c r="B10" s="11"/>
    </row>
    <row r="11" spans="1:9" ht="12.75" customHeight="1" x14ac:dyDescent="0.25">
      <c r="A11" s="5"/>
      <c r="B11" s="12"/>
    </row>
    <row r="12" spans="1:9" ht="12.75" customHeight="1" x14ac:dyDescent="0.25">
      <c r="A12" s="13"/>
    </row>
    <row r="13" spans="1:9" ht="43.8" customHeight="1" x14ac:dyDescent="0.25">
      <c r="A13" s="14"/>
      <c r="B13" s="82" t="s">
        <v>115</v>
      </c>
      <c r="C13" s="79"/>
      <c r="D13" s="79"/>
      <c r="E13" s="79"/>
      <c r="F13" s="14"/>
    </row>
    <row r="14" spans="1:9" ht="14.4" x14ac:dyDescent="0.25">
      <c r="A14" s="15"/>
      <c r="B14" s="83" t="s">
        <v>7</v>
      </c>
      <c r="C14" s="79"/>
      <c r="D14" s="79"/>
      <c r="E14" s="79"/>
    </row>
    <row r="15" spans="1:9" x14ac:dyDescent="0.25">
      <c r="A15" s="5"/>
      <c r="B15" s="84" t="s">
        <v>8</v>
      </c>
      <c r="C15" s="79"/>
      <c r="D15" s="79"/>
      <c r="E15" s="79"/>
      <c r="F15" s="5"/>
    </row>
    <row r="16" spans="1:9" x14ac:dyDescent="0.25">
      <c r="A16" s="90"/>
      <c r="B16" s="79"/>
      <c r="C16" s="79"/>
      <c r="D16" s="79"/>
      <c r="E16" s="79"/>
    </row>
    <row r="17" spans="1:18" ht="33.6" x14ac:dyDescent="0.25">
      <c r="A17" s="35" t="s">
        <v>9</v>
      </c>
      <c r="B17" s="35" t="s">
        <v>10</v>
      </c>
      <c r="C17" s="35" t="s">
        <v>1</v>
      </c>
      <c r="D17" s="35" t="s">
        <v>64</v>
      </c>
      <c r="E17" s="35" t="s">
        <v>4</v>
      </c>
      <c r="G17" s="2"/>
      <c r="H17" s="17">
        <v>8.0000000000000002E-3</v>
      </c>
      <c r="I17" s="2" t="s">
        <v>12</v>
      </c>
      <c r="J17" s="2"/>
      <c r="M17" s="18">
        <v>0.28000000000000003</v>
      </c>
      <c r="N17" s="18">
        <v>0.18</v>
      </c>
    </row>
    <row r="18" spans="1:18" ht="16.8" x14ac:dyDescent="0.4">
      <c r="A18" s="44">
        <v>1</v>
      </c>
      <c r="B18" s="37" t="s">
        <v>57</v>
      </c>
      <c r="C18" s="36"/>
      <c r="D18" s="36"/>
      <c r="E18" s="36"/>
      <c r="G18" s="2"/>
      <c r="H18" s="17"/>
      <c r="I18" s="2"/>
      <c r="J18" s="2"/>
      <c r="M18" s="18"/>
      <c r="N18" s="18"/>
    </row>
    <row r="19" spans="1:18" ht="16.8" x14ac:dyDescent="0.4">
      <c r="A19" s="44">
        <v>2</v>
      </c>
      <c r="B19" s="37" t="s">
        <v>45</v>
      </c>
      <c r="C19" s="36"/>
      <c r="D19" s="36"/>
      <c r="E19" s="36"/>
      <c r="G19" s="2"/>
      <c r="H19" s="17"/>
      <c r="I19" s="2"/>
      <c r="J19" s="2"/>
      <c r="M19" s="18"/>
      <c r="N19" s="18"/>
    </row>
    <row r="20" spans="1:18" ht="16.8" x14ac:dyDescent="0.45">
      <c r="A20" s="108" t="s">
        <v>48</v>
      </c>
      <c r="B20" s="109"/>
      <c r="C20" s="41"/>
      <c r="D20" s="36"/>
      <c r="E20" s="36"/>
      <c r="G20" s="2"/>
      <c r="H20" s="17"/>
      <c r="I20" s="2"/>
      <c r="J20" s="2"/>
      <c r="M20" s="18"/>
      <c r="N20" s="18"/>
    </row>
    <row r="21" spans="1:18" ht="16.8" x14ac:dyDescent="0.4">
      <c r="A21" s="44">
        <v>1</v>
      </c>
      <c r="B21" s="50" t="s">
        <v>58</v>
      </c>
      <c r="C21" s="41">
        <v>132</v>
      </c>
      <c r="D21" s="36"/>
      <c r="E21" s="36"/>
      <c r="G21" s="2"/>
      <c r="H21" s="17"/>
      <c r="I21" s="2"/>
      <c r="J21" s="2"/>
      <c r="M21" s="18"/>
      <c r="N21" s="18"/>
    </row>
    <row r="22" spans="1:18" ht="16.8" x14ac:dyDescent="0.4">
      <c r="A22" s="44">
        <v>2</v>
      </c>
      <c r="B22" s="37" t="s">
        <v>59</v>
      </c>
      <c r="C22" s="41">
        <v>132</v>
      </c>
      <c r="D22" s="36"/>
      <c r="E22" s="36"/>
      <c r="G22" s="2"/>
      <c r="H22" s="17"/>
      <c r="I22" s="2"/>
      <c r="J22" s="2"/>
      <c r="M22" s="18"/>
      <c r="N22" s="18"/>
    </row>
    <row r="23" spans="1:18" ht="16.8" x14ac:dyDescent="0.4">
      <c r="A23" s="37"/>
      <c r="B23" s="37"/>
      <c r="C23" s="41"/>
      <c r="D23" s="36"/>
      <c r="E23" s="36"/>
      <c r="G23" s="2"/>
      <c r="H23" s="17"/>
      <c r="I23" s="2"/>
      <c r="J23" s="2"/>
      <c r="M23" s="18"/>
      <c r="N23" s="18"/>
    </row>
    <row r="24" spans="1:18" ht="16.2" x14ac:dyDescent="0.4">
      <c r="A24" s="44">
        <v>1</v>
      </c>
      <c r="B24" s="56" t="s">
        <v>62</v>
      </c>
      <c r="C24" s="41">
        <v>132</v>
      </c>
      <c r="D24" s="39">
        <v>620699</v>
      </c>
      <c r="E24" s="40">
        <f>D24</f>
        <v>620699</v>
      </c>
      <c r="G24" s="2"/>
      <c r="H24" s="17"/>
      <c r="I24" s="2"/>
      <c r="J24" s="2"/>
      <c r="M24" s="18"/>
      <c r="N24" s="18"/>
    </row>
    <row r="25" spans="1:18" ht="16.2" x14ac:dyDescent="0.25">
      <c r="A25" s="51"/>
      <c r="B25" s="114" t="s">
        <v>24</v>
      </c>
      <c r="C25" s="115"/>
      <c r="D25" s="115"/>
      <c r="E25" s="40">
        <f>E24</f>
        <v>620699</v>
      </c>
      <c r="M25" s="18">
        <f>M17</f>
        <v>0.28000000000000003</v>
      </c>
      <c r="N25" s="18">
        <f>N17</f>
        <v>0.18</v>
      </c>
    </row>
    <row r="26" spans="1:18" ht="16.2" x14ac:dyDescent="0.25">
      <c r="A26" s="51"/>
      <c r="B26" s="114" t="s">
        <v>2</v>
      </c>
      <c r="C26" s="115"/>
      <c r="D26" s="115"/>
      <c r="E26" s="40">
        <f>E25*18%</f>
        <v>111725.81999999999</v>
      </c>
      <c r="M26" s="24" t="e">
        <f>#REF!*M25</f>
        <v>#REF!</v>
      </c>
      <c r="N26" s="24" t="e">
        <f>#REF!*N25</f>
        <v>#REF!</v>
      </c>
    </row>
    <row r="27" spans="1:18" ht="16.2" x14ac:dyDescent="0.25">
      <c r="A27" s="51"/>
      <c r="B27" s="114" t="s">
        <v>3</v>
      </c>
      <c r="C27" s="114"/>
      <c r="D27" s="114"/>
      <c r="E27" s="40">
        <v>0.18</v>
      </c>
      <c r="R27" s="53"/>
    </row>
    <row r="28" spans="1:18" ht="16.8" x14ac:dyDescent="0.25">
      <c r="A28" s="114" t="s">
        <v>13</v>
      </c>
      <c r="B28" s="115"/>
      <c r="C28" s="115"/>
      <c r="D28" s="115"/>
      <c r="E28" s="52">
        <f>SUM(E25:E27)</f>
        <v>732425</v>
      </c>
    </row>
    <row r="29" spans="1:18" ht="33" customHeight="1" x14ac:dyDescent="0.25">
      <c r="A29" s="98" t="s">
        <v>129</v>
      </c>
      <c r="B29" s="79"/>
      <c r="C29" s="79"/>
      <c r="D29" s="79"/>
      <c r="E29" s="79"/>
    </row>
    <row r="30" spans="1:18" ht="12.75" customHeight="1" x14ac:dyDescent="0.25">
      <c r="A30" s="5"/>
    </row>
    <row r="31" spans="1:18" ht="12.75" customHeight="1" x14ac:dyDescent="0.25">
      <c r="A31" s="5"/>
    </row>
    <row r="32" spans="1:18" ht="13.8" customHeight="1" x14ac:dyDescent="0.25">
      <c r="A32" s="91" t="s">
        <v>20</v>
      </c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2.75" customHeight="1" x14ac:dyDescent="0.25">
      <c r="A34" s="91"/>
      <c r="B34" s="91"/>
      <c r="C34" s="91"/>
      <c r="D34" s="91"/>
      <c r="E34" s="91"/>
    </row>
    <row r="35" spans="1:5" ht="12.75" customHeight="1" x14ac:dyDescent="0.25">
      <c r="A35" s="91"/>
      <c r="B35" s="91"/>
      <c r="C35" s="91"/>
      <c r="D35" s="91"/>
      <c r="E35" s="91"/>
    </row>
    <row r="36" spans="1:5" ht="12.75" customHeight="1" x14ac:dyDescent="0.25">
      <c r="A36" s="91"/>
      <c r="B36" s="91"/>
      <c r="C36" s="91"/>
      <c r="D36" s="91"/>
      <c r="E36" s="91"/>
    </row>
    <row r="37" spans="1:5" ht="12.75" customHeight="1" x14ac:dyDescent="0.25">
      <c r="A37" s="92" t="s">
        <v>25</v>
      </c>
      <c r="B37" s="92"/>
      <c r="C37" s="92"/>
      <c r="D37" s="92"/>
      <c r="E37" s="92"/>
    </row>
    <row r="38" spans="1:5" ht="12.75" customHeight="1" x14ac:dyDescent="0.25"/>
    <row r="39" spans="1:5" ht="12.75" customHeight="1" x14ac:dyDescent="0.3">
      <c r="A39" s="85" t="s">
        <v>19</v>
      </c>
      <c r="B39" s="79"/>
      <c r="C39" s="79"/>
      <c r="D39" s="79"/>
      <c r="E39" s="79"/>
    </row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customFormat="1" ht="12.75" customHeight="1" x14ac:dyDescent="0.25"/>
    <row r="50" customFormat="1" ht="12.75" customHeight="1" x14ac:dyDescent="0.25"/>
    <row r="51" customFormat="1" ht="12.75" customHeight="1" x14ac:dyDescent="0.25"/>
    <row r="52" customFormat="1" ht="12.75" customHeight="1" x14ac:dyDescent="0.25"/>
    <row r="53" customFormat="1" ht="12.75" customHeight="1" x14ac:dyDescent="0.25"/>
    <row r="54" customFormat="1" ht="12.75" customHeight="1" x14ac:dyDescent="0.25"/>
    <row r="55" customFormat="1" ht="12.75" customHeight="1" x14ac:dyDescent="0.25"/>
    <row r="56" customFormat="1" ht="12.75" customHeight="1" x14ac:dyDescent="0.25"/>
    <row r="57" customFormat="1" ht="12.75" customHeight="1" x14ac:dyDescent="0.25"/>
    <row r="58" customFormat="1" ht="12.75" customHeight="1" x14ac:dyDescent="0.25"/>
    <row r="59" customFormat="1" ht="12.75" customHeight="1" x14ac:dyDescent="0.25"/>
    <row r="60" customFormat="1" ht="12.75" customHeight="1" x14ac:dyDescent="0.25"/>
    <row r="61" customFormat="1" ht="12.75" customHeight="1" x14ac:dyDescent="0.25"/>
    <row r="62" customFormat="1" ht="12.75" customHeight="1" x14ac:dyDescent="0.25"/>
    <row r="63" customFormat="1" ht="12.75" customHeight="1" x14ac:dyDescent="0.25"/>
    <row r="64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</sheetData>
  <mergeCells count="15">
    <mergeCell ref="A37:E37"/>
    <mergeCell ref="A39:E39"/>
    <mergeCell ref="A20:B20"/>
    <mergeCell ref="B25:D25"/>
    <mergeCell ref="B26:D26"/>
    <mergeCell ref="B27:D27"/>
    <mergeCell ref="A28:D28"/>
    <mergeCell ref="A29:E29"/>
    <mergeCell ref="A32:E36"/>
    <mergeCell ref="A16:E16"/>
    <mergeCell ref="A1:E1"/>
    <mergeCell ref="A5:A6"/>
    <mergeCell ref="B13:E13"/>
    <mergeCell ref="B14:E14"/>
    <mergeCell ref="B15:E15"/>
  </mergeCells>
  <printOptions horizontalCentered="1"/>
  <pageMargins left="0.70866141732283472" right="0.70866141732283472" top="2.3622047244094491" bottom="0.74803149606299213" header="0.31496062992125984" footer="0.31496062992125984"/>
  <pageSetup paperSize="9" scale="77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E728-5991-4EBA-8267-6D16C80EB79A}">
  <sheetPr codeName="Sheet22">
    <pageSetUpPr fitToPage="1"/>
  </sheetPr>
  <dimension ref="A1:R995"/>
  <sheetViews>
    <sheetView workbookViewId="0">
      <selection activeCell="O21" sqref="O21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17" width="8.6640625" customWidth="1"/>
    <col min="18" max="18" width="11.6640625" bestFit="1" customWidth="1"/>
    <col min="19" max="26" width="8.6640625" customWidth="1"/>
  </cols>
  <sheetData>
    <row r="1" spans="1:9" ht="19.8" customHeight="1" x14ac:dyDescent="0.25">
      <c r="A1" s="78" t="s">
        <v>5</v>
      </c>
      <c r="B1" s="79"/>
      <c r="C1" s="79"/>
      <c r="D1" s="79"/>
      <c r="E1" s="79"/>
    </row>
    <row r="2" spans="1:9" ht="12.75" customHeight="1" x14ac:dyDescent="0.25">
      <c r="A2" s="3"/>
    </row>
    <row r="3" spans="1:9" ht="15.6" customHeight="1" x14ac:dyDescent="0.3">
      <c r="A3" s="4" t="s">
        <v>116</v>
      </c>
      <c r="B3" s="5"/>
      <c r="C3" s="6"/>
      <c r="D3" s="7" t="s">
        <v>0</v>
      </c>
      <c r="E3" s="8" t="s">
        <v>117</v>
      </c>
      <c r="I3" s="3"/>
    </row>
    <row r="4" spans="1:9" ht="12.75" customHeight="1" x14ac:dyDescent="0.25">
      <c r="A4" s="3"/>
    </row>
    <row r="5" spans="1:9" ht="14.4" x14ac:dyDescent="0.25">
      <c r="A5" s="80" t="s">
        <v>6</v>
      </c>
      <c r="B5" s="9"/>
    </row>
    <row r="6" spans="1:9" ht="14.4" x14ac:dyDescent="0.25">
      <c r="A6" s="81"/>
      <c r="B6" s="69" t="s">
        <v>118</v>
      </c>
      <c r="C6" s="10"/>
      <c r="D6" s="10"/>
      <c r="E6" s="10"/>
    </row>
    <row r="7" spans="1:9" x14ac:dyDescent="0.25">
      <c r="A7" s="5"/>
      <c r="B7" s="54" t="s">
        <v>119</v>
      </c>
    </row>
    <row r="8" spans="1:9" x14ac:dyDescent="0.25">
      <c r="A8" s="5"/>
      <c r="B8" s="54" t="s">
        <v>120</v>
      </c>
    </row>
    <row r="9" spans="1:9" x14ac:dyDescent="0.25">
      <c r="A9" s="5"/>
      <c r="B9" s="54"/>
    </row>
    <row r="10" spans="1:9" ht="12.75" customHeight="1" x14ac:dyDescent="0.3">
      <c r="A10" s="5"/>
      <c r="B10" s="11"/>
    </row>
    <row r="11" spans="1:9" ht="12.75" customHeight="1" x14ac:dyDescent="0.25">
      <c r="A11" s="5"/>
      <c r="B11" s="12"/>
    </row>
    <row r="12" spans="1:9" ht="12.75" customHeight="1" x14ac:dyDescent="0.25">
      <c r="A12" s="13"/>
    </row>
    <row r="13" spans="1:9" ht="43.8" customHeight="1" x14ac:dyDescent="0.25">
      <c r="A13" s="14"/>
      <c r="B13" s="82" t="s">
        <v>121</v>
      </c>
      <c r="C13" s="79"/>
      <c r="D13" s="79"/>
      <c r="E13" s="79"/>
      <c r="F13" s="14"/>
    </row>
    <row r="14" spans="1:9" ht="14.4" x14ac:dyDescent="0.25">
      <c r="A14" s="15"/>
      <c r="B14" s="83" t="s">
        <v>7</v>
      </c>
      <c r="C14" s="79"/>
      <c r="D14" s="79"/>
      <c r="E14" s="79"/>
    </row>
    <row r="15" spans="1:9" x14ac:dyDescent="0.25">
      <c r="A15" s="5"/>
      <c r="B15" s="84" t="s">
        <v>8</v>
      </c>
      <c r="C15" s="79"/>
      <c r="D15" s="79"/>
      <c r="E15" s="79"/>
      <c r="F15" s="5"/>
    </row>
    <row r="16" spans="1:9" x14ac:dyDescent="0.25">
      <c r="A16" s="90"/>
      <c r="B16" s="79"/>
      <c r="C16" s="79"/>
      <c r="D16" s="79"/>
      <c r="E16" s="79"/>
    </row>
    <row r="17" spans="1:18" ht="33.6" x14ac:dyDescent="0.25">
      <c r="A17" s="35" t="s">
        <v>9</v>
      </c>
      <c r="B17" s="35" t="s">
        <v>10</v>
      </c>
      <c r="C17" s="35" t="s">
        <v>1</v>
      </c>
      <c r="D17" s="35" t="s">
        <v>64</v>
      </c>
      <c r="E17" s="35" t="s">
        <v>4</v>
      </c>
      <c r="G17" s="2"/>
      <c r="H17" s="17">
        <v>8.0000000000000002E-3</v>
      </c>
      <c r="I17" s="2" t="s">
        <v>12</v>
      </c>
      <c r="J17" s="2"/>
      <c r="M17" s="18">
        <v>0.28000000000000003</v>
      </c>
      <c r="N17" s="18">
        <v>0.18</v>
      </c>
    </row>
    <row r="18" spans="1:18" ht="16.2" x14ac:dyDescent="0.4">
      <c r="A18" s="44">
        <v>1</v>
      </c>
      <c r="B18" s="56" t="s">
        <v>122</v>
      </c>
      <c r="C18" s="41">
        <v>1</v>
      </c>
      <c r="D18" s="39">
        <v>15812</v>
      </c>
      <c r="E18" s="40">
        <f>D18*C18</f>
        <v>15812</v>
      </c>
      <c r="G18" s="2"/>
      <c r="H18" s="17"/>
      <c r="I18" s="2"/>
      <c r="J18" s="2"/>
      <c r="M18" s="18"/>
      <c r="N18" s="18"/>
    </row>
    <row r="19" spans="1:18" ht="16.2" x14ac:dyDescent="0.4">
      <c r="A19" s="44">
        <v>2</v>
      </c>
      <c r="B19" s="56" t="s">
        <v>123</v>
      </c>
      <c r="C19" s="41">
        <v>2</v>
      </c>
      <c r="D19" s="39">
        <v>50600</v>
      </c>
      <c r="E19" s="40">
        <f>D19*C19</f>
        <v>101200</v>
      </c>
      <c r="G19" s="2"/>
      <c r="H19" s="17"/>
      <c r="I19" s="2"/>
      <c r="J19" s="2"/>
      <c r="M19" s="18"/>
      <c r="N19" s="18"/>
    </row>
    <row r="20" spans="1:18" ht="16.2" x14ac:dyDescent="0.25">
      <c r="A20" s="51"/>
      <c r="B20" s="114" t="s">
        <v>24</v>
      </c>
      <c r="C20" s="115"/>
      <c r="D20" s="115"/>
      <c r="E20" s="40">
        <f>E19+E18</f>
        <v>117012</v>
      </c>
      <c r="M20" s="18">
        <f>M17</f>
        <v>0.28000000000000003</v>
      </c>
      <c r="N20" s="18">
        <f>N17</f>
        <v>0.18</v>
      </c>
    </row>
    <row r="21" spans="1:18" ht="16.2" x14ac:dyDescent="0.25">
      <c r="A21" s="51"/>
      <c r="B21" s="118" t="s">
        <v>124</v>
      </c>
      <c r="C21" s="115"/>
      <c r="D21" s="115"/>
      <c r="E21" s="40"/>
      <c r="M21" s="24" t="e">
        <f>#REF!*M20</f>
        <v>#REF!</v>
      </c>
      <c r="N21" s="24" t="e">
        <f>#REF!*N20</f>
        <v>#REF!</v>
      </c>
    </row>
    <row r="22" spans="1:18" ht="16.2" x14ac:dyDescent="0.25">
      <c r="A22" s="51"/>
      <c r="B22" s="114" t="s">
        <v>3</v>
      </c>
      <c r="C22" s="114"/>
      <c r="D22" s="114"/>
      <c r="E22" s="40"/>
      <c r="R22" s="53"/>
    </row>
    <row r="23" spans="1:18" ht="16.8" x14ac:dyDescent="0.25">
      <c r="A23" s="114" t="s">
        <v>13</v>
      </c>
      <c r="B23" s="115"/>
      <c r="C23" s="115"/>
      <c r="D23" s="115"/>
      <c r="E23" s="52">
        <f>SUM(E20:E22)</f>
        <v>117012</v>
      </c>
    </row>
    <row r="24" spans="1:18" ht="33" customHeight="1" x14ac:dyDescent="0.25">
      <c r="A24" s="98" t="s">
        <v>125</v>
      </c>
      <c r="B24" s="79"/>
      <c r="C24" s="79"/>
      <c r="D24" s="79"/>
      <c r="E24" s="79"/>
    </row>
    <row r="25" spans="1:18" ht="12.75" customHeight="1" x14ac:dyDescent="0.25">
      <c r="A25" s="5"/>
    </row>
    <row r="26" spans="1:18" ht="12.75" customHeight="1" x14ac:dyDescent="0.25">
      <c r="A26" s="5"/>
    </row>
    <row r="27" spans="1:18" ht="13.8" customHeight="1" x14ac:dyDescent="0.25">
      <c r="A27" s="91" t="s">
        <v>20</v>
      </c>
      <c r="B27" s="91"/>
      <c r="C27" s="91"/>
      <c r="D27" s="91"/>
      <c r="E27" s="91"/>
    </row>
    <row r="28" spans="1:18" ht="12.75" customHeight="1" x14ac:dyDescent="0.25">
      <c r="A28" s="91"/>
      <c r="B28" s="91"/>
      <c r="C28" s="91"/>
      <c r="D28" s="91"/>
      <c r="E28" s="91"/>
    </row>
    <row r="29" spans="1:18" ht="12.75" customHeight="1" x14ac:dyDescent="0.25">
      <c r="A29" s="91"/>
      <c r="B29" s="91"/>
      <c r="C29" s="91"/>
      <c r="D29" s="91"/>
      <c r="E29" s="91"/>
    </row>
    <row r="30" spans="1:18" ht="12.75" customHeight="1" x14ac:dyDescent="0.25">
      <c r="A30" s="91"/>
      <c r="B30" s="91"/>
      <c r="C30" s="91"/>
      <c r="D30" s="91"/>
      <c r="E30" s="91"/>
    </row>
    <row r="31" spans="1:18" ht="12.75" customHeight="1" x14ac:dyDescent="0.25">
      <c r="A31" s="91"/>
      <c r="B31" s="91"/>
      <c r="C31" s="91"/>
      <c r="D31" s="91"/>
      <c r="E31" s="91"/>
    </row>
    <row r="32" spans="1:18" ht="12.75" customHeight="1" x14ac:dyDescent="0.25">
      <c r="A32" s="92" t="s">
        <v>25</v>
      </c>
      <c r="B32" s="92"/>
      <c r="C32" s="92"/>
      <c r="D32" s="92"/>
      <c r="E32" s="92"/>
    </row>
    <row r="33" spans="1:5" ht="12.75" customHeight="1" x14ac:dyDescent="0.25"/>
    <row r="34" spans="1:5" ht="12.75" customHeight="1" x14ac:dyDescent="0.3">
      <c r="A34" s="85" t="s">
        <v>19</v>
      </c>
      <c r="B34" s="79"/>
      <c r="C34" s="79"/>
      <c r="D34" s="79"/>
      <c r="E34" s="79"/>
    </row>
    <row r="35" spans="1:5" ht="12.75" customHeight="1" x14ac:dyDescent="0.25"/>
    <row r="36" spans="1:5" ht="12.75" customHeight="1" x14ac:dyDescent="0.25"/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customFormat="1" ht="12.75" customHeight="1" x14ac:dyDescent="0.25"/>
    <row r="50" customFormat="1" ht="12.75" customHeight="1" x14ac:dyDescent="0.25"/>
    <row r="51" customFormat="1" ht="12.75" customHeight="1" x14ac:dyDescent="0.25"/>
    <row r="52" customFormat="1" ht="12.75" customHeight="1" x14ac:dyDescent="0.25"/>
    <row r="53" customFormat="1" ht="12.75" customHeight="1" x14ac:dyDescent="0.25"/>
    <row r="54" customFormat="1" ht="12.75" customHeight="1" x14ac:dyDescent="0.25"/>
    <row r="55" customFormat="1" ht="12.75" customHeight="1" x14ac:dyDescent="0.25"/>
    <row r="56" customFormat="1" ht="12.75" customHeight="1" x14ac:dyDescent="0.25"/>
    <row r="57" customFormat="1" ht="12.75" customHeight="1" x14ac:dyDescent="0.25"/>
    <row r="58" customFormat="1" ht="12.75" customHeight="1" x14ac:dyDescent="0.25"/>
    <row r="59" customFormat="1" ht="12.75" customHeight="1" x14ac:dyDescent="0.25"/>
    <row r="60" customFormat="1" ht="12.75" customHeight="1" x14ac:dyDescent="0.25"/>
    <row r="61" customFormat="1" ht="12.75" customHeight="1" x14ac:dyDescent="0.25"/>
    <row r="62" customFormat="1" ht="12.75" customHeight="1" x14ac:dyDescent="0.25"/>
    <row r="63" customFormat="1" ht="12.75" customHeight="1" x14ac:dyDescent="0.25"/>
    <row r="64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</sheetData>
  <mergeCells count="14">
    <mergeCell ref="A16:E16"/>
    <mergeCell ref="A1:E1"/>
    <mergeCell ref="A5:A6"/>
    <mergeCell ref="B13:E13"/>
    <mergeCell ref="B14:E14"/>
    <mergeCell ref="B15:E15"/>
    <mergeCell ref="A27:E31"/>
    <mergeCell ref="A32:E32"/>
    <mergeCell ref="A34:E34"/>
    <mergeCell ref="B20:D20"/>
    <mergeCell ref="B21:D21"/>
    <mergeCell ref="B22:D22"/>
    <mergeCell ref="A23:D23"/>
    <mergeCell ref="A24:E24"/>
  </mergeCells>
  <printOptions horizontalCentered="1"/>
  <pageMargins left="0.70866141732283472" right="0.70866141732283472" top="1.9685039370078741" bottom="0.74803149606299213" header="0.31496062992125984" footer="0.31496062992125984"/>
  <pageSetup paperSize="9" scale="7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B4BC-AD1C-4B32-A720-CDDE38ED38A7}">
  <sheetPr codeName="Sheet23">
    <pageSetUpPr fitToPage="1"/>
  </sheetPr>
  <dimension ref="A1:R994"/>
  <sheetViews>
    <sheetView workbookViewId="0">
      <selection activeCell="O21" sqref="O21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17" width="8.6640625" customWidth="1"/>
    <col min="18" max="18" width="11.6640625" bestFit="1" customWidth="1"/>
    <col min="19" max="26" width="8.6640625" customWidth="1"/>
  </cols>
  <sheetData>
    <row r="1" spans="1:9" ht="19.8" customHeight="1" x14ac:dyDescent="0.25">
      <c r="A1" s="78" t="s">
        <v>5</v>
      </c>
      <c r="B1" s="79"/>
      <c r="C1" s="79"/>
      <c r="D1" s="79"/>
      <c r="E1" s="79"/>
    </row>
    <row r="2" spans="1:9" ht="12.75" customHeight="1" x14ac:dyDescent="0.25">
      <c r="A2" s="3"/>
    </row>
    <row r="3" spans="1:9" ht="15.6" customHeight="1" x14ac:dyDescent="0.3">
      <c r="A3" s="4" t="s">
        <v>126</v>
      </c>
      <c r="B3" s="5"/>
      <c r="C3" s="6"/>
      <c r="D3" s="7" t="s">
        <v>0</v>
      </c>
      <c r="E3" s="8" t="s">
        <v>117</v>
      </c>
      <c r="I3" s="3"/>
    </row>
    <row r="4" spans="1:9" ht="12.75" customHeight="1" x14ac:dyDescent="0.25">
      <c r="A4" s="3"/>
    </row>
    <row r="5" spans="1:9" ht="14.4" x14ac:dyDescent="0.25">
      <c r="A5" s="80" t="s">
        <v>6</v>
      </c>
      <c r="B5" s="9"/>
    </row>
    <row r="6" spans="1:9" ht="14.4" x14ac:dyDescent="0.25">
      <c r="A6" s="81"/>
      <c r="B6" s="69" t="s">
        <v>118</v>
      </c>
      <c r="C6" s="10"/>
      <c r="D6" s="10"/>
      <c r="E6" s="10"/>
    </row>
    <row r="7" spans="1:9" x14ac:dyDescent="0.25">
      <c r="A7" s="5"/>
      <c r="B7" s="54" t="s">
        <v>119</v>
      </c>
    </row>
    <row r="8" spans="1:9" x14ac:dyDescent="0.25">
      <c r="A8" s="5"/>
      <c r="B8" s="54" t="s">
        <v>120</v>
      </c>
    </row>
    <row r="9" spans="1:9" x14ac:dyDescent="0.25">
      <c r="A9" s="5"/>
      <c r="B9" s="54"/>
    </row>
    <row r="10" spans="1:9" ht="12.75" customHeight="1" x14ac:dyDescent="0.3">
      <c r="A10" s="5"/>
      <c r="B10" s="11"/>
    </row>
    <row r="11" spans="1:9" ht="12.75" customHeight="1" x14ac:dyDescent="0.25">
      <c r="A11" s="5"/>
      <c r="B11" s="12"/>
    </row>
    <row r="12" spans="1:9" ht="12.75" customHeight="1" x14ac:dyDescent="0.25">
      <c r="A12" s="13"/>
    </row>
    <row r="13" spans="1:9" ht="43.8" customHeight="1" x14ac:dyDescent="0.25">
      <c r="A13" s="14"/>
      <c r="B13" s="82" t="s">
        <v>121</v>
      </c>
      <c r="C13" s="79"/>
      <c r="D13" s="79"/>
      <c r="E13" s="79"/>
      <c r="F13" s="14"/>
    </row>
    <row r="14" spans="1:9" ht="14.4" x14ac:dyDescent="0.25">
      <c r="A14" s="15"/>
      <c r="B14" s="83" t="s">
        <v>7</v>
      </c>
      <c r="C14" s="79"/>
      <c r="D14" s="79"/>
      <c r="E14" s="79"/>
    </row>
    <row r="15" spans="1:9" x14ac:dyDescent="0.25">
      <c r="A15" s="5"/>
      <c r="B15" s="84" t="s">
        <v>8</v>
      </c>
      <c r="C15" s="79"/>
      <c r="D15" s="79"/>
      <c r="E15" s="79"/>
      <c r="F15" s="5"/>
    </row>
    <row r="16" spans="1:9" x14ac:dyDescent="0.25">
      <c r="A16" s="90"/>
      <c r="B16" s="79"/>
      <c r="C16" s="79"/>
      <c r="D16" s="79"/>
      <c r="E16" s="79"/>
    </row>
    <row r="17" spans="1:18" ht="33.6" x14ac:dyDescent="0.25">
      <c r="A17" s="35" t="s">
        <v>9</v>
      </c>
      <c r="B17" s="35" t="s">
        <v>10</v>
      </c>
      <c r="C17" s="35" t="s">
        <v>1</v>
      </c>
      <c r="D17" s="35" t="s">
        <v>64</v>
      </c>
      <c r="E17" s="35" t="s">
        <v>4</v>
      </c>
      <c r="G17" s="2"/>
      <c r="H17" s="17">
        <v>8.0000000000000002E-3</v>
      </c>
      <c r="I17" s="2" t="s">
        <v>12</v>
      </c>
      <c r="J17" s="2"/>
      <c r="M17" s="18">
        <v>0.28000000000000003</v>
      </c>
      <c r="N17" s="18">
        <v>0.18</v>
      </c>
    </row>
    <row r="18" spans="1:18" ht="16.2" x14ac:dyDescent="0.4">
      <c r="A18" s="44">
        <v>1</v>
      </c>
      <c r="B18" s="56" t="s">
        <v>127</v>
      </c>
      <c r="C18" s="41">
        <v>1</v>
      </c>
      <c r="D18" s="39">
        <v>1121793</v>
      </c>
      <c r="E18" s="40">
        <f>D18*C18</f>
        <v>1121793</v>
      </c>
      <c r="G18" s="2"/>
      <c r="H18" s="17"/>
      <c r="I18" s="2"/>
      <c r="J18" s="2"/>
      <c r="M18" s="18"/>
      <c r="N18" s="18"/>
    </row>
    <row r="19" spans="1:18" ht="16.2" x14ac:dyDescent="0.25">
      <c r="A19" s="51"/>
      <c r="B19" s="114" t="s">
        <v>24</v>
      </c>
      <c r="C19" s="115"/>
      <c r="D19" s="115"/>
      <c r="E19" s="40">
        <f>E18</f>
        <v>1121793</v>
      </c>
      <c r="M19" s="18">
        <f>M17</f>
        <v>0.28000000000000003</v>
      </c>
      <c r="N19" s="18">
        <f>N17</f>
        <v>0.18</v>
      </c>
    </row>
    <row r="20" spans="1:18" ht="16.2" x14ac:dyDescent="0.25">
      <c r="A20" s="51"/>
      <c r="B20" s="118" t="s">
        <v>124</v>
      </c>
      <c r="C20" s="115"/>
      <c r="D20" s="115"/>
      <c r="E20" s="40"/>
      <c r="M20" s="24" t="e">
        <f>#REF!*M19</f>
        <v>#REF!</v>
      </c>
      <c r="N20" s="24" t="e">
        <f>#REF!*N19</f>
        <v>#REF!</v>
      </c>
    </row>
    <row r="21" spans="1:18" ht="16.2" x14ac:dyDescent="0.25">
      <c r="A21" s="51"/>
      <c r="B21" s="114" t="s">
        <v>3</v>
      </c>
      <c r="C21" s="114"/>
      <c r="D21" s="114"/>
      <c r="E21" s="40"/>
      <c r="R21" s="53"/>
    </row>
    <row r="22" spans="1:18" ht="16.8" x14ac:dyDescent="0.25">
      <c r="A22" s="114" t="s">
        <v>13</v>
      </c>
      <c r="B22" s="115"/>
      <c r="C22" s="115"/>
      <c r="D22" s="115"/>
      <c r="E22" s="52">
        <f>SUM(E19:E21)</f>
        <v>1121793</v>
      </c>
    </row>
    <row r="23" spans="1:18" ht="33" customHeight="1" x14ac:dyDescent="0.25">
      <c r="A23" s="98" t="s">
        <v>128</v>
      </c>
      <c r="B23" s="79"/>
      <c r="C23" s="79"/>
      <c r="D23" s="79"/>
      <c r="E23" s="79"/>
    </row>
    <row r="24" spans="1:18" ht="12.75" customHeight="1" x14ac:dyDescent="0.25">
      <c r="A24" s="5"/>
    </row>
    <row r="25" spans="1:18" ht="12.75" customHeight="1" x14ac:dyDescent="0.25">
      <c r="A25" s="5"/>
    </row>
    <row r="26" spans="1:18" ht="13.8" customHeight="1" x14ac:dyDescent="0.25">
      <c r="A26" s="91" t="s">
        <v>20</v>
      </c>
      <c r="B26" s="91"/>
      <c r="C26" s="91"/>
      <c r="D26" s="91"/>
      <c r="E26" s="91"/>
    </row>
    <row r="27" spans="1:18" ht="12.75" customHeight="1" x14ac:dyDescent="0.25">
      <c r="A27" s="91"/>
      <c r="B27" s="91"/>
      <c r="C27" s="91"/>
      <c r="D27" s="91"/>
      <c r="E27" s="91"/>
    </row>
    <row r="28" spans="1:18" ht="12.75" customHeight="1" x14ac:dyDescent="0.25">
      <c r="A28" s="91"/>
      <c r="B28" s="91"/>
      <c r="C28" s="91"/>
      <c r="D28" s="91"/>
      <c r="E28" s="91"/>
    </row>
    <row r="29" spans="1:18" ht="12.75" customHeight="1" x14ac:dyDescent="0.25">
      <c r="A29" s="91"/>
      <c r="B29" s="91"/>
      <c r="C29" s="91"/>
      <c r="D29" s="91"/>
      <c r="E29" s="91"/>
    </row>
    <row r="30" spans="1:18" ht="12.75" customHeight="1" x14ac:dyDescent="0.25">
      <c r="A30" s="91"/>
      <c r="B30" s="91"/>
      <c r="C30" s="91"/>
      <c r="D30" s="91"/>
      <c r="E30" s="91"/>
    </row>
    <row r="31" spans="1:18" ht="12.75" customHeight="1" x14ac:dyDescent="0.25">
      <c r="A31" s="92" t="s">
        <v>25</v>
      </c>
      <c r="B31" s="92"/>
      <c r="C31" s="92"/>
      <c r="D31" s="92"/>
      <c r="E31" s="92"/>
    </row>
    <row r="32" spans="1:18" ht="12.75" customHeight="1" x14ac:dyDescent="0.25"/>
    <row r="33" spans="1:5" ht="12.75" customHeight="1" x14ac:dyDescent="0.3">
      <c r="A33" s="85" t="s">
        <v>19</v>
      </c>
      <c r="B33" s="79"/>
      <c r="C33" s="79"/>
      <c r="D33" s="79"/>
      <c r="E33" s="79"/>
    </row>
    <row r="34" spans="1:5" ht="12.75" customHeight="1" x14ac:dyDescent="0.25"/>
    <row r="35" spans="1:5" ht="12.75" customHeight="1" x14ac:dyDescent="0.25"/>
    <row r="36" spans="1:5" ht="12.75" customHeight="1" x14ac:dyDescent="0.25"/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customFormat="1" ht="12.75" customHeight="1" x14ac:dyDescent="0.25"/>
    <row r="50" customFormat="1" ht="12.75" customHeight="1" x14ac:dyDescent="0.25"/>
    <row r="51" customFormat="1" ht="12.75" customHeight="1" x14ac:dyDescent="0.25"/>
    <row r="52" customFormat="1" ht="12.75" customHeight="1" x14ac:dyDescent="0.25"/>
    <row r="53" customFormat="1" ht="12.75" customHeight="1" x14ac:dyDescent="0.25"/>
    <row r="54" customFormat="1" ht="12.75" customHeight="1" x14ac:dyDescent="0.25"/>
    <row r="55" customFormat="1" ht="12.75" customHeight="1" x14ac:dyDescent="0.25"/>
    <row r="56" customFormat="1" ht="12.75" customHeight="1" x14ac:dyDescent="0.25"/>
    <row r="57" customFormat="1" ht="12.75" customHeight="1" x14ac:dyDescent="0.25"/>
    <row r="58" customFormat="1" ht="12.75" customHeight="1" x14ac:dyDescent="0.25"/>
    <row r="59" customFormat="1" ht="12.75" customHeight="1" x14ac:dyDescent="0.25"/>
    <row r="60" customFormat="1" ht="12.75" customHeight="1" x14ac:dyDescent="0.25"/>
    <row r="61" customFormat="1" ht="12.75" customHeight="1" x14ac:dyDescent="0.25"/>
    <row r="62" customFormat="1" ht="12.75" customHeight="1" x14ac:dyDescent="0.25"/>
    <row r="63" customFormat="1" ht="12.75" customHeight="1" x14ac:dyDescent="0.25"/>
    <row r="64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</sheetData>
  <mergeCells count="14">
    <mergeCell ref="A16:E16"/>
    <mergeCell ref="A1:E1"/>
    <mergeCell ref="A5:A6"/>
    <mergeCell ref="B13:E13"/>
    <mergeCell ref="B14:E14"/>
    <mergeCell ref="B15:E15"/>
    <mergeCell ref="A31:E31"/>
    <mergeCell ref="A33:E33"/>
    <mergeCell ref="B19:D19"/>
    <mergeCell ref="B20:D20"/>
    <mergeCell ref="B21:D21"/>
    <mergeCell ref="A22:D22"/>
    <mergeCell ref="A23:E23"/>
    <mergeCell ref="A26:E30"/>
  </mergeCells>
  <printOptions horizontalCentered="1"/>
  <pageMargins left="0.70866141732283472" right="0.70866141732283472" top="1.9685039370078741" bottom="0.74803149606299213" header="0.31496062992125984" footer="0.31496062992125984"/>
  <pageSetup paperSize="9" scale="77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97AA-3E44-4BF1-A979-AE4F19487396}">
  <sheetPr codeName="Sheet24">
    <pageSetUpPr fitToPage="1"/>
  </sheetPr>
  <dimension ref="A1:R1007"/>
  <sheetViews>
    <sheetView workbookViewId="0">
      <selection activeCell="O21" sqref="O21"/>
    </sheetView>
  </sheetViews>
  <sheetFormatPr defaultColWidth="14.44140625" defaultRowHeight="13.2" x14ac:dyDescent="0.25"/>
  <cols>
    <col min="1" max="1" width="10" customWidth="1"/>
    <col min="2" max="2" width="61.5546875" customWidth="1"/>
    <col min="3" max="3" width="16.3320312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17" width="8.6640625" customWidth="1"/>
    <col min="18" max="18" width="11.6640625" bestFit="1" customWidth="1"/>
    <col min="19" max="26" width="8.6640625" customWidth="1"/>
  </cols>
  <sheetData>
    <row r="1" spans="1:9" ht="19.8" customHeight="1" x14ac:dyDescent="0.25">
      <c r="A1" s="78" t="s">
        <v>5</v>
      </c>
      <c r="B1" s="79"/>
      <c r="C1" s="79"/>
      <c r="D1" s="79"/>
      <c r="E1" s="79"/>
    </row>
    <row r="2" spans="1:9" ht="12.75" customHeight="1" x14ac:dyDescent="0.25">
      <c r="A2" s="3"/>
    </row>
    <row r="3" spans="1:9" ht="15.6" customHeight="1" x14ac:dyDescent="0.3">
      <c r="A3" s="4" t="s">
        <v>130</v>
      </c>
      <c r="B3" s="5"/>
      <c r="C3" s="6"/>
      <c r="D3" s="7" t="s">
        <v>0</v>
      </c>
      <c r="E3" s="8" t="s">
        <v>159</v>
      </c>
      <c r="I3" s="3"/>
    </row>
    <row r="4" spans="1:9" ht="12.75" customHeight="1" x14ac:dyDescent="0.25">
      <c r="A4" s="3"/>
    </row>
    <row r="5" spans="1:9" ht="14.4" x14ac:dyDescent="0.25">
      <c r="A5" s="80" t="s">
        <v>6</v>
      </c>
      <c r="B5" s="9"/>
    </row>
    <row r="6" spans="1:9" ht="14.4" x14ac:dyDescent="0.25">
      <c r="A6" s="81"/>
      <c r="B6" s="69" t="s">
        <v>131</v>
      </c>
      <c r="C6" s="10"/>
      <c r="D6" s="10"/>
      <c r="E6" s="10"/>
    </row>
    <row r="7" spans="1:9" x14ac:dyDescent="0.25">
      <c r="A7" s="5"/>
      <c r="B7" s="54" t="s">
        <v>132</v>
      </c>
    </row>
    <row r="8" spans="1:9" x14ac:dyDescent="0.25">
      <c r="A8" s="5"/>
      <c r="B8" s="54" t="s">
        <v>133</v>
      </c>
    </row>
    <row r="9" spans="1:9" x14ac:dyDescent="0.25">
      <c r="A9" s="5"/>
      <c r="B9" s="54"/>
    </row>
    <row r="10" spans="1:9" ht="12.75" customHeight="1" x14ac:dyDescent="0.3">
      <c r="A10" s="5"/>
      <c r="B10" s="11"/>
    </row>
    <row r="11" spans="1:9" ht="12.75" customHeight="1" x14ac:dyDescent="0.25">
      <c r="A11" s="5"/>
      <c r="B11" s="12"/>
    </row>
    <row r="12" spans="1:9" ht="12.75" customHeight="1" x14ac:dyDescent="0.25">
      <c r="A12" s="15" t="s">
        <v>139</v>
      </c>
    </row>
    <row r="13" spans="1:9" ht="43.8" customHeight="1" x14ac:dyDescent="0.25">
      <c r="A13" s="14"/>
      <c r="B13" s="82" t="s">
        <v>158</v>
      </c>
      <c r="C13" s="79"/>
      <c r="D13" s="79"/>
      <c r="E13" s="79"/>
      <c r="F13" s="14"/>
    </row>
    <row r="14" spans="1:9" ht="14.4" x14ac:dyDescent="0.25">
      <c r="A14" s="15"/>
      <c r="B14" s="83" t="s">
        <v>7</v>
      </c>
      <c r="C14" s="79"/>
      <c r="D14" s="79"/>
      <c r="E14" s="79"/>
    </row>
    <row r="15" spans="1:9" x14ac:dyDescent="0.25">
      <c r="A15" s="5"/>
      <c r="B15" s="84" t="s">
        <v>8</v>
      </c>
      <c r="C15" s="79"/>
      <c r="D15" s="79"/>
      <c r="E15" s="79"/>
      <c r="F15" s="5"/>
    </row>
    <row r="16" spans="1:9" x14ac:dyDescent="0.25">
      <c r="A16" s="90"/>
      <c r="B16" s="79"/>
      <c r="C16" s="79"/>
      <c r="D16" s="79"/>
      <c r="E16" s="79"/>
    </row>
    <row r="17" spans="1:14" ht="33.6" x14ac:dyDescent="0.25">
      <c r="A17" s="35" t="s">
        <v>9</v>
      </c>
      <c r="B17" s="35" t="s">
        <v>10</v>
      </c>
      <c r="C17" s="35" t="s">
        <v>1</v>
      </c>
      <c r="D17" s="35" t="s">
        <v>64</v>
      </c>
      <c r="E17" s="35" t="s">
        <v>4</v>
      </c>
      <c r="G17" s="2"/>
      <c r="H17" s="17">
        <v>8.0000000000000002E-3</v>
      </c>
      <c r="I17" s="2" t="s">
        <v>12</v>
      </c>
      <c r="J17" s="2"/>
      <c r="M17" s="18">
        <v>0.28000000000000003</v>
      </c>
      <c r="N17" s="18">
        <v>0.18</v>
      </c>
    </row>
    <row r="18" spans="1:14" ht="34.200000000000003" customHeight="1" x14ac:dyDescent="0.25">
      <c r="A18" s="58">
        <v>1</v>
      </c>
      <c r="B18" s="72" t="s">
        <v>140</v>
      </c>
      <c r="C18" s="58" t="s">
        <v>154</v>
      </c>
      <c r="D18" s="39">
        <v>14000</v>
      </c>
      <c r="E18" s="39">
        <f>1*D18</f>
        <v>14000</v>
      </c>
      <c r="G18" s="2"/>
      <c r="H18" s="17"/>
      <c r="I18" s="2"/>
      <c r="J18" s="2"/>
      <c r="M18" s="18"/>
      <c r="N18" s="18"/>
    </row>
    <row r="19" spans="1:14" ht="34.200000000000003" customHeight="1" x14ac:dyDescent="0.25">
      <c r="A19" s="58">
        <v>2</v>
      </c>
      <c r="B19" s="72" t="s">
        <v>141</v>
      </c>
      <c r="C19" s="58" t="s">
        <v>135</v>
      </c>
      <c r="D19" s="39">
        <v>40000</v>
      </c>
      <c r="E19" s="39">
        <f>2*D19</f>
        <v>80000</v>
      </c>
      <c r="G19" s="2"/>
      <c r="H19" s="17"/>
      <c r="I19" s="2"/>
      <c r="J19" s="2"/>
      <c r="M19" s="18"/>
      <c r="N19" s="18"/>
    </row>
    <row r="20" spans="1:14" ht="34.200000000000003" customHeight="1" x14ac:dyDescent="0.25">
      <c r="A20" s="58">
        <v>3</v>
      </c>
      <c r="B20" s="72" t="s">
        <v>142</v>
      </c>
      <c r="C20" s="58" t="s">
        <v>135</v>
      </c>
      <c r="D20" s="39">
        <v>62000</v>
      </c>
      <c r="E20" s="39">
        <f>2*D20</f>
        <v>124000</v>
      </c>
      <c r="G20" s="2"/>
      <c r="H20" s="17"/>
      <c r="I20" s="2"/>
      <c r="J20" s="2"/>
      <c r="M20" s="18"/>
      <c r="N20" s="18"/>
    </row>
    <row r="21" spans="1:14" ht="34.200000000000003" customHeight="1" x14ac:dyDescent="0.25">
      <c r="A21" s="58">
        <v>4</v>
      </c>
      <c r="B21" s="72" t="s">
        <v>143</v>
      </c>
      <c r="C21" s="58" t="s">
        <v>155</v>
      </c>
      <c r="D21" s="39">
        <v>27500</v>
      </c>
      <c r="E21" s="39">
        <f t="shared" ref="E21" si="0">1*D21</f>
        <v>27500</v>
      </c>
      <c r="G21" s="2"/>
      <c r="H21" s="17"/>
      <c r="I21" s="2"/>
      <c r="J21" s="2"/>
      <c r="M21" s="18"/>
      <c r="N21" s="18"/>
    </row>
    <row r="22" spans="1:14" ht="34.200000000000003" customHeight="1" x14ac:dyDescent="0.25">
      <c r="A22" s="58">
        <v>5</v>
      </c>
      <c r="B22" s="72" t="s">
        <v>144</v>
      </c>
      <c r="C22" s="58" t="s">
        <v>135</v>
      </c>
      <c r="D22" s="39">
        <v>30000</v>
      </c>
      <c r="E22" s="39">
        <f>2*D22</f>
        <v>60000</v>
      </c>
      <c r="G22" s="2"/>
      <c r="H22" s="17"/>
      <c r="I22" s="2"/>
      <c r="J22" s="2"/>
      <c r="M22" s="18"/>
      <c r="N22" s="18"/>
    </row>
    <row r="23" spans="1:14" ht="34.200000000000003" customHeight="1" x14ac:dyDescent="0.25">
      <c r="A23" s="58">
        <v>6</v>
      </c>
      <c r="B23" s="72" t="s">
        <v>145</v>
      </c>
      <c r="C23" s="58" t="s">
        <v>134</v>
      </c>
      <c r="D23" s="39">
        <v>90000</v>
      </c>
      <c r="E23" s="39">
        <f>3*D23</f>
        <v>270000</v>
      </c>
      <c r="G23" s="2"/>
      <c r="H23" s="17"/>
      <c r="I23" s="2"/>
      <c r="J23" s="2"/>
      <c r="M23" s="18"/>
      <c r="N23" s="18"/>
    </row>
    <row r="24" spans="1:14" ht="34.200000000000003" customHeight="1" x14ac:dyDescent="0.25">
      <c r="A24" s="58">
        <v>7</v>
      </c>
      <c r="B24" s="72" t="s">
        <v>146</v>
      </c>
      <c r="C24" s="58" t="s">
        <v>134</v>
      </c>
      <c r="D24" s="39">
        <v>86000</v>
      </c>
      <c r="E24" s="39">
        <f>3*D24</f>
        <v>258000</v>
      </c>
      <c r="G24" s="2"/>
      <c r="H24" s="17"/>
      <c r="I24" s="2"/>
      <c r="J24" s="2"/>
      <c r="M24" s="18"/>
      <c r="N24" s="18"/>
    </row>
    <row r="25" spans="1:14" ht="34.200000000000003" customHeight="1" x14ac:dyDescent="0.4">
      <c r="A25" s="58">
        <v>8</v>
      </c>
      <c r="B25" s="71" t="s">
        <v>147</v>
      </c>
      <c r="C25" s="58" t="s">
        <v>136</v>
      </c>
      <c r="D25" s="39">
        <v>10500</v>
      </c>
      <c r="E25" s="39">
        <f t="shared" ref="E25:E30" si="1">1*D25</f>
        <v>10500</v>
      </c>
      <c r="G25" s="2"/>
      <c r="H25" s="17"/>
      <c r="I25" s="2"/>
      <c r="J25" s="2"/>
      <c r="M25" s="18"/>
      <c r="N25" s="18"/>
    </row>
    <row r="26" spans="1:14" ht="34.200000000000003" customHeight="1" x14ac:dyDescent="0.25">
      <c r="A26" s="58">
        <v>9</v>
      </c>
      <c r="B26" s="72" t="s">
        <v>148</v>
      </c>
      <c r="C26" s="58" t="s">
        <v>136</v>
      </c>
      <c r="D26" s="39">
        <v>2500</v>
      </c>
      <c r="E26" s="39">
        <f t="shared" si="1"/>
        <v>2500</v>
      </c>
      <c r="G26" s="2"/>
      <c r="H26" s="17"/>
      <c r="I26" s="2"/>
      <c r="J26" s="2"/>
      <c r="M26" s="18"/>
      <c r="N26" s="18"/>
    </row>
    <row r="27" spans="1:14" ht="34.200000000000003" customHeight="1" x14ac:dyDescent="0.25">
      <c r="A27" s="58">
        <v>10</v>
      </c>
      <c r="B27" s="72" t="s">
        <v>149</v>
      </c>
      <c r="C27" s="58" t="s">
        <v>136</v>
      </c>
      <c r="D27" s="39">
        <v>20000</v>
      </c>
      <c r="E27" s="39">
        <f t="shared" si="1"/>
        <v>20000</v>
      </c>
      <c r="G27" s="2"/>
      <c r="H27" s="17"/>
      <c r="I27" s="2"/>
      <c r="J27" s="2"/>
      <c r="M27" s="18"/>
      <c r="N27" s="18"/>
    </row>
    <row r="28" spans="1:14" ht="34.200000000000003" customHeight="1" x14ac:dyDescent="0.25">
      <c r="A28" s="58">
        <v>11</v>
      </c>
      <c r="B28" s="72" t="s">
        <v>150</v>
      </c>
      <c r="C28" s="58" t="s">
        <v>136</v>
      </c>
      <c r="D28" s="39">
        <v>12000</v>
      </c>
      <c r="E28" s="39">
        <f t="shared" si="1"/>
        <v>12000</v>
      </c>
      <c r="G28" s="2"/>
      <c r="H28" s="17"/>
      <c r="I28" s="2"/>
      <c r="J28" s="2"/>
      <c r="M28" s="18"/>
      <c r="N28" s="18"/>
    </row>
    <row r="29" spans="1:14" ht="34.200000000000003" customHeight="1" x14ac:dyDescent="0.25">
      <c r="A29" s="58">
        <v>12</v>
      </c>
      <c r="B29" s="72" t="s">
        <v>151</v>
      </c>
      <c r="C29" s="58" t="s">
        <v>136</v>
      </c>
      <c r="D29" s="39">
        <v>10500</v>
      </c>
      <c r="E29" s="39">
        <f t="shared" si="1"/>
        <v>10500</v>
      </c>
      <c r="G29" s="2"/>
      <c r="H29" s="17"/>
      <c r="I29" s="2"/>
      <c r="J29" s="2"/>
      <c r="M29" s="18"/>
      <c r="N29" s="18"/>
    </row>
    <row r="30" spans="1:14" ht="34.200000000000003" customHeight="1" x14ac:dyDescent="0.25">
      <c r="A30" s="58">
        <v>13</v>
      </c>
      <c r="B30" s="72" t="s">
        <v>152</v>
      </c>
      <c r="C30" s="58" t="s">
        <v>156</v>
      </c>
      <c r="D30" s="39">
        <v>7500</v>
      </c>
      <c r="E30" s="39">
        <f t="shared" si="1"/>
        <v>7500</v>
      </c>
      <c r="G30" s="2"/>
      <c r="H30" s="17"/>
      <c r="I30" s="2"/>
      <c r="J30" s="2"/>
      <c r="M30" s="18"/>
      <c r="N30" s="18"/>
    </row>
    <row r="31" spans="1:14" ht="34.200000000000003" customHeight="1" x14ac:dyDescent="0.4">
      <c r="A31" s="44">
        <v>14</v>
      </c>
      <c r="B31" s="72" t="s">
        <v>153</v>
      </c>
      <c r="C31" s="58" t="s">
        <v>157</v>
      </c>
      <c r="D31" s="39">
        <v>10000</v>
      </c>
      <c r="E31" s="39">
        <f>3*D31</f>
        <v>30000</v>
      </c>
      <c r="G31" s="2"/>
      <c r="H31" s="17"/>
      <c r="I31" s="2"/>
      <c r="J31" s="2"/>
      <c r="M31" s="18"/>
      <c r="N31" s="18"/>
    </row>
    <row r="32" spans="1:14" ht="16.2" x14ac:dyDescent="0.25">
      <c r="A32" s="51"/>
      <c r="B32" s="114" t="s">
        <v>24</v>
      </c>
      <c r="C32" s="115"/>
      <c r="D32" s="115"/>
      <c r="E32" s="40">
        <f>SUM(E18:E31)</f>
        <v>926500</v>
      </c>
      <c r="M32" s="18">
        <f>M17</f>
        <v>0.28000000000000003</v>
      </c>
      <c r="N32" s="18">
        <f>N17</f>
        <v>0.18</v>
      </c>
    </row>
    <row r="33" spans="1:18" ht="16.2" x14ac:dyDescent="0.25">
      <c r="A33" s="51"/>
      <c r="B33" s="118" t="s">
        <v>2</v>
      </c>
      <c r="C33" s="115"/>
      <c r="D33" s="115"/>
      <c r="E33" s="40">
        <f>E32*0.18</f>
        <v>166770</v>
      </c>
      <c r="M33" s="24" t="e">
        <f>#REF!*M32</f>
        <v>#REF!</v>
      </c>
      <c r="N33" s="24" t="e">
        <f>#REF!*N32</f>
        <v>#REF!</v>
      </c>
    </row>
    <row r="34" spans="1:18" ht="16.2" x14ac:dyDescent="0.25">
      <c r="A34" s="51"/>
      <c r="B34" s="114" t="s">
        <v>3</v>
      </c>
      <c r="C34" s="114"/>
      <c r="D34" s="114"/>
      <c r="E34" s="40">
        <v>0</v>
      </c>
      <c r="R34" s="53"/>
    </row>
    <row r="35" spans="1:18" ht="16.8" x14ac:dyDescent="0.25">
      <c r="A35" s="114" t="s">
        <v>13</v>
      </c>
      <c r="B35" s="115"/>
      <c r="C35" s="115"/>
      <c r="D35" s="115"/>
      <c r="E35" s="52">
        <f>SUM(E32:E34)</f>
        <v>1093270</v>
      </c>
    </row>
    <row r="36" spans="1:18" ht="33" customHeight="1" x14ac:dyDescent="0.25">
      <c r="A36" s="98" t="s">
        <v>160</v>
      </c>
      <c r="B36" s="79"/>
      <c r="C36" s="79"/>
      <c r="D36" s="79"/>
      <c r="E36" s="79"/>
    </row>
    <row r="37" spans="1:18" ht="12.75" customHeight="1" x14ac:dyDescent="0.25">
      <c r="A37" s="5"/>
    </row>
    <row r="38" spans="1:18" ht="12.75" customHeight="1" x14ac:dyDescent="0.25">
      <c r="A38" s="5"/>
    </row>
    <row r="39" spans="1:18" ht="13.8" customHeight="1" x14ac:dyDescent="0.25">
      <c r="A39" s="91" t="s">
        <v>137</v>
      </c>
      <c r="B39" s="91"/>
      <c r="C39" s="91"/>
      <c r="D39" s="91"/>
      <c r="E39" s="91"/>
    </row>
    <row r="40" spans="1:18" ht="12.75" customHeight="1" x14ac:dyDescent="0.25">
      <c r="A40" s="91"/>
      <c r="B40" s="91"/>
      <c r="C40" s="91"/>
      <c r="D40" s="91"/>
      <c r="E40" s="91"/>
    </row>
    <row r="41" spans="1:18" ht="12.75" customHeight="1" x14ac:dyDescent="0.25">
      <c r="A41" s="91"/>
      <c r="B41" s="91"/>
      <c r="C41" s="91"/>
      <c r="D41" s="91"/>
      <c r="E41" s="91"/>
    </row>
    <row r="42" spans="1:18" ht="12.75" customHeight="1" x14ac:dyDescent="0.25">
      <c r="A42" s="91"/>
      <c r="B42" s="91"/>
      <c r="C42" s="91"/>
      <c r="D42" s="91"/>
      <c r="E42" s="91"/>
    </row>
    <row r="43" spans="1:18" ht="12.75" customHeight="1" x14ac:dyDescent="0.25">
      <c r="A43" s="91"/>
      <c r="B43" s="91"/>
      <c r="C43" s="91"/>
      <c r="D43" s="91"/>
      <c r="E43" s="91"/>
    </row>
    <row r="44" spans="1:18" ht="12.75" customHeight="1" x14ac:dyDescent="0.25">
      <c r="A44" s="92" t="s">
        <v>25</v>
      </c>
      <c r="B44" s="92"/>
      <c r="C44" s="92"/>
      <c r="D44" s="92"/>
      <c r="E44" s="92"/>
    </row>
    <row r="45" spans="1:18" ht="12.75" customHeight="1" x14ac:dyDescent="0.25"/>
    <row r="46" spans="1:18" ht="12.75" customHeight="1" x14ac:dyDescent="0.3">
      <c r="A46" s="85" t="s">
        <v>138</v>
      </c>
      <c r="B46" s="79"/>
      <c r="C46" s="79"/>
      <c r="D46" s="79"/>
      <c r="E46" s="79"/>
    </row>
    <row r="47" spans="1:18" ht="12.75" customHeight="1" x14ac:dyDescent="0.25"/>
    <row r="48" spans="1:1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</sheetData>
  <mergeCells count="14">
    <mergeCell ref="A16:E16"/>
    <mergeCell ref="A1:E1"/>
    <mergeCell ref="A5:A6"/>
    <mergeCell ref="B13:E13"/>
    <mergeCell ref="B14:E14"/>
    <mergeCell ref="B15:E15"/>
    <mergeCell ref="A44:E44"/>
    <mergeCell ref="A46:E46"/>
    <mergeCell ref="B32:D32"/>
    <mergeCell ref="B33:D33"/>
    <mergeCell ref="B34:D34"/>
    <mergeCell ref="A35:D35"/>
    <mergeCell ref="A36:E36"/>
    <mergeCell ref="A39:E43"/>
  </mergeCells>
  <printOptions horizontalCentered="1"/>
  <pageMargins left="0.70866141732283472" right="0.70866141732283472" top="2.1653543307086616" bottom="0.74803149606299213" header="0.31496062992125984" footer="0.31496062992125984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1085-5BD6-47D1-A10F-EB8B7133A302}">
  <sheetPr codeName="Sheet27">
    <pageSetUpPr fitToPage="1"/>
  </sheetPr>
  <dimension ref="A1:N997"/>
  <sheetViews>
    <sheetView tabSelected="1" topLeftCell="A5" zoomScale="84" workbookViewId="0">
      <selection activeCell="B27" sqref="B27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230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231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232</v>
      </c>
      <c r="C18" s="28">
        <v>1</v>
      </c>
      <c r="D18" s="29">
        <v>1142690</v>
      </c>
      <c r="E18" s="26">
        <f>D18*C18</f>
        <v>1142690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233</v>
      </c>
      <c r="C19" s="28">
        <v>1</v>
      </c>
      <c r="D19" s="29">
        <v>242385</v>
      </c>
      <c r="E19" s="26">
        <f>D19*C19</f>
        <v>242385</v>
      </c>
      <c r="G19" s="2"/>
      <c r="H19" s="17"/>
      <c r="I19" s="2"/>
      <c r="J19" s="2"/>
      <c r="M19" s="18"/>
      <c r="N19" s="18"/>
    </row>
    <row r="20" spans="1:14" ht="16.8" thickBot="1" x14ac:dyDescent="0.3">
      <c r="A20" s="30">
        <v>3</v>
      </c>
      <c r="B20" s="76" t="s">
        <v>234</v>
      </c>
      <c r="C20" s="28">
        <v>1</v>
      </c>
      <c r="D20" s="29">
        <v>621500</v>
      </c>
      <c r="E20" s="26">
        <f>D20*C20</f>
        <v>621500</v>
      </c>
      <c r="G20" s="2"/>
      <c r="H20" s="17"/>
      <c r="I20" s="2"/>
      <c r="J20" s="2"/>
      <c r="M20" s="18"/>
      <c r="N20" s="18"/>
    </row>
    <row r="21" spans="1:14" ht="16.8" thickBot="1" x14ac:dyDescent="0.35">
      <c r="A21" s="30">
        <v>4</v>
      </c>
      <c r="B21" s="76" t="s">
        <v>235</v>
      </c>
      <c r="C21" s="28">
        <v>1</v>
      </c>
      <c r="D21" s="29">
        <v>621500</v>
      </c>
      <c r="E21" s="26">
        <f>D21*C21</f>
        <v>621500</v>
      </c>
      <c r="G21" s="19">
        <v>31290</v>
      </c>
      <c r="H21" s="20">
        <f t="shared" ref="H21" si="0">G21+G21*$H$16</f>
        <v>31540.32</v>
      </c>
      <c r="I21" s="1">
        <f t="shared" ref="I21" si="1">CEILING(H21,10)</f>
        <v>31550</v>
      </c>
      <c r="J21" s="21" t="e">
        <f>#REF!</f>
        <v>#REF!</v>
      </c>
      <c r="L21" s="22" t="e">
        <f>#REF!</f>
        <v>#REF!</v>
      </c>
      <c r="M21" s="11">
        <v>0</v>
      </c>
      <c r="N21" s="23">
        <f>E21</f>
        <v>621500</v>
      </c>
    </row>
    <row r="22" spans="1:14" ht="16.2" x14ac:dyDescent="0.25">
      <c r="A22" s="25"/>
      <c r="B22" s="86" t="s">
        <v>24</v>
      </c>
      <c r="C22" s="87"/>
      <c r="D22" s="88"/>
      <c r="E22" s="26">
        <f>SUM(E18:E21)</f>
        <v>2628075</v>
      </c>
      <c r="M22" s="18">
        <f>M16</f>
        <v>0.28000000000000003</v>
      </c>
      <c r="N22" s="18">
        <f>N16</f>
        <v>0.18</v>
      </c>
    </row>
    <row r="23" spans="1:14" ht="16.2" x14ac:dyDescent="0.25">
      <c r="A23" s="25"/>
      <c r="B23" s="89" t="s">
        <v>2</v>
      </c>
      <c r="C23" s="87"/>
      <c r="D23" s="88"/>
      <c r="E23" s="26">
        <f>E22*18%</f>
        <v>473053.5</v>
      </c>
      <c r="M23" s="24" t="e">
        <f>#REF!*M22</f>
        <v>#REF!</v>
      </c>
      <c r="N23" s="24" t="e">
        <f>#REF!*N22</f>
        <v>#REF!</v>
      </c>
    </row>
    <row r="24" spans="1:14" ht="16.2" x14ac:dyDescent="0.25">
      <c r="A24" s="25"/>
      <c r="B24" s="89" t="s">
        <v>3</v>
      </c>
      <c r="C24" s="93"/>
      <c r="D24" s="94"/>
      <c r="E24" s="26">
        <v>-0.5</v>
      </c>
    </row>
    <row r="25" spans="1:14" ht="16.8" x14ac:dyDescent="0.25">
      <c r="A25" s="89" t="s">
        <v>13</v>
      </c>
      <c r="B25" s="87"/>
      <c r="C25" s="87"/>
      <c r="D25" s="88"/>
      <c r="E25" s="27">
        <f>SUM(E22:E24)</f>
        <v>3101128</v>
      </c>
    </row>
    <row r="26" spans="1:14" x14ac:dyDescent="0.25">
      <c r="A26" s="98" t="s">
        <v>253</v>
      </c>
      <c r="B26" s="79"/>
      <c r="C26" s="79"/>
      <c r="D26" s="79"/>
      <c r="E26" s="79"/>
    </row>
    <row r="27" spans="1:14" ht="12.75" customHeight="1" x14ac:dyDescent="0.25">
      <c r="A27" s="5"/>
    </row>
    <row r="28" spans="1:14" ht="12.75" customHeight="1" x14ac:dyDescent="0.25">
      <c r="A28" s="5"/>
    </row>
    <row r="29" spans="1:14" ht="13.8" customHeight="1" x14ac:dyDescent="0.25">
      <c r="A29" s="91" t="s">
        <v>34</v>
      </c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3.8" customHeight="1" x14ac:dyDescent="0.45">
      <c r="A34" s="96" t="s">
        <v>25</v>
      </c>
      <c r="B34" s="96"/>
      <c r="C34" s="96"/>
      <c r="D34" s="96"/>
      <c r="E34" s="96"/>
    </row>
    <row r="35" spans="1:5" ht="12.75" customHeight="1" x14ac:dyDescent="0.25"/>
    <row r="36" spans="1:5" ht="12.75" customHeight="1" x14ac:dyDescent="0.3">
      <c r="A36" s="97" t="s">
        <v>35</v>
      </c>
      <c r="B36" s="79"/>
      <c r="C36" s="79"/>
      <c r="D36" s="79"/>
      <c r="E36" s="79"/>
    </row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4:E34"/>
    <mergeCell ref="A36:E36"/>
    <mergeCell ref="B22:D22"/>
    <mergeCell ref="B23:D23"/>
    <mergeCell ref="B24:D24"/>
    <mergeCell ref="A25:D25"/>
    <mergeCell ref="A26:E26"/>
    <mergeCell ref="A29:E33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AED8-4828-4025-BEC9-A79F6C17177F}">
  <sheetPr codeName="Sheet26">
    <pageSetUpPr fitToPage="1"/>
  </sheetPr>
  <dimension ref="A1:N997"/>
  <sheetViews>
    <sheetView zoomScale="84" workbookViewId="0">
      <selection activeCell="A29" sqref="A29:E33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225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226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98</v>
      </c>
      <c r="C18" s="28">
        <v>1</v>
      </c>
      <c r="D18" s="29">
        <v>1328250</v>
      </c>
      <c r="E18" s="26">
        <f>D18*C18</f>
        <v>1328250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227</v>
      </c>
      <c r="C19" s="28">
        <v>1</v>
      </c>
      <c r="D19" s="29">
        <v>1094605</v>
      </c>
      <c r="E19" s="26">
        <f>D19*C19</f>
        <v>1094605</v>
      </c>
      <c r="G19" s="2"/>
      <c r="H19" s="17"/>
      <c r="I19" s="2"/>
      <c r="J19" s="2"/>
      <c r="M19" s="18"/>
      <c r="N19" s="18"/>
    </row>
    <row r="20" spans="1:14" ht="16.8" thickBot="1" x14ac:dyDescent="0.3">
      <c r="A20" s="30">
        <v>3</v>
      </c>
      <c r="B20" s="76" t="s">
        <v>228</v>
      </c>
      <c r="C20" s="28">
        <v>1</v>
      </c>
      <c r="D20" s="29">
        <v>63250</v>
      </c>
      <c r="E20" s="26">
        <f>D20*C20</f>
        <v>63250</v>
      </c>
      <c r="G20" s="2"/>
      <c r="H20" s="17"/>
      <c r="I20" s="2"/>
      <c r="J20" s="2"/>
      <c r="M20" s="18"/>
      <c r="N20" s="18"/>
    </row>
    <row r="21" spans="1:14" ht="16.8" thickBot="1" x14ac:dyDescent="0.35">
      <c r="A21" s="30">
        <v>4</v>
      </c>
      <c r="B21" s="76" t="s">
        <v>229</v>
      </c>
      <c r="C21" s="28">
        <v>1</v>
      </c>
      <c r="D21" s="29">
        <v>189750</v>
      </c>
      <c r="E21" s="26">
        <f>D21*C21</f>
        <v>189750</v>
      </c>
      <c r="G21" s="19">
        <v>31290</v>
      </c>
      <c r="H21" s="20">
        <f t="shared" ref="H21" si="0">G21+G21*$H$16</f>
        <v>31540.32</v>
      </c>
      <c r="I21" s="1">
        <f t="shared" ref="I21" si="1">CEILING(H21,10)</f>
        <v>31550</v>
      </c>
      <c r="J21" s="21" t="e">
        <f>#REF!</f>
        <v>#REF!</v>
      </c>
      <c r="L21" s="22" t="e">
        <f>#REF!</f>
        <v>#REF!</v>
      </c>
      <c r="M21" s="11">
        <v>0</v>
      </c>
      <c r="N21" s="23">
        <f>E21</f>
        <v>189750</v>
      </c>
    </row>
    <row r="22" spans="1:14" ht="16.2" x14ac:dyDescent="0.25">
      <c r="A22" s="25"/>
      <c r="B22" s="86" t="s">
        <v>24</v>
      </c>
      <c r="C22" s="87"/>
      <c r="D22" s="88"/>
      <c r="E22" s="26">
        <f>SUM(E18:E21)</f>
        <v>2675855</v>
      </c>
      <c r="M22" s="18">
        <f>M16</f>
        <v>0.28000000000000003</v>
      </c>
      <c r="N22" s="18">
        <f>N16</f>
        <v>0.18</v>
      </c>
    </row>
    <row r="23" spans="1:14" ht="16.2" x14ac:dyDescent="0.25">
      <c r="A23" s="25"/>
      <c r="B23" s="89" t="s">
        <v>2</v>
      </c>
      <c r="C23" s="87"/>
      <c r="D23" s="88"/>
      <c r="E23" s="26">
        <f>E22*18%</f>
        <v>481653.89999999997</v>
      </c>
      <c r="M23" s="24" t="e">
        <f>#REF!*M22</f>
        <v>#REF!</v>
      </c>
      <c r="N23" s="24" t="e">
        <f>#REF!*N22</f>
        <v>#REF!</v>
      </c>
    </row>
    <row r="24" spans="1:14" ht="16.2" x14ac:dyDescent="0.25">
      <c r="A24" s="25"/>
      <c r="B24" s="89" t="s">
        <v>3</v>
      </c>
      <c r="C24" s="93"/>
      <c r="D24" s="94"/>
      <c r="E24" s="26">
        <v>0.1</v>
      </c>
    </row>
    <row r="25" spans="1:14" ht="16.8" x14ac:dyDescent="0.25">
      <c r="A25" s="89" t="s">
        <v>13</v>
      </c>
      <c r="B25" s="87"/>
      <c r="C25" s="87"/>
      <c r="D25" s="88"/>
      <c r="E25" s="27">
        <f>SUM(E22:E24)</f>
        <v>3157509</v>
      </c>
    </row>
    <row r="26" spans="1:14" x14ac:dyDescent="0.25">
      <c r="A26" s="98" t="s">
        <v>252</v>
      </c>
      <c r="B26" s="79"/>
      <c r="C26" s="79"/>
      <c r="D26" s="79"/>
      <c r="E26" s="79"/>
    </row>
    <row r="27" spans="1:14" ht="12.75" customHeight="1" x14ac:dyDescent="0.25">
      <c r="A27" s="5"/>
    </row>
    <row r="28" spans="1:14" ht="12.75" customHeight="1" x14ac:dyDescent="0.25">
      <c r="A28" s="5"/>
    </row>
    <row r="29" spans="1:14" ht="13.8" customHeight="1" x14ac:dyDescent="0.25">
      <c r="A29" s="99" t="s">
        <v>34</v>
      </c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3.8" customHeight="1" x14ac:dyDescent="0.45">
      <c r="A34" s="96" t="s">
        <v>25</v>
      </c>
      <c r="B34" s="96"/>
      <c r="C34" s="96"/>
      <c r="D34" s="96"/>
      <c r="E34" s="96"/>
    </row>
    <row r="35" spans="1:5" ht="12.75" customHeight="1" x14ac:dyDescent="0.25"/>
    <row r="36" spans="1:5" ht="12.75" customHeight="1" x14ac:dyDescent="0.3">
      <c r="A36" s="97" t="s">
        <v>35</v>
      </c>
      <c r="B36" s="79"/>
      <c r="C36" s="79"/>
      <c r="D36" s="79"/>
      <c r="E36" s="79"/>
    </row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4:E34"/>
    <mergeCell ref="A36:E36"/>
    <mergeCell ref="B22:D22"/>
    <mergeCell ref="B23:D23"/>
    <mergeCell ref="B24:D24"/>
    <mergeCell ref="A25:D25"/>
    <mergeCell ref="A26:E26"/>
    <mergeCell ref="A29:E33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6692-FA31-4AC3-A684-3BDC43537924}">
  <sheetPr codeName="Sheet25">
    <pageSetUpPr fitToPage="1"/>
  </sheetPr>
  <dimension ref="A1:N997"/>
  <sheetViews>
    <sheetView zoomScale="84" workbookViewId="0">
      <selection activeCell="A27" sqref="A27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219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220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221</v>
      </c>
      <c r="C18" s="28">
        <v>1</v>
      </c>
      <c r="D18" s="29">
        <v>473627</v>
      </c>
      <c r="E18" s="26">
        <f>D18*C18</f>
        <v>473627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222</v>
      </c>
      <c r="C19" s="28">
        <v>1</v>
      </c>
      <c r="D19" s="29">
        <v>750465</v>
      </c>
      <c r="E19" s="26">
        <f>D19*C19</f>
        <v>750465</v>
      </c>
      <c r="G19" s="2"/>
      <c r="H19" s="17"/>
      <c r="I19" s="2"/>
      <c r="J19" s="2"/>
      <c r="M19" s="18"/>
      <c r="N19" s="18"/>
    </row>
    <row r="20" spans="1:14" ht="16.8" thickBot="1" x14ac:dyDescent="0.3">
      <c r="A20" s="30">
        <v>3</v>
      </c>
      <c r="B20" s="76" t="s">
        <v>223</v>
      </c>
      <c r="C20" s="28">
        <v>1</v>
      </c>
      <c r="D20" s="29">
        <v>333540</v>
      </c>
      <c r="E20" s="26">
        <f>D20*C20</f>
        <v>333540</v>
      </c>
      <c r="G20" s="2"/>
      <c r="H20" s="17"/>
      <c r="I20" s="2"/>
      <c r="J20" s="2"/>
      <c r="M20" s="18"/>
      <c r="N20" s="18"/>
    </row>
    <row r="21" spans="1:14" ht="16.8" thickBot="1" x14ac:dyDescent="0.35">
      <c r="A21" s="30">
        <v>4</v>
      </c>
      <c r="B21" s="76" t="s">
        <v>224</v>
      </c>
      <c r="C21" s="28">
        <v>1</v>
      </c>
      <c r="D21" s="29">
        <v>789934</v>
      </c>
      <c r="E21" s="26">
        <f>D21*C21</f>
        <v>789934</v>
      </c>
      <c r="G21" s="19">
        <v>31290</v>
      </c>
      <c r="H21" s="20">
        <f t="shared" ref="H21" si="0">G21+G21*$H$16</f>
        <v>31540.32</v>
      </c>
      <c r="I21" s="1">
        <f t="shared" ref="I21" si="1">CEILING(H21,10)</f>
        <v>31550</v>
      </c>
      <c r="J21" s="21" t="e">
        <f>#REF!</f>
        <v>#REF!</v>
      </c>
      <c r="L21" s="22" t="e">
        <f>#REF!</f>
        <v>#REF!</v>
      </c>
      <c r="M21" s="11">
        <v>0</v>
      </c>
      <c r="N21" s="23">
        <f>E21</f>
        <v>789934</v>
      </c>
    </row>
    <row r="22" spans="1:14" ht="16.2" x14ac:dyDescent="0.25">
      <c r="A22" s="25"/>
      <c r="B22" s="86" t="s">
        <v>24</v>
      </c>
      <c r="C22" s="87"/>
      <c r="D22" s="88"/>
      <c r="E22" s="26">
        <f>SUM(E18:E21)</f>
        <v>2347566</v>
      </c>
      <c r="M22" s="18">
        <f>M16</f>
        <v>0.28000000000000003</v>
      </c>
      <c r="N22" s="18">
        <f>N16</f>
        <v>0.18</v>
      </c>
    </row>
    <row r="23" spans="1:14" ht="16.2" x14ac:dyDescent="0.25">
      <c r="A23" s="25"/>
      <c r="B23" s="89" t="s">
        <v>2</v>
      </c>
      <c r="C23" s="87"/>
      <c r="D23" s="88"/>
      <c r="E23" s="26">
        <f>E22*18%</f>
        <v>422561.88</v>
      </c>
      <c r="M23" s="24" t="e">
        <f>#REF!*M22</f>
        <v>#REF!</v>
      </c>
      <c r="N23" s="24" t="e">
        <f>#REF!*N22</f>
        <v>#REF!</v>
      </c>
    </row>
    <row r="24" spans="1:14" ht="16.2" x14ac:dyDescent="0.25">
      <c r="A24" s="25"/>
      <c r="B24" s="89" t="s">
        <v>3</v>
      </c>
      <c r="C24" s="93"/>
      <c r="D24" s="94"/>
      <c r="E24" s="26">
        <v>0.12</v>
      </c>
    </row>
    <row r="25" spans="1:14" ht="16.8" x14ac:dyDescent="0.25">
      <c r="A25" s="89" t="s">
        <v>13</v>
      </c>
      <c r="B25" s="87"/>
      <c r="C25" s="87"/>
      <c r="D25" s="88"/>
      <c r="E25" s="27">
        <f>SUM(E22:E24)</f>
        <v>2770128</v>
      </c>
    </row>
    <row r="26" spans="1:14" x14ac:dyDescent="0.25">
      <c r="A26" s="98" t="s">
        <v>251</v>
      </c>
      <c r="B26" s="79"/>
      <c r="C26" s="79"/>
      <c r="D26" s="79"/>
      <c r="E26" s="79"/>
    </row>
    <row r="27" spans="1:14" ht="12.75" customHeight="1" x14ac:dyDescent="0.25">
      <c r="A27" s="5"/>
    </row>
    <row r="28" spans="1:14" ht="12.75" customHeight="1" x14ac:dyDescent="0.25">
      <c r="A28" s="5"/>
    </row>
    <row r="29" spans="1:14" ht="13.8" customHeight="1" x14ac:dyDescent="0.25">
      <c r="A29" s="99" t="s">
        <v>34</v>
      </c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3.8" customHeight="1" x14ac:dyDescent="0.45">
      <c r="A34" s="96" t="s">
        <v>25</v>
      </c>
      <c r="B34" s="96"/>
      <c r="C34" s="96"/>
      <c r="D34" s="96"/>
      <c r="E34" s="96"/>
    </row>
    <row r="35" spans="1:5" ht="12.75" customHeight="1" x14ac:dyDescent="0.25"/>
    <row r="36" spans="1:5" ht="12.75" customHeight="1" x14ac:dyDescent="0.3">
      <c r="A36" s="97" t="s">
        <v>35</v>
      </c>
      <c r="B36" s="79"/>
      <c r="C36" s="79"/>
      <c r="D36" s="79"/>
      <c r="E36" s="79"/>
    </row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4:E34"/>
    <mergeCell ref="A36:E36"/>
    <mergeCell ref="B22:D22"/>
    <mergeCell ref="B23:D23"/>
    <mergeCell ref="B24:D24"/>
    <mergeCell ref="A25:D25"/>
    <mergeCell ref="A26:E26"/>
    <mergeCell ref="A29:E33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6689-66AB-4EE8-B6E0-5AE20D626C44}">
  <sheetPr codeName="Sheet2">
    <pageSetUpPr fitToPage="1"/>
  </sheetPr>
  <dimension ref="A1:N996"/>
  <sheetViews>
    <sheetView zoomScale="84" workbookViewId="0">
      <selection activeCell="A26" sqref="A26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214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215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216</v>
      </c>
      <c r="C18" s="28">
        <v>1</v>
      </c>
      <c r="D18" s="29">
        <v>1416096</v>
      </c>
      <c r="E18" s="26">
        <f>D18*C18</f>
        <v>1416096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217</v>
      </c>
      <c r="C19" s="28">
        <v>1</v>
      </c>
      <c r="D19" s="29">
        <v>736560</v>
      </c>
      <c r="E19" s="26">
        <f>D19*C19</f>
        <v>736560</v>
      </c>
      <c r="G19" s="2"/>
      <c r="H19" s="17"/>
      <c r="I19" s="2"/>
      <c r="J19" s="2"/>
      <c r="M19" s="18"/>
      <c r="N19" s="18"/>
    </row>
    <row r="20" spans="1:14" ht="16.2" x14ac:dyDescent="0.25">
      <c r="A20" s="30">
        <v>3</v>
      </c>
      <c r="B20" s="76" t="s">
        <v>218</v>
      </c>
      <c r="C20" s="28">
        <v>1</v>
      </c>
      <c r="D20" s="29">
        <v>356400</v>
      </c>
      <c r="E20" s="26">
        <f>D20*C20</f>
        <v>356400</v>
      </c>
      <c r="G20" s="2"/>
      <c r="H20" s="17"/>
      <c r="I20" s="2"/>
      <c r="J20" s="2"/>
      <c r="M20" s="18"/>
      <c r="N20" s="18"/>
    </row>
    <row r="21" spans="1:14" ht="16.2" x14ac:dyDescent="0.25">
      <c r="A21" s="25"/>
      <c r="B21" s="86" t="s">
        <v>24</v>
      </c>
      <c r="C21" s="87"/>
      <c r="D21" s="88"/>
      <c r="E21" s="26">
        <f>SUM(E18:E20)</f>
        <v>2509056</v>
      </c>
      <c r="M21" s="18">
        <f>M16</f>
        <v>0.28000000000000003</v>
      </c>
      <c r="N21" s="18">
        <f>N16</f>
        <v>0.18</v>
      </c>
    </row>
    <row r="22" spans="1:14" ht="16.2" x14ac:dyDescent="0.25">
      <c r="A22" s="25"/>
      <c r="B22" s="89" t="s">
        <v>2</v>
      </c>
      <c r="C22" s="87"/>
      <c r="D22" s="88"/>
      <c r="E22" s="26">
        <f>E21*18%</f>
        <v>451630.07999999996</v>
      </c>
      <c r="M22" s="24" t="e">
        <f>#REF!*M21</f>
        <v>#REF!</v>
      </c>
      <c r="N22" s="24" t="e">
        <f>#REF!*N21</f>
        <v>#REF!</v>
      </c>
    </row>
    <row r="23" spans="1:14" ht="16.2" x14ac:dyDescent="0.25">
      <c r="A23" s="25"/>
      <c r="B23" s="89" t="s">
        <v>3</v>
      </c>
      <c r="C23" s="93"/>
      <c r="D23" s="94"/>
      <c r="E23" s="26">
        <v>-0.08</v>
      </c>
    </row>
    <row r="24" spans="1:14" ht="16.8" x14ac:dyDescent="0.25">
      <c r="A24" s="89" t="s">
        <v>13</v>
      </c>
      <c r="B24" s="87"/>
      <c r="C24" s="87"/>
      <c r="D24" s="88"/>
      <c r="E24" s="27">
        <f>SUM(E21:E23)</f>
        <v>2960686</v>
      </c>
    </row>
    <row r="25" spans="1:14" x14ac:dyDescent="0.25">
      <c r="A25" s="98" t="s">
        <v>250</v>
      </c>
      <c r="B25" s="79"/>
      <c r="C25" s="79"/>
      <c r="D25" s="79"/>
      <c r="E25" s="79"/>
    </row>
    <row r="26" spans="1:14" ht="12.75" customHeight="1" x14ac:dyDescent="0.25">
      <c r="A26" s="5"/>
    </row>
    <row r="27" spans="1:14" ht="12.75" customHeight="1" x14ac:dyDescent="0.25">
      <c r="A27" s="5"/>
    </row>
    <row r="28" spans="1:14" ht="13.8" customHeight="1" x14ac:dyDescent="0.25">
      <c r="A28" s="91" t="s">
        <v>34</v>
      </c>
      <c r="B28" s="91"/>
      <c r="C28" s="91"/>
      <c r="D28" s="91"/>
      <c r="E28" s="91"/>
    </row>
    <row r="29" spans="1:14" ht="12.75" customHeight="1" x14ac:dyDescent="0.25">
      <c r="A29" s="91"/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3.8" customHeight="1" x14ac:dyDescent="0.45">
      <c r="A33" s="96" t="s">
        <v>25</v>
      </c>
      <c r="B33" s="96"/>
      <c r="C33" s="96"/>
      <c r="D33" s="96"/>
      <c r="E33" s="96"/>
    </row>
    <row r="34" spans="1:5" ht="12.75" customHeight="1" x14ac:dyDescent="0.25"/>
    <row r="35" spans="1:5" ht="12.75" customHeight="1" x14ac:dyDescent="0.3">
      <c r="A35" s="97" t="s">
        <v>35</v>
      </c>
      <c r="B35" s="79"/>
      <c r="C35" s="79"/>
      <c r="D35" s="79"/>
      <c r="E35" s="79"/>
    </row>
    <row r="36" spans="1:5" ht="12.75" customHeight="1" x14ac:dyDescent="0.25"/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3:E33"/>
    <mergeCell ref="A35:E35"/>
    <mergeCell ref="B21:D21"/>
    <mergeCell ref="B22:D22"/>
    <mergeCell ref="B23:D23"/>
    <mergeCell ref="A24:D24"/>
    <mergeCell ref="A25:E25"/>
    <mergeCell ref="A28:E32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349F-0E10-43EC-9D3C-C7372D44CDA5}">
  <sheetPr codeName="Sheet3">
    <pageSetUpPr fitToPage="1"/>
  </sheetPr>
  <dimension ref="A1:N996"/>
  <sheetViews>
    <sheetView zoomScale="84" workbookViewId="0">
      <selection activeCell="A26" sqref="A26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209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210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211</v>
      </c>
      <c r="C18" s="28">
        <v>1</v>
      </c>
      <c r="D18" s="29">
        <v>1223640</v>
      </c>
      <c r="E18" s="26">
        <f>D18*C18</f>
        <v>1223640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212</v>
      </c>
      <c r="C19" s="28">
        <v>1</v>
      </c>
      <c r="D19" s="29">
        <v>710694</v>
      </c>
      <c r="E19" s="26">
        <f>D19*C19</f>
        <v>710694</v>
      </c>
      <c r="G19" s="2"/>
      <c r="H19" s="17"/>
      <c r="I19" s="2"/>
      <c r="J19" s="2"/>
      <c r="M19" s="18"/>
      <c r="N19" s="18"/>
    </row>
    <row r="20" spans="1:14" ht="16.2" x14ac:dyDescent="0.25">
      <c r="A20" s="30">
        <v>3</v>
      </c>
      <c r="B20" s="76" t="s">
        <v>213</v>
      </c>
      <c r="C20" s="28">
        <v>1</v>
      </c>
      <c r="D20" s="29">
        <v>551518</v>
      </c>
      <c r="E20" s="26">
        <f>D20*C20</f>
        <v>551518</v>
      </c>
      <c r="G20" s="2"/>
      <c r="H20" s="17"/>
      <c r="I20" s="2"/>
      <c r="J20" s="2"/>
      <c r="M20" s="18"/>
      <c r="N20" s="18"/>
    </row>
    <row r="21" spans="1:14" ht="16.2" x14ac:dyDescent="0.25">
      <c r="A21" s="25"/>
      <c r="B21" s="86" t="s">
        <v>24</v>
      </c>
      <c r="C21" s="87"/>
      <c r="D21" s="88"/>
      <c r="E21" s="26">
        <f>SUM(E18:E20)</f>
        <v>2485852</v>
      </c>
      <c r="M21" s="18">
        <f>M16</f>
        <v>0.28000000000000003</v>
      </c>
      <c r="N21" s="18">
        <f>N16</f>
        <v>0.18</v>
      </c>
    </row>
    <row r="22" spans="1:14" ht="16.2" x14ac:dyDescent="0.25">
      <c r="A22" s="25"/>
      <c r="B22" s="89" t="s">
        <v>2</v>
      </c>
      <c r="C22" s="87"/>
      <c r="D22" s="88"/>
      <c r="E22" s="26">
        <f>E21*18%</f>
        <v>447453.36</v>
      </c>
      <c r="M22" s="24" t="e">
        <f>#REF!*M21</f>
        <v>#REF!</v>
      </c>
      <c r="N22" s="24" t="e">
        <f>#REF!*N21</f>
        <v>#REF!</v>
      </c>
    </row>
    <row r="23" spans="1:14" ht="16.2" x14ac:dyDescent="0.25">
      <c r="A23" s="25"/>
      <c r="B23" s="89" t="s">
        <v>3</v>
      </c>
      <c r="C23" s="93"/>
      <c r="D23" s="94"/>
      <c r="E23" s="26">
        <v>-0.36</v>
      </c>
    </row>
    <row r="24" spans="1:14" ht="16.8" x14ac:dyDescent="0.25">
      <c r="A24" s="89" t="s">
        <v>13</v>
      </c>
      <c r="B24" s="87"/>
      <c r="C24" s="87"/>
      <c r="D24" s="88"/>
      <c r="E24" s="27">
        <f>SUM(E21:E23)</f>
        <v>2933305</v>
      </c>
    </row>
    <row r="25" spans="1:14" x14ac:dyDescent="0.25">
      <c r="A25" s="98" t="s">
        <v>249</v>
      </c>
      <c r="B25" s="79"/>
      <c r="C25" s="79"/>
      <c r="D25" s="79"/>
      <c r="E25" s="79"/>
    </row>
    <row r="26" spans="1:14" ht="12.75" customHeight="1" x14ac:dyDescent="0.25">
      <c r="A26" s="5"/>
    </row>
    <row r="27" spans="1:14" ht="12.75" customHeight="1" x14ac:dyDescent="0.25">
      <c r="A27" s="5"/>
    </row>
    <row r="28" spans="1:14" ht="13.8" customHeight="1" x14ac:dyDescent="0.25">
      <c r="A28" s="99" t="s">
        <v>34</v>
      </c>
      <c r="B28" s="91"/>
      <c r="C28" s="91"/>
      <c r="D28" s="91"/>
      <c r="E28" s="91"/>
    </row>
    <row r="29" spans="1:14" ht="12.75" customHeight="1" x14ac:dyDescent="0.25">
      <c r="A29" s="91"/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3.8" customHeight="1" x14ac:dyDescent="0.45">
      <c r="A33" s="96" t="s">
        <v>25</v>
      </c>
      <c r="B33" s="96"/>
      <c r="C33" s="96"/>
      <c r="D33" s="96"/>
      <c r="E33" s="96"/>
    </row>
    <row r="34" spans="1:5" ht="12.75" customHeight="1" x14ac:dyDescent="0.25"/>
    <row r="35" spans="1:5" ht="12.75" customHeight="1" x14ac:dyDescent="0.3">
      <c r="A35" s="97" t="s">
        <v>35</v>
      </c>
      <c r="B35" s="79"/>
      <c r="C35" s="79"/>
      <c r="D35" s="79"/>
      <c r="E35" s="79"/>
    </row>
    <row r="36" spans="1:5" ht="12.75" customHeight="1" x14ac:dyDescent="0.25"/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3:E33"/>
    <mergeCell ref="A35:E35"/>
    <mergeCell ref="B21:D21"/>
    <mergeCell ref="B22:D22"/>
    <mergeCell ref="B23:D23"/>
    <mergeCell ref="A24:D24"/>
    <mergeCell ref="A25:E25"/>
    <mergeCell ref="A28:E32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2848-957B-4911-A58F-7CE2737A2FF7}">
  <sheetPr codeName="Sheet4">
    <pageSetUpPr fitToPage="1"/>
  </sheetPr>
  <dimension ref="A1:N997"/>
  <sheetViews>
    <sheetView zoomScale="84" workbookViewId="0">
      <selection activeCell="A29" sqref="A29:E33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203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204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16.2" x14ac:dyDescent="0.25">
      <c r="A18" s="30">
        <v>1</v>
      </c>
      <c r="B18" s="76" t="s">
        <v>205</v>
      </c>
      <c r="C18" s="28">
        <v>1</v>
      </c>
      <c r="D18" s="29">
        <v>808905</v>
      </c>
      <c r="E18" s="26">
        <f>D18*C18</f>
        <v>808905</v>
      </c>
      <c r="G18" s="2"/>
      <c r="H18" s="17"/>
      <c r="I18" s="2"/>
      <c r="J18" s="2"/>
      <c r="M18" s="18"/>
      <c r="N18" s="18"/>
    </row>
    <row r="19" spans="1:14" ht="16.2" x14ac:dyDescent="0.25">
      <c r="A19" s="30">
        <v>2</v>
      </c>
      <c r="B19" s="76" t="s">
        <v>206</v>
      </c>
      <c r="C19" s="28">
        <v>1</v>
      </c>
      <c r="D19" s="29">
        <v>657488</v>
      </c>
      <c r="E19" s="26">
        <f>D19*C19</f>
        <v>657488</v>
      </c>
      <c r="G19" s="2"/>
      <c r="H19" s="17"/>
      <c r="I19" s="2"/>
      <c r="J19" s="2"/>
      <c r="M19" s="18"/>
      <c r="N19" s="18"/>
    </row>
    <row r="20" spans="1:14" ht="16.8" thickBot="1" x14ac:dyDescent="0.3">
      <c r="A20" s="30">
        <v>3</v>
      </c>
      <c r="B20" s="76" t="s">
        <v>207</v>
      </c>
      <c r="C20" s="28">
        <v>1</v>
      </c>
      <c r="D20" s="29">
        <v>409786</v>
      </c>
      <c r="E20" s="26">
        <f>D20*C20</f>
        <v>409786</v>
      </c>
      <c r="G20" s="2"/>
      <c r="H20" s="17"/>
      <c r="I20" s="2"/>
      <c r="J20" s="2"/>
      <c r="M20" s="18"/>
      <c r="N20" s="18"/>
    </row>
    <row r="21" spans="1:14" ht="16.8" thickBot="1" x14ac:dyDescent="0.35">
      <c r="A21" s="30">
        <v>4</v>
      </c>
      <c r="B21" s="76" t="s">
        <v>208</v>
      </c>
      <c r="C21" s="28">
        <v>1</v>
      </c>
      <c r="D21" s="29">
        <v>504092</v>
      </c>
      <c r="E21" s="26">
        <f>D21*C21</f>
        <v>504092</v>
      </c>
      <c r="G21" s="19">
        <v>31290</v>
      </c>
      <c r="H21" s="20">
        <f t="shared" ref="H21" si="0">G21+G21*$H$16</f>
        <v>31540.32</v>
      </c>
      <c r="I21" s="1">
        <f t="shared" ref="I21" si="1">CEILING(H21,10)</f>
        <v>31550</v>
      </c>
      <c r="J21" s="21" t="e">
        <f>#REF!</f>
        <v>#REF!</v>
      </c>
      <c r="L21" s="22" t="e">
        <f>#REF!</f>
        <v>#REF!</v>
      </c>
      <c r="M21" s="11">
        <v>0</v>
      </c>
      <c r="N21" s="23">
        <f>E21</f>
        <v>504092</v>
      </c>
    </row>
    <row r="22" spans="1:14" ht="16.2" x14ac:dyDescent="0.25">
      <c r="A22" s="25"/>
      <c r="B22" s="86" t="s">
        <v>24</v>
      </c>
      <c r="C22" s="87"/>
      <c r="D22" s="88"/>
      <c r="E22" s="26">
        <f>SUM(E18:E21)</f>
        <v>2380271</v>
      </c>
      <c r="M22" s="18">
        <f>M16</f>
        <v>0.28000000000000003</v>
      </c>
      <c r="N22" s="18">
        <f>N16</f>
        <v>0.18</v>
      </c>
    </row>
    <row r="23" spans="1:14" ht="16.2" x14ac:dyDescent="0.25">
      <c r="A23" s="25"/>
      <c r="B23" s="89" t="s">
        <v>2</v>
      </c>
      <c r="C23" s="87"/>
      <c r="D23" s="88"/>
      <c r="E23" s="26">
        <f>E22*18%</f>
        <v>428448.77999999997</v>
      </c>
      <c r="M23" s="24" t="e">
        <f>#REF!*M22</f>
        <v>#REF!</v>
      </c>
      <c r="N23" s="24" t="e">
        <f>#REF!*N22</f>
        <v>#REF!</v>
      </c>
    </row>
    <row r="24" spans="1:14" ht="16.2" x14ac:dyDescent="0.25">
      <c r="A24" s="25"/>
      <c r="B24" s="89" t="s">
        <v>3</v>
      </c>
      <c r="C24" s="93"/>
      <c r="D24" s="94"/>
      <c r="E24" s="26">
        <v>0.22</v>
      </c>
    </row>
    <row r="25" spans="1:14" ht="16.8" x14ac:dyDescent="0.25">
      <c r="A25" s="89" t="s">
        <v>13</v>
      </c>
      <c r="B25" s="87"/>
      <c r="C25" s="87"/>
      <c r="D25" s="88"/>
      <c r="E25" s="27">
        <f>SUM(E22:E24)</f>
        <v>2808720</v>
      </c>
    </row>
    <row r="26" spans="1:14" x14ac:dyDescent="0.25">
      <c r="A26" s="98" t="s">
        <v>248</v>
      </c>
      <c r="B26" s="79"/>
      <c r="C26" s="79"/>
      <c r="D26" s="79"/>
      <c r="E26" s="79"/>
    </row>
    <row r="27" spans="1:14" ht="12.75" customHeight="1" x14ac:dyDescent="0.25">
      <c r="A27" s="5"/>
    </row>
    <row r="28" spans="1:14" ht="12.75" customHeight="1" x14ac:dyDescent="0.25">
      <c r="A28" s="5"/>
    </row>
    <row r="29" spans="1:14" ht="13.8" customHeight="1" x14ac:dyDescent="0.25">
      <c r="A29" s="99" t="s">
        <v>34</v>
      </c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2.75" customHeight="1" x14ac:dyDescent="0.25">
      <c r="A31" s="91"/>
      <c r="B31" s="91"/>
      <c r="C31" s="91"/>
      <c r="D31" s="91"/>
      <c r="E31" s="91"/>
    </row>
    <row r="32" spans="1:14" ht="12.75" customHeight="1" x14ac:dyDescent="0.25">
      <c r="A32" s="91"/>
      <c r="B32" s="91"/>
      <c r="C32" s="91"/>
      <c r="D32" s="91"/>
      <c r="E32" s="91"/>
    </row>
    <row r="33" spans="1:5" ht="12.75" customHeight="1" x14ac:dyDescent="0.25">
      <c r="A33" s="91"/>
      <c r="B33" s="91"/>
      <c r="C33" s="91"/>
      <c r="D33" s="91"/>
      <c r="E33" s="91"/>
    </row>
    <row r="34" spans="1:5" ht="13.8" customHeight="1" x14ac:dyDescent="0.45">
      <c r="A34" s="96" t="s">
        <v>25</v>
      </c>
      <c r="B34" s="96"/>
      <c r="C34" s="96"/>
      <c r="D34" s="96"/>
      <c r="E34" s="96"/>
    </row>
    <row r="35" spans="1:5" ht="12.75" customHeight="1" x14ac:dyDescent="0.25"/>
    <row r="36" spans="1:5" ht="12.75" customHeight="1" x14ac:dyDescent="0.3">
      <c r="A36" s="97" t="s">
        <v>35</v>
      </c>
      <c r="B36" s="79"/>
      <c r="C36" s="79"/>
      <c r="D36" s="79"/>
      <c r="E36" s="79"/>
    </row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4:E34"/>
    <mergeCell ref="A36:E36"/>
    <mergeCell ref="B22:D22"/>
    <mergeCell ref="B23:D23"/>
    <mergeCell ref="B24:D24"/>
    <mergeCell ref="A25:D25"/>
    <mergeCell ref="A26:E26"/>
    <mergeCell ref="A29:E33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183C-CCB8-4DE5-8FA3-6ECBAA880122}">
  <sheetPr codeName="Sheet5">
    <pageSetUpPr fitToPage="1"/>
  </sheetPr>
  <dimension ref="A1:N994"/>
  <sheetViews>
    <sheetView zoomScale="84" workbookViewId="0">
      <selection activeCell="A26" sqref="A26:E30"/>
    </sheetView>
  </sheetViews>
  <sheetFormatPr defaultColWidth="14.44140625" defaultRowHeight="13.2" x14ac:dyDescent="0.25"/>
  <cols>
    <col min="1" max="1" width="7.88671875" customWidth="1"/>
    <col min="2" max="2" width="56.6640625" customWidth="1"/>
    <col min="3" max="3" width="10.88671875" customWidth="1"/>
    <col min="4" max="4" width="15.44140625" customWidth="1"/>
    <col min="5" max="5" width="17" customWidth="1"/>
    <col min="6" max="6" width="8.6640625" customWidth="1"/>
    <col min="7" max="7" width="9.44140625" hidden="1" customWidth="1"/>
    <col min="8" max="9" width="11.5546875" hidden="1" customWidth="1"/>
    <col min="10" max="10" width="10" hidden="1" customWidth="1"/>
    <col min="11" max="14" width="11.5546875" hidden="1" customWidth="1"/>
    <col min="15" max="26" width="8.6640625" customWidth="1"/>
  </cols>
  <sheetData>
    <row r="1" spans="1:14" ht="19.8" customHeight="1" x14ac:dyDescent="0.25">
      <c r="A1" s="78" t="s">
        <v>5</v>
      </c>
      <c r="B1" s="79"/>
      <c r="C1" s="79"/>
      <c r="D1" s="79"/>
      <c r="E1" s="79"/>
    </row>
    <row r="2" spans="1:14" ht="12.75" customHeight="1" x14ac:dyDescent="0.25">
      <c r="A2" s="3"/>
    </row>
    <row r="3" spans="1:14" ht="15.6" customHeight="1" x14ac:dyDescent="0.3">
      <c r="A3" s="4" t="s">
        <v>200</v>
      </c>
      <c r="B3" s="5"/>
      <c r="C3" s="6"/>
      <c r="D3" s="7" t="s">
        <v>0</v>
      </c>
      <c r="E3" s="8" t="s">
        <v>162</v>
      </c>
      <c r="I3" s="3"/>
    </row>
    <row r="4" spans="1:14" ht="12.75" customHeight="1" x14ac:dyDescent="0.25">
      <c r="A4" s="3"/>
    </row>
    <row r="5" spans="1:14" ht="14.4" x14ac:dyDescent="0.25">
      <c r="A5" s="80" t="s">
        <v>6</v>
      </c>
      <c r="B5" s="9"/>
    </row>
    <row r="6" spans="1:14" ht="12" customHeight="1" x14ac:dyDescent="0.25">
      <c r="A6" s="81"/>
      <c r="B6" s="10" t="s">
        <v>131</v>
      </c>
      <c r="C6" s="10"/>
      <c r="D6" s="10"/>
      <c r="E6" s="10"/>
    </row>
    <row r="7" spans="1:14" ht="13.8" x14ac:dyDescent="0.3">
      <c r="A7" s="5"/>
      <c r="B7" s="11" t="s">
        <v>16</v>
      </c>
    </row>
    <row r="8" spans="1:14" ht="13.8" x14ac:dyDescent="0.3">
      <c r="A8" s="5"/>
      <c r="B8" s="11" t="s">
        <v>163</v>
      </c>
    </row>
    <row r="9" spans="1:14" ht="12.75" customHeight="1" x14ac:dyDescent="0.3">
      <c r="A9" s="5"/>
      <c r="B9" s="11"/>
    </row>
    <row r="10" spans="1:14" ht="12.75" customHeight="1" x14ac:dyDescent="0.25">
      <c r="A10" s="5"/>
      <c r="B10" s="12"/>
    </row>
    <row r="11" spans="1:14" ht="12.75" customHeight="1" x14ac:dyDescent="0.25">
      <c r="A11" s="13"/>
    </row>
    <row r="12" spans="1:14" ht="43.8" customHeight="1" x14ac:dyDescent="0.25">
      <c r="A12" s="14"/>
      <c r="B12" s="82" t="s">
        <v>164</v>
      </c>
      <c r="C12" s="79"/>
      <c r="D12" s="79"/>
      <c r="E12" s="79"/>
      <c r="F12" s="14"/>
    </row>
    <row r="13" spans="1:14" ht="14.4" x14ac:dyDescent="0.25">
      <c r="A13" s="15"/>
      <c r="B13" s="83" t="s">
        <v>7</v>
      </c>
      <c r="C13" s="79"/>
      <c r="D13" s="79"/>
      <c r="E13" s="79"/>
    </row>
    <row r="14" spans="1:14" x14ac:dyDescent="0.25">
      <c r="A14" s="5"/>
      <c r="B14" s="84" t="s">
        <v>8</v>
      </c>
      <c r="C14" s="79"/>
      <c r="D14" s="79"/>
      <c r="E14" s="79"/>
      <c r="F14" s="5"/>
    </row>
    <row r="15" spans="1:14" x14ac:dyDescent="0.25">
      <c r="A15" s="90"/>
      <c r="B15" s="79"/>
      <c r="C15" s="79"/>
      <c r="D15" s="79"/>
      <c r="E15" s="79"/>
    </row>
    <row r="16" spans="1:14" ht="25.2" customHeight="1" x14ac:dyDescent="0.25">
      <c r="A16" s="16" t="s">
        <v>9</v>
      </c>
      <c r="B16" s="16" t="s">
        <v>10</v>
      </c>
      <c r="C16" s="16" t="s">
        <v>1</v>
      </c>
      <c r="D16" s="16" t="s">
        <v>11</v>
      </c>
      <c r="E16" s="16" t="s">
        <v>4</v>
      </c>
      <c r="G16" s="2"/>
      <c r="H16" s="17">
        <v>8.0000000000000002E-3</v>
      </c>
      <c r="I16" s="2" t="s">
        <v>12</v>
      </c>
      <c r="J16" s="2"/>
      <c r="M16" s="18">
        <v>0.28000000000000003</v>
      </c>
      <c r="N16" s="18">
        <v>0.18</v>
      </c>
    </row>
    <row r="17" spans="1:14" ht="25.2" customHeight="1" x14ac:dyDescent="0.25">
      <c r="A17" s="73"/>
      <c r="B17" s="74" t="s">
        <v>201</v>
      </c>
      <c r="C17" s="75"/>
      <c r="D17" s="16"/>
      <c r="E17" s="16"/>
      <c r="G17" s="2"/>
      <c r="H17" s="17"/>
      <c r="I17" s="2"/>
      <c r="J17" s="2"/>
      <c r="M17" s="18"/>
      <c r="N17" s="18"/>
    </row>
    <row r="18" spans="1:14" ht="32.4" x14ac:dyDescent="0.4">
      <c r="A18" s="30">
        <v>1</v>
      </c>
      <c r="B18" s="77" t="s">
        <v>202</v>
      </c>
      <c r="C18" s="28">
        <v>1</v>
      </c>
      <c r="D18" s="29">
        <v>2400678</v>
      </c>
      <c r="E18" s="26">
        <f>D18*C18</f>
        <v>2400678</v>
      </c>
      <c r="G18" s="2"/>
      <c r="H18" s="17"/>
      <c r="I18" s="2"/>
      <c r="J18" s="2"/>
      <c r="M18" s="18"/>
      <c r="N18" s="18"/>
    </row>
    <row r="19" spans="1:14" ht="16.2" x14ac:dyDescent="0.25">
      <c r="A19" s="25"/>
      <c r="B19" s="86" t="s">
        <v>24</v>
      </c>
      <c r="C19" s="87"/>
      <c r="D19" s="88"/>
      <c r="E19" s="26">
        <f>SUM(E18:E18)</f>
        <v>2400678</v>
      </c>
      <c r="M19" s="18">
        <f>M16</f>
        <v>0.28000000000000003</v>
      </c>
      <c r="N19" s="18">
        <f>N16</f>
        <v>0.18</v>
      </c>
    </row>
    <row r="20" spans="1:14" ht="16.2" x14ac:dyDescent="0.25">
      <c r="A20" s="25"/>
      <c r="B20" s="89" t="s">
        <v>2</v>
      </c>
      <c r="C20" s="87"/>
      <c r="D20" s="88"/>
      <c r="E20" s="26">
        <f>E19*18%</f>
        <v>432122.04</v>
      </c>
      <c r="M20" s="24" t="e">
        <f>#REF!*M19</f>
        <v>#REF!</v>
      </c>
      <c r="N20" s="24" t="e">
        <f>#REF!*N19</f>
        <v>#REF!</v>
      </c>
    </row>
    <row r="21" spans="1:14" ht="16.2" x14ac:dyDescent="0.25">
      <c r="A21" s="25"/>
      <c r="B21" s="89" t="s">
        <v>3</v>
      </c>
      <c r="C21" s="93"/>
      <c r="D21" s="94"/>
      <c r="E21" s="26">
        <v>-0.04</v>
      </c>
    </row>
    <row r="22" spans="1:14" ht="16.8" x14ac:dyDescent="0.25">
      <c r="A22" s="89" t="s">
        <v>13</v>
      </c>
      <c r="B22" s="87"/>
      <c r="C22" s="87"/>
      <c r="D22" s="88"/>
      <c r="E22" s="27">
        <f>SUM(E19:E21)</f>
        <v>2832800</v>
      </c>
    </row>
    <row r="23" spans="1:14" x14ac:dyDescent="0.25">
      <c r="A23" s="98" t="s">
        <v>247</v>
      </c>
      <c r="B23" s="79"/>
      <c r="C23" s="79"/>
      <c r="D23" s="79"/>
      <c r="E23" s="79"/>
    </row>
    <row r="24" spans="1:14" ht="12.75" customHeight="1" x14ac:dyDescent="0.25">
      <c r="A24" s="5"/>
    </row>
    <row r="25" spans="1:14" ht="12.75" customHeight="1" x14ac:dyDescent="0.25">
      <c r="A25" s="5"/>
    </row>
    <row r="26" spans="1:14" ht="13.8" customHeight="1" x14ac:dyDescent="0.25">
      <c r="A26" s="99" t="s">
        <v>34</v>
      </c>
      <c r="B26" s="91"/>
      <c r="C26" s="91"/>
      <c r="D26" s="91"/>
      <c r="E26" s="91"/>
    </row>
    <row r="27" spans="1:14" ht="12.75" customHeight="1" x14ac:dyDescent="0.25">
      <c r="A27" s="91"/>
      <c r="B27" s="91"/>
      <c r="C27" s="91"/>
      <c r="D27" s="91"/>
      <c r="E27" s="91"/>
    </row>
    <row r="28" spans="1:14" ht="12.75" customHeight="1" x14ac:dyDescent="0.25">
      <c r="A28" s="91"/>
      <c r="B28" s="91"/>
      <c r="C28" s="91"/>
      <c r="D28" s="91"/>
      <c r="E28" s="91"/>
    </row>
    <row r="29" spans="1:14" ht="12.75" customHeight="1" x14ac:dyDescent="0.25">
      <c r="A29" s="91"/>
      <c r="B29" s="91"/>
      <c r="C29" s="91"/>
      <c r="D29" s="91"/>
      <c r="E29" s="91"/>
    </row>
    <row r="30" spans="1:14" ht="12.75" customHeight="1" x14ac:dyDescent="0.25">
      <c r="A30" s="91"/>
      <c r="B30" s="91"/>
      <c r="C30" s="91"/>
      <c r="D30" s="91"/>
      <c r="E30" s="91"/>
    </row>
    <row r="31" spans="1:14" ht="13.8" customHeight="1" x14ac:dyDescent="0.45">
      <c r="A31" s="96" t="s">
        <v>25</v>
      </c>
      <c r="B31" s="96"/>
      <c r="C31" s="96"/>
      <c r="D31" s="96"/>
      <c r="E31" s="96"/>
    </row>
    <row r="32" spans="1:14" ht="12.75" customHeight="1" x14ac:dyDescent="0.25"/>
    <row r="33" spans="1:5" ht="12.75" customHeight="1" x14ac:dyDescent="0.3">
      <c r="A33" s="97" t="s">
        <v>35</v>
      </c>
      <c r="B33" s="79"/>
      <c r="C33" s="79"/>
      <c r="D33" s="79"/>
      <c r="E33" s="79"/>
    </row>
    <row r="34" spans="1:5" ht="12.75" customHeight="1" x14ac:dyDescent="0.25"/>
    <row r="35" spans="1:5" ht="12.75" customHeight="1" x14ac:dyDescent="0.25"/>
    <row r="36" spans="1:5" ht="12.75" customHeight="1" x14ac:dyDescent="0.25"/>
    <row r="37" spans="1:5" ht="12.75" customHeight="1" x14ac:dyDescent="0.25"/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</sheetData>
  <mergeCells count="14">
    <mergeCell ref="A15:E15"/>
    <mergeCell ref="A1:E1"/>
    <mergeCell ref="A5:A6"/>
    <mergeCell ref="B12:E12"/>
    <mergeCell ref="B13:E13"/>
    <mergeCell ref="B14:E14"/>
    <mergeCell ref="A31:E31"/>
    <mergeCell ref="A33:E33"/>
    <mergeCell ref="B19:D19"/>
    <mergeCell ref="B20:D20"/>
    <mergeCell ref="B21:D21"/>
    <mergeCell ref="A22:D22"/>
    <mergeCell ref="A23:E23"/>
    <mergeCell ref="A26:E30"/>
  </mergeCells>
  <printOptions horizontalCentered="1"/>
  <pageMargins left="0.70866141732283472" right="0.70866141732283472" top="2.3622047244094491" bottom="0.74803149606299213" header="0.31496062992125984" footer="0.31496062992125984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GUSTY_TANSACS_Website</vt:lpstr>
      <vt:lpstr>TANSACS VIS - 16</vt:lpstr>
      <vt:lpstr>TANSACS VIS - 15</vt:lpstr>
      <vt:lpstr>TANSACS VIS - 14</vt:lpstr>
      <vt:lpstr>TANSACS VIS - 13</vt:lpstr>
      <vt:lpstr>TANSACS VIS - 12</vt:lpstr>
      <vt:lpstr>TANSACS VIS - 11</vt:lpstr>
      <vt:lpstr>TANSACS VIS - 10</vt:lpstr>
      <vt:lpstr>TANSACS VIS - 9</vt:lpstr>
      <vt:lpstr>TANSACS VIS - 8</vt:lpstr>
      <vt:lpstr>TANSACS VIS - 7</vt:lpstr>
      <vt:lpstr>TANSACS VIS - 6</vt:lpstr>
      <vt:lpstr>TANSACS VIS - 5</vt:lpstr>
      <vt:lpstr>TANSACS VIS - 4</vt:lpstr>
      <vt:lpstr>TANSACS VIS - 3</vt:lpstr>
      <vt:lpstr>TANSACS VIS - 2</vt:lpstr>
      <vt:lpstr>TANSACS VIS -1</vt:lpstr>
      <vt:lpstr>MNS_Consultation of 7D Theatre</vt:lpstr>
      <vt:lpstr>TIDCO - App</vt:lpstr>
      <vt:lpstr>TIDCO - Video</vt:lpstr>
      <vt:lpstr>TANSACS - Bus Shelter - 1</vt:lpstr>
      <vt:lpstr>TANSACS - Bus Shelter - 2</vt:lpstr>
      <vt:lpstr>TIDCO PM.1</vt:lpstr>
      <vt:lpstr>TIDCO PM.2</vt:lpstr>
      <vt:lpstr>SIDCO</vt:lpstr>
      <vt:lpstr>MPEZ - Car Cross</vt:lpstr>
      <vt:lpstr>MPEZ - Car Cross 1</vt:lpstr>
      <vt:lpstr>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</dc:creator>
  <cp:lastModifiedBy>Jagan Balaji</cp:lastModifiedBy>
  <cp:lastPrinted>2024-03-06T01:26:20Z</cp:lastPrinted>
  <dcterms:created xsi:type="dcterms:W3CDTF">2015-02-26T11:28:03Z</dcterms:created>
  <dcterms:modified xsi:type="dcterms:W3CDTF">2024-03-06T07:42:52Z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