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Sheet1" sheetId="1" r:id="rId1"/>
    <sheet name="Sheet2" sheetId="2" r:id="rId2"/>
    <sheet name="Sheet3" sheetId="3" r:id="rId3"/>
  </sheets>
  <definedNames>
    <definedName name="Connection" localSheetId="0">Sheet1!$A$1:$D$12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OnLoad="1" background="1" refreshedVersion="2" saveData="1" interval="1">
    <webPr parsePre="1" consecutive="1" xl2000="1" url="https://docs.google.com/spreadsheets/d/e/2PACX-1vSU-pXElsh_2ZK2qZksCa35bUD_nNiPiYUIqqY2wqSwyCq39NX7rqc3b4VYdHz9_e9PaAQt6OYU9u17/pubhtml?gid=0&amp;single=true"/>
  </connection>
</connections>
</file>

<file path=xl/sharedStrings.xml><?xml version="1.0" encoding="utf-8"?>
<sst xmlns="http://schemas.openxmlformats.org/spreadsheetml/2006/main" count="63" uniqueCount="51">
  <si>
    <t>TICKER NAME</t>
  </si>
  <si>
    <t>Price</t>
  </si>
  <si>
    <t>Price Change</t>
  </si>
  <si>
    <t>Market Cap</t>
  </si>
  <si>
    <t>market cap in billions</t>
  </si>
  <si>
    <t>AMBA</t>
  </si>
  <si>
    <t>WMT</t>
  </si>
  <si>
    <t>EXFY</t>
  </si>
  <si>
    <t>JPM</t>
  </si>
  <si>
    <t>AAPL</t>
  </si>
  <si>
    <t>XOM</t>
  </si>
  <si>
    <t>PG</t>
  </si>
  <si>
    <t>MA</t>
  </si>
  <si>
    <t>CLOV</t>
  </si>
  <si>
    <t>TM</t>
  </si>
  <si>
    <t xml:space="preserve"> Symbol </t>
  </si>
  <si>
    <t>Name</t>
  </si>
  <si>
    <t xml:space="preserve"> Sector </t>
  </si>
  <si>
    <t xml:space="preserve"> Cap Size </t>
  </si>
  <si>
    <t xml:space="preserve"> # of Shares </t>
  </si>
  <si>
    <t xml:space="preserve"> Price Paid Per Share </t>
  </si>
  <si>
    <t xml:space="preserve"> Amount Paid </t>
  </si>
  <si>
    <t xml:space="preserve"> Current Price </t>
  </si>
  <si>
    <t xml:space="preserve"> Total Value </t>
  </si>
  <si>
    <t xml:space="preserve"> Allocation </t>
  </si>
  <si>
    <t xml:space="preserve"> Total Gain/(Loss) $ </t>
  </si>
  <si>
    <t xml:space="preserve"> Total Gain/(loss) % </t>
  </si>
  <si>
    <t xml:space="preserve"> 1 Day Return $ </t>
  </si>
  <si>
    <t xml:space="preserve"> 1 Day Return % </t>
  </si>
  <si>
    <t>Ambarella</t>
  </si>
  <si>
    <t>Technology</t>
  </si>
  <si>
    <t>Walmart</t>
  </si>
  <si>
    <t>Consumer Defensive</t>
  </si>
  <si>
    <t>Expensify</t>
  </si>
  <si>
    <t>JP Morgan</t>
  </si>
  <si>
    <t>Financial Services</t>
  </si>
  <si>
    <t>Apple</t>
  </si>
  <si>
    <t>Exxon</t>
  </si>
  <si>
    <t>Energy</t>
  </si>
  <si>
    <t>Procter &amp; Gamble</t>
  </si>
  <si>
    <t>Mastercard</t>
  </si>
  <si>
    <t>Clover Health</t>
  </si>
  <si>
    <t>HealthCare</t>
  </si>
  <si>
    <t>Toyota</t>
  </si>
  <si>
    <t>Auto Manufacturer</t>
  </si>
  <si>
    <t>Total</t>
  </si>
  <si>
    <t xml:space="preserve">Cap Size </t>
  </si>
  <si>
    <t>Allocation</t>
  </si>
  <si>
    <t>Small</t>
  </si>
  <si>
    <t>Mid</t>
  </si>
  <si>
    <t>Large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</si>
</sst>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-[$$-409]* #,##0.00_ ;_-[$$-409]* \-#,##0.00\ ;_-[$$-409]* &quot;-&quot;??_ ;_-@_ "/>
  </numFmts>
  <fonts count="22">
    <font>
      <sz val="11"/>
      <color theme="1"/>
      <name val="Cambria"/>
      <charset val="134"/>
      <scheme val="minor"/>
    </font>
    <font>
      <b/>
      <sz val="11"/>
      <color theme="0"/>
      <name val="Cambria"/>
      <charset val="134"/>
      <scheme val="minor"/>
    </font>
    <font>
      <sz val="10"/>
      <color theme="1"/>
      <name val="Arial"/>
      <charset val="134"/>
    </font>
    <font>
      <b/>
      <sz val="13"/>
      <color theme="3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sz val="11"/>
      <color theme="0"/>
      <name val="Cambria"/>
      <charset val="0"/>
      <scheme val="minor"/>
    </font>
    <font>
      <i/>
      <sz val="11"/>
      <color rgb="FF7F7F7F"/>
      <name val="Cambria"/>
      <charset val="0"/>
      <scheme val="minor"/>
    </font>
    <font>
      <sz val="11"/>
      <color theme="1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8"/>
      <color theme="3"/>
      <name val="Cambria"/>
      <charset val="134"/>
      <scheme val="minor"/>
    </font>
    <font>
      <b/>
      <sz val="11"/>
      <color theme="3"/>
      <name val="Cambria"/>
      <charset val="134"/>
      <scheme val="minor"/>
    </font>
    <font>
      <u/>
      <sz val="11"/>
      <color rgb="FF800080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b/>
      <sz val="15"/>
      <color theme="3"/>
      <name val="Cambria"/>
      <charset val="134"/>
      <scheme val="minor"/>
    </font>
    <font>
      <sz val="11"/>
      <color rgb="FFFF0000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3F3F76"/>
      <name val="Cambria"/>
      <charset val="0"/>
      <scheme val="minor"/>
    </font>
    <font>
      <sz val="11"/>
      <color rgb="FF006100"/>
      <name val="Cambria"/>
      <charset val="0"/>
      <scheme val="minor"/>
    </font>
    <font>
      <sz val="11"/>
      <color rgb="FF9C6500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sz val="11"/>
      <color rgb="FF9C0006"/>
      <name val="Cambri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9" fontId="0" fillId="0" borderId="0" xfId="6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176" fontId="1" fillId="2" borderId="5" xfId="0" applyNumberFormat="1" applyFont="1" applyFill="1" applyBorder="1" applyAlignment="1">
      <alignment horizontal="left" vertical="center"/>
    </xf>
    <xf numFmtId="176" fontId="1" fillId="2" borderId="6" xfId="0" applyNumberFormat="1" applyFont="1" applyFill="1" applyBorder="1" applyAlignment="1">
      <alignment horizontal="left" vertical="center"/>
    </xf>
    <xf numFmtId="176" fontId="1" fillId="2" borderId="6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180" fontId="0" fillId="4" borderId="0" xfId="0" applyNumberFormat="1" applyFill="1">
      <alignment vertical="center"/>
    </xf>
    <xf numFmtId="180" fontId="0" fillId="3" borderId="0" xfId="0" applyNumberFormat="1" applyFill="1">
      <alignment vertical="center"/>
    </xf>
    <xf numFmtId="180" fontId="0" fillId="0" borderId="0" xfId="0" applyNumberFormat="1">
      <alignment vertical="center"/>
    </xf>
    <xf numFmtId="176" fontId="1" fillId="2" borderId="7" xfId="0" applyNumberFormat="1" applyFont="1" applyFill="1" applyBorder="1" applyAlignment="1">
      <alignment horizontal="left" vertical="center"/>
    </xf>
    <xf numFmtId="9" fontId="0" fillId="4" borderId="0" xfId="6" applyFill="1">
      <alignment vertical="center"/>
    </xf>
    <xf numFmtId="10" fontId="0" fillId="4" borderId="0" xfId="0" applyNumberFormat="1" applyFill="1">
      <alignment vertical="center"/>
    </xf>
    <xf numFmtId="180" fontId="0" fillId="0" borderId="0" xfId="0" applyNumberFormat="1" applyProtection="1">
      <alignment vertical="center"/>
    </xf>
    <xf numFmtId="0" fontId="2" fillId="0" borderId="8" xfId="0" applyFont="1" applyBorder="1" applyAlignment="1"/>
    <xf numFmtId="180" fontId="2" fillId="0" borderId="8" xfId="0" applyNumberFormat="1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ill>
        <patternFill patternType="solid">
          <fgColor rgb="FFFFFF00"/>
          <bgColor rgb="FF000000"/>
        </patternFill>
      </fill>
    </dxf>
    <dxf>
      <numFmt numFmtId="10" formatCode="0.00%"/>
    </dxf>
    <dxf>
      <font>
        <color rgb="FF92D050"/>
      </font>
      <fill>
        <patternFill patternType="solid">
          <bgColor theme="9"/>
        </patternFill>
      </fill>
    </dxf>
    <dxf>
      <font>
        <color theme="6" tint="-0.5"/>
      </font>
      <fill>
        <patternFill patternType="solid">
          <bgColor theme="6" tint="0.6"/>
        </patternFill>
      </fill>
    </dxf>
    <dxf>
      <font>
        <color theme="9" tint="-0.5"/>
      </font>
      <fill>
        <patternFill patternType="solid">
          <bgColor theme="9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Sector Allocation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0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shade val="50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shade val="50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50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70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shade val="70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shade val="70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70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90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shade val="90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shade val="90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0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90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90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90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tint val="90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70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70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70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tint val="70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tint val="50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50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50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tint val="50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Sheet3!$G$2:$G$7</c:f>
              <c:strCache>
                <c:ptCount val="6"/>
                <c:pt idx="0">
                  <c:v>Technology</c:v>
                </c:pt>
                <c:pt idx="1">
                  <c:v>Consumer Defensive</c:v>
                </c:pt>
                <c:pt idx="2">
                  <c:v>Financial Services</c:v>
                </c:pt>
                <c:pt idx="3">
                  <c:v>Energy</c:v>
                </c:pt>
                <c:pt idx="4">
                  <c:v>HealthCare</c:v>
                </c:pt>
                <c:pt idx="5">
                  <c:v>Auto Manufacturer</c:v>
                </c:pt>
              </c:strCache>
            </c:strRef>
          </c:cat>
          <c:val>
            <c:numRef>
              <c:f>Sheet3!$H$2:$H$7</c:f>
              <c:numCache>
                <c:formatCode>0%</c:formatCode>
                <c:ptCount val="6"/>
                <c:pt idx="0">
                  <c:v>0.353366820057169</c:v>
                </c:pt>
                <c:pt idx="1">
                  <c:v>0.31778259870997</c:v>
                </c:pt>
                <c:pt idx="2">
                  <c:v>0.171536538392361</c:v>
                </c:pt>
                <c:pt idx="3">
                  <c:v>0.094268056128195</c:v>
                </c:pt>
                <c:pt idx="4">
                  <c:v>0.0146034583424418</c:v>
                </c:pt>
                <c:pt idx="5">
                  <c:v>0.0484425283698639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Stocks Allocation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44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shade val="44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shade val="44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44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shade val="58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shade val="58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58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72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shade val="72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shade val="72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72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shade val="86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shade val="86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86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tint val="86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86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86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tint val="86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72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72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72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tint val="72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1">
                      <a:tint val="58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58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58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tint val="58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1">
                      <a:tint val="44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44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44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tint val="44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Sheet2!$B$3:$B$11</c:f>
              <c:strCache>
                <c:ptCount val="9"/>
                <c:pt idx="0">
                  <c:v>Walmart</c:v>
                </c:pt>
                <c:pt idx="1">
                  <c:v>Expensify</c:v>
                </c:pt>
                <c:pt idx="2">
                  <c:v>JP Morgan</c:v>
                </c:pt>
                <c:pt idx="3">
                  <c:v>Apple</c:v>
                </c:pt>
                <c:pt idx="4">
                  <c:v>Exxon</c:v>
                </c:pt>
                <c:pt idx="5">
                  <c:v>Procter &amp; Gamble</c:v>
                </c:pt>
                <c:pt idx="6">
                  <c:v>Mastercard</c:v>
                </c:pt>
                <c:pt idx="7">
                  <c:v>Clover Health</c:v>
                </c:pt>
                <c:pt idx="8">
                  <c:v>Toyota</c:v>
                </c:pt>
              </c:strCache>
            </c:strRef>
          </c:cat>
          <c:val>
            <c:numRef>
              <c:f>Sheet2!$J$3:$J$11</c:f>
              <c:numCache>
                <c:formatCode>0%</c:formatCode>
                <c:ptCount val="9"/>
                <c:pt idx="0">
                  <c:v>0.213981133798393</c:v>
                </c:pt>
                <c:pt idx="1">
                  <c:v>0.134378104359039</c:v>
                </c:pt>
                <c:pt idx="2">
                  <c:v>0.0518038833715657</c:v>
                </c:pt>
                <c:pt idx="3">
                  <c:v>0.1622559057188</c:v>
                </c:pt>
                <c:pt idx="4">
                  <c:v>0.094268056128195</c:v>
                </c:pt>
                <c:pt idx="5">
                  <c:v>0.103801464911577</c:v>
                </c:pt>
                <c:pt idx="6">
                  <c:v>0.119732655020795</c:v>
                </c:pt>
                <c:pt idx="7">
                  <c:v>0.0146034583424418</c:v>
                </c:pt>
                <c:pt idx="8">
                  <c:v>0.0484425283698639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Market Cap Allocation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shade val="65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shade val="65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65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65000"/>
                      <a:tint val="100000"/>
                      <a:shade val="50000"/>
                      <a:hueMod val="100000"/>
                      <a:satMod val="250000"/>
                    </a:schemeClr>
                  </a:gs>
                  <a:gs pos="75000">
                    <a:schemeClr val="accent1">
                      <a:tint val="65000"/>
                      <a:tint val="80000"/>
                      <a:shade val="100000"/>
                      <a:hueMod val="100000"/>
                      <a:satMod val="375000"/>
                    </a:schemeClr>
                  </a:gs>
                  <a:gs pos="100000">
                    <a:schemeClr val="accent1">
                      <a:tint val="65000"/>
                      <a:tint val="50000"/>
                      <a:shade val="100000"/>
                      <a:hueMod val="100000"/>
                      <a:satMod val="50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tint val="65000"/>
                    <a:shade val="95000"/>
                  </a:schemeClr>
                </a:solidFill>
                <a:round/>
              </a:ln>
              <a:effectLst>
                <a:glow>
                  <a:srgbClr val="000000">
                    <a:tint val="100000"/>
                    <a:shade val="100000"/>
                    <a:hueMod val="100000"/>
                    <a:satMod val="100000"/>
                  </a:srgbClr>
                </a:glo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Sheet3!$A$2:$A$4</c:f>
              <c:strCache>
                <c:ptCount val="3"/>
                <c:pt idx="0">
                  <c:v>Small</c:v>
                </c:pt>
                <c:pt idx="1">
                  <c:v>Mid</c:v>
                </c:pt>
                <c:pt idx="2">
                  <c:v>Large</c:v>
                </c:pt>
              </c:strCache>
            </c:strRef>
          </c:cat>
          <c:val>
            <c:numRef>
              <c:f>Sheet3!$B$2:$B$4</c:f>
              <c:numCache>
                <c:formatCode>0%</c:formatCode>
                <c:ptCount val="3"/>
                <c:pt idx="0">
                  <c:v>0.148981562701481</c:v>
                </c:pt>
                <c:pt idx="1">
                  <c:v>0.0567328099793296</c:v>
                </c:pt>
                <c:pt idx="2">
                  <c:v>0.79428562731919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>
                  <a:tint val="100000"/>
                  <a:shade val="100000"/>
                  <a:hueMod val="100000"/>
                  <a:satMod val="10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tint val="100000"/>
                  <a:shade val="100000"/>
                  <a:hueMod val="100000"/>
                  <a:satMod val="10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tint val="100000"/>
                  <a:shade val="100000"/>
                  <a:hueMod val="100000"/>
                  <a:satMod val="10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tint val="100000"/>
                  <a:shade val="100000"/>
                  <a:hueMod val="100000"/>
                  <a:satMod val="10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tint val="100000"/>
                  <a:shade val="100000"/>
                  <a:hueMod val="100000"/>
                  <a:satMod val="10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tint val="100000"/>
                  <a:shade val="100000"/>
                  <a:hueMod val="100000"/>
                  <a:satMod val="10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Sheet3!$G$2:$G$7</c:f>
              <c:strCache>
                <c:ptCount val="6"/>
                <c:pt idx="0">
                  <c:v>Technology</c:v>
                </c:pt>
                <c:pt idx="1">
                  <c:v>Consumer Defensive</c:v>
                </c:pt>
                <c:pt idx="2">
                  <c:v>Financial Services</c:v>
                </c:pt>
                <c:pt idx="3">
                  <c:v>Energy</c:v>
                </c:pt>
                <c:pt idx="4">
                  <c:v>HealthCare</c:v>
                </c:pt>
                <c:pt idx="5">
                  <c:v>Auto Manufacturer</c:v>
                </c:pt>
              </c:strCache>
            </c:strRef>
          </c:cat>
          <c:val>
            <c:numRef>
              <c:f>Sheet3!$H$2:$H$7</c:f>
              <c:numCache>
                <c:formatCode>0%</c:formatCode>
                <c:ptCount val="6"/>
                <c:pt idx="0">
                  <c:v>0.353366820057169</c:v>
                </c:pt>
                <c:pt idx="1">
                  <c:v>0.31778259870997</c:v>
                </c:pt>
                <c:pt idx="2">
                  <c:v>0.171536538392361</c:v>
                </c:pt>
                <c:pt idx="3">
                  <c:v>0.094268056128195</c:v>
                </c:pt>
                <c:pt idx="4">
                  <c:v>0.0146034583424418</c:v>
                </c:pt>
                <c:pt idx="5">
                  <c:v>0.0484425283698639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>
                  <a:tint val="100000"/>
                  <a:shade val="100000"/>
                  <a:hueMod val="100000"/>
                  <a:satMod val="10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tint val="100000"/>
                  <a:shade val="100000"/>
                  <a:hueMod val="100000"/>
                  <a:satMod val="10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tint val="100000"/>
                  <a:shade val="100000"/>
                  <a:hueMod val="100000"/>
                  <a:satMod val="10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Sheet3!$A$2:$A$4</c:f>
              <c:strCache>
                <c:ptCount val="3"/>
                <c:pt idx="0">
                  <c:v>Small</c:v>
                </c:pt>
                <c:pt idx="1">
                  <c:v>Mid</c:v>
                </c:pt>
                <c:pt idx="2">
                  <c:v>Large</c:v>
                </c:pt>
              </c:strCache>
            </c:strRef>
          </c:cat>
          <c:val>
            <c:numRef>
              <c:f>Sheet3!$B$2:$B$4</c:f>
              <c:numCache>
                <c:formatCode>0%</c:formatCode>
                <c:ptCount val="3"/>
                <c:pt idx="0">
                  <c:v>0.148981562701481</c:v>
                </c:pt>
                <c:pt idx="1">
                  <c:v>0.0567328099793296</c:v>
                </c:pt>
                <c:pt idx="2">
                  <c:v>0.79428562731919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165100</xdr:colOff>
      <xdr:row>12</xdr:row>
      <xdr:rowOff>25400</xdr:rowOff>
    </xdr:from>
    <xdr:to>
      <xdr:col>9</xdr:col>
      <xdr:colOff>508000</xdr:colOff>
      <xdr:row>29</xdr:row>
      <xdr:rowOff>165100</xdr:rowOff>
    </xdr:to>
    <xdr:graphicFrame>
      <xdr:nvGraphicFramePr>
        <xdr:cNvPr id="6" name="Chart 5"/>
        <xdr:cNvGraphicFramePr/>
      </xdr:nvGraphicFramePr>
      <xdr:xfrm>
        <a:off x="4523740" y="2296160"/>
        <a:ext cx="4099560" cy="311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43180</xdr:colOff>
      <xdr:row>12</xdr:row>
      <xdr:rowOff>7620</xdr:rowOff>
    </xdr:from>
    <xdr:to>
      <xdr:col>5</xdr:col>
      <xdr:colOff>175260</xdr:colOff>
      <xdr:row>29</xdr:row>
      <xdr:rowOff>159385</xdr:rowOff>
    </xdr:to>
    <xdr:graphicFrame>
      <xdr:nvGraphicFramePr>
        <xdr:cNvPr id="7" name="Chart 6"/>
        <xdr:cNvGraphicFramePr/>
      </xdr:nvGraphicFramePr>
      <xdr:xfrm>
        <a:off x="43180" y="2278380"/>
        <a:ext cx="4490720" cy="3131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528320</xdr:colOff>
      <xdr:row>11</xdr:row>
      <xdr:rowOff>170180</xdr:rowOff>
    </xdr:from>
    <xdr:to>
      <xdr:col>13</xdr:col>
      <xdr:colOff>817880</xdr:colOff>
      <xdr:row>29</xdr:row>
      <xdr:rowOff>151130</xdr:rowOff>
    </xdr:to>
    <xdr:graphicFrame>
      <xdr:nvGraphicFramePr>
        <xdr:cNvPr id="8" name="Chart 7"/>
        <xdr:cNvGraphicFramePr/>
      </xdr:nvGraphicFramePr>
      <xdr:xfrm>
        <a:off x="8643620" y="2265680"/>
        <a:ext cx="3855720" cy="3135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243840</xdr:colOff>
      <xdr:row>8</xdr:row>
      <xdr:rowOff>154940</xdr:rowOff>
    </xdr:from>
    <xdr:to>
      <xdr:col>11</xdr:col>
      <xdr:colOff>45720</xdr:colOff>
      <xdr:row>24</xdr:row>
      <xdr:rowOff>78740</xdr:rowOff>
    </xdr:to>
    <xdr:graphicFrame>
      <xdr:nvGraphicFramePr>
        <xdr:cNvPr id="3" name="Chart 2"/>
        <xdr:cNvGraphicFramePr/>
      </xdr:nvGraphicFramePr>
      <xdr:xfrm>
        <a:off x="4572000" y="1595120"/>
        <a:ext cx="4572000" cy="2747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243840</xdr:colOff>
      <xdr:row>8</xdr:row>
      <xdr:rowOff>154940</xdr:rowOff>
    </xdr:from>
    <xdr:to>
      <xdr:col>11</xdr:col>
      <xdr:colOff>45720</xdr:colOff>
      <xdr:row>24</xdr:row>
      <xdr:rowOff>78740</xdr:rowOff>
    </xdr:to>
    <xdr:graphicFrame>
      <xdr:nvGraphicFramePr>
        <xdr:cNvPr id="4" name="Chart 3"/>
        <xdr:cNvGraphicFramePr/>
      </xdr:nvGraphicFramePr>
      <xdr:xfrm>
        <a:off x="4572000" y="1595120"/>
        <a:ext cx="4572000" cy="2747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nnection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dataBound="0"/>
      <queryTableField id="2" dataBound="0"/>
      <queryTableField id="3" dataBound="0"/>
      <queryTableField id="4" dataBound="0"/>
    </queryTableFields>
  </queryTableRefresh>
</queryTable>
</file>

<file path=xl/tables/table1.xml><?xml version="1.0" encoding="utf-8"?>
<table xmlns="http://schemas.openxmlformats.org/spreadsheetml/2006/main" id="1" name="Table1" displayName="Table1" ref="A1:N12" totalsRowCount="1">
  <autoFilter ref="A1:N11"/>
  <sortState ref="A2:N11">
    <sortCondition ref="A2:A11" sortBy="cellColor" dxfId="0"/>
  </sortState>
  <tableColumns count="14">
    <tableColumn id="1" name=" Symbol " totalsRowLabel="Total"/>
    <tableColumn id="2" name="Name"/>
    <tableColumn id="3" name=" Sector "/>
    <tableColumn id="4" name=" Cap Size "/>
    <tableColumn id="5" name=" # of Shares "/>
    <tableColumn id="6" name=" Price Paid Per Share "/>
    <tableColumn id="7" name=" Amount Paid " totalsRowFunction="custom">
      <totalsRowFormula>SUM(G2:G11,)</totalsRowFormula>
    </tableColumn>
    <tableColumn id="8" name=" Current Price "/>
    <tableColumn id="9" name=" Total Value " totalsRowFunction="custom">
      <totalsRowFormula>SUM(I2:I11)</totalsRowFormula>
    </tableColumn>
    <tableColumn id="10" name=" Allocation " totalsRowFunction="custom">
      <totalsRowFormula>SUM(J2:J11)</totalsRowFormula>
    </tableColumn>
    <tableColumn id="11" name=" Total Gain/(Loss) $ "/>
    <tableColumn id="12" name=" Total Gain/(loss) % " dataDxfId="1"/>
    <tableColumn id="13" name=" 1 Day Return $ "/>
    <tableColumn id="14" name=" 1 Day Return % "/>
  </tableColumns>
  <tableStyleInfo name="TableStyleMedium9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ragon">
  <a:themeElements>
    <a:clrScheme name="Dragon">
      <a:dk1>
        <a:sysClr val="windowText" lastClr="000000"/>
      </a:dk1>
      <a:lt1>
        <a:sysClr val="window" lastClr="FFFFFF"/>
      </a:lt1>
      <a:dk2>
        <a:srgbClr val="001B36"/>
      </a:dk2>
      <a:lt2>
        <a:srgbClr val="EDF8FE"/>
      </a:lt2>
      <a:accent1>
        <a:srgbClr val="477AB1"/>
      </a:accent1>
      <a:accent2>
        <a:srgbClr val="51848E"/>
      </a:accent2>
      <a:accent3>
        <a:srgbClr val="7B9B57"/>
      </a:accent3>
      <a:accent4>
        <a:srgbClr val="8B8D8C"/>
      </a:accent4>
      <a:accent5>
        <a:srgbClr val="8B7396"/>
      </a:accent5>
      <a:accent6>
        <a:srgbClr val="E89A53"/>
      </a:accent6>
      <a:hlink>
        <a:srgbClr val="0080FF"/>
      </a:hlink>
      <a:folHlink>
        <a:srgbClr val="FF00FF"/>
      </a:folHlink>
    </a:clrScheme>
    <a:fontScheme name="Dragon">
      <a:majorFont>
        <a:latin typeface="Maiandra GD"/>
        <a:ea typeface=""/>
        <a:cs typeface=""/>
        <a:font script="CYRL" typeface="Times New Roman"/>
        <a:font script="GREK" typeface="Times New Roman"/>
        <a:font script="Jpan" typeface="ＭＳ Ｐゴシック"/>
        <a:font script="Hang" typeface="HY중고딕"/>
        <a:font script="Hans" typeface="隶书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明朝"/>
        <a:font script="Hang" typeface="HY견명조"/>
        <a:font script="Hans" typeface="华文楷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Dragon">
      <a:fillStyleLst>
        <a:solidFill>
          <a:schemeClr val="phClr">
            <a:tint val="100000"/>
            <a:shade val="100000"/>
            <a:hueMod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hueMod val="100000"/>
                <a:satMod val="250000"/>
              </a:schemeClr>
            </a:gs>
            <a:gs pos="75000">
              <a:schemeClr val="phClr">
                <a:tint val="80000"/>
                <a:shade val="100000"/>
                <a:hueMod val="100000"/>
                <a:satMod val="375000"/>
              </a:schemeClr>
            </a:gs>
            <a:gs pos="100000">
              <a:schemeClr val="phClr">
                <a:tint val="50000"/>
                <a:shade val="100000"/>
                <a:hueMod val="100000"/>
                <a:satMod val="5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100000"/>
                <a:shade val="50000"/>
                <a:hueMod val="100000"/>
                <a:satMod val="100000"/>
              </a:schemeClr>
              <a:schemeClr val="phClr">
                <a:tint val="100000"/>
                <a:shade val="75000"/>
                <a:hueMod val="100000"/>
                <a:satMod val="100000"/>
              </a:schemeClr>
            </a:duotone>
          </a:blip>
          <a:tile tx="0" ty="0" sx="50000" sy="50000" flip="none" algn="ctr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>
              <a:schemeClr val="phClr">
                <a:tint val="100000"/>
                <a:shade val="100000"/>
                <a:hueMod val="100000"/>
                <a:satMod val="100000"/>
              </a:schemeClr>
            </a:glow>
          </a:effectLst>
        </a:effectStyle>
        <a:effectStyle>
          <a:effectLst>
            <a:glow>
              <a:schemeClr val="phClr">
                <a:tint val="100000"/>
                <a:shade val="100000"/>
                <a:hueMod val="100000"/>
                <a:satMod val="100000"/>
              </a:schemeClr>
            </a:glow>
          </a:effectLst>
          <a:scene3d>
            <a:camera prst="orthographicFront" fov="0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2700" h="12700" prst="relaxedInset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glow>
              <a:schemeClr val="phClr">
                <a:tint val="100000"/>
                <a:shade val="100000"/>
                <a:hueMod val="100000"/>
                <a:satMod val="100000"/>
              </a:schemeClr>
            </a:glow>
            <a:outerShdw blurRad="44450" dist="50800" dir="3300000" sx="99000" sy="99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contrasting" dir="tl">
              <a:rot lat="0" lon="0" rev="14220000"/>
            </a:lightRig>
          </a:scene3d>
          <a:sp3d prstMaterial="dkEdge">
            <a:bevelT w="63500" h="63500"/>
            <a:bevelB w="0" h="0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hueMod val="100000"/>
            <a:satMod val="100000"/>
          </a:schemeClr>
        </a:solidFill>
        <a:gradFill rotWithShape="1">
          <a:gsLst>
            <a:gs pos="0">
              <a:schemeClr val="bg1">
                <a:tint val="100000"/>
                <a:shade val="100000"/>
                <a:hueMod val="100000"/>
                <a:satMod val="150000"/>
              </a:schemeClr>
            </a:gs>
            <a:gs pos="55000">
              <a:schemeClr val="bg1">
                <a:tint val="100000"/>
                <a:shade val="90000"/>
                <a:hueMod val="100000"/>
                <a:satMod val="375000"/>
              </a:schemeClr>
            </a:gs>
            <a:gs pos="100000">
              <a:schemeClr val="phClr">
                <a:tint val="88000"/>
                <a:shade val="100000"/>
                <a:hueMod val="100000"/>
                <a:satMod val="500000"/>
              </a:schemeClr>
            </a:gs>
          </a:gsLst>
          <a:lin ang="5400000" scaled="1"/>
        </a:gradFill>
        <a:blipFill>
          <a:blip xmlns:r="http://schemas.openxmlformats.org/officeDocument/2006/relationships" r:embed="rId2">
            <a:duotone>
              <a:schemeClr val="phClr">
                <a:shade val="30000"/>
                <a:satMod val="555000"/>
              </a:schemeClr>
              <a:schemeClr val="phClr">
                <a:tint val="96000"/>
                <a:satMod val="120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16" sqref="F16"/>
    </sheetView>
  </sheetViews>
  <sheetFormatPr defaultColWidth="8" defaultRowHeight="13.8" outlineLevelCol="4"/>
  <cols>
    <col min="1" max="1" width="12.1" customWidth="1"/>
    <col min="2" max="2" width="12.8" customWidth="1"/>
    <col min="3" max="3" width="11.2" customWidth="1"/>
    <col min="4" max="4" width="20.9" customWidth="1"/>
    <col min="5" max="5" width="21.8" customWidth="1"/>
    <col min="6" max="6" width="11.6"/>
  </cols>
  <sheetData>
    <row r="1" ht="15.15" spans="1:5">
      <c r="A1" t="s">
        <v>0</v>
      </c>
      <c r="B1" t="s">
        <v>1</v>
      </c>
      <c r="C1" t="s">
        <v>2</v>
      </c>
      <c r="D1" s="12" t="s">
        <v>3</v>
      </c>
      <c r="E1" s="17" t="s">
        <v>4</v>
      </c>
    </row>
    <row r="2" ht="15.15" spans="1:5">
      <c r="A2" t="s">
        <v>5</v>
      </c>
      <c r="B2" s="12">
        <v>82.01</v>
      </c>
      <c r="C2" s="12">
        <v>-2.18</v>
      </c>
      <c r="D2" s="12">
        <v>3247795368</v>
      </c>
      <c r="E2" s="18">
        <f>D2/1000000000</f>
        <v>3.247795368</v>
      </c>
    </row>
    <row r="3" ht="15.15" spans="1:5">
      <c r="A3" t="s">
        <v>6</v>
      </c>
      <c r="B3" s="12">
        <v>154.66</v>
      </c>
      <c r="C3" s="12">
        <v>0.53</v>
      </c>
      <c r="D3" s="12">
        <v>416473870961</v>
      </c>
      <c r="E3" s="18">
        <f t="shared" ref="E3:E11" si="0">D3/1000000000</f>
        <v>416.473870961</v>
      </c>
    </row>
    <row r="4" ht="15.15" spans="1:5">
      <c r="A4" t="s">
        <v>7</v>
      </c>
      <c r="B4" s="12">
        <v>7.77</v>
      </c>
      <c r="C4" s="12">
        <v>-0.39</v>
      </c>
      <c r="D4" s="12">
        <v>643500908</v>
      </c>
      <c r="E4" s="18">
        <f t="shared" si="0"/>
        <v>0.643500908</v>
      </c>
    </row>
    <row r="5" ht="15.15" spans="1:5">
      <c r="A5" t="s">
        <v>8</v>
      </c>
      <c r="B5" s="12">
        <v>149.77</v>
      </c>
      <c r="C5" s="12">
        <v>0.9</v>
      </c>
      <c r="D5" s="12">
        <v>437671086245</v>
      </c>
      <c r="E5" s="18">
        <f t="shared" si="0"/>
        <v>437.671086245</v>
      </c>
    </row>
    <row r="6" ht="15.15" spans="1:5">
      <c r="A6" t="s">
        <v>9</v>
      </c>
      <c r="B6" s="12">
        <v>190.69</v>
      </c>
      <c r="C6" s="12">
        <v>0.15</v>
      </c>
      <c r="D6" s="12">
        <v>2999305841400</v>
      </c>
      <c r="E6" s="18">
        <f t="shared" si="0"/>
        <v>2999.3058414</v>
      </c>
    </row>
    <row r="7" ht="15.15" spans="1:5">
      <c r="A7" t="s">
        <v>10</v>
      </c>
      <c r="B7" s="12">
        <v>100.94</v>
      </c>
      <c r="C7" s="12">
        <v>-3.6</v>
      </c>
      <c r="D7" s="12">
        <v>408100429870</v>
      </c>
      <c r="E7" s="18">
        <f t="shared" si="0"/>
        <v>408.10042987</v>
      </c>
    </row>
    <row r="8" ht="15.15" spans="1:5">
      <c r="A8" t="s">
        <v>11</v>
      </c>
      <c r="B8" s="12">
        <v>150.05</v>
      </c>
      <c r="C8" s="12">
        <v>1.16</v>
      </c>
      <c r="D8" s="12">
        <v>353663205642</v>
      </c>
      <c r="E8" s="18">
        <f t="shared" si="0"/>
        <v>353.663205642</v>
      </c>
    </row>
    <row r="9" ht="15.15" spans="1:5">
      <c r="A9" t="s">
        <v>12</v>
      </c>
      <c r="B9" s="12">
        <v>402.51</v>
      </c>
      <c r="C9" s="12">
        <v>1.95</v>
      </c>
      <c r="D9" s="12">
        <v>381430077542</v>
      </c>
      <c r="E9" s="18">
        <f t="shared" si="0"/>
        <v>381.430077542</v>
      </c>
    </row>
    <row r="10" ht="15.15" spans="1:5">
      <c r="A10" t="s">
        <v>13</v>
      </c>
      <c r="B10" s="12">
        <v>1</v>
      </c>
      <c r="C10" s="12">
        <v>0.02</v>
      </c>
      <c r="D10" s="12">
        <v>481882040</v>
      </c>
      <c r="E10" s="18">
        <f t="shared" si="0"/>
        <v>0.48188204</v>
      </c>
    </row>
    <row r="11" ht="15.15" spans="1:5">
      <c r="A11" t="s">
        <v>14</v>
      </c>
      <c r="B11" s="12">
        <v>159.15</v>
      </c>
      <c r="C11" s="12">
        <v>-1.2</v>
      </c>
      <c r="D11" s="12">
        <v>255277545109</v>
      </c>
      <c r="E11" s="18">
        <f t="shared" si="0"/>
        <v>255.277545109</v>
      </c>
    </row>
    <row r="12" spans="4:4">
      <c r="D12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J32" sqref="J32"/>
    </sheetView>
  </sheetViews>
  <sheetFormatPr defaultColWidth="8" defaultRowHeight="13.8"/>
  <cols>
    <col min="2" max="2" width="15.8" customWidth="1"/>
    <col min="3" max="3" width="18" customWidth="1"/>
    <col min="4" max="4" width="8.3" customWidth="1"/>
    <col min="5" max="5" width="7.1" customWidth="1"/>
    <col min="6" max="6" width="12.5" customWidth="1"/>
    <col min="7" max="7" width="12.4" customWidth="1"/>
    <col min="8" max="8" width="13" customWidth="1"/>
    <col min="9" max="9" width="11.4" customWidth="1"/>
    <col min="10" max="10" width="10" customWidth="1"/>
    <col min="11" max="11" width="14.3" customWidth="1"/>
    <col min="12" max="12" width="11.1" customWidth="1"/>
    <col min="13" max="13" width="11.4" customWidth="1"/>
    <col min="14" max="14" width="10.9" customWidth="1"/>
    <col min="15" max="15" width="26.1" customWidth="1"/>
  </cols>
  <sheetData>
    <row r="1" ht="27" customHeight="1" spans="1:1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13" t="s">
        <v>28</v>
      </c>
    </row>
    <row r="2" spans="1:14">
      <c r="A2" s="9" t="str">
        <f>Sheet1!A2</f>
        <v>AMBA</v>
      </c>
      <c r="B2" s="9" t="s">
        <v>29</v>
      </c>
      <c r="C2" s="9" t="s">
        <v>30</v>
      </c>
      <c r="D2" s="10" t="str">
        <f>IF(Sheet1!E2&gt;10,"Large",IF(Sheet1!E2&gt;2,"Mid","Small"))</f>
        <v>Mid</v>
      </c>
      <c r="E2" s="9">
        <v>100</v>
      </c>
      <c r="F2" s="11">
        <v>69.41</v>
      </c>
      <c r="G2" s="10">
        <f>E2*F2</f>
        <v>6941</v>
      </c>
      <c r="H2" s="10">
        <f>Sheet1!B2</f>
        <v>82.01</v>
      </c>
      <c r="I2" s="10">
        <f>E2*H2</f>
        <v>8201</v>
      </c>
      <c r="J2" s="14">
        <f>I2/$I$12</f>
        <v>0.0567328099793296</v>
      </c>
      <c r="K2" s="10">
        <f>I2-G2</f>
        <v>1260</v>
      </c>
      <c r="L2" s="15">
        <f>K2/G2</f>
        <v>0.181530038899294</v>
      </c>
      <c r="M2" s="10">
        <f>Sheet1!C2*E2</f>
        <v>-218</v>
      </c>
      <c r="N2" s="14">
        <f>(H2/F2-Sheet1!C2)-1</f>
        <v>2.36153003889929</v>
      </c>
    </row>
    <row r="3" spans="1:14">
      <c r="A3" s="9" t="str">
        <f>Sheet1!A3</f>
        <v>WMT</v>
      </c>
      <c r="B3" s="9" t="s">
        <v>31</v>
      </c>
      <c r="C3" s="9" t="s">
        <v>32</v>
      </c>
      <c r="D3" s="10" t="str">
        <f>IF(Sheet1!E3&gt;10,"Large",IF(Sheet1!E3&gt;2,"Mid","Small"))</f>
        <v>Large</v>
      </c>
      <c r="E3" s="9">
        <v>200</v>
      </c>
      <c r="F3" s="11">
        <v>103.37</v>
      </c>
      <c r="G3" s="10">
        <f t="shared" ref="G3:G11" si="0">E3*F3</f>
        <v>20674</v>
      </c>
      <c r="H3" s="10">
        <f>Sheet1!B3</f>
        <v>154.66</v>
      </c>
      <c r="I3" s="10">
        <f t="shared" ref="I3:I11" si="1">E3*H3</f>
        <v>30932</v>
      </c>
      <c r="J3" s="14">
        <f t="shared" ref="J3:J11" si="2">I3/$I$12</f>
        <v>0.213981133798393</v>
      </c>
      <c r="K3" s="10">
        <f t="shared" ref="K3:K11" si="3">I3-G3</f>
        <v>10258</v>
      </c>
      <c r="L3" s="15">
        <f t="shared" ref="L3:L11" si="4">K3/G3</f>
        <v>0.49617877527329</v>
      </c>
      <c r="M3" s="10">
        <f>Sheet1!C3*E3</f>
        <v>106</v>
      </c>
      <c r="N3" s="14">
        <f>(H3/F3-Sheet1!C3)-1</f>
        <v>-0.03382122472671</v>
      </c>
    </row>
    <row r="4" spans="1:14">
      <c r="A4" s="9" t="str">
        <f>Sheet1!A4</f>
        <v>EXFY</v>
      </c>
      <c r="B4" s="9" t="s">
        <v>33</v>
      </c>
      <c r="C4" s="9" t="s">
        <v>30</v>
      </c>
      <c r="D4" s="10" t="str">
        <f>IF(Sheet1!E4&gt;10,"Large",IF(Sheet1!E4&gt;2,"Mid","Small"))</f>
        <v>Small</v>
      </c>
      <c r="E4" s="9">
        <v>2500</v>
      </c>
      <c r="F4" s="11">
        <v>13.81</v>
      </c>
      <c r="G4" s="10">
        <f t="shared" si="0"/>
        <v>34525</v>
      </c>
      <c r="H4" s="10">
        <f>Sheet1!B4</f>
        <v>7.77</v>
      </c>
      <c r="I4" s="10">
        <f t="shared" si="1"/>
        <v>19425</v>
      </c>
      <c r="J4" s="14">
        <f t="shared" si="2"/>
        <v>0.134378104359039</v>
      </c>
      <c r="K4" s="10">
        <f t="shared" si="3"/>
        <v>-15100</v>
      </c>
      <c r="L4" s="15">
        <f t="shared" si="4"/>
        <v>-0.437364228819696</v>
      </c>
      <c r="M4" s="10">
        <f>Sheet1!C4*E4</f>
        <v>-975</v>
      </c>
      <c r="N4" s="14">
        <f>(H4/F4-Sheet1!C4)-1</f>
        <v>-0.0473642288196959</v>
      </c>
    </row>
    <row r="5" spans="1:14">
      <c r="A5" s="9" t="str">
        <f>Sheet1!A5</f>
        <v>JPM</v>
      </c>
      <c r="B5" s="9" t="s">
        <v>34</v>
      </c>
      <c r="C5" s="9" t="s">
        <v>35</v>
      </c>
      <c r="D5" s="10" t="str">
        <f>IF(Sheet1!E5&gt;10,"Large",IF(Sheet1!E5&gt;2,"Mid","Small"))</f>
        <v>Large</v>
      </c>
      <c r="E5" s="9">
        <v>50</v>
      </c>
      <c r="F5" s="11">
        <v>240.02</v>
      </c>
      <c r="G5" s="10">
        <f t="shared" si="0"/>
        <v>12001</v>
      </c>
      <c r="H5" s="10">
        <f>Sheet1!B5</f>
        <v>149.77</v>
      </c>
      <c r="I5" s="10">
        <f t="shared" si="1"/>
        <v>7488.5</v>
      </c>
      <c r="J5" s="14">
        <f t="shared" si="2"/>
        <v>0.0518038833715657</v>
      </c>
      <c r="K5" s="10">
        <f t="shared" si="3"/>
        <v>-4512.5</v>
      </c>
      <c r="L5" s="15">
        <f t="shared" si="4"/>
        <v>-0.376010332472294</v>
      </c>
      <c r="M5" s="10">
        <f>Sheet1!C5*E5</f>
        <v>45</v>
      </c>
      <c r="N5" s="14">
        <f>(H5/F5-Sheet1!C5)-1</f>
        <v>-1.27601033247229</v>
      </c>
    </row>
    <row r="6" spans="1:14">
      <c r="A6" s="9" t="str">
        <f>Sheet1!A6</f>
        <v>AAPL</v>
      </c>
      <c r="B6" s="9" t="s">
        <v>36</v>
      </c>
      <c r="C6" s="9" t="s">
        <v>30</v>
      </c>
      <c r="D6" s="10" t="str">
        <f>IF(Sheet1!E6&gt;10,"Large",IF(Sheet1!E6&gt;2,"Mid","Small"))</f>
        <v>Large</v>
      </c>
      <c r="E6" s="9">
        <v>123</v>
      </c>
      <c r="F6" s="11">
        <v>82.42</v>
      </c>
      <c r="G6" s="10">
        <f t="shared" si="0"/>
        <v>10137.66</v>
      </c>
      <c r="H6" s="10">
        <f>Sheet1!B6</f>
        <v>190.69</v>
      </c>
      <c r="I6" s="10">
        <f t="shared" si="1"/>
        <v>23454.87</v>
      </c>
      <c r="J6" s="14">
        <f t="shared" si="2"/>
        <v>0.1622559057188</v>
      </c>
      <c r="K6" s="10">
        <f t="shared" si="3"/>
        <v>13317.21</v>
      </c>
      <c r="L6" s="15">
        <f t="shared" si="4"/>
        <v>1.31363746663431</v>
      </c>
      <c r="M6" s="10">
        <f>Sheet1!C6*E6</f>
        <v>18.45</v>
      </c>
      <c r="N6" s="14">
        <f>(H6/F6-Sheet1!C6)-1</f>
        <v>1.16363746663431</v>
      </c>
    </row>
    <row r="7" spans="1:14">
      <c r="A7" s="9" t="str">
        <f>Sheet1!A7</f>
        <v>XOM</v>
      </c>
      <c r="B7" s="9" t="s">
        <v>37</v>
      </c>
      <c r="C7" s="9" t="s">
        <v>38</v>
      </c>
      <c r="D7" s="10" t="str">
        <f>IF(Sheet1!E7&gt;10,"Large",IF(Sheet1!E7&gt;2,"Mid","Small"))</f>
        <v>Large</v>
      </c>
      <c r="E7" s="9">
        <v>135</v>
      </c>
      <c r="F7" s="11">
        <v>71.89</v>
      </c>
      <c r="G7" s="10">
        <f t="shared" si="0"/>
        <v>9705.15</v>
      </c>
      <c r="H7" s="10">
        <f>Sheet1!B7</f>
        <v>100.94</v>
      </c>
      <c r="I7" s="10">
        <f t="shared" si="1"/>
        <v>13626.9</v>
      </c>
      <c r="J7" s="14">
        <f t="shared" si="2"/>
        <v>0.094268056128195</v>
      </c>
      <c r="K7" s="10">
        <f t="shared" si="3"/>
        <v>3921.75</v>
      </c>
      <c r="L7" s="15">
        <f t="shared" si="4"/>
        <v>0.404089581304771</v>
      </c>
      <c r="M7" s="10">
        <f>Sheet1!C7*E7</f>
        <v>-486</v>
      </c>
      <c r="N7" s="14">
        <f>(H7/F7-Sheet1!C7)-1</f>
        <v>4.00408958130477</v>
      </c>
    </row>
    <row r="8" spans="1:14">
      <c r="A8" s="9" t="str">
        <f>Sheet1!A8</f>
        <v>PG</v>
      </c>
      <c r="B8" s="9" t="s">
        <v>39</v>
      </c>
      <c r="C8" s="9" t="s">
        <v>32</v>
      </c>
      <c r="D8" s="10" t="str">
        <f>IF(Sheet1!E8&gt;10,"Large",IF(Sheet1!E8&gt;2,"Mid","Small"))</f>
        <v>Large</v>
      </c>
      <c r="E8" s="9">
        <v>100</v>
      </c>
      <c r="F8" s="11">
        <v>196.34</v>
      </c>
      <c r="G8" s="10">
        <f t="shared" si="0"/>
        <v>19634</v>
      </c>
      <c r="H8" s="10">
        <f>Sheet1!B8</f>
        <v>150.05</v>
      </c>
      <c r="I8" s="10">
        <f t="shared" si="1"/>
        <v>15005</v>
      </c>
      <c r="J8" s="14">
        <f t="shared" si="2"/>
        <v>0.103801464911577</v>
      </c>
      <c r="K8" s="10">
        <f t="shared" si="3"/>
        <v>-4629</v>
      </c>
      <c r="L8" s="15">
        <f t="shared" si="4"/>
        <v>-0.235764490170113</v>
      </c>
      <c r="M8" s="10">
        <f>Sheet1!C8*E8</f>
        <v>116</v>
      </c>
      <c r="N8" s="14">
        <f>(H8/F8-Sheet1!C8)-1</f>
        <v>-1.39576449017011</v>
      </c>
    </row>
    <row r="9" spans="1:14">
      <c r="A9" s="9" t="str">
        <f>Sheet1!A9</f>
        <v>MA</v>
      </c>
      <c r="B9" s="9" t="s">
        <v>40</v>
      </c>
      <c r="C9" s="9" t="s">
        <v>35</v>
      </c>
      <c r="D9" s="10" t="str">
        <f>IF(Sheet1!E9&gt;10,"Large",IF(Sheet1!E9&gt;2,"Mid","Small"))</f>
        <v>Large</v>
      </c>
      <c r="E9" s="9">
        <v>43</v>
      </c>
      <c r="F9" s="11">
        <v>622.05</v>
      </c>
      <c r="G9" s="10">
        <f t="shared" si="0"/>
        <v>26748.15</v>
      </c>
      <c r="H9" s="10">
        <f>Sheet1!B9</f>
        <v>402.51</v>
      </c>
      <c r="I9" s="10">
        <f t="shared" si="1"/>
        <v>17307.93</v>
      </c>
      <c r="J9" s="14">
        <f t="shared" si="2"/>
        <v>0.119732655020795</v>
      </c>
      <c r="K9" s="10">
        <f t="shared" si="3"/>
        <v>-9440.22</v>
      </c>
      <c r="L9" s="15">
        <f t="shared" si="4"/>
        <v>-0.352929828791898</v>
      </c>
      <c r="M9" s="10">
        <f>Sheet1!C9*E9</f>
        <v>83.85</v>
      </c>
      <c r="N9" s="14">
        <f>(H9/F9-Sheet1!C9)-1</f>
        <v>-2.3029298287919</v>
      </c>
    </row>
    <row r="10" spans="1:14">
      <c r="A10" s="9" t="str">
        <f>Sheet1!A10</f>
        <v>CLOV</v>
      </c>
      <c r="B10" s="9" t="s">
        <v>41</v>
      </c>
      <c r="C10" s="9" t="s">
        <v>42</v>
      </c>
      <c r="D10" s="10" t="str">
        <f>IF(Sheet1!E10&gt;10,"Large",IF(Sheet1!E10&gt;2,"Mid","Small"))</f>
        <v>Small</v>
      </c>
      <c r="E10" s="9">
        <v>2111</v>
      </c>
      <c r="F10" s="11">
        <v>2.22</v>
      </c>
      <c r="G10" s="10">
        <f t="shared" si="0"/>
        <v>4686.42</v>
      </c>
      <c r="H10" s="10">
        <f>Sheet1!B10</f>
        <v>1</v>
      </c>
      <c r="I10" s="10">
        <f t="shared" si="1"/>
        <v>2111</v>
      </c>
      <c r="J10" s="14">
        <f t="shared" si="2"/>
        <v>0.0146034583424418</v>
      </c>
      <c r="K10" s="10">
        <f t="shared" si="3"/>
        <v>-2575.42</v>
      </c>
      <c r="L10" s="15">
        <f t="shared" si="4"/>
        <v>-0.54954954954955</v>
      </c>
      <c r="M10" s="10">
        <f>Sheet1!C10*E10</f>
        <v>42.22</v>
      </c>
      <c r="N10" s="14">
        <f>(H10/F10-Sheet1!C10)-1</f>
        <v>-0.56954954954955</v>
      </c>
    </row>
    <row r="11" spans="1:14">
      <c r="A11" s="9" t="str">
        <f>Sheet1!A11</f>
        <v>TM</v>
      </c>
      <c r="B11" s="9" t="s">
        <v>43</v>
      </c>
      <c r="C11" s="9" t="s">
        <v>44</v>
      </c>
      <c r="D11" s="10" t="str">
        <f>IF(Sheet1!E11&gt;10,"Large",IF(Sheet1!E11&gt;2,"Mid","Small"))</f>
        <v>Large</v>
      </c>
      <c r="E11" s="9">
        <v>44</v>
      </c>
      <c r="F11" s="11">
        <v>261.73</v>
      </c>
      <c r="G11" s="10">
        <f t="shared" si="0"/>
        <v>11516.12</v>
      </c>
      <c r="H11" s="10">
        <f>Sheet1!B11</f>
        <v>159.15</v>
      </c>
      <c r="I11" s="10">
        <f t="shared" si="1"/>
        <v>7002.6</v>
      </c>
      <c r="J11" s="14">
        <f t="shared" si="2"/>
        <v>0.0484425283698639</v>
      </c>
      <c r="K11" s="10">
        <f t="shared" si="3"/>
        <v>-4513.52</v>
      </c>
      <c r="L11" s="15">
        <f t="shared" si="4"/>
        <v>-0.391930615519811</v>
      </c>
      <c r="M11" s="10">
        <f>Sheet1!C11*E11</f>
        <v>-52.8</v>
      </c>
      <c r="N11" s="14">
        <f>(H11/F11-Sheet1!C11)-1</f>
        <v>0.808069384480189</v>
      </c>
    </row>
    <row r="12" spans="1:10">
      <c r="A12" t="s">
        <v>45</v>
      </c>
      <c r="G12" s="12">
        <f>SUM(G2:G11,)</f>
        <v>156568.5</v>
      </c>
      <c r="I12" s="16">
        <f>SUM(I2:I11)</f>
        <v>144554.8</v>
      </c>
      <c r="J12" s="2">
        <f>SUM(J2:J11)</f>
        <v>1</v>
      </c>
    </row>
  </sheetData>
  <conditionalFormatting sqref="K2:N11">
    <cfRule type="cellIs" dxfId="2" priority="3" operator="greaterThan">
      <formula>0</formula>
    </cfRule>
    <cfRule type="cellIs" dxfId="3" priority="2" operator="greaterThan">
      <formula>0</formula>
    </cfRule>
    <cfRule type="cellIs" dxfId="4" priority="1" operator="lessThan">
      <formula>0</formula>
    </cfRule>
  </conditionalFormatting>
  <pageMargins left="0.75" right="0.75" top="1" bottom="1" header="0.5" footer="0.5"/>
  <pageSetup paperSize="9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2" sqref="A2:A4 B2:B4"/>
    </sheetView>
  </sheetViews>
  <sheetFormatPr defaultColWidth="8.8" defaultRowHeight="13.8" outlineLevelCol="7"/>
  <cols>
    <col min="2" max="2" width="12.8"/>
    <col min="7" max="7" width="23.4" customWidth="1"/>
    <col min="8" max="8" width="12.8"/>
  </cols>
  <sheetData>
    <row r="1" ht="14.55" spans="1:8">
      <c r="A1" t="s">
        <v>46</v>
      </c>
      <c r="B1" t="s">
        <v>47</v>
      </c>
      <c r="G1" s="1" t="s">
        <v>17</v>
      </c>
      <c r="H1" t="s">
        <v>47</v>
      </c>
    </row>
    <row r="2" ht="14.55" spans="1:8">
      <c r="A2" t="s">
        <v>48</v>
      </c>
      <c r="B2" s="2">
        <f>SUMIF(Sheet2!$D$2:$D$11,A2,Sheet2!$J$2:$J$11)</f>
        <v>0.148981562701481</v>
      </c>
      <c r="G2" s="3" t="s">
        <v>30</v>
      </c>
      <c r="H2" s="2">
        <f>SUMIF(Sheet2!$C$2:$C$11,G2,Sheet2!$J$2:$J$11)</f>
        <v>0.353366820057169</v>
      </c>
    </row>
    <row r="3" spans="1:8">
      <c r="A3" t="s">
        <v>49</v>
      </c>
      <c r="B3" s="2">
        <f>SUMIF(Sheet2!$D$2:$D$11,A3,Sheet2!$J$2:$J$11)</f>
        <v>0.0567328099793296</v>
      </c>
      <c r="G3" s="4" t="s">
        <v>32</v>
      </c>
      <c r="H3" s="2">
        <f>SUMIF(Sheet2!$C$2:$C$11,G3,Sheet2!$J$2:$J$11)</f>
        <v>0.31778259870997</v>
      </c>
    </row>
    <row r="4" spans="1:8">
      <c r="A4" t="s">
        <v>50</v>
      </c>
      <c r="B4" s="2">
        <f>SUMIF(Sheet2!$D$2:$D$11,A4,Sheet2!$J$2:$J$11)</f>
        <v>0.79428562731919</v>
      </c>
      <c r="G4" s="4" t="s">
        <v>35</v>
      </c>
      <c r="H4" s="2">
        <f>SUMIF(Sheet2!$C$2:$C$11,G4,Sheet2!$J$2:$J$11)</f>
        <v>0.171536538392361</v>
      </c>
    </row>
    <row r="5" spans="7:8">
      <c r="G5" s="4" t="s">
        <v>38</v>
      </c>
      <c r="H5" s="2">
        <f>SUMIF(Sheet2!$C$2:$C$11,G5,Sheet2!$J$2:$J$11)</f>
        <v>0.094268056128195</v>
      </c>
    </row>
    <row r="6" spans="7:8">
      <c r="G6" s="4" t="s">
        <v>42</v>
      </c>
      <c r="H6" s="2">
        <f>SUMIF(Sheet2!$C$2:$C$11,G6,Sheet2!$J$2:$J$11)</f>
        <v>0.0146034583424418</v>
      </c>
    </row>
    <row r="7" ht="14.55" spans="7:8">
      <c r="G7" s="5" t="s">
        <v>44</v>
      </c>
      <c r="H7" s="2">
        <f>SUMIF(Sheet2!$C$2:$C$11,G7,Sheet2!$J$2:$J$11)</f>
        <v>0.0484425283698639</v>
      </c>
    </row>
    <row r="8" ht="14.55"/>
    <row r="9" ht="14.55"/>
    <row r="12" ht="14.55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</dc:creator>
  <cp:lastModifiedBy>thamm</cp:lastModifiedBy>
  <dcterms:created xsi:type="dcterms:W3CDTF">2023-07-17T05:02:00Z</dcterms:created>
  <dcterms:modified xsi:type="dcterms:W3CDTF">2023-07-17T06:50:17Z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224DFDB2C3F94B1BAF58785CDDF5F9BB</vt:lpwstr>
  </property>
  <property fmtid="{D5CDD505-2E9C-101B-9397-08002B2CF9AE}" pid="3" name="KSOProductBuildVer">
    <vt:lpwstr>1033-11.2.0.11537</vt:lpwstr>
  </property>
</Properties>
</file>