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7770" firstSheet="1" activeTab="1"/>
  </bookViews>
  <sheets>
    <sheet name="Summary" sheetId="2" r:id="rId1"/>
    <sheet name="SECTOR" sheetId="10" r:id="rId2"/>
    <sheet name="SECTOREH" sheetId="11" r:id="rId3"/>
  </sheets>
  <definedNames>
    <definedName name="_xlnm._FilterDatabase" localSheetId="1" hidden="1">SECTOR!$A$22:$A$190</definedName>
    <definedName name="_xlnm._FilterDatabase" localSheetId="2" hidden="1">SECTOREH!$A$22:$A$190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_xlnm.Print_Area" localSheetId="1">SECTOR!$A$1:$I$189</definedName>
    <definedName name="_xlnm.Print_Area" localSheetId="2">SECTOREH!$A$1:$H$186</definedName>
    <definedName name="_xlnm.Print_Titles" localSheetId="1">SECTOR!$A:$A,SECTOR!$1:$4</definedName>
    <definedName name="_xlnm.Print_Titles" localSheetId="2">SECTOREH!$A:$A,SECTOREH!$1:$4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Coal._.Questionnaire." localSheetId="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2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44525"/>
</workbook>
</file>

<file path=xl/sharedStrings.xml><?xml version="1.0" encoding="utf-8"?>
<sst xmlns="http://schemas.openxmlformats.org/spreadsheetml/2006/main" count="619" uniqueCount="220">
  <si>
    <t>Date</t>
  </si>
  <si>
    <t>Manufacturing &amp; Cons Industries capacity utilization</t>
  </si>
  <si>
    <t>Commercial &amp; public services Capacity utilization</t>
  </si>
  <si>
    <t>Transport Utilization</t>
  </si>
  <si>
    <t>No of days in a year</t>
  </si>
  <si>
    <t>Optimum Efficiency</t>
  </si>
  <si>
    <t>Optimum date for most affected economies</t>
  </si>
  <si>
    <t>All numbers in Million MT of CO2</t>
  </si>
  <si>
    <t>S No</t>
  </si>
  <si>
    <t>Region/Country/Economy</t>
  </si>
  <si>
    <t>Lockdown Date</t>
  </si>
  <si>
    <t>Optimum Date</t>
  </si>
  <si>
    <r>
      <rPr>
        <b/>
        <sz val="8"/>
        <rFont val="Arial"/>
        <charset val="134"/>
      </rPr>
      <t>Total CO</t>
    </r>
    <r>
      <rPr>
        <b/>
        <vertAlign val="subscript"/>
        <sz val="8"/>
        <rFont val="Arial"/>
        <charset val="134"/>
      </rPr>
      <t>2</t>
    </r>
    <r>
      <rPr>
        <b/>
        <sz val="8"/>
        <rFont val="Arial"/>
        <charset val="134"/>
      </rPr>
      <t xml:space="preserve"> emissions 
from fuel combustion</t>
    </r>
  </si>
  <si>
    <t>Other energy 
industry own use*</t>
  </si>
  <si>
    <t>Manuf. industries 
and construction</t>
  </si>
  <si>
    <t>Transport</t>
  </si>
  <si>
    <t>Residential</t>
  </si>
  <si>
    <t>Commercial and public services</t>
  </si>
  <si>
    <t>CO2 saved from Manuf, Const &amp; commercial</t>
  </si>
  <si>
    <t>CO2 saved from Transport</t>
  </si>
  <si>
    <t>Total CO2 saved</t>
  </si>
  <si>
    <t>Total CO2 saved/day</t>
  </si>
  <si>
    <t>Total C02 saved till now</t>
  </si>
  <si>
    <t>% C02 savings on Global numbers</t>
  </si>
  <si>
    <t>Canada</t>
  </si>
  <si>
    <t>Chile</t>
  </si>
  <si>
    <t>Mexico</t>
  </si>
  <si>
    <t>United States</t>
  </si>
  <si>
    <t>Australia</t>
  </si>
  <si>
    <t>Israel</t>
  </si>
  <si>
    <t>Japan</t>
  </si>
  <si>
    <t>Korea</t>
  </si>
  <si>
    <t>New Zealand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</si>
  <si>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</si>
  <si>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</si>
  <si>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</si>
  <si>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</si>
  <si>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</si>
  <si>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</si>
  <si>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</si>
  <si>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</si>
  <si>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</si>
  <si>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</si>
  <si>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</si>
  <si>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</si>
  <si>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</si>
  <si>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</si>
  <si>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</si>
  <si>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</si>
  <si>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</si>
  <si>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</si>
  <si>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</si>
  <si>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</si>
  <si>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</si>
  <si>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</si>
  <si>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</si>
  <si>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</si>
  <si>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</si>
  <si>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</si>
  <si>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</si>
  <si>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</si>
  <si>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</si>
  <si>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</si>
  <si>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</si>
  <si>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</si>
  <si>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</si>
  <si>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</si>
  <si>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</si>
  <si>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Georgia</t>
  </si>
  <si>
    <t>Gibraltar</t>
  </si>
  <si>
    <t>Kazakhstan</t>
  </si>
  <si>
    <t>Kosovo</t>
  </si>
  <si>
    <t>Kyrgyzstan</t>
  </si>
  <si>
    <t>Malta</t>
  </si>
  <si>
    <t>Republic of Moldova</t>
  </si>
  <si>
    <t>Montenegro</t>
  </si>
  <si>
    <t>Republic of North Macedonia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</si>
  <si>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</si>
  <si>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</si>
  <si>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</si>
  <si>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</si>
  <si>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</si>
  <si>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</si>
  <si>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</si>
  <si>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Algeria</t>
  </si>
  <si>
    <t>Angola</t>
  </si>
  <si>
    <t>Benin</t>
  </si>
  <si>
    <t>Botswana</t>
  </si>
  <si>
    <t>Cameroon</t>
  </si>
  <si>
    <t>Congo</t>
  </si>
  <si>
    <t>Côte d'Ivoire</t>
  </si>
  <si>
    <t>Dem. Rep. of Congo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</si>
  <si>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</si>
  <si>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</si>
  <si>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</si>
  <si>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</si>
  <si>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</si>
  <si>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</si>
  <si>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</si>
  <si>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</si>
  <si>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</si>
  <si>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</si>
  <si>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</si>
  <si>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</si>
  <si>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</si>
  <si>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</si>
  <si>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</si>
  <si>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South Sudan</t>
  </si>
  <si>
    <t>Sudan</t>
  </si>
  <si>
    <t>United Rep. of Tanzania</t>
  </si>
  <si>
    <t>Togo</t>
  </si>
  <si>
    <t>Tunisia</t>
  </si>
  <si>
    <t>Zambia</t>
  </si>
  <si>
    <t>Zimbabwe</t>
  </si>
  <si>
    <t>Other Africa</t>
  </si>
  <si>
    <t>Bangladesh</t>
  </si>
  <si>
    <t>Brunei Darussalam</t>
  </si>
  <si>
    <t>Cambodia</t>
  </si>
  <si>
    <t>DPR of Korea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</si>
  <si>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</si>
  <si>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</si>
  <si>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</si>
  <si>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</si>
  <si>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</si>
  <si>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</si>
  <si>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</si>
  <si>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</si>
  <si>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</si>
  <si>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</si>
  <si>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</si>
  <si>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</si>
  <si>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 Nam</t>
  </si>
  <si>
    <t>Other Asia</t>
  </si>
  <si>
    <t>People's Rep. of China</t>
  </si>
  <si>
    <t>Hong Kong, China</t>
  </si>
  <si>
    <t>Argentina</t>
  </si>
  <si>
    <t>Bolivia</t>
  </si>
  <si>
    <t>Brazil</t>
  </si>
  <si>
    <t>Colombia</t>
  </si>
  <si>
    <t>Costa Rica</t>
  </si>
  <si>
    <t>Cuba</t>
  </si>
  <si>
    <t>Curaçao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</si>
  <si>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</si>
  <si>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</si>
  <si>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</si>
  <si>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</si>
  <si>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</si>
  <si>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</si>
  <si>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</si>
  <si>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</si>
  <si>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</si>
  <si>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</si>
  <si>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</si>
  <si>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</si>
  <si>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Trinidad and Tobago</t>
  </si>
  <si>
    <t>Uruguay</t>
  </si>
  <si>
    <t>Venezuela</t>
  </si>
  <si>
    <t>Other Non-OECD Americas</t>
  </si>
  <si>
    <t>Bahrain</t>
  </si>
  <si>
    <t>Islamic Rep. of Iran</t>
  </si>
  <si>
    <t>Iraq</t>
  </si>
  <si>
    <t>Jordan</t>
  </si>
  <si>
    <t>Kuwait</t>
  </si>
  <si>
    <t>Lebanon</t>
  </si>
  <si>
    <t>Oman</t>
  </si>
  <si>
    <t>Qatar</t>
  </si>
  <si>
    <t>Saudi Arabia</t>
  </si>
  <si>
    <t xml:space="preserve">Syrian Arab Republic </t>
  </si>
  <si>
    <t>United Arab Emirates</t>
  </si>
  <si>
    <t>Yemen</t>
  </si>
  <si>
    <t xml:space="preserve">Total </t>
  </si>
  <si>
    <r>
      <rPr>
        <b/>
        <sz val="12"/>
        <rFont val="Arial"/>
        <charset val="134"/>
      </rPr>
      <t>CO</t>
    </r>
    <r>
      <rPr>
        <b/>
        <vertAlign val="subscript"/>
        <sz val="12"/>
        <rFont val="Arial"/>
        <charset val="134"/>
      </rPr>
      <t>2</t>
    </r>
    <r>
      <rPr>
        <b/>
        <sz val="12"/>
        <rFont val="Arial"/>
        <charset val="134"/>
      </rPr>
      <t xml:space="preserve"> emissions from fuel combustion by sector in 2017</t>
    </r>
  </si>
  <si>
    <t>Source:</t>
  </si>
  <si>
    <r>
      <rPr>
        <sz val="10"/>
        <rFont val="Arial"/>
        <charset val="134"/>
      </rPr>
      <t xml:space="preserve">IEA (2019), </t>
    </r>
    <r>
      <rPr>
        <i/>
        <sz val="10"/>
        <rFont val="Arial"/>
        <charset val="134"/>
      </rPr>
      <t>CO</t>
    </r>
    <r>
      <rPr>
        <i/>
        <vertAlign val="subscript"/>
        <sz val="10"/>
        <rFont val="Arial"/>
        <charset val="134"/>
      </rPr>
      <t>2</t>
    </r>
    <r>
      <rPr>
        <i/>
        <sz val="10"/>
        <rFont val="Arial"/>
        <charset val="134"/>
      </rPr>
      <t xml:space="preserve"> Emissions from Fuel Combustion</t>
    </r>
    <r>
      <rPr>
        <sz val="10"/>
        <rFont val="Arial"/>
        <charset val="134"/>
      </rPr>
      <t>.</t>
    </r>
  </si>
  <si>
    <t xml:space="preserve">IEA, All rights reserved </t>
  </si>
  <si>
    <t>Documentation:</t>
  </si>
  <si>
    <t>http://wds.iea.org/wds/pdf/Worldco2_Documentation.pdf</t>
  </si>
  <si>
    <t>https://www.iea.org/t&amp;c/termsandconditions/</t>
  </si>
  <si>
    <t>Back to the table of contents</t>
  </si>
  <si>
    <r>
      <rPr>
        <b/>
        <i/>
        <sz val="8"/>
        <rFont val="Arial"/>
        <charset val="134"/>
      </rPr>
      <t>million tonnes of CO</t>
    </r>
    <r>
      <rPr>
        <b/>
        <i/>
        <vertAlign val="subscript"/>
        <sz val="8"/>
        <rFont val="Arial"/>
        <charset val="134"/>
      </rPr>
      <t>2</t>
    </r>
  </si>
  <si>
    <t>Electricity and heat production</t>
  </si>
  <si>
    <t>of which: road</t>
  </si>
  <si>
    <t>World</t>
  </si>
  <si>
    <t xml:space="preserve">Annex I Parties </t>
  </si>
  <si>
    <t xml:space="preserve">   Annex II Parties   </t>
  </si>
  <si>
    <t xml:space="preserve">      North America      </t>
  </si>
  <si>
    <t xml:space="preserve">      Europe      </t>
  </si>
  <si>
    <t xml:space="preserve">      Asia Oceania</t>
  </si>
  <si>
    <t xml:space="preserve">   Annex I EIT   </t>
  </si>
  <si>
    <t xml:space="preserve">Non-Annex I Parties </t>
  </si>
  <si>
    <t>Annex B Kyoto Parties</t>
  </si>
  <si>
    <t>OECD Total</t>
  </si>
  <si>
    <t>Non-OECD Total</t>
  </si>
  <si>
    <t>OECD Americas</t>
  </si>
  <si>
    <t>OECD Asia Oceania</t>
  </si>
  <si>
    <t>OECD Europe</t>
  </si>
  <si>
    <t>Former Soviet Union (if no detail)</t>
  </si>
  <si>
    <t>x</t>
  </si>
  <si>
    <t>Former Yugoslavia (if no detail)</t>
  </si>
  <si>
    <t>Non-OECD Europe and Eurasia</t>
  </si>
  <si>
    <t>Africa</t>
  </si>
  <si>
    <t>Asia (excl. China)</t>
  </si>
  <si>
    <t>China (incl. Hong Kong, China)</t>
  </si>
  <si>
    <t>Non-OECD Americas</t>
  </si>
  <si>
    <t>Middle East</t>
  </si>
  <si>
    <t>IEA/Accession/Association</t>
  </si>
  <si>
    <t>European Union - 28</t>
  </si>
  <si>
    <t>G7</t>
  </si>
  <si>
    <t>G8</t>
  </si>
  <si>
    <t>G20</t>
  </si>
  <si>
    <t>Americas</t>
  </si>
  <si>
    <t>Asia</t>
  </si>
  <si>
    <t>Europe</t>
  </si>
  <si>
    <t>Oceania</t>
  </si>
  <si>
    <t xml:space="preserve">* Includes emissions from own use in petroleum refining, the manufacture of solid fuels, coal mining, oil and gas extraction and other energy-producing industries. </t>
  </si>
  <si>
    <t>The original version of this file, as published by the International Energy Agency, is available free of charge on the IEA’s website at:</t>
  </si>
  <si>
    <t>http://www.iea.org/statistics/topics/CO2emissions/</t>
  </si>
  <si>
    <t xml:space="preserve">
You are permitted to use the data in this file as set out in the IEA’s terms and conditions here:  </t>
  </si>
  <si>
    <t>This notice, and any copyright or sourcing statements in the file, must not be removed from this file.</t>
  </si>
  <si>
    <r>
      <rPr>
        <b/>
        <sz val="12"/>
        <rFont val="Arial"/>
        <charset val="134"/>
      </rPr>
      <t>CO</t>
    </r>
    <r>
      <rPr>
        <b/>
        <vertAlign val="subscript"/>
        <sz val="12"/>
        <rFont val="Arial"/>
        <charset val="134"/>
      </rPr>
      <t>2</t>
    </r>
    <r>
      <rPr>
        <b/>
        <sz val="12"/>
        <rFont val="Arial"/>
        <charset val="134"/>
      </rPr>
      <t xml:space="preserve"> emissions from fuel combustion with electricity and heat allocated to consuming sectors in 2017</t>
    </r>
  </si>
</sst>
</file>

<file path=xl/styles.xml><?xml version="1.0" encoding="utf-8"?>
<styleSheet xmlns="http://schemas.openxmlformats.org/spreadsheetml/2006/main">
  <numFmts count="10">
    <numFmt numFmtId="176" formatCode="0.00_ ;\-0.00\ "/>
    <numFmt numFmtId="177" formatCode="#\ ##0;\-#\ ##0;\-\-"/>
    <numFmt numFmtId="178" formatCode="#\ ###\ ##0;\-#\ ###\ ##0;\-\-"/>
    <numFmt numFmtId="179" formatCode="_(* #,##0_);_(* \(#,##0\);_(* &quot;-&quot;??_);_(@_)"/>
    <numFmt numFmtId="44" formatCode="_-&quot;£&quot;* #,##0.00_-;\-&quot;£&quot;* #,##0.00_-;_-&quot;£&quot;* &quot;-&quot;??_-;_-@_-"/>
    <numFmt numFmtId="180" formatCode="_(* #,##0.00_);_(* \(#,##0.00\);_(* &quot;-&quot;??_);_(@_)"/>
    <numFmt numFmtId="181" formatCode="#\ ###\ ##0.0;\-#\ ###\ ##0.0;\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40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i/>
      <sz val="10"/>
      <name val="Arial"/>
      <charset val="134"/>
    </font>
    <font>
      <sz val="10"/>
      <name val="Arial"/>
      <charset val="134"/>
    </font>
    <font>
      <sz val="10"/>
      <name val="Arial"/>
      <charset val="134"/>
    </font>
    <font>
      <b/>
      <sz val="12"/>
      <name val="Arial"/>
      <charset val="134"/>
    </font>
    <font>
      <u/>
      <sz val="8"/>
      <color indexed="12"/>
      <name val="Arial"/>
      <charset val="134"/>
    </font>
    <font>
      <b/>
      <i/>
      <sz val="8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i/>
      <sz val="8"/>
      <name val="Arial"/>
      <charset val="134"/>
    </font>
    <font>
      <u/>
      <sz val="10"/>
      <color indexed="12"/>
      <name val="Arial"/>
      <charset val="134"/>
    </font>
    <font>
      <b/>
      <sz val="9"/>
      <name val="Arial"/>
      <charset val="134"/>
    </font>
    <font>
      <sz val="9"/>
      <color theme="1"/>
      <name val="Arial"/>
      <charset val="134"/>
    </font>
    <font>
      <sz val="9"/>
      <name val="Arial"/>
      <charset val="134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vertAlign val="subscript"/>
      <sz val="12"/>
      <name val="Arial"/>
      <charset val="134"/>
    </font>
    <font>
      <i/>
      <vertAlign val="subscript"/>
      <sz val="10"/>
      <name val="Arial"/>
      <charset val="134"/>
    </font>
    <font>
      <b/>
      <i/>
      <vertAlign val="subscript"/>
      <sz val="8"/>
      <name val="Arial"/>
      <charset val="134"/>
    </font>
    <font>
      <b/>
      <vertAlign val="subscript"/>
      <sz val="8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141"/>
        <bgColor indexed="64"/>
      </patternFill>
    </fill>
    <fill>
      <patternFill patternType="solid">
        <fgColor rgb="FFF7D3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180" fontId="3" fillId="0" borderId="0" applyFont="0" applyFill="0" applyBorder="0" applyAlignment="0" applyProtection="0"/>
    <xf numFmtId="0" fontId="17" fillId="3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11" borderId="1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1" fillId="29" borderId="17" applyNumberFormat="0" applyFont="0" applyAlignment="0" applyProtection="0">
      <alignment vertical="center"/>
    </xf>
    <xf numFmtId="0" fontId="26" fillId="9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11" borderId="13" applyNumberForma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</cellStyleXfs>
  <cellXfs count="61">
    <xf numFmtId="0" fontId="0" fillId="0" borderId="0" xfId="0"/>
    <xf numFmtId="0" fontId="1" fillId="2" borderId="0" xfId="1" applyFont="1" applyFill="1"/>
    <xf numFmtId="0" fontId="2" fillId="2" borderId="0" xfId="1" applyFont="1" applyFill="1"/>
    <xf numFmtId="0" fontId="3" fillId="2" borderId="0" xfId="1" applyFont="1" applyFill="1"/>
    <xf numFmtId="0" fontId="3" fillId="2" borderId="1" xfId="1" applyFont="1" applyFill="1" applyBorder="1"/>
    <xf numFmtId="0" fontId="4" fillId="2" borderId="0" xfId="1" applyFill="1"/>
    <xf numFmtId="0" fontId="5" fillId="2" borderId="0" xfId="1" applyFont="1" applyFill="1"/>
    <xf numFmtId="0" fontId="6" fillId="2" borderId="0" xfId="2" applyFont="1" applyFill="1" applyAlignment="1" applyProtection="1"/>
    <xf numFmtId="0" fontId="7" fillId="3" borderId="2" xfId="1" applyFont="1" applyFill="1" applyBorder="1" applyAlignment="1">
      <alignment horizontal="left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/>
    </xf>
    <xf numFmtId="0" fontId="9" fillId="2" borderId="0" xfId="1" applyFont="1" applyFill="1"/>
    <xf numFmtId="0" fontId="8" fillId="2" borderId="0" xfId="1" applyFont="1" applyFill="1" applyAlignment="1">
      <alignment horizontal="left"/>
    </xf>
    <xf numFmtId="181" fontId="8" fillId="2" borderId="0" xfId="1" applyNumberFormat="1" applyFont="1" applyFill="1" applyAlignment="1">
      <alignment horizontal="right"/>
    </xf>
    <xf numFmtId="0" fontId="10" fillId="2" borderId="0" xfId="1" applyFont="1" applyFill="1" applyAlignment="1">
      <alignment horizontal="left"/>
    </xf>
    <xf numFmtId="181" fontId="10" fillId="2" borderId="0" xfId="1" applyNumberFormat="1" applyFont="1" applyFill="1" applyAlignment="1">
      <alignment horizontal="right"/>
    </xf>
    <xf numFmtId="0" fontId="4" fillId="2" borderId="1" xfId="1" applyFill="1" applyBorder="1"/>
    <xf numFmtId="178" fontId="8" fillId="2" borderId="1" xfId="1" applyNumberFormat="1" applyFont="1" applyFill="1" applyBorder="1" applyAlignment="1">
      <alignment horizontal="right"/>
    </xf>
    <xf numFmtId="177" fontId="4" fillId="2" borderId="0" xfId="1" applyNumberFormat="1" applyFill="1"/>
    <xf numFmtId="0" fontId="8" fillId="3" borderId="2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right" vertical="center"/>
    </xf>
    <xf numFmtId="181" fontId="9" fillId="2" borderId="0" xfId="1" applyNumberFormat="1" applyFont="1" applyFill="1" applyAlignment="1">
      <alignment horizontal="right" vertical="center"/>
    </xf>
    <xf numFmtId="0" fontId="8" fillId="4" borderId="0" xfId="1" applyFont="1" applyFill="1" applyAlignment="1">
      <alignment horizontal="right" vertical="center"/>
    </xf>
    <xf numFmtId="181" fontId="8" fillId="4" borderId="0" xfId="1" applyNumberFormat="1" applyFont="1" applyFill="1" applyAlignment="1">
      <alignment horizontal="right" vertical="center"/>
    </xf>
    <xf numFmtId="0" fontId="8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11" fillId="2" borderId="0" xfId="2" applyFill="1" applyAlignment="1" applyProtection="1"/>
    <xf numFmtId="0" fontId="11" fillId="0" borderId="0" xfId="2" applyAlignment="1" applyProtection="1"/>
    <xf numFmtId="0" fontId="10" fillId="2" borderId="0" xfId="1" applyFont="1" applyFill="1" applyAlignment="1">
      <alignment horizontal="right" vertical="center"/>
    </xf>
    <xf numFmtId="181" fontId="10" fillId="2" borderId="0" xfId="1" applyNumberFormat="1" applyFont="1" applyFill="1" applyAlignment="1">
      <alignment horizontal="right" vertical="center"/>
    </xf>
    <xf numFmtId="0" fontId="10" fillId="2" borderId="1" xfId="1" applyFont="1" applyFill="1" applyBorder="1" applyAlignment="1">
      <alignment horizontal="right" vertical="center"/>
    </xf>
    <xf numFmtId="181" fontId="10" fillId="2" borderId="1" xfId="1" applyNumberFormat="1" applyFont="1" applyFill="1" applyBorder="1" applyAlignment="1">
      <alignment horizontal="right" vertical="center"/>
    </xf>
    <xf numFmtId="0" fontId="3" fillId="2" borderId="0" xfId="1" applyFont="1" applyFill="1" applyAlignment="1">
      <alignment horizontal="left" wrapText="1"/>
    </xf>
    <xf numFmtId="0" fontId="11" fillId="2" borderId="0" xfId="2" applyFill="1" applyAlignment="1" applyProtection="1">
      <alignment horizontal="left" wrapText="1"/>
    </xf>
    <xf numFmtId="0" fontId="3" fillId="2" borderId="0" xfId="1" applyFont="1" applyFill="1" applyAlignment="1">
      <alignment horizontal="left"/>
    </xf>
    <xf numFmtId="179" fontId="3" fillId="2" borderId="0" xfId="3" applyNumberFormat="1" applyFont="1" applyFill="1"/>
    <xf numFmtId="178" fontId="12" fillId="2" borderId="0" xfId="1" applyNumberFormat="1" applyFont="1" applyFill="1" applyAlignment="1">
      <alignment horizontal="right"/>
    </xf>
    <xf numFmtId="178" fontId="4" fillId="2" borderId="0" xfId="1" applyNumberFormat="1" applyFill="1"/>
    <xf numFmtId="0" fontId="3" fillId="2" borderId="0" xfId="1" applyFont="1" applyFill="1" applyAlignment="1">
      <alignment wrapText="1"/>
    </xf>
    <xf numFmtId="0" fontId="13" fillId="0" borderId="3" xfId="0" applyFont="1" applyBorder="1" applyAlignment="1">
      <alignment wrapText="1"/>
    </xf>
    <xf numFmtId="58" fontId="14" fillId="2" borderId="4" xfId="0" applyNumberFormat="1" applyFont="1" applyFill="1" applyBorder="1" applyAlignment="1">
      <alignment horizontal="right" vertical="center"/>
    </xf>
    <xf numFmtId="0" fontId="13" fillId="0" borderId="5" xfId="0" applyFont="1" applyBorder="1" applyAlignment="1">
      <alignment wrapText="1"/>
    </xf>
    <xf numFmtId="9" fontId="13" fillId="0" borderId="6" xfId="0" applyNumberFormat="1" applyFont="1" applyBorder="1"/>
    <xf numFmtId="2" fontId="13" fillId="0" borderId="6" xfId="0" applyNumberFormat="1" applyFont="1" applyBorder="1"/>
    <xf numFmtId="0" fontId="13" fillId="0" borderId="7" xfId="0" applyFont="1" applyBorder="1" applyAlignment="1">
      <alignment wrapText="1"/>
    </xf>
    <xf numFmtId="58" fontId="13" fillId="0" borderId="8" xfId="0" applyNumberFormat="1" applyFont="1" applyBorder="1"/>
    <xf numFmtId="9" fontId="0" fillId="0" borderId="0" xfId="0" applyNumberFormat="1"/>
    <xf numFmtId="0" fontId="8" fillId="3" borderId="9" xfId="0" applyFont="1" applyFill="1" applyBorder="1" applyAlignment="1">
      <alignment horizontal="left" vertical="center" wrapText="1"/>
    </xf>
    <xf numFmtId="0" fontId="0" fillId="0" borderId="9" xfId="0" applyBorder="1"/>
    <xf numFmtId="0" fontId="9" fillId="2" borderId="9" xfId="0" applyFont="1" applyFill="1" applyBorder="1" applyAlignment="1">
      <alignment horizontal="right" vertical="center"/>
    </xf>
    <xf numFmtId="58" fontId="9" fillId="2" borderId="9" xfId="0" applyNumberFormat="1" applyFont="1" applyFill="1" applyBorder="1" applyAlignment="1">
      <alignment horizontal="right" vertical="center"/>
    </xf>
    <xf numFmtId="0" fontId="0" fillId="5" borderId="0" xfId="0" applyFill="1"/>
    <xf numFmtId="0" fontId="8" fillId="3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181" fontId="9" fillId="2" borderId="9" xfId="0" applyNumberFormat="1" applyFont="1" applyFill="1" applyBorder="1" applyAlignment="1">
      <alignment horizontal="right" vertical="center"/>
    </xf>
    <xf numFmtId="176" fontId="0" fillId="0" borderId="9" xfId="0" applyNumberFormat="1" applyBorder="1"/>
    <xf numFmtId="10" fontId="0" fillId="0" borderId="9" xfId="50" applyNumberFormat="1" applyFont="1" applyBorder="1"/>
    <xf numFmtId="0" fontId="15" fillId="0" borderId="9" xfId="0" applyFont="1" applyBorder="1"/>
    <xf numFmtId="181" fontId="15" fillId="0" borderId="9" xfId="0" applyNumberFormat="1" applyFont="1" applyBorder="1"/>
    <xf numFmtId="176" fontId="15" fillId="0" borderId="9" xfId="0" applyNumberFormat="1" applyFont="1" applyBorder="1"/>
    <xf numFmtId="10" fontId="15" fillId="0" borderId="9" xfId="0" applyNumberFormat="1" applyFont="1" applyBorder="1"/>
    <xf numFmtId="0" fontId="9" fillId="2" borderId="9" xfId="0" applyFont="1" applyFill="1" applyBorder="1" applyAlignment="1" quotePrefix="1">
      <alignment horizontal="right" vertical="center"/>
    </xf>
    <xf numFmtId="0" fontId="8" fillId="4" borderId="0" xfId="1" applyFont="1" applyFill="1" applyAlignment="1" quotePrefix="1">
      <alignment horizontal="right" vertical="center"/>
    </xf>
    <xf numFmtId="0" fontId="9" fillId="2" borderId="0" xfId="1" applyFont="1" applyFill="1" applyAlignment="1" quotePrefix="1">
      <alignment horizontal="right" vertical="center"/>
    </xf>
    <xf numFmtId="0" fontId="10" fillId="2" borderId="0" xfId="1" applyFont="1" applyFill="1" applyAlignment="1" quotePrefix="1">
      <alignment horizontal="right" vertical="center"/>
    </xf>
    <xf numFmtId="0" fontId="10" fillId="2" borderId="1" xfId="1" applyFont="1" applyFill="1" applyBorder="1" applyAlignment="1" quotePrefix="1">
      <alignment horizontal="right" vertical="center"/>
    </xf>
  </cellXfs>
  <cellStyles count="52">
    <cellStyle name="Normal" xfId="0" builtinId="0"/>
    <cellStyle name="Normal 2" xfId="1"/>
    <cellStyle name="Hyperlink 2" xfId="2"/>
    <cellStyle name="Comma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.org/statistics/topics/CO2emiss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.org/statistics/topics/CO2emiss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58"/>
  <sheetViews>
    <sheetView topLeftCell="A9" workbookViewId="0">
      <selection activeCell="N11" sqref="N11"/>
    </sheetView>
  </sheetViews>
  <sheetFormatPr defaultColWidth="9" defaultRowHeight="14.25"/>
  <cols>
    <col min="2" max="2" width="21.5666666666667" customWidth="1"/>
    <col min="3" max="3" width="17.425" customWidth="1"/>
    <col min="4" max="4" width="18.2833333333333" customWidth="1"/>
    <col min="5" max="5" width="17.2833333333333" customWidth="1"/>
    <col min="6" max="6" width="11.2833333333333" customWidth="1"/>
    <col min="7" max="7" width="21.425" customWidth="1"/>
    <col min="8" max="8" width="8.85833333333333" customWidth="1"/>
    <col min="9" max="9" width="9.70833333333333" customWidth="1"/>
    <col min="10" max="10" width="8.85833333333333" customWidth="1"/>
    <col min="11" max="12" width="12.2833333333333" customWidth="1"/>
    <col min="13" max="13" width="13.425" customWidth="1"/>
    <col min="14" max="14" width="9.425" customWidth="1"/>
    <col min="15" max="15" width="14.1416666666667" customWidth="1"/>
  </cols>
  <sheetData>
    <row r="2" spans="2:3">
      <c r="B2" s="39" t="s">
        <v>0</v>
      </c>
      <c r="C2" s="40">
        <f ca="1">TODAY()</f>
        <v>43928</v>
      </c>
    </row>
    <row r="3" ht="25.5" spans="2:3">
      <c r="B3" s="41" t="s">
        <v>1</v>
      </c>
      <c r="C3" s="42">
        <v>0.5</v>
      </c>
    </row>
    <row r="4" ht="25.5" spans="2:3">
      <c r="B4" s="41" t="s">
        <v>2</v>
      </c>
      <c r="C4" s="42">
        <v>0.6</v>
      </c>
    </row>
    <row r="5" spans="2:3">
      <c r="B5" s="41" t="s">
        <v>3</v>
      </c>
      <c r="C5" s="42">
        <v>0.4</v>
      </c>
    </row>
    <row r="6" spans="2:3">
      <c r="B6" s="41" t="s">
        <v>4</v>
      </c>
      <c r="C6" s="43">
        <v>365</v>
      </c>
    </row>
    <row r="7" spans="2:3">
      <c r="B7" s="41" t="s">
        <v>5</v>
      </c>
      <c r="C7" s="42">
        <v>0.5</v>
      </c>
    </row>
    <row r="8" ht="25.5" spans="2:7">
      <c r="B8" s="44" t="s">
        <v>6</v>
      </c>
      <c r="C8" s="45">
        <v>43905</v>
      </c>
      <c r="G8" s="51" t="s">
        <v>7</v>
      </c>
    </row>
    <row r="9" spans="3:3">
      <c r="C9" s="46"/>
    </row>
    <row r="11" ht="42" spans="1:16">
      <c r="A11" s="47" t="s">
        <v>8</v>
      </c>
      <c r="B11" s="47" t="s">
        <v>9</v>
      </c>
      <c r="C11" s="47" t="s">
        <v>10</v>
      </c>
      <c r="D11" s="47" t="s">
        <v>11</v>
      </c>
      <c r="E11" s="52" t="s">
        <v>12</v>
      </c>
      <c r="F11" s="52" t="s">
        <v>13</v>
      </c>
      <c r="G11" s="52" t="s">
        <v>14</v>
      </c>
      <c r="H11" s="53" t="s">
        <v>15</v>
      </c>
      <c r="I11" s="53" t="s">
        <v>16</v>
      </c>
      <c r="J11" s="52" t="s">
        <v>17</v>
      </c>
      <c r="K11" s="52" t="s">
        <v>18</v>
      </c>
      <c r="L11" s="52" t="s">
        <v>19</v>
      </c>
      <c r="M11" s="52" t="s">
        <v>20</v>
      </c>
      <c r="N11" s="52" t="s">
        <v>21</v>
      </c>
      <c r="O11" s="52" t="s">
        <v>22</v>
      </c>
      <c r="P11" s="52" t="s">
        <v>23</v>
      </c>
    </row>
    <row r="12" spans="1:16">
      <c r="A12" s="48">
        <v>1</v>
      </c>
      <c r="B12" s="49" t="s">
        <v>24</v>
      </c>
      <c r="C12" s="50"/>
      <c r="D12" s="50">
        <f>$C$8</f>
        <v>43905</v>
      </c>
      <c r="E12" s="54">
        <v>547.798641</v>
      </c>
      <c r="F12" s="54">
        <v>124.909841</v>
      </c>
      <c r="G12" s="54">
        <v>99.457434</v>
      </c>
      <c r="H12" s="54">
        <v>172.881309</v>
      </c>
      <c r="I12" s="54">
        <v>67.47883</v>
      </c>
      <c r="J12" s="54">
        <v>59.357623</v>
      </c>
      <c r="K12" s="55">
        <f>$G12*(1-$C$3)+$J12*(1-$C$4)</f>
        <v>73.4717662</v>
      </c>
      <c r="L12" s="55">
        <f>$H12*(1-$C$5)</f>
        <v>103.7287854</v>
      </c>
      <c r="M12" s="55">
        <f>L12+K12</f>
        <v>177.2005516</v>
      </c>
      <c r="N12" s="55">
        <f>M12/$C$6</f>
        <v>0.485480963287671</v>
      </c>
      <c r="O12" s="55">
        <f ca="1">N12*($C$2-D12)*(1-$C$7)</f>
        <v>5.58303107780822</v>
      </c>
      <c r="P12" s="56">
        <f ca="1">O12/$E$158</f>
        <v>0.000176914120553183</v>
      </c>
    </row>
    <row r="13" spans="1:16">
      <c r="A13" s="48">
        <v>2</v>
      </c>
      <c r="B13" s="49" t="s">
        <v>25</v>
      </c>
      <c r="C13" s="49"/>
      <c r="D13" s="50">
        <f t="shared" ref="D13:D26" si="0">$C$8</f>
        <v>43905</v>
      </c>
      <c r="E13" s="54">
        <v>86.08714</v>
      </c>
      <c r="F13" s="54">
        <v>2.252197</v>
      </c>
      <c r="G13" s="54">
        <v>34.77945</v>
      </c>
      <c r="H13" s="54">
        <v>27.8557</v>
      </c>
      <c r="I13" s="54">
        <v>10.131451</v>
      </c>
      <c r="J13" s="54">
        <v>8.770561</v>
      </c>
      <c r="K13" s="55">
        <f t="shared" ref="K13:K76" si="1">$G13*(1-$C$3)+$J13*(1-$C$4)</f>
        <v>20.8979494</v>
      </c>
      <c r="L13" s="55">
        <f t="shared" ref="L13:L76" si="2">$H13*(1-$C$5)</f>
        <v>16.71342</v>
      </c>
      <c r="M13" s="55">
        <f t="shared" ref="M13:M76" si="3">L13+K13</f>
        <v>37.6113694</v>
      </c>
      <c r="N13" s="55">
        <f t="shared" ref="N13:N76" si="4">M13/$C$6</f>
        <v>0.103044847671233</v>
      </c>
      <c r="O13" s="55">
        <f ca="1" t="shared" ref="O13:O76" si="5">N13*($C$2-D13)*(1-$C$7)</f>
        <v>1.18501574821918</v>
      </c>
      <c r="P13" s="56">
        <f ca="1" t="shared" ref="P13:P76" si="6">O13/$E$158</f>
        <v>3.75505735175257e-5</v>
      </c>
    </row>
    <row r="14" spans="1:16">
      <c r="A14" s="48">
        <v>3</v>
      </c>
      <c r="B14" s="49" t="s">
        <v>26</v>
      </c>
      <c r="C14" s="49"/>
      <c r="D14" s="50">
        <f t="shared" si="0"/>
        <v>43905</v>
      </c>
      <c r="E14" s="54">
        <v>445.991937</v>
      </c>
      <c r="F14" s="54">
        <v>43.183916</v>
      </c>
      <c r="G14" s="54">
        <v>150.520487</v>
      </c>
      <c r="H14" s="54">
        <v>151.973443</v>
      </c>
      <c r="I14" s="54">
        <v>49.83431</v>
      </c>
      <c r="J14" s="54">
        <v>17.913023</v>
      </c>
      <c r="K14" s="55">
        <f t="shared" si="1"/>
        <v>82.4254527</v>
      </c>
      <c r="L14" s="55">
        <f t="shared" si="2"/>
        <v>91.1840658</v>
      </c>
      <c r="M14" s="55">
        <f t="shared" si="3"/>
        <v>173.6095185</v>
      </c>
      <c r="N14" s="55">
        <f t="shared" si="4"/>
        <v>0.475642516438356</v>
      </c>
      <c r="O14" s="55">
        <f ca="1" t="shared" si="5"/>
        <v>5.46988893904109</v>
      </c>
      <c r="P14" s="56">
        <f ca="1" t="shared" si="6"/>
        <v>0.000173328892081671</v>
      </c>
    </row>
    <row r="15" spans="1:16">
      <c r="A15" s="48">
        <v>4</v>
      </c>
      <c r="B15" s="49" t="s">
        <v>27</v>
      </c>
      <c r="C15" s="49"/>
      <c r="D15" s="50">
        <f t="shared" si="0"/>
        <v>43905</v>
      </c>
      <c r="E15" s="54">
        <v>4761.301727</v>
      </c>
      <c r="F15" s="54">
        <v>307.812619</v>
      </c>
      <c r="G15" s="54">
        <v>808.023939</v>
      </c>
      <c r="H15" s="54">
        <v>1729.163525</v>
      </c>
      <c r="I15" s="54">
        <v>923.73554</v>
      </c>
      <c r="J15" s="54">
        <v>842.99167</v>
      </c>
      <c r="K15" s="55">
        <f t="shared" si="1"/>
        <v>741.2086375</v>
      </c>
      <c r="L15" s="55">
        <f t="shared" si="2"/>
        <v>1037.498115</v>
      </c>
      <c r="M15" s="55">
        <f t="shared" si="3"/>
        <v>1778.7067525</v>
      </c>
      <c r="N15" s="55">
        <f t="shared" si="4"/>
        <v>4.87316918493151</v>
      </c>
      <c r="O15" s="55">
        <f ca="1" t="shared" si="5"/>
        <v>56.0414456267123</v>
      </c>
      <c r="P15" s="56">
        <f ca="1" t="shared" si="6"/>
        <v>0.00177583160999904</v>
      </c>
    </row>
    <row r="16" spans="1:16">
      <c r="A16" s="48">
        <v>5</v>
      </c>
      <c r="B16" s="49" t="s">
        <v>28</v>
      </c>
      <c r="C16" s="49"/>
      <c r="D16" s="50">
        <f t="shared" si="0"/>
        <v>43905</v>
      </c>
      <c r="E16" s="54">
        <v>384.583857</v>
      </c>
      <c r="F16" s="54">
        <v>50.552816</v>
      </c>
      <c r="G16" s="54">
        <v>100.818729</v>
      </c>
      <c r="H16" s="54">
        <v>102.581467</v>
      </c>
      <c r="I16" s="54">
        <v>58.739569</v>
      </c>
      <c r="J16" s="54">
        <v>62.747028</v>
      </c>
      <c r="K16" s="55">
        <f t="shared" si="1"/>
        <v>75.5081757</v>
      </c>
      <c r="L16" s="55">
        <f t="shared" si="2"/>
        <v>61.5488802</v>
      </c>
      <c r="M16" s="55">
        <f t="shared" si="3"/>
        <v>137.0570559</v>
      </c>
      <c r="N16" s="55">
        <f t="shared" si="4"/>
        <v>0.375498783287671</v>
      </c>
      <c r="O16" s="55">
        <f ca="1" t="shared" si="5"/>
        <v>4.31823600780822</v>
      </c>
      <c r="P16" s="56">
        <f ca="1" t="shared" si="6"/>
        <v>0.000136835513722842</v>
      </c>
    </row>
    <row r="17" spans="1:16">
      <c r="A17" s="48">
        <v>6</v>
      </c>
      <c r="B17" s="49" t="s">
        <v>29</v>
      </c>
      <c r="C17" s="49"/>
      <c r="D17" s="50">
        <f t="shared" si="0"/>
        <v>43905</v>
      </c>
      <c r="E17" s="54">
        <v>63.766189</v>
      </c>
      <c r="F17" s="54">
        <v>2.224174</v>
      </c>
      <c r="G17" s="54">
        <v>12.641729</v>
      </c>
      <c r="H17" s="54">
        <v>17.871992</v>
      </c>
      <c r="I17" s="54">
        <v>12.567481</v>
      </c>
      <c r="J17" s="54">
        <v>12.097718</v>
      </c>
      <c r="K17" s="55">
        <f t="shared" si="1"/>
        <v>11.1599517</v>
      </c>
      <c r="L17" s="55">
        <f t="shared" si="2"/>
        <v>10.7231952</v>
      </c>
      <c r="M17" s="55">
        <f t="shared" si="3"/>
        <v>21.8831469</v>
      </c>
      <c r="N17" s="55">
        <f t="shared" si="4"/>
        <v>0.0599538271232877</v>
      </c>
      <c r="O17" s="55">
        <f ca="1" t="shared" si="5"/>
        <v>0.689469011917808</v>
      </c>
      <c r="P17" s="56">
        <f ca="1" t="shared" si="6"/>
        <v>2.18477744780881e-5</v>
      </c>
    </row>
    <row r="18" spans="1:16">
      <c r="A18" s="48">
        <v>7</v>
      </c>
      <c r="B18" s="49" t="s">
        <v>30</v>
      </c>
      <c r="C18" s="49"/>
      <c r="D18" s="50">
        <f t="shared" si="0"/>
        <v>43905</v>
      </c>
      <c r="E18" s="54">
        <v>1132.4354</v>
      </c>
      <c r="F18" s="54">
        <v>42.792655</v>
      </c>
      <c r="G18" s="54">
        <v>401.550949</v>
      </c>
      <c r="H18" s="54">
        <v>215.00332</v>
      </c>
      <c r="I18" s="54">
        <v>213.626544</v>
      </c>
      <c r="J18" s="54">
        <v>239.914334</v>
      </c>
      <c r="K18" s="55">
        <f t="shared" si="1"/>
        <v>296.7412081</v>
      </c>
      <c r="L18" s="55">
        <f t="shared" si="2"/>
        <v>129.001992</v>
      </c>
      <c r="M18" s="55">
        <f t="shared" si="3"/>
        <v>425.7432001</v>
      </c>
      <c r="N18" s="55">
        <f t="shared" si="4"/>
        <v>1.16641972630137</v>
      </c>
      <c r="O18" s="55">
        <f ca="1" t="shared" si="5"/>
        <v>13.4138268524658</v>
      </c>
      <c r="P18" s="56">
        <f ca="1" t="shared" si="6"/>
        <v>0.000425055019000231</v>
      </c>
    </row>
    <row r="19" spans="1:16">
      <c r="A19" s="48">
        <v>8</v>
      </c>
      <c r="B19" s="49" t="s">
        <v>31</v>
      </c>
      <c r="C19" s="49"/>
      <c r="D19" s="50">
        <f t="shared" si="0"/>
        <v>43905</v>
      </c>
      <c r="E19" s="54">
        <v>600.034367</v>
      </c>
      <c r="F19" s="54">
        <v>51.709197</v>
      </c>
      <c r="G19" s="54">
        <v>237.125317</v>
      </c>
      <c r="H19" s="54">
        <v>105.074253</v>
      </c>
      <c r="I19" s="54">
        <v>79.662295</v>
      </c>
      <c r="J19" s="54">
        <v>109.811223</v>
      </c>
      <c r="K19" s="55">
        <f t="shared" si="1"/>
        <v>162.4871477</v>
      </c>
      <c r="L19" s="55">
        <f t="shared" si="2"/>
        <v>63.0445518</v>
      </c>
      <c r="M19" s="55">
        <f t="shared" si="3"/>
        <v>225.5316995</v>
      </c>
      <c r="N19" s="55">
        <f t="shared" si="4"/>
        <v>0.617895067123288</v>
      </c>
      <c r="O19" s="55">
        <f ca="1" t="shared" si="5"/>
        <v>7.10579327191781</v>
      </c>
      <c r="P19" s="56">
        <f ca="1" t="shared" si="6"/>
        <v>0.000225167144874211</v>
      </c>
    </row>
    <row r="20" spans="1:16">
      <c r="A20" s="48">
        <v>9</v>
      </c>
      <c r="B20" s="49" t="s">
        <v>32</v>
      </c>
      <c r="C20" s="49"/>
      <c r="D20" s="50">
        <f t="shared" si="0"/>
        <v>43905</v>
      </c>
      <c r="E20" s="54">
        <v>32.241597</v>
      </c>
      <c r="F20" s="54">
        <v>1.957836</v>
      </c>
      <c r="G20" s="54">
        <v>8.265436</v>
      </c>
      <c r="H20" s="54">
        <v>15.673818</v>
      </c>
      <c r="I20" s="54">
        <v>2.165372</v>
      </c>
      <c r="J20" s="54">
        <v>2.243693</v>
      </c>
      <c r="K20" s="55">
        <f t="shared" si="1"/>
        <v>5.0301952</v>
      </c>
      <c r="L20" s="55">
        <f t="shared" si="2"/>
        <v>9.4042908</v>
      </c>
      <c r="M20" s="55">
        <f t="shared" si="3"/>
        <v>14.434486</v>
      </c>
      <c r="N20" s="55">
        <f t="shared" si="4"/>
        <v>0.0395465369863014</v>
      </c>
      <c r="O20" s="55">
        <f ca="1" t="shared" si="5"/>
        <v>0.454785175342466</v>
      </c>
      <c r="P20" s="56">
        <f ca="1" t="shared" si="6"/>
        <v>1.44111537648692e-5</v>
      </c>
    </row>
    <row r="21" spans="1:16">
      <c r="A21" s="48">
        <v>10</v>
      </c>
      <c r="B21" s="49" t="s">
        <v>33</v>
      </c>
      <c r="C21" s="49"/>
      <c r="D21" s="50">
        <f t="shared" si="0"/>
        <v>43905</v>
      </c>
      <c r="E21" s="54">
        <v>64.872394</v>
      </c>
      <c r="F21" s="54">
        <v>6.32638</v>
      </c>
      <c r="G21" s="54">
        <v>16.786791</v>
      </c>
      <c r="H21" s="54">
        <v>24.916595</v>
      </c>
      <c r="I21" s="54">
        <v>11.194789</v>
      </c>
      <c r="J21" s="54">
        <v>4.68101</v>
      </c>
      <c r="K21" s="55">
        <f t="shared" si="1"/>
        <v>10.2657995</v>
      </c>
      <c r="L21" s="55">
        <f t="shared" si="2"/>
        <v>14.949957</v>
      </c>
      <c r="M21" s="55">
        <f t="shared" si="3"/>
        <v>25.2157565</v>
      </c>
      <c r="N21" s="55">
        <f t="shared" si="4"/>
        <v>0.0690842643835616</v>
      </c>
      <c r="O21" s="55">
        <f ca="1" t="shared" si="5"/>
        <v>0.794469040410959</v>
      </c>
      <c r="P21" s="56">
        <f ca="1" t="shared" si="6"/>
        <v>2.51749971712882e-5</v>
      </c>
    </row>
    <row r="22" spans="1:16">
      <c r="A22" s="48">
        <v>11</v>
      </c>
      <c r="B22" s="49" t="s">
        <v>34</v>
      </c>
      <c r="C22" s="50">
        <v>43908</v>
      </c>
      <c r="D22" s="50"/>
      <c r="E22" s="54">
        <v>90.368188</v>
      </c>
      <c r="F22" s="54">
        <v>6.763135</v>
      </c>
      <c r="G22" s="54">
        <v>26.249145</v>
      </c>
      <c r="H22" s="54">
        <v>25.494572</v>
      </c>
      <c r="I22" s="54">
        <v>18.987219</v>
      </c>
      <c r="J22" s="54">
        <v>10.779022</v>
      </c>
      <c r="K22" s="55">
        <f t="shared" si="1"/>
        <v>17.4361813</v>
      </c>
      <c r="L22" s="55">
        <f t="shared" si="2"/>
        <v>15.2967432</v>
      </c>
      <c r="M22" s="55">
        <f t="shared" si="3"/>
        <v>32.7329245</v>
      </c>
      <c r="N22" s="55">
        <f t="shared" si="4"/>
        <v>0.0896792452054795</v>
      </c>
      <c r="O22" s="55">
        <f ca="1">N22*($C$2-C22)</f>
        <v>1.79358490410959</v>
      </c>
      <c r="P22" s="56">
        <f ca="1" t="shared" si="6"/>
        <v>5.68348073879221e-5</v>
      </c>
    </row>
    <row r="23" spans="1:16">
      <c r="A23" s="48">
        <v>12</v>
      </c>
      <c r="B23" s="49" t="s">
        <v>35</v>
      </c>
      <c r="C23" s="49"/>
      <c r="D23" s="50">
        <f t="shared" si="0"/>
        <v>43905</v>
      </c>
      <c r="E23" s="54">
        <v>101.682752</v>
      </c>
      <c r="F23" s="54">
        <v>5.747532</v>
      </c>
      <c r="G23" s="54">
        <v>32.369533</v>
      </c>
      <c r="H23" s="54">
        <v>19.772357</v>
      </c>
      <c r="I23" s="54">
        <v>24.698605</v>
      </c>
      <c r="J23" s="54">
        <v>16.942783</v>
      </c>
      <c r="K23" s="55">
        <f t="shared" si="1"/>
        <v>22.9618797</v>
      </c>
      <c r="L23" s="55">
        <f t="shared" si="2"/>
        <v>11.8634142</v>
      </c>
      <c r="M23" s="55">
        <f t="shared" si="3"/>
        <v>34.8252939</v>
      </c>
      <c r="N23" s="55">
        <f t="shared" si="4"/>
        <v>0.095411764109589</v>
      </c>
      <c r="O23" s="55">
        <f ca="1" t="shared" si="5"/>
        <v>1.09723528726027</v>
      </c>
      <c r="P23" s="56">
        <f ca="1" t="shared" si="6"/>
        <v>3.47690014940373e-5</v>
      </c>
    </row>
    <row r="24" spans="1:16">
      <c r="A24" s="48">
        <v>13</v>
      </c>
      <c r="B24" s="49" t="s">
        <v>36</v>
      </c>
      <c r="C24" s="49"/>
      <c r="D24" s="50">
        <f t="shared" si="0"/>
        <v>43905</v>
      </c>
      <c r="E24" s="54">
        <v>31.26357</v>
      </c>
      <c r="F24" s="54">
        <v>2.285675</v>
      </c>
      <c r="G24" s="54">
        <v>5.067741</v>
      </c>
      <c r="H24" s="54">
        <v>12.09444</v>
      </c>
      <c r="I24" s="54">
        <v>6.46541</v>
      </c>
      <c r="J24" s="54">
        <v>3.573624</v>
      </c>
      <c r="K24" s="55">
        <f t="shared" si="1"/>
        <v>3.9633201</v>
      </c>
      <c r="L24" s="55">
        <f t="shared" si="2"/>
        <v>7.256664</v>
      </c>
      <c r="M24" s="55">
        <f t="shared" si="3"/>
        <v>11.2199841</v>
      </c>
      <c r="N24" s="55">
        <f t="shared" si="4"/>
        <v>0.0307396824657534</v>
      </c>
      <c r="O24" s="55">
        <f ca="1" t="shared" si="5"/>
        <v>0.353506348356164</v>
      </c>
      <c r="P24" s="56">
        <f ca="1" t="shared" si="6"/>
        <v>1.12018478596666e-5</v>
      </c>
    </row>
    <row r="25" spans="1:16">
      <c r="A25" s="48">
        <v>14</v>
      </c>
      <c r="B25" s="49" t="s">
        <v>37</v>
      </c>
      <c r="C25" s="49"/>
      <c r="D25" s="50">
        <f t="shared" si="0"/>
        <v>43905</v>
      </c>
      <c r="E25" s="54">
        <v>15.972029</v>
      </c>
      <c r="F25" s="54">
        <v>0.802677</v>
      </c>
      <c r="G25" s="54">
        <v>3.921503</v>
      </c>
      <c r="H25" s="54">
        <v>2.492385</v>
      </c>
      <c r="I25" s="54">
        <v>3.605888</v>
      </c>
      <c r="J25" s="54">
        <v>4.462635</v>
      </c>
      <c r="K25" s="55">
        <f t="shared" si="1"/>
        <v>3.7458055</v>
      </c>
      <c r="L25" s="55">
        <f t="shared" si="2"/>
        <v>1.495431</v>
      </c>
      <c r="M25" s="55">
        <f t="shared" si="3"/>
        <v>5.2412365</v>
      </c>
      <c r="N25" s="55">
        <f t="shared" si="4"/>
        <v>0.0143595520547945</v>
      </c>
      <c r="O25" s="55">
        <f ca="1" t="shared" si="5"/>
        <v>0.165134848630137</v>
      </c>
      <c r="P25" s="56">
        <f ca="1" t="shared" si="6"/>
        <v>5.23276444478485e-6</v>
      </c>
    </row>
    <row r="26" spans="1:16">
      <c r="A26" s="48">
        <v>15</v>
      </c>
      <c r="B26" s="49" t="s">
        <v>38</v>
      </c>
      <c r="C26" s="49"/>
      <c r="D26" s="50">
        <f t="shared" si="0"/>
        <v>43905</v>
      </c>
      <c r="E26" s="54">
        <v>42.598175</v>
      </c>
      <c r="F26" s="54">
        <v>3.771646</v>
      </c>
      <c r="G26" s="54">
        <v>13.616239</v>
      </c>
      <c r="H26" s="54">
        <v>11.373695</v>
      </c>
      <c r="I26" s="54">
        <v>6.874668</v>
      </c>
      <c r="J26" s="54">
        <v>4.739076</v>
      </c>
      <c r="K26" s="55">
        <f t="shared" si="1"/>
        <v>8.7037499</v>
      </c>
      <c r="L26" s="55">
        <f t="shared" si="2"/>
        <v>6.824217</v>
      </c>
      <c r="M26" s="55">
        <f t="shared" si="3"/>
        <v>15.5279669</v>
      </c>
      <c r="N26" s="55">
        <f t="shared" si="4"/>
        <v>0.0425423750684931</v>
      </c>
      <c r="O26" s="55">
        <f ca="1" t="shared" si="5"/>
        <v>0.489237313287671</v>
      </c>
      <c r="P26" s="56">
        <f ca="1" t="shared" si="6"/>
        <v>1.55028671371948e-5</v>
      </c>
    </row>
    <row r="27" spans="1:16">
      <c r="A27" s="48">
        <v>16</v>
      </c>
      <c r="B27" s="49" t="s">
        <v>39</v>
      </c>
      <c r="C27" s="50">
        <v>43907</v>
      </c>
      <c r="D27" s="50"/>
      <c r="E27" s="54">
        <v>306.123541</v>
      </c>
      <c r="F27" s="54">
        <v>13.953881</v>
      </c>
      <c r="G27" s="54">
        <v>54.350858</v>
      </c>
      <c r="H27" s="54">
        <v>126.741153</v>
      </c>
      <c r="I27" s="54">
        <v>59.413558</v>
      </c>
      <c r="J27" s="54">
        <v>39.899887</v>
      </c>
      <c r="K27" s="55">
        <f t="shared" si="1"/>
        <v>43.1353838</v>
      </c>
      <c r="L27" s="55">
        <f t="shared" si="2"/>
        <v>76.0446918</v>
      </c>
      <c r="M27" s="55">
        <f t="shared" si="3"/>
        <v>119.1800756</v>
      </c>
      <c r="N27" s="55">
        <f t="shared" si="4"/>
        <v>0.326520755068493</v>
      </c>
      <c r="O27" s="55">
        <f ca="1" t="shared" ref="O27:O28" si="7">N27*($C$2-C27)</f>
        <v>6.85693585643836</v>
      </c>
      <c r="P27" s="56">
        <f ca="1" t="shared" si="6"/>
        <v>0.000217281394250739</v>
      </c>
    </row>
    <row r="28" spans="1:16">
      <c r="A28" s="48">
        <v>17</v>
      </c>
      <c r="B28" s="49" t="s">
        <v>40</v>
      </c>
      <c r="C28" s="50">
        <v>43912</v>
      </c>
      <c r="D28" s="50"/>
      <c r="E28" s="54">
        <v>718.794085</v>
      </c>
      <c r="F28" s="54">
        <v>31.267279</v>
      </c>
      <c r="G28" s="54">
        <v>223.546643</v>
      </c>
      <c r="H28" s="54">
        <v>169.566481</v>
      </c>
      <c r="I28" s="54">
        <v>167.501181</v>
      </c>
      <c r="J28" s="54">
        <v>126.654236</v>
      </c>
      <c r="K28" s="55">
        <f t="shared" si="1"/>
        <v>162.4350159</v>
      </c>
      <c r="L28" s="55">
        <f t="shared" si="2"/>
        <v>101.7398886</v>
      </c>
      <c r="M28" s="55">
        <f t="shared" si="3"/>
        <v>264.1749045</v>
      </c>
      <c r="N28" s="55">
        <f t="shared" si="4"/>
        <v>0.723766861643836</v>
      </c>
      <c r="O28" s="55">
        <f ca="1" t="shared" si="7"/>
        <v>11.5802697863014</v>
      </c>
      <c r="P28" s="56">
        <f ca="1" t="shared" si="6"/>
        <v>0.000366953580673312</v>
      </c>
    </row>
    <row r="29" spans="1:16">
      <c r="A29" s="48">
        <v>18</v>
      </c>
      <c r="B29" s="49" t="s">
        <v>41</v>
      </c>
      <c r="C29" s="49"/>
      <c r="D29" s="50">
        <f t="shared" ref="D29:D32" si="8">$C$8</f>
        <v>43905</v>
      </c>
      <c r="E29" s="54">
        <v>63.21331</v>
      </c>
      <c r="F29" s="54">
        <v>5.335072</v>
      </c>
      <c r="G29" s="54">
        <v>12.526907</v>
      </c>
      <c r="H29" s="54">
        <v>16.982658</v>
      </c>
      <c r="I29" s="54">
        <v>15.283925</v>
      </c>
      <c r="J29" s="54">
        <v>10.856013</v>
      </c>
      <c r="K29" s="55">
        <f t="shared" si="1"/>
        <v>10.6058587</v>
      </c>
      <c r="L29" s="55">
        <f t="shared" si="2"/>
        <v>10.1895948</v>
      </c>
      <c r="M29" s="55">
        <f t="shared" si="3"/>
        <v>20.7954535</v>
      </c>
      <c r="N29" s="55">
        <f t="shared" si="4"/>
        <v>0.0569738452054795</v>
      </c>
      <c r="O29" s="55">
        <f ca="1" t="shared" si="5"/>
        <v>0.655199219863014</v>
      </c>
      <c r="P29" s="56">
        <f ca="1" t="shared" si="6"/>
        <v>2.07618392507143e-5</v>
      </c>
    </row>
    <row r="30" spans="1:16">
      <c r="A30" s="48">
        <v>19</v>
      </c>
      <c r="B30" s="49" t="s">
        <v>42</v>
      </c>
      <c r="C30" s="49"/>
      <c r="D30" s="50">
        <f t="shared" si="8"/>
        <v>43905</v>
      </c>
      <c r="E30" s="54">
        <v>45.783636</v>
      </c>
      <c r="F30" s="54">
        <v>1.909215</v>
      </c>
      <c r="G30" s="54">
        <v>12.00271</v>
      </c>
      <c r="H30" s="54">
        <v>13.126442</v>
      </c>
      <c r="I30" s="54">
        <v>11.810687</v>
      </c>
      <c r="J30" s="54">
        <v>5.258013</v>
      </c>
      <c r="K30" s="55">
        <f t="shared" si="1"/>
        <v>8.1045602</v>
      </c>
      <c r="L30" s="55">
        <f t="shared" si="2"/>
        <v>7.8758652</v>
      </c>
      <c r="M30" s="55">
        <f t="shared" si="3"/>
        <v>15.9804254</v>
      </c>
      <c r="N30" s="55">
        <f t="shared" si="4"/>
        <v>0.0437819873972603</v>
      </c>
      <c r="O30" s="55">
        <f ca="1" t="shared" si="5"/>
        <v>0.503492855068493</v>
      </c>
      <c r="P30" s="56">
        <f ca="1" t="shared" si="6"/>
        <v>1.59545942728699e-5</v>
      </c>
    </row>
    <row r="31" spans="1:16">
      <c r="A31" s="48">
        <v>20</v>
      </c>
      <c r="B31" s="49" t="s">
        <v>43</v>
      </c>
      <c r="C31" s="49"/>
      <c r="D31" s="50">
        <f t="shared" si="8"/>
        <v>43905</v>
      </c>
      <c r="E31" s="54">
        <v>2.173307</v>
      </c>
      <c r="F31" s="54">
        <v>1.9e-5</v>
      </c>
      <c r="G31" s="54">
        <v>0.57409</v>
      </c>
      <c r="H31" s="54">
        <v>1.003225</v>
      </c>
      <c r="I31" s="54">
        <v>0.013355</v>
      </c>
      <c r="J31" s="54">
        <v>0.002778</v>
      </c>
      <c r="K31" s="55">
        <f t="shared" si="1"/>
        <v>0.2881562</v>
      </c>
      <c r="L31" s="55">
        <f t="shared" si="2"/>
        <v>0.601935</v>
      </c>
      <c r="M31" s="55">
        <f t="shared" si="3"/>
        <v>0.8900912</v>
      </c>
      <c r="N31" s="55">
        <f t="shared" si="4"/>
        <v>0.00243860602739726</v>
      </c>
      <c r="O31" s="55">
        <f ca="1" t="shared" si="5"/>
        <v>0.0280439693150685</v>
      </c>
      <c r="P31" s="56">
        <f ca="1" t="shared" si="6"/>
        <v>8.88652436114242e-7</v>
      </c>
    </row>
    <row r="32" spans="1:16">
      <c r="A32" s="48">
        <v>21</v>
      </c>
      <c r="B32" s="49" t="s">
        <v>44</v>
      </c>
      <c r="C32" s="49"/>
      <c r="D32" s="50">
        <f t="shared" si="8"/>
        <v>43905</v>
      </c>
      <c r="E32" s="54">
        <v>35.720302</v>
      </c>
      <c r="F32" s="54">
        <v>0.447776</v>
      </c>
      <c r="G32" s="54">
        <v>8.629405</v>
      </c>
      <c r="H32" s="54">
        <v>11.640836</v>
      </c>
      <c r="I32" s="54">
        <v>9.122199</v>
      </c>
      <c r="J32" s="54">
        <v>5.056198</v>
      </c>
      <c r="K32" s="55">
        <f t="shared" si="1"/>
        <v>6.3371817</v>
      </c>
      <c r="L32" s="55">
        <f t="shared" si="2"/>
        <v>6.9845016</v>
      </c>
      <c r="M32" s="55">
        <f t="shared" si="3"/>
        <v>13.3216833</v>
      </c>
      <c r="N32" s="55">
        <f t="shared" si="4"/>
        <v>0.0364977624657534</v>
      </c>
      <c r="O32" s="55">
        <f ca="1" t="shared" si="5"/>
        <v>0.419724268356164</v>
      </c>
      <c r="P32" s="56">
        <f ca="1" t="shared" si="6"/>
        <v>1.33001498247454e-5</v>
      </c>
    </row>
    <row r="33" spans="1:16">
      <c r="A33" s="48">
        <v>22</v>
      </c>
      <c r="B33" s="49" t="s">
        <v>45</v>
      </c>
      <c r="C33" s="50">
        <v>43899</v>
      </c>
      <c r="D33" s="50"/>
      <c r="E33" s="54">
        <v>321.481224</v>
      </c>
      <c r="F33" s="54">
        <v>18.653105</v>
      </c>
      <c r="G33" s="54">
        <v>75.530805</v>
      </c>
      <c r="H33" s="54">
        <v>101.221281</v>
      </c>
      <c r="I33" s="54">
        <v>69.445888</v>
      </c>
      <c r="J33" s="54">
        <v>47.365905</v>
      </c>
      <c r="K33" s="55">
        <f t="shared" si="1"/>
        <v>56.7117645</v>
      </c>
      <c r="L33" s="55">
        <f t="shared" si="2"/>
        <v>60.7327686</v>
      </c>
      <c r="M33" s="55">
        <f t="shared" si="3"/>
        <v>117.4445331</v>
      </c>
      <c r="N33" s="55">
        <f t="shared" si="4"/>
        <v>0.321765844109589</v>
      </c>
      <c r="O33" s="55">
        <f ca="1">N33*($C$2-C33)</f>
        <v>9.33120947917808</v>
      </c>
      <c r="P33" s="56">
        <f ca="1" t="shared" si="6"/>
        <v>0.000295685747705777</v>
      </c>
    </row>
    <row r="34" spans="1:16">
      <c r="A34" s="48">
        <v>23</v>
      </c>
      <c r="B34" s="49" t="s">
        <v>46</v>
      </c>
      <c r="C34" s="49"/>
      <c r="D34" s="50">
        <f t="shared" ref="D34:D42" si="9">$C$8</f>
        <v>43905</v>
      </c>
      <c r="E34" s="54">
        <v>6.679644</v>
      </c>
      <c r="F34" s="54">
        <v>0</v>
      </c>
      <c r="G34" s="54">
        <v>0.901084</v>
      </c>
      <c r="H34" s="54">
        <v>3.248118</v>
      </c>
      <c r="I34" s="54">
        <v>1.234038</v>
      </c>
      <c r="J34" s="54">
        <v>0.838642</v>
      </c>
      <c r="K34" s="55">
        <f t="shared" si="1"/>
        <v>0.7859988</v>
      </c>
      <c r="L34" s="55">
        <f t="shared" si="2"/>
        <v>1.9488708</v>
      </c>
      <c r="M34" s="55">
        <f t="shared" si="3"/>
        <v>2.7348696</v>
      </c>
      <c r="N34" s="55">
        <f t="shared" si="4"/>
        <v>0.00749279342465753</v>
      </c>
      <c r="O34" s="55">
        <f ca="1" t="shared" si="5"/>
        <v>0.0861671243835616</v>
      </c>
      <c r="P34" s="56">
        <f ca="1" t="shared" si="6"/>
        <v>2.73044889388276e-6</v>
      </c>
    </row>
    <row r="35" spans="1:16">
      <c r="A35" s="48">
        <v>24</v>
      </c>
      <c r="B35" s="49" t="s">
        <v>47</v>
      </c>
      <c r="C35" s="49"/>
      <c r="D35" s="50">
        <f t="shared" si="9"/>
        <v>43905</v>
      </c>
      <c r="E35" s="54">
        <v>10.811096</v>
      </c>
      <c r="F35" s="54">
        <v>1.567386</v>
      </c>
      <c r="G35" s="54">
        <v>1.451788</v>
      </c>
      <c r="H35" s="54">
        <v>5.730904</v>
      </c>
      <c r="I35" s="54">
        <v>1.226353</v>
      </c>
      <c r="J35" s="54">
        <v>0.588511</v>
      </c>
      <c r="K35" s="55">
        <f t="shared" si="1"/>
        <v>0.9612984</v>
      </c>
      <c r="L35" s="55">
        <f t="shared" si="2"/>
        <v>3.4385424</v>
      </c>
      <c r="M35" s="55">
        <f t="shared" si="3"/>
        <v>4.3998408</v>
      </c>
      <c r="N35" s="55">
        <f t="shared" si="4"/>
        <v>0.0120543583561644</v>
      </c>
      <c r="O35" s="55">
        <f ca="1" t="shared" si="5"/>
        <v>0.13862512109589</v>
      </c>
      <c r="P35" s="56">
        <f ca="1" t="shared" si="6"/>
        <v>4.39272879614452e-6</v>
      </c>
    </row>
    <row r="36" spans="1:16">
      <c r="A36" s="48">
        <v>25</v>
      </c>
      <c r="B36" s="49" t="s">
        <v>48</v>
      </c>
      <c r="C36" s="49"/>
      <c r="D36" s="50">
        <f t="shared" si="9"/>
        <v>43905</v>
      </c>
      <c r="E36" s="54">
        <v>8.631187</v>
      </c>
      <c r="F36" s="54">
        <v>0</v>
      </c>
      <c r="G36" s="54">
        <v>1.024301</v>
      </c>
      <c r="H36" s="54">
        <v>5.69341</v>
      </c>
      <c r="I36" s="54">
        <v>1.116841</v>
      </c>
      <c r="J36" s="54">
        <v>0.735119</v>
      </c>
      <c r="K36" s="55">
        <f t="shared" si="1"/>
        <v>0.8061981</v>
      </c>
      <c r="L36" s="55">
        <f t="shared" si="2"/>
        <v>3.416046</v>
      </c>
      <c r="M36" s="55">
        <f t="shared" si="3"/>
        <v>4.2222441</v>
      </c>
      <c r="N36" s="55">
        <f t="shared" si="4"/>
        <v>0.0115677920547945</v>
      </c>
      <c r="O36" s="55">
        <f ca="1" t="shared" si="5"/>
        <v>0.133029608630137</v>
      </c>
      <c r="P36" s="56">
        <f ca="1" t="shared" si="6"/>
        <v>4.21541916753472e-6</v>
      </c>
    </row>
    <row r="37" spans="1:16">
      <c r="A37" s="48">
        <v>26</v>
      </c>
      <c r="B37" s="49" t="s">
        <v>49</v>
      </c>
      <c r="C37" s="49"/>
      <c r="D37" s="50">
        <f t="shared" si="9"/>
        <v>43905</v>
      </c>
      <c r="E37" s="54">
        <v>155.574278</v>
      </c>
      <c r="F37" s="54">
        <v>13.261755</v>
      </c>
      <c r="G37" s="54">
        <v>46.721936</v>
      </c>
      <c r="H37" s="54">
        <v>31.643349</v>
      </c>
      <c r="I37" s="54">
        <v>27.47222</v>
      </c>
      <c r="J37" s="54">
        <v>24.951809</v>
      </c>
      <c r="K37" s="55">
        <f t="shared" si="1"/>
        <v>33.3416916</v>
      </c>
      <c r="L37" s="55">
        <f t="shared" si="2"/>
        <v>18.9860094</v>
      </c>
      <c r="M37" s="55">
        <f t="shared" si="3"/>
        <v>52.327701</v>
      </c>
      <c r="N37" s="55">
        <f t="shared" si="4"/>
        <v>0.143363564383562</v>
      </c>
      <c r="O37" s="55">
        <f ca="1" t="shared" si="5"/>
        <v>1.64868099041096</v>
      </c>
      <c r="P37" s="56">
        <f ca="1" t="shared" si="6"/>
        <v>5.22431173006852e-5</v>
      </c>
    </row>
    <row r="38" spans="1:16">
      <c r="A38" s="48">
        <v>27</v>
      </c>
      <c r="B38" s="49" t="s">
        <v>50</v>
      </c>
      <c r="C38" s="49"/>
      <c r="D38" s="50">
        <f t="shared" si="9"/>
        <v>43905</v>
      </c>
      <c r="E38" s="54">
        <v>34.760858</v>
      </c>
      <c r="F38" s="54">
        <v>12.277895</v>
      </c>
      <c r="G38" s="54">
        <v>6.848625</v>
      </c>
      <c r="H38" s="54">
        <v>12.19226</v>
      </c>
      <c r="I38" s="54">
        <v>0.762247</v>
      </c>
      <c r="J38" s="54">
        <v>1.636033</v>
      </c>
      <c r="K38" s="55">
        <f t="shared" si="1"/>
        <v>4.0787257</v>
      </c>
      <c r="L38" s="55">
        <f t="shared" si="2"/>
        <v>7.315356</v>
      </c>
      <c r="M38" s="55">
        <f t="shared" si="3"/>
        <v>11.3940817</v>
      </c>
      <c r="N38" s="55">
        <f t="shared" si="4"/>
        <v>0.0312166621917808</v>
      </c>
      <c r="O38" s="55">
        <f ca="1" t="shared" si="5"/>
        <v>0.358991615205479</v>
      </c>
      <c r="P38" s="56">
        <f ca="1" t="shared" si="6"/>
        <v>1.13756640443021e-5</v>
      </c>
    </row>
    <row r="39" spans="1:16">
      <c r="A39" s="48">
        <v>28</v>
      </c>
      <c r="B39" s="49" t="s">
        <v>51</v>
      </c>
      <c r="C39" s="49"/>
      <c r="D39" s="50">
        <f t="shared" si="9"/>
        <v>43905</v>
      </c>
      <c r="E39" s="54">
        <v>305.841991</v>
      </c>
      <c r="F39" s="54">
        <v>18.781228</v>
      </c>
      <c r="G39" s="54">
        <v>79.223149</v>
      </c>
      <c r="H39" s="54">
        <v>64.282092</v>
      </c>
      <c r="I39" s="54">
        <v>79.533846</v>
      </c>
      <c r="J39" s="54">
        <v>51.862874</v>
      </c>
      <c r="K39" s="55">
        <f t="shared" si="1"/>
        <v>60.3567241</v>
      </c>
      <c r="L39" s="55">
        <f t="shared" si="2"/>
        <v>38.5692552</v>
      </c>
      <c r="M39" s="55">
        <f t="shared" si="3"/>
        <v>98.9259793</v>
      </c>
      <c r="N39" s="55">
        <f t="shared" si="4"/>
        <v>0.271030080273973</v>
      </c>
      <c r="O39" s="55">
        <f ca="1" t="shared" si="5"/>
        <v>3.11684592315069</v>
      </c>
      <c r="P39" s="56">
        <f ca="1" t="shared" si="6"/>
        <v>9.87660730719864e-5</v>
      </c>
    </row>
    <row r="40" spans="1:16">
      <c r="A40" s="48">
        <v>29</v>
      </c>
      <c r="B40" s="49" t="s">
        <v>52</v>
      </c>
      <c r="C40" s="49"/>
      <c r="D40" s="50">
        <f t="shared" si="9"/>
        <v>43905</v>
      </c>
      <c r="E40" s="54">
        <v>50.757815</v>
      </c>
      <c r="F40" s="54">
        <v>3.701442</v>
      </c>
      <c r="G40" s="54">
        <v>13.152312</v>
      </c>
      <c r="H40" s="54">
        <v>16.889125</v>
      </c>
      <c r="I40" s="54">
        <v>7.192369</v>
      </c>
      <c r="J40" s="54">
        <v>8.176729</v>
      </c>
      <c r="K40" s="55">
        <f t="shared" si="1"/>
        <v>9.8468476</v>
      </c>
      <c r="L40" s="55">
        <f t="shared" si="2"/>
        <v>10.133475</v>
      </c>
      <c r="M40" s="55">
        <f t="shared" si="3"/>
        <v>19.9803226</v>
      </c>
      <c r="N40" s="55">
        <f t="shared" si="4"/>
        <v>0.0547406098630137</v>
      </c>
      <c r="O40" s="55">
        <f ca="1" t="shared" si="5"/>
        <v>0.629517013424657</v>
      </c>
      <c r="P40" s="56">
        <f ca="1" t="shared" si="6"/>
        <v>1.99480259470473e-5</v>
      </c>
    </row>
    <row r="41" spans="1:16">
      <c r="A41" s="48">
        <v>30</v>
      </c>
      <c r="B41" s="49" t="s">
        <v>53</v>
      </c>
      <c r="C41" s="49"/>
      <c r="D41" s="50">
        <f t="shared" si="9"/>
        <v>43905</v>
      </c>
      <c r="E41" s="54">
        <v>32.212012</v>
      </c>
      <c r="F41" s="54">
        <v>5.468065</v>
      </c>
      <c r="G41" s="54">
        <v>10.198167</v>
      </c>
      <c r="H41" s="54">
        <v>7.891416</v>
      </c>
      <c r="I41" s="54">
        <v>5.156006</v>
      </c>
      <c r="J41" s="54">
        <v>3.20565</v>
      </c>
      <c r="K41" s="55">
        <f t="shared" si="1"/>
        <v>6.3813435</v>
      </c>
      <c r="L41" s="55">
        <f t="shared" si="2"/>
        <v>4.7348496</v>
      </c>
      <c r="M41" s="55">
        <f t="shared" si="3"/>
        <v>11.1161931</v>
      </c>
      <c r="N41" s="55">
        <f t="shared" si="4"/>
        <v>0.0304553235616438</v>
      </c>
      <c r="O41" s="55">
        <f ca="1" t="shared" si="5"/>
        <v>0.350236220958904</v>
      </c>
      <c r="P41" s="56">
        <f ca="1" t="shared" si="6"/>
        <v>1.10982246298259e-5</v>
      </c>
    </row>
    <row r="42" spans="1:16">
      <c r="A42" s="48">
        <v>31</v>
      </c>
      <c r="B42" s="49" t="s">
        <v>54</v>
      </c>
      <c r="C42" s="49"/>
      <c r="D42" s="50">
        <f t="shared" si="9"/>
        <v>43905</v>
      </c>
      <c r="E42" s="54">
        <v>13.410666</v>
      </c>
      <c r="F42" s="54">
        <v>0.038443</v>
      </c>
      <c r="G42" s="54">
        <v>3.947087</v>
      </c>
      <c r="H42" s="54">
        <v>5.521805</v>
      </c>
      <c r="I42" s="54">
        <v>2.025849</v>
      </c>
      <c r="J42" s="54">
        <v>1.609485</v>
      </c>
      <c r="K42" s="55">
        <f t="shared" si="1"/>
        <v>2.6173375</v>
      </c>
      <c r="L42" s="55">
        <f t="shared" si="2"/>
        <v>3.313083</v>
      </c>
      <c r="M42" s="55">
        <f t="shared" si="3"/>
        <v>5.9304205</v>
      </c>
      <c r="N42" s="55">
        <f t="shared" si="4"/>
        <v>0.0162477273972603</v>
      </c>
      <c r="O42" s="55">
        <f ca="1" t="shared" si="5"/>
        <v>0.186848865068493</v>
      </c>
      <c r="P42" s="56">
        <f ca="1" t="shared" si="6"/>
        <v>5.92083443191758e-6</v>
      </c>
    </row>
    <row r="43" spans="1:16">
      <c r="A43" s="48">
        <v>32</v>
      </c>
      <c r="B43" s="61" t="s">
        <v>55</v>
      </c>
      <c r="C43" s="50">
        <v>43904</v>
      </c>
      <c r="D43" s="50"/>
      <c r="E43" s="54">
        <v>253.423277</v>
      </c>
      <c r="F43" s="54">
        <v>22.196843</v>
      </c>
      <c r="G43" s="54">
        <v>56.101623</v>
      </c>
      <c r="H43" s="54">
        <v>93.377299</v>
      </c>
      <c r="I43" s="54">
        <v>39.651116</v>
      </c>
      <c r="J43" s="54">
        <v>33.193162</v>
      </c>
      <c r="K43" s="55">
        <f t="shared" si="1"/>
        <v>41.3280763</v>
      </c>
      <c r="L43" s="55">
        <f t="shared" si="2"/>
        <v>56.0263794</v>
      </c>
      <c r="M43" s="55">
        <f t="shared" si="3"/>
        <v>97.3544557</v>
      </c>
      <c r="N43" s="55">
        <f t="shared" si="4"/>
        <v>0.266724536164384</v>
      </c>
      <c r="O43" s="55">
        <f ca="1">N43*($C$2-C43)</f>
        <v>6.4013888679452</v>
      </c>
      <c r="P43" s="56">
        <f ca="1" t="shared" si="6"/>
        <v>0.000202846100282869</v>
      </c>
    </row>
    <row r="44" spans="1:16">
      <c r="A44" s="48">
        <v>33</v>
      </c>
      <c r="B44" s="49" t="s">
        <v>56</v>
      </c>
      <c r="C44" s="49"/>
      <c r="D44" s="50">
        <f t="shared" ref="D44:D46" si="10">$C$8</f>
        <v>43905</v>
      </c>
      <c r="E44" s="54">
        <v>37.643785</v>
      </c>
      <c r="F44" s="54">
        <v>2.767989</v>
      </c>
      <c r="G44" s="54">
        <v>7.889197</v>
      </c>
      <c r="H44" s="54">
        <v>19.787233</v>
      </c>
      <c r="I44" s="54">
        <v>3.869904</v>
      </c>
      <c r="J44" s="54">
        <v>3.033531</v>
      </c>
      <c r="K44" s="55">
        <f t="shared" si="1"/>
        <v>5.1580109</v>
      </c>
      <c r="L44" s="55">
        <f t="shared" si="2"/>
        <v>11.8723398</v>
      </c>
      <c r="M44" s="55">
        <f t="shared" si="3"/>
        <v>17.0303507</v>
      </c>
      <c r="N44" s="55">
        <f t="shared" si="4"/>
        <v>0.0466584950684931</v>
      </c>
      <c r="O44" s="55">
        <f ca="1" t="shared" si="5"/>
        <v>0.536572693287671</v>
      </c>
      <c r="P44" s="56">
        <f ca="1" t="shared" si="6"/>
        <v>1.70028224494691e-5</v>
      </c>
    </row>
    <row r="45" spans="1:16">
      <c r="A45" s="48">
        <v>34</v>
      </c>
      <c r="B45" s="49" t="s">
        <v>57</v>
      </c>
      <c r="C45" s="49"/>
      <c r="D45" s="50">
        <f t="shared" si="10"/>
        <v>43905</v>
      </c>
      <c r="E45" s="54">
        <v>37.135572</v>
      </c>
      <c r="F45" s="54">
        <v>0.367564</v>
      </c>
      <c r="G45" s="54">
        <v>6.188368</v>
      </c>
      <c r="H45" s="54">
        <v>15.841662</v>
      </c>
      <c r="I45" s="54">
        <v>9.28069</v>
      </c>
      <c r="J45" s="54">
        <v>4.821783</v>
      </c>
      <c r="K45" s="55">
        <f t="shared" si="1"/>
        <v>5.0228972</v>
      </c>
      <c r="L45" s="55">
        <f t="shared" si="2"/>
        <v>9.5049972</v>
      </c>
      <c r="M45" s="55">
        <f t="shared" si="3"/>
        <v>14.5278944</v>
      </c>
      <c r="N45" s="55">
        <f t="shared" si="4"/>
        <v>0.0398024504109589</v>
      </c>
      <c r="O45" s="55">
        <f ca="1" t="shared" si="5"/>
        <v>0.457728179726027</v>
      </c>
      <c r="P45" s="56">
        <f ca="1" t="shared" si="6"/>
        <v>1.45044111773832e-5</v>
      </c>
    </row>
    <row r="46" spans="1:16">
      <c r="A46" s="48">
        <v>35</v>
      </c>
      <c r="B46" s="49" t="s">
        <v>58</v>
      </c>
      <c r="C46" s="49"/>
      <c r="D46" s="50">
        <f t="shared" si="10"/>
        <v>43905</v>
      </c>
      <c r="E46" s="54">
        <v>378.63109</v>
      </c>
      <c r="F46" s="54">
        <v>20.266131</v>
      </c>
      <c r="G46" s="54">
        <v>134.072904</v>
      </c>
      <c r="H46" s="54">
        <v>83.554743</v>
      </c>
      <c r="I46" s="54">
        <v>64.649896</v>
      </c>
      <c r="J46" s="54">
        <v>62.902442</v>
      </c>
      <c r="K46" s="55">
        <f t="shared" si="1"/>
        <v>92.1974288</v>
      </c>
      <c r="L46" s="55">
        <f t="shared" si="2"/>
        <v>50.1328458</v>
      </c>
      <c r="M46" s="55">
        <f t="shared" si="3"/>
        <v>142.3302746</v>
      </c>
      <c r="N46" s="55">
        <f t="shared" si="4"/>
        <v>0.389945957808219</v>
      </c>
      <c r="O46" s="55">
        <f ca="1" t="shared" si="5"/>
        <v>4.48437851479452</v>
      </c>
      <c r="P46" s="56">
        <f ca="1" t="shared" si="6"/>
        <v>0.000142100208670863</v>
      </c>
    </row>
    <row r="47" spans="1:16">
      <c r="A47" s="48">
        <v>36</v>
      </c>
      <c r="B47" s="49" t="s">
        <v>59</v>
      </c>
      <c r="C47" s="50">
        <v>43913</v>
      </c>
      <c r="D47" s="50"/>
      <c r="E47" s="54">
        <v>358.731281</v>
      </c>
      <c r="F47" s="54">
        <v>29.058388</v>
      </c>
      <c r="G47" s="54">
        <v>64.260172</v>
      </c>
      <c r="H47" s="54">
        <v>123.117927</v>
      </c>
      <c r="I47" s="54">
        <v>92.166642</v>
      </c>
      <c r="J47" s="54">
        <v>44.653282</v>
      </c>
      <c r="K47" s="55">
        <f t="shared" si="1"/>
        <v>49.9913988</v>
      </c>
      <c r="L47" s="55">
        <f t="shared" si="2"/>
        <v>73.8707562</v>
      </c>
      <c r="M47" s="55">
        <f t="shared" si="3"/>
        <v>123.862155</v>
      </c>
      <c r="N47" s="55">
        <f t="shared" si="4"/>
        <v>0.339348369863014</v>
      </c>
      <c r="O47" s="55">
        <f ca="1">N47*($C$2-C47)</f>
        <v>5.0902255479452</v>
      </c>
      <c r="P47" s="56">
        <f ca="1" t="shared" si="6"/>
        <v>0.000161298184387969</v>
      </c>
    </row>
    <row r="48" spans="1:16">
      <c r="A48" s="48">
        <v>37</v>
      </c>
      <c r="B48" s="49" t="s">
        <v>60</v>
      </c>
      <c r="C48" s="49"/>
      <c r="D48" s="50">
        <f t="shared" ref="D48:D106" si="11">$C$8</f>
        <v>43905</v>
      </c>
      <c r="E48" s="54">
        <v>4.342011</v>
      </c>
      <c r="F48" s="54">
        <v>0.228746</v>
      </c>
      <c r="G48" s="54">
        <v>1.067606</v>
      </c>
      <c r="H48" s="54">
        <v>2.301984</v>
      </c>
      <c r="I48" s="54">
        <v>0.275747</v>
      </c>
      <c r="J48" s="54">
        <v>0.173145</v>
      </c>
      <c r="K48" s="55">
        <f t="shared" si="1"/>
        <v>0.603061</v>
      </c>
      <c r="L48" s="55">
        <f t="shared" si="2"/>
        <v>1.3811904</v>
      </c>
      <c r="M48" s="55">
        <f t="shared" si="3"/>
        <v>1.9842514</v>
      </c>
      <c r="N48" s="55">
        <f t="shared" si="4"/>
        <v>0.00543630520547945</v>
      </c>
      <c r="O48" s="55">
        <f ca="1" t="shared" si="5"/>
        <v>0.0625175098630137</v>
      </c>
      <c r="P48" s="56">
        <f ca="1" t="shared" si="6"/>
        <v>1.98104401040376e-6</v>
      </c>
    </row>
    <row r="49" spans="1:16">
      <c r="A49" s="48">
        <v>38</v>
      </c>
      <c r="B49" s="49" t="s">
        <v>61</v>
      </c>
      <c r="C49" s="49"/>
      <c r="D49" s="50">
        <f t="shared" si="11"/>
        <v>43905</v>
      </c>
      <c r="E49" s="54">
        <v>5.165593</v>
      </c>
      <c r="F49" s="54">
        <v>0.016132</v>
      </c>
      <c r="G49" s="54">
        <v>0.814962</v>
      </c>
      <c r="H49" s="54">
        <v>1.696009</v>
      </c>
      <c r="I49" s="54">
        <v>1.63244</v>
      </c>
      <c r="J49" s="54">
        <v>0.552538</v>
      </c>
      <c r="K49" s="55">
        <f t="shared" si="1"/>
        <v>0.6284962</v>
      </c>
      <c r="L49" s="55">
        <f t="shared" si="2"/>
        <v>1.0176054</v>
      </c>
      <c r="M49" s="55">
        <f t="shared" si="3"/>
        <v>1.6461016</v>
      </c>
      <c r="N49" s="55">
        <f t="shared" si="4"/>
        <v>0.00450986739726027</v>
      </c>
      <c r="O49" s="55">
        <f ca="1" t="shared" si="5"/>
        <v>0.0518634750684931</v>
      </c>
      <c r="P49" s="56">
        <f ca="1" t="shared" si="6"/>
        <v>1.64344080351716e-6</v>
      </c>
    </row>
    <row r="50" spans="1:16">
      <c r="A50" s="48">
        <v>39</v>
      </c>
      <c r="B50" s="49" t="s">
        <v>62</v>
      </c>
      <c r="C50" s="49"/>
      <c r="D50" s="50">
        <f t="shared" si="11"/>
        <v>43905</v>
      </c>
      <c r="E50" s="54">
        <v>30.805851</v>
      </c>
      <c r="F50" s="54">
        <v>3.70757</v>
      </c>
      <c r="G50" s="54">
        <v>3.888916</v>
      </c>
      <c r="H50" s="54">
        <v>7.835045</v>
      </c>
      <c r="I50" s="54">
        <v>10.210748</v>
      </c>
      <c r="J50" s="54">
        <v>3.514372</v>
      </c>
      <c r="K50" s="55">
        <f t="shared" si="1"/>
        <v>3.3502068</v>
      </c>
      <c r="L50" s="55">
        <f t="shared" si="2"/>
        <v>4.701027</v>
      </c>
      <c r="M50" s="55">
        <f t="shared" si="3"/>
        <v>8.0512338</v>
      </c>
      <c r="N50" s="55">
        <f t="shared" si="4"/>
        <v>0.0220581747945205</v>
      </c>
      <c r="O50" s="55">
        <f ca="1" t="shared" si="5"/>
        <v>0.253669010136986</v>
      </c>
      <c r="P50" s="56">
        <f ca="1" t="shared" si="6"/>
        <v>8.03821960052557e-6</v>
      </c>
    </row>
    <row r="51" spans="1:16">
      <c r="A51" s="48">
        <v>40</v>
      </c>
      <c r="B51" s="49" t="s">
        <v>63</v>
      </c>
      <c r="C51" s="49"/>
      <c r="D51" s="50">
        <f t="shared" si="11"/>
        <v>43905</v>
      </c>
      <c r="E51" s="54">
        <v>54.070453</v>
      </c>
      <c r="F51" s="54">
        <v>5.219659</v>
      </c>
      <c r="G51" s="54">
        <v>13.537771</v>
      </c>
      <c r="H51" s="54">
        <v>11.766244</v>
      </c>
      <c r="I51" s="54">
        <v>13.47505</v>
      </c>
      <c r="J51" s="54">
        <v>6.688351</v>
      </c>
      <c r="K51" s="55">
        <f t="shared" si="1"/>
        <v>9.4442259</v>
      </c>
      <c r="L51" s="55">
        <f t="shared" si="2"/>
        <v>7.0597464</v>
      </c>
      <c r="M51" s="55">
        <f t="shared" si="3"/>
        <v>16.5039723</v>
      </c>
      <c r="N51" s="55">
        <f t="shared" si="4"/>
        <v>0.0452163624657534</v>
      </c>
      <c r="O51" s="55">
        <f ca="1" t="shared" si="5"/>
        <v>0.519988168356164</v>
      </c>
      <c r="P51" s="56">
        <f ca="1" t="shared" si="6"/>
        <v>1.64772948996204e-5</v>
      </c>
    </row>
    <row r="52" spans="1:16">
      <c r="A52" s="48">
        <v>41</v>
      </c>
      <c r="B52" s="49" t="s">
        <v>64</v>
      </c>
      <c r="C52" s="49"/>
      <c r="D52" s="50">
        <f t="shared" si="11"/>
        <v>43905</v>
      </c>
      <c r="E52" s="54">
        <v>22.327978</v>
      </c>
      <c r="F52" s="54">
        <v>1.103228</v>
      </c>
      <c r="G52" s="54">
        <v>7.392037</v>
      </c>
      <c r="H52" s="54">
        <v>3.855921</v>
      </c>
      <c r="I52" s="54">
        <v>6.773375</v>
      </c>
      <c r="J52" s="54">
        <v>3.101141</v>
      </c>
      <c r="K52" s="55">
        <f t="shared" si="1"/>
        <v>4.9364749</v>
      </c>
      <c r="L52" s="55">
        <f t="shared" si="2"/>
        <v>2.3135526</v>
      </c>
      <c r="M52" s="55">
        <f t="shared" si="3"/>
        <v>7.2500275</v>
      </c>
      <c r="N52" s="55">
        <f t="shared" si="4"/>
        <v>0.0198630890410959</v>
      </c>
      <c r="O52" s="55">
        <f ca="1" t="shared" si="5"/>
        <v>0.228425523972603</v>
      </c>
      <c r="P52" s="56">
        <f ca="1" t="shared" si="6"/>
        <v>7.23830838881481e-6</v>
      </c>
    </row>
    <row r="53" spans="1:16">
      <c r="A53" s="48">
        <v>42</v>
      </c>
      <c r="B53" s="49" t="s">
        <v>65</v>
      </c>
      <c r="C53" s="49"/>
      <c r="D53" s="50">
        <f t="shared" si="11"/>
        <v>43905</v>
      </c>
      <c r="E53" s="54">
        <v>42.819932</v>
      </c>
      <c r="F53" s="54">
        <v>2.910592</v>
      </c>
      <c r="G53" s="54">
        <v>12.068805</v>
      </c>
      <c r="H53" s="54">
        <v>9.507744</v>
      </c>
      <c r="I53" s="54">
        <v>10.456602</v>
      </c>
      <c r="J53" s="54">
        <v>7.253691</v>
      </c>
      <c r="K53" s="55">
        <f t="shared" si="1"/>
        <v>8.9358789</v>
      </c>
      <c r="L53" s="55">
        <f t="shared" si="2"/>
        <v>5.7046464</v>
      </c>
      <c r="M53" s="55">
        <f t="shared" si="3"/>
        <v>14.6405253</v>
      </c>
      <c r="N53" s="55">
        <f t="shared" si="4"/>
        <v>0.0401110282191781</v>
      </c>
      <c r="O53" s="55">
        <f ca="1" t="shared" si="5"/>
        <v>0.461276824520548</v>
      </c>
      <c r="P53" s="56">
        <f ca="1" t="shared" si="6"/>
        <v>1.46168600182062e-5</v>
      </c>
    </row>
    <row r="54" spans="1:16">
      <c r="A54" s="48">
        <v>43</v>
      </c>
      <c r="B54" s="49" t="s">
        <v>66</v>
      </c>
      <c r="C54" s="49"/>
      <c r="D54" s="50">
        <f t="shared" si="11"/>
        <v>43905</v>
      </c>
      <c r="E54" s="54">
        <v>16.193172</v>
      </c>
      <c r="F54" s="54">
        <v>1.419711</v>
      </c>
      <c r="G54" s="54">
        <v>3.104704</v>
      </c>
      <c r="H54" s="54">
        <v>6.572611</v>
      </c>
      <c r="I54" s="54">
        <v>2.824253</v>
      </c>
      <c r="J54" s="54">
        <v>1.59603</v>
      </c>
      <c r="K54" s="55">
        <f t="shared" si="1"/>
        <v>2.190764</v>
      </c>
      <c r="L54" s="55">
        <f t="shared" si="2"/>
        <v>3.9435666</v>
      </c>
      <c r="M54" s="55">
        <f t="shared" si="3"/>
        <v>6.1343306</v>
      </c>
      <c r="N54" s="55">
        <f t="shared" si="4"/>
        <v>0.0168063852054795</v>
      </c>
      <c r="O54" s="55">
        <f ca="1" t="shared" si="5"/>
        <v>0.193273429863014</v>
      </c>
      <c r="P54" s="56">
        <f ca="1" t="shared" si="6"/>
        <v>6.12441492694247e-6</v>
      </c>
    </row>
    <row r="55" spans="1:16">
      <c r="A55" s="48">
        <v>44</v>
      </c>
      <c r="B55" s="49" t="s">
        <v>67</v>
      </c>
      <c r="C55" s="49"/>
      <c r="D55" s="50">
        <f t="shared" si="11"/>
        <v>43905</v>
      </c>
      <c r="E55" s="54">
        <v>6.367874</v>
      </c>
      <c r="F55" s="54">
        <v>0.003467</v>
      </c>
      <c r="G55" s="54">
        <v>0.974212</v>
      </c>
      <c r="H55" s="54">
        <v>1.984638</v>
      </c>
      <c r="I55" s="54">
        <v>1.534212</v>
      </c>
      <c r="J55" s="54">
        <v>1.57577</v>
      </c>
      <c r="K55" s="55">
        <f t="shared" si="1"/>
        <v>1.117414</v>
      </c>
      <c r="L55" s="55">
        <f t="shared" si="2"/>
        <v>1.1907828</v>
      </c>
      <c r="M55" s="55">
        <f t="shared" si="3"/>
        <v>2.3081968</v>
      </c>
      <c r="N55" s="55">
        <f t="shared" si="4"/>
        <v>0.00632382684931507</v>
      </c>
      <c r="O55" s="55">
        <f ca="1" t="shared" si="5"/>
        <v>0.0727240087671233</v>
      </c>
      <c r="P55" s="56">
        <f ca="1" t="shared" si="6"/>
        <v>2.30446577760919e-6</v>
      </c>
    </row>
    <row r="56" spans="1:16">
      <c r="A56" s="48">
        <v>45</v>
      </c>
      <c r="B56" s="49" t="s">
        <v>68</v>
      </c>
      <c r="C56" s="49"/>
      <c r="D56" s="50">
        <f t="shared" si="11"/>
        <v>43905</v>
      </c>
      <c r="E56" s="54">
        <v>8.7203</v>
      </c>
      <c r="F56" s="54">
        <v>0.003017</v>
      </c>
      <c r="G56" s="54">
        <v>2.01357</v>
      </c>
      <c r="H56" s="54">
        <v>3.707943</v>
      </c>
      <c r="I56" s="54">
        <v>2.01611</v>
      </c>
      <c r="J56" s="54">
        <v>0.712541</v>
      </c>
      <c r="K56" s="55">
        <f t="shared" si="1"/>
        <v>1.2918014</v>
      </c>
      <c r="L56" s="55">
        <f t="shared" si="2"/>
        <v>2.2247658</v>
      </c>
      <c r="M56" s="55">
        <f t="shared" si="3"/>
        <v>3.5165672</v>
      </c>
      <c r="N56" s="55">
        <f t="shared" si="4"/>
        <v>0.00963443068493151</v>
      </c>
      <c r="O56" s="55">
        <f ca="1" t="shared" si="5"/>
        <v>0.110795952876712</v>
      </c>
      <c r="P56" s="56">
        <f ca="1" t="shared" si="6"/>
        <v>3.51088293990485e-6</v>
      </c>
    </row>
    <row r="57" spans="1:16">
      <c r="A57" s="48">
        <v>46</v>
      </c>
      <c r="B57" s="49" t="s">
        <v>69</v>
      </c>
      <c r="C57" s="49"/>
      <c r="D57" s="50">
        <f t="shared" si="11"/>
        <v>43905</v>
      </c>
      <c r="E57" s="54">
        <v>0.7039</v>
      </c>
      <c r="F57" s="54">
        <v>0</v>
      </c>
      <c r="G57" s="54">
        <v>0</v>
      </c>
      <c r="H57" s="54">
        <v>0.496332</v>
      </c>
      <c r="I57" s="54">
        <v>0</v>
      </c>
      <c r="J57" s="54">
        <v>0.014628</v>
      </c>
      <c r="K57" s="55">
        <f t="shared" si="1"/>
        <v>0.0058512</v>
      </c>
      <c r="L57" s="55">
        <f t="shared" si="2"/>
        <v>0.2977992</v>
      </c>
      <c r="M57" s="55">
        <f t="shared" si="3"/>
        <v>0.3036504</v>
      </c>
      <c r="N57" s="55">
        <f t="shared" si="4"/>
        <v>0.000831918904109589</v>
      </c>
      <c r="O57" s="55">
        <f ca="1" t="shared" si="5"/>
        <v>0.00956706739726027</v>
      </c>
      <c r="P57" s="56">
        <f ca="1" t="shared" si="6"/>
        <v>3.0315957251017e-7</v>
      </c>
    </row>
    <row r="58" spans="1:16">
      <c r="A58" s="48">
        <v>47</v>
      </c>
      <c r="B58" s="49" t="s">
        <v>70</v>
      </c>
      <c r="C58" s="49"/>
      <c r="D58" s="50">
        <f t="shared" si="11"/>
        <v>43905</v>
      </c>
      <c r="E58" s="54">
        <v>255.767646</v>
      </c>
      <c r="F58" s="54">
        <v>66.288298</v>
      </c>
      <c r="G58" s="54">
        <v>108.171876</v>
      </c>
      <c r="H58" s="54">
        <v>18.052505</v>
      </c>
      <c r="I58" s="54">
        <v>30.922175</v>
      </c>
      <c r="J58" s="54">
        <v>23.502338</v>
      </c>
      <c r="K58" s="55">
        <f t="shared" si="1"/>
        <v>63.4868732</v>
      </c>
      <c r="L58" s="55">
        <f t="shared" si="2"/>
        <v>10.831503</v>
      </c>
      <c r="M58" s="55">
        <f t="shared" si="3"/>
        <v>74.3183762</v>
      </c>
      <c r="N58" s="55">
        <f t="shared" si="4"/>
        <v>0.203611989589041</v>
      </c>
      <c r="O58" s="55">
        <f ca="1" t="shared" si="5"/>
        <v>2.34153788027397</v>
      </c>
      <c r="P58" s="56">
        <f ca="1" t="shared" si="6"/>
        <v>7.41982462675563e-5</v>
      </c>
    </row>
    <row r="59" spans="1:16">
      <c r="A59" s="48">
        <v>48</v>
      </c>
      <c r="B59" s="49" t="s">
        <v>71</v>
      </c>
      <c r="C59" s="49"/>
      <c r="D59" s="50">
        <f t="shared" si="11"/>
        <v>43905</v>
      </c>
      <c r="E59" s="54">
        <v>8.16855</v>
      </c>
      <c r="F59" s="54">
        <v>0.000618</v>
      </c>
      <c r="G59" s="54">
        <v>2.145972</v>
      </c>
      <c r="H59" s="54">
        <v>1.261407</v>
      </c>
      <c r="I59" s="54">
        <v>3.058011</v>
      </c>
      <c r="J59" s="54">
        <v>1.504239</v>
      </c>
      <c r="K59" s="55">
        <f t="shared" si="1"/>
        <v>1.6746816</v>
      </c>
      <c r="L59" s="55">
        <f t="shared" si="2"/>
        <v>0.7568442</v>
      </c>
      <c r="M59" s="55">
        <f t="shared" si="3"/>
        <v>2.4315258</v>
      </c>
      <c r="N59" s="55">
        <f t="shared" si="4"/>
        <v>0.00666171452054795</v>
      </c>
      <c r="O59" s="55">
        <f ca="1" t="shared" si="5"/>
        <v>0.0766097169863014</v>
      </c>
      <c r="P59" s="56">
        <f ca="1" t="shared" si="6"/>
        <v>2.4275954257773e-6</v>
      </c>
    </row>
    <row r="60" spans="1:16">
      <c r="A60" s="48">
        <v>49</v>
      </c>
      <c r="B60" s="49" t="s">
        <v>72</v>
      </c>
      <c r="C60" s="49"/>
      <c r="D60" s="50">
        <f t="shared" si="11"/>
        <v>43905</v>
      </c>
      <c r="E60" s="54">
        <v>8.909263</v>
      </c>
      <c r="F60" s="54">
        <v>0.020524</v>
      </c>
      <c r="G60" s="54">
        <v>1.057083</v>
      </c>
      <c r="H60" s="54">
        <v>1.865651</v>
      </c>
      <c r="I60" s="54">
        <v>5.205588</v>
      </c>
      <c r="J60" s="54">
        <v>0.692592</v>
      </c>
      <c r="K60" s="55">
        <f t="shared" si="1"/>
        <v>0.8055783</v>
      </c>
      <c r="L60" s="55">
        <f t="shared" si="2"/>
        <v>1.1193906</v>
      </c>
      <c r="M60" s="55">
        <f t="shared" si="3"/>
        <v>1.9249689</v>
      </c>
      <c r="N60" s="55">
        <f t="shared" si="4"/>
        <v>0.00527388739726027</v>
      </c>
      <c r="O60" s="55">
        <f ca="1" t="shared" si="5"/>
        <v>0.0606497050684931</v>
      </c>
      <c r="P60" s="56">
        <f ca="1" t="shared" si="6"/>
        <v>1.92185733600012e-6</v>
      </c>
    </row>
    <row r="61" spans="1:16">
      <c r="A61" s="48">
        <v>50</v>
      </c>
      <c r="B61" s="49" t="s">
        <v>73</v>
      </c>
      <c r="C61" s="49"/>
      <c r="D61" s="50">
        <f t="shared" si="11"/>
        <v>43905</v>
      </c>
      <c r="E61" s="54">
        <v>1.516276</v>
      </c>
      <c r="F61" s="54">
        <v>0</v>
      </c>
      <c r="G61" s="54">
        <v>0.192715</v>
      </c>
      <c r="H61" s="54">
        <v>0.605705</v>
      </c>
      <c r="I61" s="54">
        <v>0.27658</v>
      </c>
      <c r="J61" s="54">
        <v>0.413131</v>
      </c>
      <c r="K61" s="55">
        <f t="shared" si="1"/>
        <v>0.2616099</v>
      </c>
      <c r="L61" s="55">
        <f t="shared" si="2"/>
        <v>0.363423</v>
      </c>
      <c r="M61" s="55">
        <f t="shared" si="3"/>
        <v>0.6250329</v>
      </c>
      <c r="N61" s="55">
        <f t="shared" si="4"/>
        <v>0.00171241890410959</v>
      </c>
      <c r="O61" s="55">
        <f ca="1" t="shared" si="5"/>
        <v>0.0196928173972603</v>
      </c>
      <c r="P61" s="56">
        <f ca="1" t="shared" si="6"/>
        <v>6.24022582446101e-7</v>
      </c>
    </row>
    <row r="62" spans="1:16">
      <c r="A62" s="48">
        <v>51</v>
      </c>
      <c r="B62" s="49" t="s">
        <v>74</v>
      </c>
      <c r="C62" s="49"/>
      <c r="D62" s="50">
        <f t="shared" si="11"/>
        <v>43905</v>
      </c>
      <c r="E62" s="54">
        <v>7.526673</v>
      </c>
      <c r="F62" s="54">
        <v>0.023988</v>
      </c>
      <c r="G62" s="54">
        <v>1.803732</v>
      </c>
      <c r="H62" s="54">
        <v>2.119283</v>
      </c>
      <c r="I62" s="54">
        <v>2.203319</v>
      </c>
      <c r="J62" s="54">
        <v>1.018189</v>
      </c>
      <c r="K62" s="55">
        <f t="shared" si="1"/>
        <v>1.3091416</v>
      </c>
      <c r="L62" s="55">
        <f t="shared" si="2"/>
        <v>1.2715698</v>
      </c>
      <c r="M62" s="55">
        <f t="shared" si="3"/>
        <v>2.5807114</v>
      </c>
      <c r="N62" s="55">
        <f t="shared" si="4"/>
        <v>0.00707044219178082</v>
      </c>
      <c r="O62" s="55">
        <f ca="1" t="shared" si="5"/>
        <v>0.0813100852054794</v>
      </c>
      <c r="P62" s="56">
        <f ca="1" t="shared" si="6"/>
        <v>2.57653987874253e-6</v>
      </c>
    </row>
    <row r="63" spans="1:16">
      <c r="A63" s="48">
        <v>52</v>
      </c>
      <c r="B63" s="49" t="s">
        <v>75</v>
      </c>
      <c r="C63" s="49"/>
      <c r="D63" s="50">
        <f t="shared" si="11"/>
        <v>43905</v>
      </c>
      <c r="E63" s="54">
        <v>2.206233</v>
      </c>
      <c r="F63" s="54">
        <v>0</v>
      </c>
      <c r="G63" s="54">
        <v>0.511031</v>
      </c>
      <c r="H63" s="54">
        <v>0.718882</v>
      </c>
      <c r="I63" s="54">
        <v>0.574226</v>
      </c>
      <c r="J63" s="54">
        <v>0.384349</v>
      </c>
      <c r="K63" s="55">
        <f t="shared" si="1"/>
        <v>0.4092551</v>
      </c>
      <c r="L63" s="55">
        <f t="shared" si="2"/>
        <v>0.4313292</v>
      </c>
      <c r="M63" s="55">
        <f t="shared" si="3"/>
        <v>0.8405843</v>
      </c>
      <c r="N63" s="55">
        <f t="shared" si="4"/>
        <v>0.00230297068493151</v>
      </c>
      <c r="O63" s="55">
        <f ca="1" t="shared" si="5"/>
        <v>0.0264841628767123</v>
      </c>
      <c r="P63" s="56">
        <f ca="1" t="shared" si="6"/>
        <v>8.39225560205948e-7</v>
      </c>
    </row>
    <row r="64" spans="1:16">
      <c r="A64" s="48">
        <v>53</v>
      </c>
      <c r="B64" s="49" t="s">
        <v>76</v>
      </c>
      <c r="C64" s="49"/>
      <c r="D64" s="50">
        <f t="shared" si="11"/>
        <v>43905</v>
      </c>
      <c r="E64" s="54">
        <v>7.440699</v>
      </c>
      <c r="F64" s="54">
        <v>0.069971</v>
      </c>
      <c r="G64" s="54">
        <v>1.788275</v>
      </c>
      <c r="H64" s="54">
        <v>2.13812</v>
      </c>
      <c r="I64" s="54">
        <v>2.134952</v>
      </c>
      <c r="J64" s="54">
        <v>1.235274</v>
      </c>
      <c r="K64" s="55">
        <f t="shared" si="1"/>
        <v>1.3882471</v>
      </c>
      <c r="L64" s="55">
        <f t="shared" si="2"/>
        <v>1.282872</v>
      </c>
      <c r="M64" s="55">
        <f t="shared" si="3"/>
        <v>2.6711191</v>
      </c>
      <c r="N64" s="55">
        <f t="shared" si="4"/>
        <v>0.00731813452054794</v>
      </c>
      <c r="O64" s="55">
        <f ca="1" t="shared" si="5"/>
        <v>0.0841585469863014</v>
      </c>
      <c r="P64" s="56">
        <f ca="1" t="shared" si="6"/>
        <v>2.66680144165708e-6</v>
      </c>
    </row>
    <row r="65" spans="1:16">
      <c r="A65" s="48">
        <v>54</v>
      </c>
      <c r="B65" s="61" t="s">
        <v>77</v>
      </c>
      <c r="C65" s="49"/>
      <c r="D65" s="50">
        <f t="shared" si="11"/>
        <v>43905</v>
      </c>
      <c r="E65" s="54">
        <v>70.78876</v>
      </c>
      <c r="F65" s="54">
        <v>5.813108</v>
      </c>
      <c r="G65" s="54">
        <v>22.610792</v>
      </c>
      <c r="H65" s="54">
        <v>18.105323</v>
      </c>
      <c r="I65" s="54">
        <v>15.344082</v>
      </c>
      <c r="J65" s="54">
        <v>6.70354</v>
      </c>
      <c r="K65" s="55">
        <f t="shared" si="1"/>
        <v>13.986812</v>
      </c>
      <c r="L65" s="55">
        <f t="shared" si="2"/>
        <v>10.8631938</v>
      </c>
      <c r="M65" s="55">
        <f t="shared" si="3"/>
        <v>24.8500058</v>
      </c>
      <c r="N65" s="55">
        <f t="shared" si="4"/>
        <v>0.0680822076712329</v>
      </c>
      <c r="O65" s="55">
        <f ca="1" t="shared" si="5"/>
        <v>0.782945388219178</v>
      </c>
      <c r="P65" s="56">
        <f ca="1" t="shared" si="6"/>
        <v>2.48098376791311e-5</v>
      </c>
    </row>
    <row r="66" spans="1:16">
      <c r="A66" s="48">
        <v>55</v>
      </c>
      <c r="B66" s="49" t="s">
        <v>78</v>
      </c>
      <c r="C66" s="49"/>
      <c r="D66" s="50">
        <f t="shared" si="11"/>
        <v>43905</v>
      </c>
      <c r="E66" s="54">
        <v>1536.878825</v>
      </c>
      <c r="F66" s="54">
        <v>160.358289</v>
      </c>
      <c r="G66" s="54">
        <v>542.417286</v>
      </c>
      <c r="H66" s="54">
        <v>279.023091</v>
      </c>
      <c r="I66" s="54">
        <v>376.429215</v>
      </c>
      <c r="J66" s="54">
        <v>147.330291</v>
      </c>
      <c r="K66" s="55">
        <f t="shared" si="1"/>
        <v>330.1407594</v>
      </c>
      <c r="L66" s="55">
        <f t="shared" si="2"/>
        <v>167.4138546</v>
      </c>
      <c r="M66" s="55">
        <f t="shared" si="3"/>
        <v>497.554614</v>
      </c>
      <c r="N66" s="55">
        <f t="shared" si="4"/>
        <v>1.3631633260274</v>
      </c>
      <c r="O66" s="55">
        <f ca="1" t="shared" si="5"/>
        <v>15.6763782493151</v>
      </c>
      <c r="P66" s="56">
        <f ca="1" t="shared" si="6"/>
        <v>0.000496750355279303</v>
      </c>
    </row>
    <row r="67" spans="1:16">
      <c r="A67" s="48">
        <v>56</v>
      </c>
      <c r="B67" s="49" t="s">
        <v>79</v>
      </c>
      <c r="C67" s="49"/>
      <c r="D67" s="50">
        <f t="shared" si="11"/>
        <v>43905</v>
      </c>
      <c r="E67" s="54">
        <v>46.129569</v>
      </c>
      <c r="F67" s="54">
        <v>1.938853</v>
      </c>
      <c r="G67" s="54">
        <v>13.555478</v>
      </c>
      <c r="H67" s="54">
        <v>6.604021</v>
      </c>
      <c r="I67" s="54">
        <v>16.726849</v>
      </c>
      <c r="J67" s="54">
        <v>6.516602</v>
      </c>
      <c r="K67" s="55">
        <f t="shared" si="1"/>
        <v>9.3843798</v>
      </c>
      <c r="L67" s="55">
        <f t="shared" si="2"/>
        <v>3.9624126</v>
      </c>
      <c r="M67" s="55">
        <f t="shared" si="3"/>
        <v>13.3467924</v>
      </c>
      <c r="N67" s="55">
        <f t="shared" si="4"/>
        <v>0.036566554520548</v>
      </c>
      <c r="O67" s="55">
        <f ca="1" t="shared" si="5"/>
        <v>0.420515376986301</v>
      </c>
      <c r="P67" s="56">
        <f ca="1" t="shared" si="6"/>
        <v>1.33252183378187e-5</v>
      </c>
    </row>
    <row r="68" spans="1:16">
      <c r="A68" s="48">
        <v>57</v>
      </c>
      <c r="B68" s="49" t="s">
        <v>80</v>
      </c>
      <c r="C68" s="49"/>
      <c r="D68" s="50">
        <f t="shared" si="11"/>
        <v>43905</v>
      </c>
      <c r="E68" s="54">
        <v>5.843657</v>
      </c>
      <c r="F68" s="54">
        <v>0.003852</v>
      </c>
      <c r="G68" s="54">
        <v>1.784925</v>
      </c>
      <c r="H68" s="54">
        <v>1.181239</v>
      </c>
      <c r="I68" s="54">
        <v>1.579822</v>
      </c>
      <c r="J68" s="54">
        <v>0.103777</v>
      </c>
      <c r="K68" s="55">
        <f t="shared" si="1"/>
        <v>0.9339733</v>
      </c>
      <c r="L68" s="55">
        <f t="shared" si="2"/>
        <v>0.7087434</v>
      </c>
      <c r="M68" s="55">
        <f t="shared" si="3"/>
        <v>1.6427167</v>
      </c>
      <c r="N68" s="55">
        <f t="shared" si="4"/>
        <v>0.00450059369863014</v>
      </c>
      <c r="O68" s="55">
        <f ca="1" t="shared" si="5"/>
        <v>0.0517568275342466</v>
      </c>
      <c r="P68" s="56">
        <f ca="1" t="shared" si="6"/>
        <v>1.64006137494736e-6</v>
      </c>
    </row>
    <row r="69" spans="1:16">
      <c r="A69" s="48">
        <v>58</v>
      </c>
      <c r="B69" s="49" t="s">
        <v>81</v>
      </c>
      <c r="C69" s="49"/>
      <c r="D69" s="50">
        <f t="shared" si="11"/>
        <v>43905</v>
      </c>
      <c r="E69" s="54">
        <v>68.998881</v>
      </c>
      <c r="F69" s="54">
        <v>8.279758</v>
      </c>
      <c r="G69" s="54">
        <v>8.497442</v>
      </c>
      <c r="H69" s="54">
        <v>12.208585</v>
      </c>
      <c r="I69" s="54">
        <v>4.044895</v>
      </c>
      <c r="J69" s="54">
        <v>16.84922</v>
      </c>
      <c r="K69" s="55">
        <f t="shared" si="1"/>
        <v>10.988409</v>
      </c>
      <c r="L69" s="55">
        <f t="shared" si="2"/>
        <v>7.325151</v>
      </c>
      <c r="M69" s="55">
        <f t="shared" si="3"/>
        <v>18.31356</v>
      </c>
      <c r="N69" s="55">
        <f t="shared" si="4"/>
        <v>0.0501741369863014</v>
      </c>
      <c r="O69" s="55">
        <f ca="1" t="shared" si="5"/>
        <v>0.577002575342466</v>
      </c>
      <c r="P69" s="56">
        <f ca="1" t="shared" si="6"/>
        <v>1.82839575404457e-5</v>
      </c>
    </row>
    <row r="70" spans="1:16">
      <c r="A70" s="48">
        <v>59</v>
      </c>
      <c r="B70" s="49" t="s">
        <v>82</v>
      </c>
      <c r="C70" s="49"/>
      <c r="D70" s="50">
        <f t="shared" si="11"/>
        <v>43905</v>
      </c>
      <c r="E70" s="54">
        <v>171.300035</v>
      </c>
      <c r="F70" s="54">
        <v>6.622904</v>
      </c>
      <c r="G70" s="54">
        <v>65.505086</v>
      </c>
      <c r="H70" s="54">
        <v>28.700423</v>
      </c>
      <c r="I70" s="54">
        <v>46.767853</v>
      </c>
      <c r="J70" s="54">
        <v>17.397746</v>
      </c>
      <c r="K70" s="55">
        <f t="shared" si="1"/>
        <v>39.7116414</v>
      </c>
      <c r="L70" s="55">
        <f t="shared" si="2"/>
        <v>17.2202538</v>
      </c>
      <c r="M70" s="55">
        <f t="shared" si="3"/>
        <v>56.9318952</v>
      </c>
      <c r="N70" s="55">
        <f t="shared" si="4"/>
        <v>0.155977795068493</v>
      </c>
      <c r="O70" s="55">
        <f ca="1" t="shared" si="5"/>
        <v>1.79374464328767</v>
      </c>
      <c r="P70" s="56">
        <f ca="1" t="shared" si="6"/>
        <v>5.68398691752943e-5</v>
      </c>
    </row>
    <row r="71" spans="1:16">
      <c r="A71" s="48">
        <v>60</v>
      </c>
      <c r="B71" s="49" t="s">
        <v>83</v>
      </c>
      <c r="C71" s="49"/>
      <c r="D71" s="50">
        <f t="shared" si="11"/>
        <v>43905</v>
      </c>
      <c r="E71" s="54">
        <v>81.156397</v>
      </c>
      <c r="F71" s="54">
        <v>3.327004</v>
      </c>
      <c r="G71" s="54">
        <v>21.537192</v>
      </c>
      <c r="H71" s="54">
        <v>5.959193</v>
      </c>
      <c r="I71" s="54">
        <v>26.941605</v>
      </c>
      <c r="J71" s="54">
        <v>6.391616</v>
      </c>
      <c r="K71" s="55">
        <f t="shared" si="1"/>
        <v>13.3252424</v>
      </c>
      <c r="L71" s="55">
        <f t="shared" si="2"/>
        <v>3.5755158</v>
      </c>
      <c r="M71" s="55">
        <f t="shared" si="3"/>
        <v>16.9007582</v>
      </c>
      <c r="N71" s="55">
        <f t="shared" si="4"/>
        <v>0.0463034471232877</v>
      </c>
      <c r="O71" s="55">
        <f ca="1" t="shared" si="5"/>
        <v>0.532489641917808</v>
      </c>
      <c r="P71" s="56">
        <f ca="1" t="shared" si="6"/>
        <v>1.68734394257664e-5</v>
      </c>
    </row>
    <row r="72" spans="1:16">
      <c r="A72" s="48">
        <v>61</v>
      </c>
      <c r="B72" s="49" t="s">
        <v>84</v>
      </c>
      <c r="C72" s="49"/>
      <c r="D72" s="50">
        <f t="shared" si="11"/>
        <v>43905</v>
      </c>
      <c r="E72" s="54">
        <v>130.493653</v>
      </c>
      <c r="F72" s="54">
        <v>10.632266</v>
      </c>
      <c r="G72" s="54">
        <v>25.39442</v>
      </c>
      <c r="H72" s="54">
        <v>45.457883</v>
      </c>
      <c r="I72" s="54">
        <v>36.185737</v>
      </c>
      <c r="J72" s="54">
        <v>2.993509</v>
      </c>
      <c r="K72" s="55">
        <f t="shared" si="1"/>
        <v>13.8946136</v>
      </c>
      <c r="L72" s="55">
        <f t="shared" si="2"/>
        <v>27.2747298</v>
      </c>
      <c r="M72" s="55">
        <f t="shared" si="3"/>
        <v>41.1693434</v>
      </c>
      <c r="N72" s="55">
        <f t="shared" si="4"/>
        <v>0.112792721643836</v>
      </c>
      <c r="O72" s="55">
        <f ca="1" t="shared" si="5"/>
        <v>1.29711629890411</v>
      </c>
      <c r="P72" s="56">
        <f ca="1" t="shared" si="6"/>
        <v>4.11027963265267e-5</v>
      </c>
    </row>
    <row r="73" spans="1:16">
      <c r="A73" s="48">
        <v>62</v>
      </c>
      <c r="B73" s="49" t="s">
        <v>85</v>
      </c>
      <c r="C73" s="49"/>
      <c r="D73" s="50">
        <f t="shared" si="11"/>
        <v>43905</v>
      </c>
      <c r="E73" s="54">
        <v>18.021394</v>
      </c>
      <c r="F73" s="54">
        <v>1.033093</v>
      </c>
      <c r="G73" s="54">
        <v>3.193521</v>
      </c>
      <c r="H73" s="54">
        <v>6.721236</v>
      </c>
      <c r="I73" s="54">
        <v>5.11392</v>
      </c>
      <c r="J73" s="54">
        <v>1.926246</v>
      </c>
      <c r="K73" s="55">
        <f t="shared" si="1"/>
        <v>2.3672589</v>
      </c>
      <c r="L73" s="55">
        <f t="shared" si="2"/>
        <v>4.0327416</v>
      </c>
      <c r="M73" s="55">
        <f t="shared" si="3"/>
        <v>6.4000005</v>
      </c>
      <c r="N73" s="55">
        <f t="shared" si="4"/>
        <v>0.0175342479452055</v>
      </c>
      <c r="O73" s="55">
        <f ca="1" t="shared" si="5"/>
        <v>0.201643851369863</v>
      </c>
      <c r="P73" s="56">
        <f ca="1" t="shared" si="6"/>
        <v>6.38965539200631e-6</v>
      </c>
    </row>
    <row r="74" spans="1:16">
      <c r="A74" s="48">
        <v>63</v>
      </c>
      <c r="B74" s="49" t="s">
        <v>86</v>
      </c>
      <c r="C74" s="49"/>
      <c r="D74" s="50">
        <f t="shared" si="11"/>
        <v>43905</v>
      </c>
      <c r="E74" s="54">
        <v>6.763074</v>
      </c>
      <c r="F74" s="54">
        <v>0</v>
      </c>
      <c r="G74" s="54">
        <v>0.474685</v>
      </c>
      <c r="H74" s="54">
        <v>5.99051</v>
      </c>
      <c r="I74" s="54">
        <v>0.161308</v>
      </c>
      <c r="J74" s="54">
        <v>0.094386</v>
      </c>
      <c r="K74" s="55">
        <f t="shared" si="1"/>
        <v>0.2750969</v>
      </c>
      <c r="L74" s="55">
        <f t="shared" si="2"/>
        <v>3.594306</v>
      </c>
      <c r="M74" s="55">
        <f t="shared" si="3"/>
        <v>3.8694029</v>
      </c>
      <c r="N74" s="55">
        <f t="shared" si="4"/>
        <v>0.0106011038356164</v>
      </c>
      <c r="O74" s="55">
        <f ca="1" t="shared" si="5"/>
        <v>0.121912694109589</v>
      </c>
      <c r="P74" s="56">
        <f ca="1" t="shared" si="6"/>
        <v>3.86314830816495e-6</v>
      </c>
    </row>
    <row r="75" spans="1:16">
      <c r="A75" s="48">
        <v>64</v>
      </c>
      <c r="B75" s="49" t="s">
        <v>87</v>
      </c>
      <c r="C75" s="49"/>
      <c r="D75" s="50">
        <f t="shared" si="11"/>
        <v>43905</v>
      </c>
      <c r="E75" s="54">
        <v>7.717409</v>
      </c>
      <c r="F75" s="54">
        <v>0</v>
      </c>
      <c r="G75" s="54">
        <v>2.162758</v>
      </c>
      <c r="H75" s="54">
        <v>2.544227</v>
      </c>
      <c r="I75" s="54">
        <v>1.368575</v>
      </c>
      <c r="J75" s="54">
        <v>1.183496</v>
      </c>
      <c r="K75" s="55">
        <f t="shared" si="1"/>
        <v>1.5547774</v>
      </c>
      <c r="L75" s="55">
        <f t="shared" si="2"/>
        <v>1.5265362</v>
      </c>
      <c r="M75" s="55">
        <f t="shared" si="3"/>
        <v>3.0813136</v>
      </c>
      <c r="N75" s="55">
        <f t="shared" si="4"/>
        <v>0.00844195506849315</v>
      </c>
      <c r="O75" s="55">
        <f ca="1" t="shared" si="5"/>
        <v>0.0970824832876712</v>
      </c>
      <c r="P75" s="56">
        <f ca="1" t="shared" si="6"/>
        <v>3.07633289383374e-6</v>
      </c>
    </row>
    <row r="76" spans="1:16">
      <c r="A76" s="48">
        <v>65</v>
      </c>
      <c r="B76" s="49" t="s">
        <v>88</v>
      </c>
      <c r="C76" s="49"/>
      <c r="D76" s="50">
        <f t="shared" si="11"/>
        <v>43905</v>
      </c>
      <c r="E76" s="54">
        <v>6.152919</v>
      </c>
      <c r="F76" s="54">
        <v>0.054719</v>
      </c>
      <c r="G76" s="54">
        <v>1.486235</v>
      </c>
      <c r="H76" s="54">
        <v>3.0796</v>
      </c>
      <c r="I76" s="54">
        <v>0.945262</v>
      </c>
      <c r="J76" s="54">
        <v>0.167148</v>
      </c>
      <c r="K76" s="55">
        <f t="shared" si="1"/>
        <v>0.8099767</v>
      </c>
      <c r="L76" s="55">
        <f t="shared" si="2"/>
        <v>1.84776</v>
      </c>
      <c r="M76" s="55">
        <f t="shared" si="3"/>
        <v>2.6577367</v>
      </c>
      <c r="N76" s="55">
        <f t="shared" si="4"/>
        <v>0.0072814704109589</v>
      </c>
      <c r="O76" s="55">
        <f ca="1" t="shared" si="5"/>
        <v>0.0837369097260274</v>
      </c>
      <c r="P76" s="56">
        <f ca="1" t="shared" si="6"/>
        <v>2.65344067327621e-6</v>
      </c>
    </row>
    <row r="77" spans="1:16">
      <c r="A77" s="48">
        <v>66</v>
      </c>
      <c r="B77" s="49" t="s">
        <v>89</v>
      </c>
      <c r="C77" s="49"/>
      <c r="D77" s="50">
        <f t="shared" si="11"/>
        <v>43905</v>
      </c>
      <c r="E77" s="54">
        <v>2.847335</v>
      </c>
      <c r="F77" s="54">
        <v>0</v>
      </c>
      <c r="G77" s="54">
        <v>0.203236</v>
      </c>
      <c r="H77" s="54">
        <v>1.318181</v>
      </c>
      <c r="I77" s="54">
        <v>0.638252</v>
      </c>
      <c r="J77" s="54">
        <v>0.687666</v>
      </c>
      <c r="K77" s="55">
        <f t="shared" ref="K77:K140" si="12">$G77*(1-$C$3)+$J77*(1-$C$4)</f>
        <v>0.3766844</v>
      </c>
      <c r="L77" s="55">
        <f t="shared" ref="L77:L140" si="13">$H77*(1-$C$5)</f>
        <v>0.7909086</v>
      </c>
      <c r="M77" s="55">
        <f t="shared" ref="M77:M140" si="14">L77+K77</f>
        <v>1.167593</v>
      </c>
      <c r="N77" s="55">
        <f t="shared" ref="N77:N140" si="15">M77/$C$6</f>
        <v>0.00319888493150685</v>
      </c>
      <c r="O77" s="55">
        <f ca="1" t="shared" ref="O77:O140" si="16">N77*($C$2-D77)*(1-$C$7)</f>
        <v>0.0367871767123288</v>
      </c>
      <c r="P77" s="56">
        <f ca="1" t="shared" ref="P77:P140" si="17">O77/$E$158</f>
        <v>1.16570567582281e-6</v>
      </c>
    </row>
    <row r="78" spans="1:16">
      <c r="A78" s="48">
        <v>67</v>
      </c>
      <c r="B78" s="49" t="s">
        <v>90</v>
      </c>
      <c r="C78" s="49"/>
      <c r="D78" s="50">
        <f t="shared" si="11"/>
        <v>43905</v>
      </c>
      <c r="E78" s="54">
        <v>10.234205</v>
      </c>
      <c r="F78" s="54">
        <v>0.124882</v>
      </c>
      <c r="G78" s="54">
        <v>2.660089</v>
      </c>
      <c r="H78" s="54">
        <v>3.584489</v>
      </c>
      <c r="I78" s="54">
        <v>1.725157</v>
      </c>
      <c r="J78" s="54">
        <v>1.697072</v>
      </c>
      <c r="K78" s="55">
        <f t="shared" si="12"/>
        <v>2.0088733</v>
      </c>
      <c r="L78" s="55">
        <f t="shared" si="13"/>
        <v>2.1506934</v>
      </c>
      <c r="M78" s="55">
        <f t="shared" si="14"/>
        <v>4.1595667</v>
      </c>
      <c r="N78" s="55">
        <f t="shared" si="15"/>
        <v>0.0113960731506849</v>
      </c>
      <c r="O78" s="55">
        <f ca="1" t="shared" si="16"/>
        <v>0.131054841232877</v>
      </c>
      <c r="P78" s="56">
        <f ca="1" t="shared" si="17"/>
        <v>4.15284308072552e-6</v>
      </c>
    </row>
    <row r="79" spans="1:16">
      <c r="A79" s="48">
        <v>68</v>
      </c>
      <c r="B79" s="49" t="s">
        <v>91</v>
      </c>
      <c r="C79" s="49"/>
      <c r="D79" s="50">
        <f t="shared" si="11"/>
        <v>43905</v>
      </c>
      <c r="E79" s="54">
        <v>2.201742</v>
      </c>
      <c r="F79" s="54">
        <v>1.4e-5</v>
      </c>
      <c r="G79" s="54">
        <v>0.054537</v>
      </c>
      <c r="H79" s="54">
        <v>2.142766</v>
      </c>
      <c r="I79" s="54">
        <v>0.003558</v>
      </c>
      <c r="J79" s="54">
        <v>0.000864</v>
      </c>
      <c r="K79" s="55">
        <f t="shared" si="12"/>
        <v>0.0276141</v>
      </c>
      <c r="L79" s="55">
        <f t="shared" si="13"/>
        <v>1.2856596</v>
      </c>
      <c r="M79" s="55">
        <f t="shared" si="14"/>
        <v>1.3132737</v>
      </c>
      <c r="N79" s="55">
        <f t="shared" si="15"/>
        <v>0.0035980101369863</v>
      </c>
      <c r="O79" s="55">
        <f ca="1" t="shared" si="16"/>
        <v>0.0413771165753425</v>
      </c>
      <c r="P79" s="56">
        <f ca="1" t="shared" si="17"/>
        <v>1.311150894189e-6</v>
      </c>
    </row>
    <row r="80" spans="1:16">
      <c r="A80" s="48">
        <v>69</v>
      </c>
      <c r="B80" s="49" t="s">
        <v>92</v>
      </c>
      <c r="C80" s="49"/>
      <c r="D80" s="50">
        <f t="shared" si="11"/>
        <v>43905</v>
      </c>
      <c r="E80" s="54">
        <v>209.219059</v>
      </c>
      <c r="F80" s="54">
        <v>15.119942</v>
      </c>
      <c r="G80" s="54">
        <v>54.981065</v>
      </c>
      <c r="H80" s="54">
        <v>58.700764</v>
      </c>
      <c r="I80" s="54">
        <v>51.860958</v>
      </c>
      <c r="J80" s="54">
        <v>21.301814</v>
      </c>
      <c r="K80" s="55">
        <f t="shared" si="12"/>
        <v>36.0112581</v>
      </c>
      <c r="L80" s="55">
        <f t="shared" si="13"/>
        <v>35.2204584</v>
      </c>
      <c r="M80" s="55">
        <f t="shared" si="14"/>
        <v>71.2317165</v>
      </c>
      <c r="N80" s="55">
        <f t="shared" si="15"/>
        <v>0.195155387671233</v>
      </c>
      <c r="O80" s="55">
        <f ca="1" t="shared" si="16"/>
        <v>2.24428695821918</v>
      </c>
      <c r="P80" s="56">
        <f ca="1" t="shared" si="17"/>
        <v>7.11165759152815e-5</v>
      </c>
    </row>
    <row r="81" spans="1:16">
      <c r="A81" s="48">
        <v>70</v>
      </c>
      <c r="B81" s="49" t="s">
        <v>93</v>
      </c>
      <c r="C81" s="49"/>
      <c r="D81" s="50">
        <f t="shared" si="11"/>
        <v>43905</v>
      </c>
      <c r="E81" s="54">
        <v>0.632105</v>
      </c>
      <c r="F81" s="54">
        <v>0</v>
      </c>
      <c r="G81" s="54">
        <v>0.119759</v>
      </c>
      <c r="H81" s="54">
        <v>0.190908</v>
      </c>
      <c r="I81" s="54">
        <v>0.196347</v>
      </c>
      <c r="J81" s="54">
        <v>0.125092</v>
      </c>
      <c r="K81" s="55">
        <f t="shared" si="12"/>
        <v>0.1099163</v>
      </c>
      <c r="L81" s="55">
        <f t="shared" si="13"/>
        <v>0.1145448</v>
      </c>
      <c r="M81" s="55">
        <f t="shared" si="14"/>
        <v>0.2244611</v>
      </c>
      <c r="N81" s="55">
        <f t="shared" si="15"/>
        <v>0.000614961917808219</v>
      </c>
      <c r="O81" s="55">
        <f ca="1" t="shared" si="16"/>
        <v>0.00707206205479452</v>
      </c>
      <c r="P81" s="56">
        <f ca="1" t="shared" si="17"/>
        <v>2.24098275915864e-7</v>
      </c>
    </row>
    <row r="82" spans="1:16">
      <c r="A82" s="48">
        <v>71</v>
      </c>
      <c r="B82" s="49" t="s">
        <v>94</v>
      </c>
      <c r="C82" s="49"/>
      <c r="D82" s="50">
        <f t="shared" si="11"/>
        <v>43905</v>
      </c>
      <c r="E82" s="54">
        <v>13.059815</v>
      </c>
      <c r="F82" s="54">
        <v>0</v>
      </c>
      <c r="G82" s="54">
        <v>4.715172</v>
      </c>
      <c r="H82" s="54">
        <v>6.467291</v>
      </c>
      <c r="I82" s="54">
        <v>0.557146</v>
      </c>
      <c r="J82" s="54">
        <v>0.230722</v>
      </c>
      <c r="K82" s="55">
        <f t="shared" si="12"/>
        <v>2.4498748</v>
      </c>
      <c r="L82" s="55">
        <f t="shared" si="13"/>
        <v>3.8803746</v>
      </c>
      <c r="M82" s="55">
        <f t="shared" si="14"/>
        <v>6.3302494</v>
      </c>
      <c r="N82" s="55">
        <f t="shared" si="15"/>
        <v>0.0173431490410959</v>
      </c>
      <c r="O82" s="55">
        <f ca="1" t="shared" si="16"/>
        <v>0.199446213972603</v>
      </c>
      <c r="P82" s="56">
        <f ca="1" t="shared" si="17"/>
        <v>6.32001703928846e-6</v>
      </c>
    </row>
    <row r="83" spans="1:16">
      <c r="A83" s="48">
        <v>72</v>
      </c>
      <c r="B83" s="49" t="s">
        <v>95</v>
      </c>
      <c r="C83" s="49"/>
      <c r="D83" s="50">
        <f t="shared" si="11"/>
        <v>43905</v>
      </c>
      <c r="E83" s="54">
        <v>3.367911</v>
      </c>
      <c r="F83" s="54">
        <v>0.065455</v>
      </c>
      <c r="G83" s="54">
        <v>1.43782</v>
      </c>
      <c r="H83" s="54">
        <v>0.827273</v>
      </c>
      <c r="I83" s="54">
        <v>0.668149</v>
      </c>
      <c r="J83" s="54">
        <v>0.266665</v>
      </c>
      <c r="K83" s="55">
        <f t="shared" si="12"/>
        <v>0.825576</v>
      </c>
      <c r="L83" s="55">
        <f t="shared" si="13"/>
        <v>0.4963638</v>
      </c>
      <c r="M83" s="55">
        <f t="shared" si="14"/>
        <v>1.3219398</v>
      </c>
      <c r="N83" s="55">
        <f t="shared" si="15"/>
        <v>0.00362175287671233</v>
      </c>
      <c r="O83" s="55">
        <f ca="1" t="shared" si="16"/>
        <v>0.0416501580821918</v>
      </c>
      <c r="P83" s="56">
        <f ca="1" t="shared" si="17"/>
        <v>1.31980298610566e-6</v>
      </c>
    </row>
    <row r="84" spans="1:16">
      <c r="A84" s="48">
        <v>73</v>
      </c>
      <c r="B84" s="49" t="s">
        <v>96</v>
      </c>
      <c r="C84" s="49"/>
      <c r="D84" s="50">
        <f t="shared" si="11"/>
        <v>43905</v>
      </c>
      <c r="E84" s="54">
        <v>13.779635</v>
      </c>
      <c r="F84" s="54">
        <v>0.014279</v>
      </c>
      <c r="G84" s="54">
        <v>2.895064</v>
      </c>
      <c r="H84" s="54">
        <v>7.10835</v>
      </c>
      <c r="I84" s="54">
        <v>2.44418</v>
      </c>
      <c r="J84" s="54">
        <v>0.912867</v>
      </c>
      <c r="K84" s="55">
        <f t="shared" si="12"/>
        <v>1.8126788</v>
      </c>
      <c r="L84" s="55">
        <f t="shared" si="13"/>
        <v>4.26501</v>
      </c>
      <c r="M84" s="55">
        <f t="shared" si="14"/>
        <v>6.0776888</v>
      </c>
      <c r="N84" s="55">
        <f t="shared" si="15"/>
        <v>0.0166512021917808</v>
      </c>
      <c r="O84" s="55">
        <f ca="1" t="shared" si="16"/>
        <v>0.191488825205479</v>
      </c>
      <c r="P84" s="56">
        <f ca="1" t="shared" si="17"/>
        <v>6.06786468405062e-6</v>
      </c>
    </row>
    <row r="85" spans="1:16">
      <c r="A85" s="48">
        <v>74</v>
      </c>
      <c r="B85" s="49" t="s">
        <v>97</v>
      </c>
      <c r="C85" s="49"/>
      <c r="D85" s="50">
        <f t="shared" si="11"/>
        <v>43905</v>
      </c>
      <c r="E85" s="54">
        <v>16.264973</v>
      </c>
      <c r="F85" s="54">
        <v>0.099366</v>
      </c>
      <c r="G85" s="54">
        <v>4.766236</v>
      </c>
      <c r="H85" s="54">
        <v>8.683142</v>
      </c>
      <c r="I85" s="54">
        <v>2.140624</v>
      </c>
      <c r="J85" s="54">
        <v>0.274941</v>
      </c>
      <c r="K85" s="55">
        <f t="shared" si="12"/>
        <v>2.4930944</v>
      </c>
      <c r="L85" s="55">
        <f t="shared" si="13"/>
        <v>5.2098852</v>
      </c>
      <c r="M85" s="55">
        <f t="shared" si="14"/>
        <v>7.7029796</v>
      </c>
      <c r="N85" s="55">
        <f t="shared" si="15"/>
        <v>0.0211040536986301</v>
      </c>
      <c r="O85" s="55">
        <f ca="1" t="shared" si="16"/>
        <v>0.242696617534247</v>
      </c>
      <c r="P85" s="56">
        <f ca="1" t="shared" si="17"/>
        <v>7.6905283266235e-6</v>
      </c>
    </row>
    <row r="86" spans="1:16">
      <c r="A86" s="48">
        <v>75</v>
      </c>
      <c r="B86" s="49" t="s">
        <v>98</v>
      </c>
      <c r="C86" s="49"/>
      <c r="D86" s="50">
        <f t="shared" si="11"/>
        <v>43905</v>
      </c>
      <c r="E86" s="54">
        <v>41.52835</v>
      </c>
      <c r="F86" s="54">
        <v>0.562541</v>
      </c>
      <c r="G86" s="54">
        <v>3.364301</v>
      </c>
      <c r="H86" s="54">
        <v>17.243182</v>
      </c>
      <c r="I86" s="54">
        <v>10.060555</v>
      </c>
      <c r="J86" s="54">
        <v>2.254885</v>
      </c>
      <c r="K86" s="55">
        <f t="shared" si="12"/>
        <v>2.5841045</v>
      </c>
      <c r="L86" s="55">
        <f t="shared" si="13"/>
        <v>10.3459092</v>
      </c>
      <c r="M86" s="55">
        <f t="shared" si="14"/>
        <v>12.9300137</v>
      </c>
      <c r="N86" s="55">
        <f t="shared" si="15"/>
        <v>0.0354246950684931</v>
      </c>
      <c r="O86" s="55">
        <f ca="1" t="shared" si="16"/>
        <v>0.407383993287671</v>
      </c>
      <c r="P86" s="56">
        <f ca="1" t="shared" si="17"/>
        <v>1.29091133284943e-5</v>
      </c>
    </row>
    <row r="87" spans="1:16">
      <c r="A87" s="48">
        <v>76</v>
      </c>
      <c r="B87" s="49" t="s">
        <v>99</v>
      </c>
      <c r="C87" s="49"/>
      <c r="D87" s="50">
        <f t="shared" si="11"/>
        <v>43905</v>
      </c>
      <c r="E87" s="54">
        <v>4.182138</v>
      </c>
      <c r="F87" s="54">
        <v>0.037443</v>
      </c>
      <c r="G87" s="54">
        <v>1.172933</v>
      </c>
      <c r="H87" s="54">
        <v>1.124606</v>
      </c>
      <c r="I87" s="54">
        <v>0.88794</v>
      </c>
      <c r="J87" s="54">
        <v>0.858861</v>
      </c>
      <c r="K87" s="55">
        <f t="shared" si="12"/>
        <v>0.9300109</v>
      </c>
      <c r="L87" s="55">
        <f t="shared" si="13"/>
        <v>0.6747636</v>
      </c>
      <c r="M87" s="55">
        <f t="shared" si="14"/>
        <v>1.6047745</v>
      </c>
      <c r="N87" s="55">
        <f t="shared" si="15"/>
        <v>0.00439664246575342</v>
      </c>
      <c r="O87" s="55">
        <f ca="1" t="shared" si="16"/>
        <v>0.0505613883561644</v>
      </c>
      <c r="P87" s="56">
        <f ca="1" t="shared" si="17"/>
        <v>1.60218050559203e-6</v>
      </c>
    </row>
    <row r="88" spans="1:16">
      <c r="A88" s="48">
        <v>77</v>
      </c>
      <c r="B88" s="49" t="s">
        <v>100</v>
      </c>
      <c r="C88" s="49"/>
      <c r="D88" s="50">
        <f t="shared" si="11"/>
        <v>43905</v>
      </c>
      <c r="E88" s="54">
        <v>58.14986</v>
      </c>
      <c r="F88" s="54">
        <v>0</v>
      </c>
      <c r="G88" s="54">
        <v>16.331915</v>
      </c>
      <c r="H88" s="54">
        <v>17.92176</v>
      </c>
      <c r="I88" s="54">
        <v>14.274623</v>
      </c>
      <c r="J88" s="54">
        <v>4.290321</v>
      </c>
      <c r="K88" s="55">
        <f t="shared" si="12"/>
        <v>9.8820859</v>
      </c>
      <c r="L88" s="55">
        <f t="shared" si="13"/>
        <v>10.753056</v>
      </c>
      <c r="M88" s="55">
        <f t="shared" si="14"/>
        <v>20.6351419</v>
      </c>
      <c r="N88" s="55">
        <f t="shared" si="15"/>
        <v>0.0565346353424658</v>
      </c>
      <c r="O88" s="55">
        <f ca="1" t="shared" si="16"/>
        <v>0.650148306438356</v>
      </c>
      <c r="P88" s="56">
        <f ca="1" t="shared" si="17"/>
        <v>2.06017867820714e-5</v>
      </c>
    </row>
    <row r="89" spans="1:16">
      <c r="A89" s="48">
        <v>78</v>
      </c>
      <c r="B89" s="49" t="s">
        <v>101</v>
      </c>
      <c r="C89" s="49"/>
      <c r="D89" s="50">
        <f t="shared" si="11"/>
        <v>43905</v>
      </c>
      <c r="E89" s="54">
        <v>7.624932</v>
      </c>
      <c r="F89" s="54">
        <v>0.088022</v>
      </c>
      <c r="G89" s="54">
        <v>1.780294</v>
      </c>
      <c r="H89" s="54">
        <v>4.152567</v>
      </c>
      <c r="I89" s="54">
        <v>0.225759</v>
      </c>
      <c r="J89" s="54">
        <v>0.149793</v>
      </c>
      <c r="K89" s="55">
        <f t="shared" si="12"/>
        <v>0.9500642</v>
      </c>
      <c r="L89" s="55">
        <f t="shared" si="13"/>
        <v>2.4915402</v>
      </c>
      <c r="M89" s="55">
        <f t="shared" si="14"/>
        <v>3.4416044</v>
      </c>
      <c r="N89" s="55">
        <f t="shared" si="15"/>
        <v>0.00942905315068493</v>
      </c>
      <c r="O89" s="55">
        <f ca="1" t="shared" si="16"/>
        <v>0.108434111232877</v>
      </c>
      <c r="P89" s="56">
        <f ca="1" t="shared" si="17"/>
        <v>3.43604131149875e-6</v>
      </c>
    </row>
    <row r="90" spans="1:16">
      <c r="A90" s="48">
        <v>79</v>
      </c>
      <c r="B90" s="49" t="s">
        <v>102</v>
      </c>
      <c r="C90" s="49"/>
      <c r="D90" s="50">
        <f t="shared" si="11"/>
        <v>43905</v>
      </c>
      <c r="E90" s="54">
        <v>4.03715</v>
      </c>
      <c r="F90" s="54">
        <v>0</v>
      </c>
      <c r="G90" s="54">
        <v>0.343449</v>
      </c>
      <c r="H90" s="54">
        <v>2.07906</v>
      </c>
      <c r="I90" s="54">
        <v>0.006339</v>
      </c>
      <c r="J90" s="54">
        <v>0.0065</v>
      </c>
      <c r="K90" s="55">
        <f t="shared" si="12"/>
        <v>0.1743245</v>
      </c>
      <c r="L90" s="55">
        <f t="shared" si="13"/>
        <v>1.247436</v>
      </c>
      <c r="M90" s="55">
        <f t="shared" si="14"/>
        <v>1.4217605</v>
      </c>
      <c r="N90" s="55">
        <f t="shared" si="15"/>
        <v>0.00389523424657534</v>
      </c>
      <c r="O90" s="55">
        <f ca="1" t="shared" si="16"/>
        <v>0.0447951938356164</v>
      </c>
      <c r="P90" s="56">
        <f ca="1" t="shared" si="17"/>
        <v>1.41946233363053e-6</v>
      </c>
    </row>
    <row r="91" spans="1:16">
      <c r="A91" s="48">
        <v>80</v>
      </c>
      <c r="B91" s="49" t="s">
        <v>103</v>
      </c>
      <c r="C91" s="49"/>
      <c r="D91" s="50">
        <f t="shared" si="11"/>
        <v>43905</v>
      </c>
      <c r="E91" s="54">
        <v>2.048704</v>
      </c>
      <c r="F91" s="54">
        <v>0</v>
      </c>
      <c r="G91" s="54">
        <v>0.359173</v>
      </c>
      <c r="H91" s="54">
        <v>1.235841</v>
      </c>
      <c r="I91" s="54">
        <v>0.361997</v>
      </c>
      <c r="J91" s="54">
        <v>0.088443</v>
      </c>
      <c r="K91" s="55">
        <f t="shared" si="12"/>
        <v>0.2149637</v>
      </c>
      <c r="L91" s="55">
        <f t="shared" si="13"/>
        <v>0.7415046</v>
      </c>
      <c r="M91" s="55">
        <f t="shared" si="14"/>
        <v>0.9564683</v>
      </c>
      <c r="N91" s="55">
        <f t="shared" si="15"/>
        <v>0.00262046109589041</v>
      </c>
      <c r="O91" s="55">
        <f ca="1" t="shared" si="16"/>
        <v>0.0301353026027397</v>
      </c>
      <c r="P91" s="56">
        <f ca="1" t="shared" si="17"/>
        <v>9.54922242643279e-7</v>
      </c>
    </row>
    <row r="92" spans="1:16">
      <c r="A92" s="48">
        <v>81</v>
      </c>
      <c r="B92" s="49" t="s">
        <v>104</v>
      </c>
      <c r="C92" s="49"/>
      <c r="D92" s="50">
        <f t="shared" si="11"/>
        <v>43905</v>
      </c>
      <c r="E92" s="54">
        <v>85.988513</v>
      </c>
      <c r="F92" s="54">
        <v>11.881366</v>
      </c>
      <c r="G92" s="54">
        <v>8.955139</v>
      </c>
      <c r="H92" s="54">
        <v>51.303433</v>
      </c>
      <c r="I92" s="54">
        <v>9.645502</v>
      </c>
      <c r="J92" s="54">
        <v>3.365158</v>
      </c>
      <c r="K92" s="55">
        <f t="shared" si="12"/>
        <v>5.8236327</v>
      </c>
      <c r="L92" s="55">
        <f t="shared" si="13"/>
        <v>30.7820598</v>
      </c>
      <c r="M92" s="55">
        <f t="shared" si="14"/>
        <v>36.6056925</v>
      </c>
      <c r="N92" s="55">
        <f t="shared" si="15"/>
        <v>0.100289568493151</v>
      </c>
      <c r="O92" s="55">
        <f ca="1" t="shared" si="16"/>
        <v>1.15333003767123</v>
      </c>
      <c r="P92" s="56">
        <f ca="1" t="shared" si="17"/>
        <v>3.65465222167951e-5</v>
      </c>
    </row>
    <row r="93" spans="1:16">
      <c r="A93" s="48">
        <v>82</v>
      </c>
      <c r="B93" s="49" t="s">
        <v>105</v>
      </c>
      <c r="C93" s="49"/>
      <c r="D93" s="50">
        <f t="shared" si="11"/>
        <v>43905</v>
      </c>
      <c r="E93" s="54">
        <v>8.311532</v>
      </c>
      <c r="F93" s="54">
        <v>0.068283</v>
      </c>
      <c r="G93" s="54">
        <v>2.446915</v>
      </c>
      <c r="H93" s="54">
        <v>3.176052</v>
      </c>
      <c r="I93" s="54">
        <v>1.298514</v>
      </c>
      <c r="J93" s="54">
        <v>0.797291</v>
      </c>
      <c r="K93" s="55">
        <f t="shared" si="12"/>
        <v>1.5423739</v>
      </c>
      <c r="L93" s="55">
        <f t="shared" si="13"/>
        <v>1.9056312</v>
      </c>
      <c r="M93" s="55">
        <f t="shared" si="14"/>
        <v>3.4480051</v>
      </c>
      <c r="N93" s="55">
        <f t="shared" si="15"/>
        <v>0.00944658931506849</v>
      </c>
      <c r="O93" s="55">
        <f ca="1" t="shared" si="16"/>
        <v>0.108635777123288</v>
      </c>
      <c r="P93" s="56">
        <f ca="1" t="shared" si="17"/>
        <v>3.44243166526006e-6</v>
      </c>
    </row>
    <row r="94" spans="1:16">
      <c r="A94" s="48">
        <v>83</v>
      </c>
      <c r="B94" s="49" t="s">
        <v>106</v>
      </c>
      <c r="C94" s="49"/>
      <c r="D94" s="50">
        <f t="shared" si="11"/>
        <v>43905</v>
      </c>
      <c r="E94" s="54">
        <v>421.682392</v>
      </c>
      <c r="F94" s="54">
        <v>66.370535</v>
      </c>
      <c r="G94" s="54">
        <v>173.87788</v>
      </c>
      <c r="H94" s="54">
        <v>57.836123</v>
      </c>
      <c r="I94" s="54">
        <v>65.33291</v>
      </c>
      <c r="J94" s="54">
        <v>41.723957</v>
      </c>
      <c r="K94" s="55">
        <f t="shared" si="12"/>
        <v>103.6285228</v>
      </c>
      <c r="L94" s="55">
        <f t="shared" si="13"/>
        <v>34.7016738</v>
      </c>
      <c r="M94" s="55">
        <f t="shared" si="14"/>
        <v>138.3301966</v>
      </c>
      <c r="N94" s="55">
        <f t="shared" si="15"/>
        <v>0.37898684</v>
      </c>
      <c r="O94" s="55">
        <f ca="1" t="shared" si="16"/>
        <v>4.35834866</v>
      </c>
      <c r="P94" s="56">
        <f ca="1" t="shared" si="17"/>
        <v>0.000138106596488935</v>
      </c>
    </row>
    <row r="95" spans="1:16">
      <c r="A95" s="48">
        <v>84</v>
      </c>
      <c r="B95" s="49" t="s">
        <v>107</v>
      </c>
      <c r="C95" s="49"/>
      <c r="D95" s="50">
        <f t="shared" si="11"/>
        <v>43905</v>
      </c>
      <c r="E95" s="54">
        <v>1.549031</v>
      </c>
      <c r="F95" s="54">
        <v>0.219631</v>
      </c>
      <c r="G95" s="54">
        <v>0.217416</v>
      </c>
      <c r="H95" s="54">
        <v>0.773331</v>
      </c>
      <c r="I95" s="54">
        <v>0.190581</v>
      </c>
      <c r="J95" s="54">
        <v>0.025718</v>
      </c>
      <c r="K95" s="55">
        <f t="shared" si="12"/>
        <v>0.1189952</v>
      </c>
      <c r="L95" s="55">
        <f t="shared" si="13"/>
        <v>0.4639986</v>
      </c>
      <c r="M95" s="55">
        <f t="shared" si="14"/>
        <v>0.5829938</v>
      </c>
      <c r="N95" s="55">
        <f t="shared" si="15"/>
        <v>0.00159724328767123</v>
      </c>
      <c r="O95" s="55">
        <f ca="1" t="shared" si="16"/>
        <v>0.0183682978082192</v>
      </c>
      <c r="P95" s="56">
        <f ca="1" t="shared" si="17"/>
        <v>5.82051435414145e-7</v>
      </c>
    </row>
    <row r="96" spans="1:16">
      <c r="A96" s="48">
        <v>85</v>
      </c>
      <c r="B96" s="49" t="s">
        <v>108</v>
      </c>
      <c r="C96" s="49"/>
      <c r="D96" s="50">
        <f t="shared" si="11"/>
        <v>43905</v>
      </c>
      <c r="E96" s="54">
        <v>18.777895</v>
      </c>
      <c r="F96" s="54">
        <v>0.161617</v>
      </c>
      <c r="G96" s="54">
        <v>2.17695</v>
      </c>
      <c r="H96" s="54">
        <v>11.16542</v>
      </c>
      <c r="I96" s="54">
        <v>2.943619</v>
      </c>
      <c r="J96" s="54">
        <v>1.571022</v>
      </c>
      <c r="K96" s="55">
        <f t="shared" si="12"/>
        <v>1.7168838</v>
      </c>
      <c r="L96" s="55">
        <f t="shared" si="13"/>
        <v>6.699252</v>
      </c>
      <c r="M96" s="55">
        <f t="shared" si="14"/>
        <v>8.4161358</v>
      </c>
      <c r="N96" s="55">
        <f t="shared" si="15"/>
        <v>0.0230579063013699</v>
      </c>
      <c r="O96" s="55">
        <f ca="1" t="shared" si="16"/>
        <v>0.265165922465753</v>
      </c>
      <c r="P96" s="56">
        <f ca="1" t="shared" si="17"/>
        <v>8.40253176454085e-6</v>
      </c>
    </row>
    <row r="97" spans="1:16">
      <c r="A97" s="48">
        <v>86</v>
      </c>
      <c r="B97" s="49" t="s">
        <v>109</v>
      </c>
      <c r="C97" s="49"/>
      <c r="D97" s="50">
        <f t="shared" si="11"/>
        <v>43905</v>
      </c>
      <c r="E97" s="54">
        <v>10.13179</v>
      </c>
      <c r="F97" s="54">
        <v>0.007766</v>
      </c>
      <c r="G97" s="54">
        <v>2.461248</v>
      </c>
      <c r="H97" s="54">
        <v>5.378459</v>
      </c>
      <c r="I97" s="54">
        <v>1.600293</v>
      </c>
      <c r="J97" s="54">
        <v>0.489803</v>
      </c>
      <c r="K97" s="55">
        <f t="shared" si="12"/>
        <v>1.4265452</v>
      </c>
      <c r="L97" s="55">
        <f t="shared" si="13"/>
        <v>3.2270754</v>
      </c>
      <c r="M97" s="55">
        <f t="shared" si="14"/>
        <v>4.6536206</v>
      </c>
      <c r="N97" s="55">
        <f t="shared" si="15"/>
        <v>0.0127496454794521</v>
      </c>
      <c r="O97" s="55">
        <f ca="1" t="shared" si="16"/>
        <v>0.146620923013699</v>
      </c>
      <c r="P97" s="56">
        <f ca="1" t="shared" si="17"/>
        <v>4.64609838063944e-6</v>
      </c>
    </row>
    <row r="98" spans="1:16">
      <c r="A98" s="48">
        <v>87</v>
      </c>
      <c r="B98" s="61" t="s">
        <v>110</v>
      </c>
      <c r="C98" s="49"/>
      <c r="D98" s="50">
        <f t="shared" si="11"/>
        <v>43905</v>
      </c>
      <c r="E98" s="54">
        <v>2.082434</v>
      </c>
      <c r="F98" s="54">
        <v>0</v>
      </c>
      <c r="G98" s="54">
        <v>0.198406</v>
      </c>
      <c r="H98" s="54">
        <v>1.638653</v>
      </c>
      <c r="I98" s="54">
        <v>0.241388</v>
      </c>
      <c r="J98" s="54">
        <v>0.002714</v>
      </c>
      <c r="K98" s="55">
        <f t="shared" si="12"/>
        <v>0.1002886</v>
      </c>
      <c r="L98" s="55">
        <f t="shared" si="13"/>
        <v>0.9831918</v>
      </c>
      <c r="M98" s="55">
        <f t="shared" si="14"/>
        <v>1.0834804</v>
      </c>
      <c r="N98" s="55">
        <f t="shared" si="15"/>
        <v>0.00296843945205479</v>
      </c>
      <c r="O98" s="55">
        <f ca="1" t="shared" si="16"/>
        <v>0.0341370536986301</v>
      </c>
      <c r="P98" s="56">
        <f ca="1" t="shared" si="17"/>
        <v>1.08172903736385e-6</v>
      </c>
    </row>
    <row r="99" spans="1:16">
      <c r="A99" s="48">
        <v>88</v>
      </c>
      <c r="B99" s="49" t="s">
        <v>111</v>
      </c>
      <c r="C99" s="49"/>
      <c r="D99" s="50">
        <f t="shared" si="11"/>
        <v>43905</v>
      </c>
      <c r="E99" s="54">
        <v>26.156972</v>
      </c>
      <c r="F99" s="54">
        <v>0.69563</v>
      </c>
      <c r="G99" s="54">
        <v>8.053425</v>
      </c>
      <c r="H99" s="54">
        <v>7.66479</v>
      </c>
      <c r="I99" s="54">
        <v>4.738076</v>
      </c>
      <c r="J99" s="54">
        <v>3.101369</v>
      </c>
      <c r="K99" s="55">
        <f t="shared" si="12"/>
        <v>5.2672601</v>
      </c>
      <c r="L99" s="55">
        <f t="shared" si="13"/>
        <v>4.598874</v>
      </c>
      <c r="M99" s="55">
        <f t="shared" si="14"/>
        <v>9.8661341</v>
      </c>
      <c r="N99" s="55">
        <f t="shared" si="15"/>
        <v>0.0270305043835616</v>
      </c>
      <c r="O99" s="55">
        <f ca="1" t="shared" si="16"/>
        <v>0.310850800410959</v>
      </c>
      <c r="P99" s="56">
        <f ca="1" t="shared" si="17"/>
        <v>9.85018625394206e-6</v>
      </c>
    </row>
    <row r="100" spans="1:16">
      <c r="A100" s="48">
        <v>89</v>
      </c>
      <c r="B100" s="49" t="s">
        <v>112</v>
      </c>
      <c r="C100" s="49"/>
      <c r="D100" s="50">
        <f t="shared" si="11"/>
        <v>43905</v>
      </c>
      <c r="E100" s="54">
        <v>6.007872</v>
      </c>
      <c r="F100" s="54">
        <v>0.028822</v>
      </c>
      <c r="G100" s="54">
        <v>2.740286</v>
      </c>
      <c r="H100" s="54">
        <v>1.15428</v>
      </c>
      <c r="I100" s="54">
        <v>0.645276</v>
      </c>
      <c r="J100" s="54">
        <v>0.222666</v>
      </c>
      <c r="K100" s="55">
        <f t="shared" si="12"/>
        <v>1.4592094</v>
      </c>
      <c r="L100" s="55">
        <f t="shared" si="13"/>
        <v>0.692568</v>
      </c>
      <c r="M100" s="55">
        <f t="shared" si="14"/>
        <v>2.1517774</v>
      </c>
      <c r="N100" s="55">
        <f t="shared" si="15"/>
        <v>0.00589528054794521</v>
      </c>
      <c r="O100" s="55">
        <f ca="1" t="shared" si="16"/>
        <v>0.0677957263013699</v>
      </c>
      <c r="P100" s="56">
        <f ca="1" t="shared" si="17"/>
        <v>2.14829921752464e-6</v>
      </c>
    </row>
    <row r="101" spans="1:16">
      <c r="A101" s="48">
        <v>90</v>
      </c>
      <c r="B101" s="49" t="s">
        <v>113</v>
      </c>
      <c r="C101" s="49"/>
      <c r="D101" s="50">
        <f t="shared" si="11"/>
        <v>43905</v>
      </c>
      <c r="E101" s="54">
        <v>9.714938</v>
      </c>
      <c r="F101" s="54">
        <v>0.094779</v>
      </c>
      <c r="G101" s="54">
        <v>3.458089</v>
      </c>
      <c r="H101" s="54">
        <v>2.230308</v>
      </c>
      <c r="I101" s="54">
        <v>2.046241</v>
      </c>
      <c r="J101" s="54">
        <v>0.892563</v>
      </c>
      <c r="K101" s="55">
        <f t="shared" si="12"/>
        <v>2.0860697</v>
      </c>
      <c r="L101" s="55">
        <f t="shared" si="13"/>
        <v>1.3381848</v>
      </c>
      <c r="M101" s="55">
        <f t="shared" si="14"/>
        <v>3.4242545</v>
      </c>
      <c r="N101" s="55">
        <f t="shared" si="15"/>
        <v>0.00938151917808219</v>
      </c>
      <c r="O101" s="55">
        <f ca="1" t="shared" si="16"/>
        <v>0.107887470547945</v>
      </c>
      <c r="P101" s="56">
        <f ca="1" t="shared" si="17"/>
        <v>3.41871945627611e-6</v>
      </c>
    </row>
    <row r="102" spans="1:16">
      <c r="A102" s="48">
        <v>91</v>
      </c>
      <c r="B102" s="49" t="s">
        <v>114</v>
      </c>
      <c r="C102" s="49"/>
      <c r="D102" s="50">
        <f t="shared" si="11"/>
        <v>43905</v>
      </c>
      <c r="E102" s="54">
        <v>36.327491</v>
      </c>
      <c r="F102" s="54">
        <v>1.072547</v>
      </c>
      <c r="G102" s="54">
        <v>11.980965</v>
      </c>
      <c r="H102" s="54">
        <v>16.042701</v>
      </c>
      <c r="I102" s="54">
        <v>3.499226</v>
      </c>
      <c r="J102" s="54">
        <v>1.3319</v>
      </c>
      <c r="K102" s="55">
        <f t="shared" si="12"/>
        <v>6.5232425</v>
      </c>
      <c r="L102" s="55">
        <f t="shared" si="13"/>
        <v>9.6256206</v>
      </c>
      <c r="M102" s="55">
        <f t="shared" si="14"/>
        <v>16.1488631</v>
      </c>
      <c r="N102" s="55">
        <f t="shared" si="15"/>
        <v>0.0442434605479452</v>
      </c>
      <c r="O102" s="55">
        <f ca="1" t="shared" si="16"/>
        <v>0.50879979630137</v>
      </c>
      <c r="P102" s="56">
        <f ca="1" t="shared" si="17"/>
        <v>1.61227597062979e-5</v>
      </c>
    </row>
    <row r="103" spans="1:16">
      <c r="A103" s="48">
        <v>92</v>
      </c>
      <c r="B103" s="49" t="s">
        <v>115</v>
      </c>
      <c r="C103" s="49"/>
      <c r="D103" s="50">
        <f t="shared" si="11"/>
        <v>43905</v>
      </c>
      <c r="E103" s="54">
        <v>78.27017</v>
      </c>
      <c r="F103" s="54">
        <v>0.146233</v>
      </c>
      <c r="G103" s="54">
        <v>37.791732</v>
      </c>
      <c r="H103" s="54">
        <v>10.944187</v>
      </c>
      <c r="I103" s="54">
        <v>21.580773</v>
      </c>
      <c r="J103" s="54">
        <v>2.898148</v>
      </c>
      <c r="K103" s="55">
        <f t="shared" si="12"/>
        <v>20.0551252</v>
      </c>
      <c r="L103" s="55">
        <f t="shared" si="13"/>
        <v>6.5665122</v>
      </c>
      <c r="M103" s="55">
        <f t="shared" si="14"/>
        <v>26.6216374</v>
      </c>
      <c r="N103" s="55">
        <f t="shared" si="15"/>
        <v>0.0729359928767123</v>
      </c>
      <c r="O103" s="55">
        <f ca="1" t="shared" si="16"/>
        <v>0.838763918082192</v>
      </c>
      <c r="P103" s="56">
        <f ca="1" t="shared" si="17"/>
        <v>2.65786055730694e-5</v>
      </c>
    </row>
    <row r="104" spans="1:16">
      <c r="A104" s="48">
        <v>93</v>
      </c>
      <c r="B104" s="49" t="s">
        <v>116</v>
      </c>
      <c r="C104" s="49"/>
      <c r="D104" s="50">
        <f t="shared" si="11"/>
        <v>43905</v>
      </c>
      <c r="E104" s="54">
        <v>6.710178</v>
      </c>
      <c r="F104" s="54">
        <v>2.440199</v>
      </c>
      <c r="G104" s="54">
        <v>0.544419</v>
      </c>
      <c r="H104" s="54">
        <v>1.330743</v>
      </c>
      <c r="I104" s="54">
        <v>1.04884</v>
      </c>
      <c r="J104" s="54">
        <v>1.268439</v>
      </c>
      <c r="K104" s="55">
        <f t="shared" si="12"/>
        <v>0.7795851</v>
      </c>
      <c r="L104" s="55">
        <f t="shared" si="13"/>
        <v>0.7984458</v>
      </c>
      <c r="M104" s="55">
        <f t="shared" si="14"/>
        <v>1.5780309</v>
      </c>
      <c r="N104" s="55">
        <f t="shared" si="15"/>
        <v>0.00432337232876712</v>
      </c>
      <c r="O104" s="55">
        <f ca="1" t="shared" si="16"/>
        <v>0.0497187817808219</v>
      </c>
      <c r="P104" s="56">
        <f ca="1" t="shared" si="17"/>
        <v>1.57548013456211e-6</v>
      </c>
    </row>
    <row r="105" spans="1:16">
      <c r="A105" s="48">
        <v>94</v>
      </c>
      <c r="B105" s="49" t="s">
        <v>117</v>
      </c>
      <c r="C105" s="49"/>
      <c r="D105" s="50">
        <f t="shared" si="11"/>
        <v>43905</v>
      </c>
      <c r="E105" s="54">
        <v>10.762923</v>
      </c>
      <c r="F105" s="54">
        <v>0</v>
      </c>
      <c r="G105" s="54">
        <v>1.605205</v>
      </c>
      <c r="H105" s="54">
        <v>5.27391</v>
      </c>
      <c r="I105" s="54">
        <v>1.821052</v>
      </c>
      <c r="J105" s="54">
        <v>1.928439</v>
      </c>
      <c r="K105" s="55">
        <f t="shared" si="12"/>
        <v>1.5739781</v>
      </c>
      <c r="L105" s="55">
        <f t="shared" si="13"/>
        <v>3.164346</v>
      </c>
      <c r="M105" s="55">
        <f t="shared" si="14"/>
        <v>4.7383241</v>
      </c>
      <c r="N105" s="55">
        <f t="shared" si="15"/>
        <v>0.0129817098630137</v>
      </c>
      <c r="O105" s="55">
        <f ca="1" t="shared" si="16"/>
        <v>0.149289663424658</v>
      </c>
      <c r="P105" s="56">
        <f ca="1" t="shared" si="17"/>
        <v>4.73066496395405e-6</v>
      </c>
    </row>
    <row r="106" spans="1:16">
      <c r="A106" s="48">
        <v>95</v>
      </c>
      <c r="B106" s="49" t="s">
        <v>118</v>
      </c>
      <c r="C106" s="49"/>
      <c r="D106" s="50">
        <f t="shared" si="11"/>
        <v>43905</v>
      </c>
      <c r="E106" s="54">
        <v>19.579698</v>
      </c>
      <c r="F106" s="54">
        <v>0.049802</v>
      </c>
      <c r="G106" s="54">
        <v>13.029522</v>
      </c>
      <c r="H106" s="54">
        <v>1.398496</v>
      </c>
      <c r="I106" s="54">
        <v>0.119173</v>
      </c>
      <c r="J106" s="54">
        <v>0</v>
      </c>
      <c r="K106" s="55">
        <f t="shared" si="12"/>
        <v>6.514761</v>
      </c>
      <c r="L106" s="55">
        <f t="shared" si="13"/>
        <v>0.8390976</v>
      </c>
      <c r="M106" s="55">
        <f t="shared" si="14"/>
        <v>7.3538586</v>
      </c>
      <c r="N106" s="55">
        <f t="shared" si="15"/>
        <v>0.0201475578082192</v>
      </c>
      <c r="O106" s="55">
        <f ca="1" t="shared" si="16"/>
        <v>0.231696914794521</v>
      </c>
      <c r="P106" s="56">
        <f ca="1" t="shared" si="17"/>
        <v>7.34197165383689e-6</v>
      </c>
    </row>
    <row r="107" spans="1:16">
      <c r="A107" s="48">
        <v>96</v>
      </c>
      <c r="B107" s="49" t="s">
        <v>119</v>
      </c>
      <c r="C107" s="50">
        <v>43912</v>
      </c>
      <c r="D107" s="50"/>
      <c r="E107" s="54">
        <v>2161.567072</v>
      </c>
      <c r="F107" s="54">
        <v>35.828995</v>
      </c>
      <c r="G107" s="54">
        <v>1002.185595</v>
      </c>
      <c r="H107" s="54">
        <v>304.971804</v>
      </c>
      <c r="I107" s="54">
        <v>356.610076</v>
      </c>
      <c r="J107" s="54">
        <v>130.744655</v>
      </c>
      <c r="K107" s="55">
        <f t="shared" si="12"/>
        <v>553.3906595</v>
      </c>
      <c r="L107" s="55">
        <f t="shared" si="13"/>
        <v>182.9830824</v>
      </c>
      <c r="M107" s="55">
        <f t="shared" si="14"/>
        <v>736.3737419</v>
      </c>
      <c r="N107" s="55">
        <f t="shared" si="15"/>
        <v>2.01746230657534</v>
      </c>
      <c r="O107" s="55">
        <f ca="1">N107*($C$2-C107)</f>
        <v>32.2793969052055</v>
      </c>
      <c r="P107" s="56">
        <f ca="1" t="shared" si="17"/>
        <v>0.00102286393105902</v>
      </c>
    </row>
    <row r="108" spans="1:16">
      <c r="A108" s="48">
        <v>97</v>
      </c>
      <c r="B108" s="49" t="s">
        <v>120</v>
      </c>
      <c r="C108" s="49"/>
      <c r="D108" s="50">
        <f t="shared" ref="D108:D157" si="18">$C$8</f>
        <v>43905</v>
      </c>
      <c r="E108" s="54">
        <v>496.406275</v>
      </c>
      <c r="F108" s="54">
        <v>23.177475</v>
      </c>
      <c r="G108" s="54">
        <v>166.29803</v>
      </c>
      <c r="H108" s="54">
        <v>141.674561</v>
      </c>
      <c r="I108" s="54">
        <v>102.733591</v>
      </c>
      <c r="J108" s="54">
        <v>52.55819</v>
      </c>
      <c r="K108" s="55">
        <f t="shared" si="12"/>
        <v>104.172291</v>
      </c>
      <c r="L108" s="55">
        <f t="shared" si="13"/>
        <v>85.0047366</v>
      </c>
      <c r="M108" s="55">
        <f t="shared" si="14"/>
        <v>189.1770276</v>
      </c>
      <c r="N108" s="55">
        <f t="shared" si="15"/>
        <v>0.51829322630137</v>
      </c>
      <c r="O108" s="55">
        <f ca="1" t="shared" si="16"/>
        <v>5.96037210246575</v>
      </c>
      <c r="P108" s="56">
        <f ca="1" t="shared" si="17"/>
        <v>0.000188871237501945</v>
      </c>
    </row>
    <row r="109" spans="1:16">
      <c r="A109" s="48">
        <v>98</v>
      </c>
      <c r="B109" s="49" t="s">
        <v>121</v>
      </c>
      <c r="C109" s="49"/>
      <c r="D109" s="50">
        <f t="shared" si="18"/>
        <v>43905</v>
      </c>
      <c r="E109" s="54">
        <v>211.046967</v>
      </c>
      <c r="F109" s="54">
        <v>2.416006</v>
      </c>
      <c r="G109" s="54">
        <v>84.565342</v>
      </c>
      <c r="H109" s="54">
        <v>61.187211</v>
      </c>
      <c r="I109" s="54">
        <v>25.12085</v>
      </c>
      <c r="J109" s="54">
        <v>34.295637</v>
      </c>
      <c r="K109" s="55">
        <f t="shared" si="12"/>
        <v>56.0009258</v>
      </c>
      <c r="L109" s="55">
        <f t="shared" si="13"/>
        <v>36.7123266</v>
      </c>
      <c r="M109" s="55">
        <f t="shared" si="14"/>
        <v>92.7132524</v>
      </c>
      <c r="N109" s="55">
        <f t="shared" si="15"/>
        <v>0.254008910684932</v>
      </c>
      <c r="O109" s="55">
        <f ca="1" t="shared" si="16"/>
        <v>2.92110247287671</v>
      </c>
      <c r="P109" s="56">
        <f ca="1" t="shared" si="17"/>
        <v>9.25633885666262e-5</v>
      </c>
    </row>
    <row r="110" spans="1:16">
      <c r="A110" s="48">
        <v>99</v>
      </c>
      <c r="B110" s="49" t="s">
        <v>122</v>
      </c>
      <c r="C110" s="49"/>
      <c r="D110" s="50">
        <f t="shared" si="18"/>
        <v>43905</v>
      </c>
      <c r="E110" s="54">
        <v>19.276</v>
      </c>
      <c r="F110" s="54">
        <v>0.00972</v>
      </c>
      <c r="G110" s="54">
        <v>7.74076</v>
      </c>
      <c r="H110" s="54">
        <v>2.108028</v>
      </c>
      <c r="I110" s="54">
        <v>5.269445</v>
      </c>
      <c r="J110" s="54">
        <v>1.759012</v>
      </c>
      <c r="K110" s="55">
        <f t="shared" si="12"/>
        <v>4.5739848</v>
      </c>
      <c r="L110" s="55">
        <f t="shared" si="13"/>
        <v>1.2648168</v>
      </c>
      <c r="M110" s="55">
        <f t="shared" si="14"/>
        <v>5.8388016</v>
      </c>
      <c r="N110" s="55">
        <f t="shared" si="15"/>
        <v>0.0159967167123288</v>
      </c>
      <c r="O110" s="55">
        <f ca="1" t="shared" si="16"/>
        <v>0.183962242191781</v>
      </c>
      <c r="P110" s="56">
        <f ca="1" t="shared" si="17"/>
        <v>5.82936362681457e-6</v>
      </c>
    </row>
    <row r="111" spans="1:16">
      <c r="A111" s="48">
        <v>100</v>
      </c>
      <c r="B111" s="49" t="s">
        <v>123</v>
      </c>
      <c r="C111" s="49"/>
      <c r="D111" s="50">
        <f t="shared" si="18"/>
        <v>43905</v>
      </c>
      <c r="E111" s="54">
        <v>30.404919</v>
      </c>
      <c r="F111" s="54">
        <v>1.155028</v>
      </c>
      <c r="G111" s="54">
        <v>10.71348</v>
      </c>
      <c r="H111" s="54">
        <v>5.93458</v>
      </c>
      <c r="I111" s="54">
        <v>4.06084</v>
      </c>
      <c r="J111" s="54">
        <v>2.982727</v>
      </c>
      <c r="K111" s="55">
        <f t="shared" si="12"/>
        <v>6.5498308</v>
      </c>
      <c r="L111" s="55">
        <f t="shared" si="13"/>
        <v>3.560748</v>
      </c>
      <c r="M111" s="55">
        <f t="shared" si="14"/>
        <v>10.1105788</v>
      </c>
      <c r="N111" s="55">
        <f t="shared" si="15"/>
        <v>0.027700215890411</v>
      </c>
      <c r="O111" s="55">
        <f ca="1" t="shared" si="16"/>
        <v>0.318552482739726</v>
      </c>
      <c r="P111" s="56">
        <f ca="1" t="shared" si="17"/>
        <v>1.00942358279073e-5</v>
      </c>
    </row>
    <row r="112" spans="1:16">
      <c r="A112" s="48">
        <v>101</v>
      </c>
      <c r="B112" s="49" t="s">
        <v>124</v>
      </c>
      <c r="C112" s="49"/>
      <c r="D112" s="50">
        <f t="shared" si="18"/>
        <v>43905</v>
      </c>
      <c r="E112" s="54">
        <v>10.113953</v>
      </c>
      <c r="F112" s="54">
        <v>0</v>
      </c>
      <c r="G112" s="54">
        <v>3.191985</v>
      </c>
      <c r="H112" s="54">
        <v>4.772202</v>
      </c>
      <c r="I112" s="54">
        <v>0.76057</v>
      </c>
      <c r="J112" s="54">
        <v>0.555768</v>
      </c>
      <c r="K112" s="55">
        <f t="shared" si="12"/>
        <v>1.8182997</v>
      </c>
      <c r="L112" s="55">
        <f t="shared" si="13"/>
        <v>2.8633212</v>
      </c>
      <c r="M112" s="55">
        <f t="shared" si="14"/>
        <v>4.6816209</v>
      </c>
      <c r="N112" s="55">
        <f t="shared" si="15"/>
        <v>0.012826358630137</v>
      </c>
      <c r="O112" s="55">
        <f ca="1" t="shared" si="16"/>
        <v>0.147503124246575</v>
      </c>
      <c r="P112" s="56">
        <f ca="1" t="shared" si="17"/>
        <v>4.67405342031058e-6</v>
      </c>
    </row>
    <row r="113" spans="1:16">
      <c r="A113" s="48">
        <v>102</v>
      </c>
      <c r="B113" s="49" t="s">
        <v>125</v>
      </c>
      <c r="C113" s="49"/>
      <c r="D113" s="50">
        <f t="shared" si="18"/>
        <v>43905</v>
      </c>
      <c r="E113" s="54">
        <v>183.447068</v>
      </c>
      <c r="F113" s="54">
        <v>1.348578</v>
      </c>
      <c r="G113" s="54">
        <v>66.61711</v>
      </c>
      <c r="H113" s="54">
        <v>53.867982</v>
      </c>
      <c r="I113" s="54">
        <v>44.043191</v>
      </c>
      <c r="J113" s="54">
        <v>11.585066</v>
      </c>
      <c r="K113" s="55">
        <f t="shared" si="12"/>
        <v>37.9425814</v>
      </c>
      <c r="L113" s="55">
        <f t="shared" si="13"/>
        <v>32.3207892</v>
      </c>
      <c r="M113" s="55">
        <f t="shared" si="14"/>
        <v>70.2633706</v>
      </c>
      <c r="N113" s="55">
        <f t="shared" si="15"/>
        <v>0.192502385205479</v>
      </c>
      <c r="O113" s="55">
        <f ca="1" t="shared" si="16"/>
        <v>2.21377742986301</v>
      </c>
      <c r="P113" s="56">
        <f ca="1" t="shared" si="17"/>
        <v>7.0149795271864e-5</v>
      </c>
    </row>
    <row r="114" spans="1:16">
      <c r="A114" s="48">
        <v>103</v>
      </c>
      <c r="B114" s="49" t="s">
        <v>126</v>
      </c>
      <c r="C114" s="49"/>
      <c r="D114" s="50">
        <f t="shared" si="18"/>
        <v>43905</v>
      </c>
      <c r="E114" s="54">
        <v>126.487694</v>
      </c>
      <c r="F114" s="54">
        <v>1.004816</v>
      </c>
      <c r="G114" s="54">
        <v>38.53808</v>
      </c>
      <c r="H114" s="54">
        <v>34.468216</v>
      </c>
      <c r="I114" s="54">
        <v>24.818123</v>
      </c>
      <c r="J114" s="54">
        <v>24.683125</v>
      </c>
      <c r="K114" s="55">
        <f t="shared" si="12"/>
        <v>29.14229</v>
      </c>
      <c r="L114" s="55">
        <f t="shared" si="13"/>
        <v>20.6809296</v>
      </c>
      <c r="M114" s="55">
        <f t="shared" si="14"/>
        <v>49.8232196</v>
      </c>
      <c r="N114" s="55">
        <f t="shared" si="15"/>
        <v>0.136501971506849</v>
      </c>
      <c r="O114" s="55">
        <f ca="1" t="shared" si="16"/>
        <v>1.56977267232877</v>
      </c>
      <c r="P114" s="56">
        <f ca="1" t="shared" si="17"/>
        <v>4.97426842020175e-5</v>
      </c>
    </row>
    <row r="115" spans="1:16">
      <c r="A115" s="48">
        <v>104</v>
      </c>
      <c r="B115" s="49" t="s">
        <v>127</v>
      </c>
      <c r="C115" s="49"/>
      <c r="D115" s="50">
        <f t="shared" si="18"/>
        <v>43905</v>
      </c>
      <c r="E115" s="54">
        <v>47.407144</v>
      </c>
      <c r="F115" s="54">
        <v>5.718115</v>
      </c>
      <c r="G115" s="54">
        <v>21.841529</v>
      </c>
      <c r="H115" s="54">
        <v>8.086422</v>
      </c>
      <c r="I115" s="54">
        <v>3.243074</v>
      </c>
      <c r="J115" s="54">
        <v>8.397571</v>
      </c>
      <c r="K115" s="55">
        <f t="shared" si="12"/>
        <v>14.2797929</v>
      </c>
      <c r="L115" s="55">
        <f t="shared" si="13"/>
        <v>4.8518532</v>
      </c>
      <c r="M115" s="55">
        <f t="shared" si="14"/>
        <v>19.1316461</v>
      </c>
      <c r="N115" s="55">
        <f t="shared" si="15"/>
        <v>0.0524154687671233</v>
      </c>
      <c r="O115" s="55">
        <f ca="1" t="shared" si="16"/>
        <v>0.602777890821918</v>
      </c>
      <c r="P115" s="56">
        <f ca="1" t="shared" si="17"/>
        <v>1.91007212672595e-5</v>
      </c>
    </row>
    <row r="116" spans="1:16">
      <c r="A116" s="48">
        <v>105</v>
      </c>
      <c r="B116" s="49" t="s">
        <v>128</v>
      </c>
      <c r="C116" s="49"/>
      <c r="D116" s="50">
        <f t="shared" si="18"/>
        <v>43905</v>
      </c>
      <c r="E116" s="54">
        <v>23.103271</v>
      </c>
      <c r="F116" s="54">
        <v>0.036483</v>
      </c>
      <c r="G116" s="54">
        <v>3.921467</v>
      </c>
      <c r="H116" s="54">
        <v>10.989168</v>
      </c>
      <c r="I116" s="54">
        <v>4.813169</v>
      </c>
      <c r="J116" s="54">
        <v>2.852558</v>
      </c>
      <c r="K116" s="55">
        <f t="shared" si="12"/>
        <v>3.1017567</v>
      </c>
      <c r="L116" s="55">
        <f t="shared" si="13"/>
        <v>6.5935008</v>
      </c>
      <c r="M116" s="55">
        <f t="shared" si="14"/>
        <v>9.6952575</v>
      </c>
      <c r="N116" s="55">
        <f t="shared" si="15"/>
        <v>0.0265623493150685</v>
      </c>
      <c r="O116" s="55">
        <f ca="1" t="shared" si="16"/>
        <v>0.305467017123288</v>
      </c>
      <c r="P116" s="56">
        <f ca="1" t="shared" si="17"/>
        <v>9.67958586280807e-6</v>
      </c>
    </row>
    <row r="117" spans="1:16">
      <c r="A117" s="48">
        <v>106</v>
      </c>
      <c r="B117" s="49" t="s">
        <v>129</v>
      </c>
      <c r="C117" s="49"/>
      <c r="D117" s="50">
        <f t="shared" si="18"/>
        <v>43905</v>
      </c>
      <c r="E117" s="54">
        <v>268.877108</v>
      </c>
      <c r="F117" s="54">
        <v>18.459396</v>
      </c>
      <c r="G117" s="54">
        <v>136.115921</v>
      </c>
      <c r="H117" s="54">
        <v>38.287049</v>
      </c>
      <c r="I117" s="54">
        <v>36.141799</v>
      </c>
      <c r="J117" s="54">
        <v>22.996086</v>
      </c>
      <c r="K117" s="55">
        <f t="shared" si="12"/>
        <v>77.2563949</v>
      </c>
      <c r="L117" s="55">
        <f t="shared" si="13"/>
        <v>22.9722294</v>
      </c>
      <c r="M117" s="55">
        <f t="shared" si="14"/>
        <v>100.2286243</v>
      </c>
      <c r="N117" s="55">
        <f t="shared" si="15"/>
        <v>0.274598970684931</v>
      </c>
      <c r="O117" s="55">
        <f ca="1" t="shared" si="16"/>
        <v>3.15788816287671</v>
      </c>
      <c r="P117" s="56">
        <f ca="1" t="shared" si="17"/>
        <v>0.00010006661244665</v>
      </c>
    </row>
    <row r="118" spans="1:16">
      <c r="A118" s="48">
        <v>107</v>
      </c>
      <c r="B118" s="61" t="s">
        <v>130</v>
      </c>
      <c r="C118" s="49"/>
      <c r="D118" s="50">
        <f t="shared" si="18"/>
        <v>43905</v>
      </c>
      <c r="E118" s="54">
        <v>244.254785</v>
      </c>
      <c r="F118" s="54">
        <v>15.926285</v>
      </c>
      <c r="G118" s="54">
        <v>91.673738</v>
      </c>
      <c r="H118" s="54">
        <v>75.413693</v>
      </c>
      <c r="I118" s="54">
        <v>25.638862</v>
      </c>
      <c r="J118" s="54">
        <v>23.716816</v>
      </c>
      <c r="K118" s="55">
        <f t="shared" si="12"/>
        <v>55.3235954</v>
      </c>
      <c r="L118" s="55">
        <f t="shared" si="13"/>
        <v>45.2482158</v>
      </c>
      <c r="M118" s="55">
        <f t="shared" si="14"/>
        <v>100.5718112</v>
      </c>
      <c r="N118" s="55">
        <f t="shared" si="15"/>
        <v>0.275539208767123</v>
      </c>
      <c r="O118" s="55">
        <f ca="1" t="shared" si="16"/>
        <v>3.16870090082192</v>
      </c>
      <c r="P118" s="56">
        <f ca="1" t="shared" si="17"/>
        <v>0.000100409244611453</v>
      </c>
    </row>
    <row r="119" spans="1:16">
      <c r="A119" s="48">
        <v>108</v>
      </c>
      <c r="B119" s="49" t="s">
        <v>131</v>
      </c>
      <c r="C119" s="49"/>
      <c r="D119" s="50">
        <f t="shared" si="18"/>
        <v>43905</v>
      </c>
      <c r="E119" s="54">
        <v>191.243601</v>
      </c>
      <c r="F119" s="54">
        <v>0</v>
      </c>
      <c r="G119" s="54">
        <v>106.253456</v>
      </c>
      <c r="H119" s="54">
        <v>38.185</v>
      </c>
      <c r="I119" s="54">
        <v>34.089418</v>
      </c>
      <c r="J119" s="54">
        <v>9.53316</v>
      </c>
      <c r="K119" s="55">
        <f t="shared" si="12"/>
        <v>56.939992</v>
      </c>
      <c r="L119" s="55">
        <f t="shared" si="13"/>
        <v>22.911</v>
      </c>
      <c r="M119" s="55">
        <f t="shared" si="14"/>
        <v>79.850992</v>
      </c>
      <c r="N119" s="55">
        <f t="shared" si="15"/>
        <v>0.21876984109589</v>
      </c>
      <c r="O119" s="55">
        <f ca="1" t="shared" si="16"/>
        <v>2.51585317260274</v>
      </c>
      <c r="P119" s="56">
        <f ca="1" t="shared" si="17"/>
        <v>7.97219190201395e-5</v>
      </c>
    </row>
    <row r="120" spans="1:16">
      <c r="A120" s="48">
        <v>109</v>
      </c>
      <c r="B120" s="49" t="s">
        <v>132</v>
      </c>
      <c r="C120" s="49"/>
      <c r="D120" s="50">
        <f t="shared" si="18"/>
        <v>43905</v>
      </c>
      <c r="E120" s="54">
        <v>50.203967</v>
      </c>
      <c r="F120" s="54">
        <v>1.364591</v>
      </c>
      <c r="G120" s="54">
        <v>19.479325</v>
      </c>
      <c r="H120" s="54">
        <v>12.870339</v>
      </c>
      <c r="I120" s="54">
        <v>7.303409</v>
      </c>
      <c r="J120" s="54">
        <v>5.468662</v>
      </c>
      <c r="K120" s="55">
        <f t="shared" si="12"/>
        <v>11.9271273</v>
      </c>
      <c r="L120" s="55">
        <f t="shared" si="13"/>
        <v>7.7222034</v>
      </c>
      <c r="M120" s="55">
        <f t="shared" si="14"/>
        <v>19.6493307</v>
      </c>
      <c r="N120" s="55">
        <f t="shared" si="15"/>
        <v>0.053833782739726</v>
      </c>
      <c r="O120" s="55">
        <f ca="1" t="shared" si="16"/>
        <v>0.619088501506849</v>
      </c>
      <c r="P120" s="56">
        <f ca="1" t="shared" si="17"/>
        <v>1.96175690699665e-5</v>
      </c>
    </row>
    <row r="121" spans="1:16">
      <c r="A121" s="48">
        <v>110</v>
      </c>
      <c r="B121" s="61" t="s">
        <v>133</v>
      </c>
      <c r="C121" s="50">
        <v>43850</v>
      </c>
      <c r="D121" s="50">
        <f t="shared" si="18"/>
        <v>43905</v>
      </c>
      <c r="E121" s="54">
        <v>9257.9339</v>
      </c>
      <c r="F121" s="54">
        <v>537.899741</v>
      </c>
      <c r="G121" s="54">
        <v>5485.457171</v>
      </c>
      <c r="H121" s="54">
        <v>968.996053</v>
      </c>
      <c r="I121" s="54">
        <v>1143.517077</v>
      </c>
      <c r="J121" s="54">
        <v>419.923028</v>
      </c>
      <c r="K121" s="55">
        <f t="shared" si="12"/>
        <v>2910.6977967</v>
      </c>
      <c r="L121" s="55">
        <f t="shared" si="13"/>
        <v>581.3976318</v>
      </c>
      <c r="M121" s="55">
        <f t="shared" si="14"/>
        <v>3492.0954285</v>
      </c>
      <c r="N121" s="55">
        <f t="shared" si="15"/>
        <v>9.56738473561644</v>
      </c>
      <c r="O121" s="55">
        <f ca="1">N121*($C$2-C121)+N121*(($C$2-D121)*(1-$C$7))</f>
        <v>856.280933837671</v>
      </c>
      <c r="P121" s="56">
        <f ca="1" t="shared" si="17"/>
        <v>0.0271336817304304</v>
      </c>
    </row>
    <row r="122" customHeight="1" spans="1:16">
      <c r="A122" s="48">
        <v>111</v>
      </c>
      <c r="B122" s="61" t="s">
        <v>134</v>
      </c>
      <c r="C122" s="50">
        <v>43850</v>
      </c>
      <c r="D122" s="50">
        <f t="shared" si="18"/>
        <v>43905</v>
      </c>
      <c r="E122" s="54">
        <v>44.034675</v>
      </c>
      <c r="F122" s="54">
        <v>0</v>
      </c>
      <c r="G122" s="54">
        <v>9.112706</v>
      </c>
      <c r="H122" s="54">
        <v>8.343535</v>
      </c>
      <c r="I122" s="54">
        <v>7.95246</v>
      </c>
      <c r="J122" s="54">
        <v>18.56054</v>
      </c>
      <c r="K122" s="55">
        <f t="shared" si="12"/>
        <v>11.980569</v>
      </c>
      <c r="L122" s="55">
        <f t="shared" si="13"/>
        <v>5.006121</v>
      </c>
      <c r="M122" s="55">
        <f t="shared" si="14"/>
        <v>16.98669</v>
      </c>
      <c r="N122" s="55">
        <f t="shared" si="15"/>
        <v>0.0465388767123288</v>
      </c>
      <c r="O122" s="55">
        <f ca="1">N122*($C$2-C122)+N122*(($C$2-D122)*(1-$C$7))</f>
        <v>4.16522946575342</v>
      </c>
      <c r="P122" s="56">
        <f ca="1" t="shared" si="17"/>
        <v>0.000131987068953458</v>
      </c>
    </row>
    <row r="123" spans="1:16">
      <c r="A123" s="48">
        <v>112</v>
      </c>
      <c r="B123" s="49" t="s">
        <v>135</v>
      </c>
      <c r="C123" s="49"/>
      <c r="D123" s="50">
        <f t="shared" si="18"/>
        <v>43905</v>
      </c>
      <c r="E123" s="54">
        <v>183.375203</v>
      </c>
      <c r="F123" s="54">
        <v>18.711988</v>
      </c>
      <c r="G123" s="54">
        <v>49.312389</v>
      </c>
      <c r="H123" s="54">
        <v>46.851991</v>
      </c>
      <c r="I123" s="54">
        <v>40.017858</v>
      </c>
      <c r="J123" s="54">
        <v>16.215403</v>
      </c>
      <c r="K123" s="55">
        <f t="shared" si="12"/>
        <v>31.1423557</v>
      </c>
      <c r="L123" s="55">
        <f t="shared" si="13"/>
        <v>28.1111946</v>
      </c>
      <c r="M123" s="55">
        <f t="shared" si="14"/>
        <v>59.2535503</v>
      </c>
      <c r="N123" s="55">
        <f t="shared" si="15"/>
        <v>0.162338493972603</v>
      </c>
      <c r="O123" s="55">
        <f ca="1" t="shared" si="16"/>
        <v>1.86689268068493</v>
      </c>
      <c r="P123" s="56">
        <f ca="1" t="shared" si="17"/>
        <v>5.91577714985978e-5</v>
      </c>
    </row>
    <row r="124" spans="1:16">
      <c r="A124" s="48">
        <v>113</v>
      </c>
      <c r="B124" s="49" t="s">
        <v>136</v>
      </c>
      <c r="C124" s="49"/>
      <c r="D124" s="50">
        <f t="shared" si="18"/>
        <v>43905</v>
      </c>
      <c r="E124" s="54">
        <v>21.89918</v>
      </c>
      <c r="F124" s="54">
        <v>1.076412</v>
      </c>
      <c r="G124" s="54">
        <v>3.212853</v>
      </c>
      <c r="H124" s="54">
        <v>8.577827</v>
      </c>
      <c r="I124" s="54">
        <v>3.066343</v>
      </c>
      <c r="J124" s="54">
        <v>1.20187</v>
      </c>
      <c r="K124" s="55">
        <f t="shared" si="12"/>
        <v>2.0871745</v>
      </c>
      <c r="L124" s="55">
        <f t="shared" si="13"/>
        <v>5.1466962</v>
      </c>
      <c r="M124" s="55">
        <f t="shared" si="14"/>
        <v>7.2338707</v>
      </c>
      <c r="N124" s="55">
        <f t="shared" si="15"/>
        <v>0.0198188238356164</v>
      </c>
      <c r="O124" s="55">
        <f ca="1" t="shared" si="16"/>
        <v>0.227916474109589</v>
      </c>
      <c r="P124" s="56">
        <f ca="1" t="shared" si="17"/>
        <v>7.2221777050379e-6</v>
      </c>
    </row>
    <row r="125" spans="1:16">
      <c r="A125" s="48">
        <v>114</v>
      </c>
      <c r="B125" s="49" t="s">
        <v>137</v>
      </c>
      <c r="C125" s="49"/>
      <c r="D125" s="50">
        <f t="shared" si="18"/>
        <v>43905</v>
      </c>
      <c r="E125" s="54">
        <v>427.632717</v>
      </c>
      <c r="F125" s="54">
        <v>32.85782</v>
      </c>
      <c r="G125" s="54">
        <v>116.52205</v>
      </c>
      <c r="H125" s="54">
        <v>203.587299</v>
      </c>
      <c r="I125" s="54">
        <v>36.030309</v>
      </c>
      <c r="J125" s="54">
        <v>19.807318</v>
      </c>
      <c r="K125" s="55">
        <f t="shared" si="12"/>
        <v>66.1839522</v>
      </c>
      <c r="L125" s="55">
        <f t="shared" si="13"/>
        <v>122.1523794</v>
      </c>
      <c r="M125" s="55">
        <f t="shared" si="14"/>
        <v>188.3363316</v>
      </c>
      <c r="N125" s="55">
        <f t="shared" si="15"/>
        <v>0.515989949589041</v>
      </c>
      <c r="O125" s="55">
        <f ca="1" t="shared" si="16"/>
        <v>5.93388442027397</v>
      </c>
      <c r="P125" s="56">
        <f ca="1" t="shared" si="17"/>
        <v>0.000188031900422293</v>
      </c>
    </row>
    <row r="126" spans="1:16">
      <c r="A126" s="48">
        <v>115</v>
      </c>
      <c r="B126" s="49" t="s">
        <v>138</v>
      </c>
      <c r="C126" s="49"/>
      <c r="D126" s="50">
        <f t="shared" si="18"/>
        <v>43905</v>
      </c>
      <c r="E126" s="54">
        <v>75.291911</v>
      </c>
      <c r="F126" s="54">
        <v>7.219975</v>
      </c>
      <c r="G126" s="54">
        <v>19.480177</v>
      </c>
      <c r="H126" s="54">
        <v>31.38566</v>
      </c>
      <c r="I126" s="54">
        <v>7.298527</v>
      </c>
      <c r="J126" s="54">
        <v>3.443524</v>
      </c>
      <c r="K126" s="55">
        <f t="shared" si="12"/>
        <v>11.1174981</v>
      </c>
      <c r="L126" s="55">
        <f t="shared" si="13"/>
        <v>18.831396</v>
      </c>
      <c r="M126" s="55">
        <f t="shared" si="14"/>
        <v>29.9488941</v>
      </c>
      <c r="N126" s="55">
        <f t="shared" si="15"/>
        <v>0.0820517646575343</v>
      </c>
      <c r="O126" s="55">
        <f ca="1" t="shared" si="16"/>
        <v>0.943595293561644</v>
      </c>
      <c r="P126" s="56">
        <f ca="1" t="shared" si="17"/>
        <v>2.99004840188201e-5</v>
      </c>
    </row>
    <row r="127" spans="1:16">
      <c r="A127" s="48">
        <v>116</v>
      </c>
      <c r="B127" s="49" t="s">
        <v>139</v>
      </c>
      <c r="C127" s="49"/>
      <c r="D127" s="50">
        <f t="shared" si="18"/>
        <v>43905</v>
      </c>
      <c r="E127" s="54">
        <v>7.584411</v>
      </c>
      <c r="F127" s="54">
        <v>0.030163</v>
      </c>
      <c r="G127" s="54">
        <v>0.772935</v>
      </c>
      <c r="H127" s="54">
        <v>5.78736</v>
      </c>
      <c r="I127" s="54">
        <v>0.196515</v>
      </c>
      <c r="J127" s="54">
        <v>0.532556</v>
      </c>
      <c r="K127" s="55">
        <f t="shared" si="12"/>
        <v>0.5994899</v>
      </c>
      <c r="L127" s="55">
        <f t="shared" si="13"/>
        <v>3.472416</v>
      </c>
      <c r="M127" s="55">
        <f t="shared" si="14"/>
        <v>4.0719059</v>
      </c>
      <c r="N127" s="55">
        <f t="shared" si="15"/>
        <v>0.0111559065753425</v>
      </c>
      <c r="O127" s="55">
        <f ca="1" t="shared" si="16"/>
        <v>0.128292925616438</v>
      </c>
      <c r="P127" s="56">
        <f ca="1" t="shared" si="17"/>
        <v>4.06532397765864e-6</v>
      </c>
    </row>
    <row r="128" spans="1:16">
      <c r="A128" s="48">
        <v>117</v>
      </c>
      <c r="B128" s="49" t="s">
        <v>140</v>
      </c>
      <c r="C128" s="49"/>
      <c r="D128" s="50">
        <f t="shared" si="18"/>
        <v>43905</v>
      </c>
      <c r="E128" s="54">
        <v>26.215665</v>
      </c>
      <c r="F128" s="54">
        <v>0.461058</v>
      </c>
      <c r="G128" s="54">
        <v>12.677307</v>
      </c>
      <c r="H128" s="54">
        <v>1.730976</v>
      </c>
      <c r="I128" s="54">
        <v>6.629527</v>
      </c>
      <c r="J128" s="54">
        <v>2.003264</v>
      </c>
      <c r="K128" s="55">
        <f t="shared" si="12"/>
        <v>7.1399591</v>
      </c>
      <c r="L128" s="55">
        <f t="shared" si="13"/>
        <v>1.0385856</v>
      </c>
      <c r="M128" s="55">
        <f t="shared" si="14"/>
        <v>8.1785447</v>
      </c>
      <c r="N128" s="55">
        <f t="shared" si="15"/>
        <v>0.0224069717808219</v>
      </c>
      <c r="O128" s="55">
        <f ca="1" t="shared" si="16"/>
        <v>0.257680175479452</v>
      </c>
      <c r="P128" s="56">
        <f ca="1" t="shared" si="17"/>
        <v>8.16532471225895e-6</v>
      </c>
    </row>
    <row r="129" spans="1:16">
      <c r="A129" s="48">
        <v>118</v>
      </c>
      <c r="B129" s="61" t="s">
        <v>141</v>
      </c>
      <c r="C129" s="49"/>
      <c r="D129" s="50">
        <f t="shared" si="18"/>
        <v>43905</v>
      </c>
      <c r="E129" s="54">
        <v>3.748132</v>
      </c>
      <c r="F129" s="54">
        <v>1.732701</v>
      </c>
      <c r="G129" s="54">
        <v>0.605216</v>
      </c>
      <c r="H129" s="54">
        <v>1.093052</v>
      </c>
      <c r="I129" s="54">
        <v>0.14716</v>
      </c>
      <c r="J129" s="54">
        <v>0</v>
      </c>
      <c r="K129" s="55">
        <f t="shared" si="12"/>
        <v>0.302608</v>
      </c>
      <c r="L129" s="55">
        <f t="shared" si="13"/>
        <v>0.6558312</v>
      </c>
      <c r="M129" s="55">
        <f t="shared" si="14"/>
        <v>0.9584392</v>
      </c>
      <c r="N129" s="55">
        <f t="shared" si="15"/>
        <v>0.00262586082191781</v>
      </c>
      <c r="O129" s="55">
        <f ca="1" t="shared" si="16"/>
        <v>0.0301973994520548</v>
      </c>
      <c r="P129" s="56">
        <f ca="1" t="shared" si="17"/>
        <v>9.56889956835193e-7</v>
      </c>
    </row>
    <row r="130" spans="1:16">
      <c r="A130" s="48">
        <v>119</v>
      </c>
      <c r="B130" s="61" t="s">
        <v>142</v>
      </c>
      <c r="C130" s="49"/>
      <c r="D130" s="50">
        <f t="shared" si="18"/>
        <v>43905</v>
      </c>
      <c r="E130" s="54">
        <v>21.43038</v>
      </c>
      <c r="F130" s="54">
        <v>0.110281</v>
      </c>
      <c r="G130" s="54">
        <v>6.701995</v>
      </c>
      <c r="H130" s="54">
        <v>6.50066</v>
      </c>
      <c r="I130" s="54">
        <v>4.466252</v>
      </c>
      <c r="J130" s="54">
        <v>2.816142</v>
      </c>
      <c r="K130" s="55">
        <f t="shared" si="12"/>
        <v>4.4774543</v>
      </c>
      <c r="L130" s="55">
        <f t="shared" si="13"/>
        <v>3.900396</v>
      </c>
      <c r="M130" s="55">
        <f t="shared" si="14"/>
        <v>8.3778503</v>
      </c>
      <c r="N130" s="55">
        <f t="shared" si="15"/>
        <v>0.0229530145205479</v>
      </c>
      <c r="O130" s="55">
        <f ca="1" t="shared" si="16"/>
        <v>0.263959666986301</v>
      </c>
      <c r="P130" s="56">
        <f ca="1" t="shared" si="17"/>
        <v>8.36430815010353e-6</v>
      </c>
    </row>
    <row r="131" spans="1:16">
      <c r="A131" s="48">
        <v>120</v>
      </c>
      <c r="B131" s="49" t="s">
        <v>143</v>
      </c>
      <c r="C131" s="49"/>
      <c r="D131" s="50">
        <f t="shared" si="18"/>
        <v>43905</v>
      </c>
      <c r="E131" s="54">
        <v>34.299317</v>
      </c>
      <c r="F131" s="54">
        <v>1.550211</v>
      </c>
      <c r="G131" s="54">
        <v>4.685225</v>
      </c>
      <c r="H131" s="54">
        <v>18.919162</v>
      </c>
      <c r="I131" s="54">
        <v>3.930602</v>
      </c>
      <c r="J131" s="54">
        <v>2.301249</v>
      </c>
      <c r="K131" s="55">
        <f t="shared" si="12"/>
        <v>3.2631121</v>
      </c>
      <c r="L131" s="55">
        <f t="shared" si="13"/>
        <v>11.3514972</v>
      </c>
      <c r="M131" s="55">
        <f t="shared" si="14"/>
        <v>14.6146093</v>
      </c>
      <c r="N131" s="55">
        <f t="shared" si="15"/>
        <v>0.040040025479452</v>
      </c>
      <c r="O131" s="55">
        <f ca="1" t="shared" si="16"/>
        <v>0.460460293013699</v>
      </c>
      <c r="P131" s="56">
        <f ca="1" t="shared" si="17"/>
        <v>1.45909859094246e-5</v>
      </c>
    </row>
    <row r="132" spans="1:16">
      <c r="A132" s="48">
        <v>121</v>
      </c>
      <c r="B132" s="49" t="s">
        <v>144</v>
      </c>
      <c r="C132" s="49"/>
      <c r="D132" s="50">
        <f t="shared" si="18"/>
        <v>43905</v>
      </c>
      <c r="E132" s="54">
        <v>5.735668</v>
      </c>
      <c r="F132" s="54">
        <v>0</v>
      </c>
      <c r="G132" s="54">
        <v>1.409498</v>
      </c>
      <c r="H132" s="54">
        <v>3.364184</v>
      </c>
      <c r="I132" s="54">
        <v>0.622857</v>
      </c>
      <c r="J132" s="54">
        <v>0.276025</v>
      </c>
      <c r="K132" s="55">
        <f t="shared" si="12"/>
        <v>0.815159</v>
      </c>
      <c r="L132" s="55">
        <f t="shared" si="13"/>
        <v>2.0185104</v>
      </c>
      <c r="M132" s="55">
        <f t="shared" si="14"/>
        <v>2.8336694</v>
      </c>
      <c r="N132" s="55">
        <f t="shared" si="15"/>
        <v>0.00776347780821918</v>
      </c>
      <c r="O132" s="55">
        <f ca="1" t="shared" si="16"/>
        <v>0.0892799947945205</v>
      </c>
      <c r="P132" s="56">
        <f ca="1" t="shared" si="17"/>
        <v>2.82908899161387e-6</v>
      </c>
    </row>
    <row r="133" spans="1:16">
      <c r="A133" s="48">
        <v>122</v>
      </c>
      <c r="B133" s="49" t="s">
        <v>145</v>
      </c>
      <c r="C133" s="49"/>
      <c r="D133" s="50">
        <f t="shared" si="18"/>
        <v>43905</v>
      </c>
      <c r="E133" s="54">
        <v>15.703161</v>
      </c>
      <c r="F133" s="54">
        <v>0.146707</v>
      </c>
      <c r="G133" s="54">
        <v>3.806496</v>
      </c>
      <c r="H133" s="54">
        <v>8.321036</v>
      </c>
      <c r="I133" s="54">
        <v>2.316393</v>
      </c>
      <c r="J133" s="54">
        <v>1.112535</v>
      </c>
      <c r="K133" s="55">
        <f t="shared" si="12"/>
        <v>2.348262</v>
      </c>
      <c r="L133" s="55">
        <f t="shared" si="13"/>
        <v>4.9926216</v>
      </c>
      <c r="M133" s="55">
        <f t="shared" si="14"/>
        <v>7.3408836</v>
      </c>
      <c r="N133" s="55">
        <f t="shared" si="15"/>
        <v>0.0201120098630137</v>
      </c>
      <c r="O133" s="55">
        <f ca="1" t="shared" si="16"/>
        <v>0.231288113424658</v>
      </c>
      <c r="P133" s="56">
        <f ca="1" t="shared" si="17"/>
        <v>7.32901762692529e-6</v>
      </c>
    </row>
    <row r="134" spans="1:16">
      <c r="A134" s="48">
        <v>123</v>
      </c>
      <c r="B134" s="49" t="s">
        <v>146</v>
      </c>
      <c r="C134" s="49"/>
      <c r="D134" s="50">
        <f t="shared" si="18"/>
        <v>43905</v>
      </c>
      <c r="E134" s="54">
        <v>3.293125</v>
      </c>
      <c r="F134" s="54">
        <v>0.001805</v>
      </c>
      <c r="G134" s="54">
        <v>1.043825</v>
      </c>
      <c r="H134" s="54">
        <v>1.441069</v>
      </c>
      <c r="I134" s="54">
        <v>0.715979</v>
      </c>
      <c r="J134" s="54">
        <v>0.090449</v>
      </c>
      <c r="K134" s="55">
        <f t="shared" si="12"/>
        <v>0.5580921</v>
      </c>
      <c r="L134" s="55">
        <f t="shared" si="13"/>
        <v>0.8646414</v>
      </c>
      <c r="M134" s="55">
        <f t="shared" si="14"/>
        <v>1.4227335</v>
      </c>
      <c r="N134" s="55">
        <f t="shared" si="15"/>
        <v>0.0038979</v>
      </c>
      <c r="O134" s="55">
        <f ca="1" t="shared" si="16"/>
        <v>0.04482585</v>
      </c>
      <c r="P134" s="56">
        <f ca="1" t="shared" si="17"/>
        <v>1.42043376085096e-6</v>
      </c>
    </row>
    <row r="135" spans="1:16">
      <c r="A135" s="48">
        <v>124</v>
      </c>
      <c r="B135" s="49" t="s">
        <v>147</v>
      </c>
      <c r="C135" s="49"/>
      <c r="D135" s="50">
        <f t="shared" si="18"/>
        <v>43905</v>
      </c>
      <c r="E135" s="54">
        <v>9.42674</v>
      </c>
      <c r="F135" s="54">
        <v>0</v>
      </c>
      <c r="G135" s="54">
        <v>2.287232</v>
      </c>
      <c r="H135" s="54">
        <v>4.420923</v>
      </c>
      <c r="I135" s="54">
        <v>1.392503</v>
      </c>
      <c r="J135" s="54">
        <v>1.241238</v>
      </c>
      <c r="K135" s="55">
        <f t="shared" si="12"/>
        <v>1.6401112</v>
      </c>
      <c r="L135" s="55">
        <f t="shared" si="13"/>
        <v>2.6525538</v>
      </c>
      <c r="M135" s="55">
        <f t="shared" si="14"/>
        <v>4.292665</v>
      </c>
      <c r="N135" s="55">
        <f t="shared" si="15"/>
        <v>0.0117607260273973</v>
      </c>
      <c r="O135" s="55">
        <f ca="1" t="shared" si="16"/>
        <v>0.135248349315068</v>
      </c>
      <c r="P135" s="56">
        <f ca="1" t="shared" si="17"/>
        <v>4.28572623757244e-6</v>
      </c>
    </row>
    <row r="136" spans="1:16">
      <c r="A136" s="48">
        <v>125</v>
      </c>
      <c r="B136" s="49" t="s">
        <v>148</v>
      </c>
      <c r="C136" s="49"/>
      <c r="D136" s="50">
        <f t="shared" si="18"/>
        <v>43905</v>
      </c>
      <c r="E136" s="54">
        <v>6.971666</v>
      </c>
      <c r="F136" s="54">
        <v>0</v>
      </c>
      <c r="G136" s="54">
        <v>3.578603</v>
      </c>
      <c r="H136" s="54">
        <v>2.009511</v>
      </c>
      <c r="I136" s="54">
        <v>0.923743</v>
      </c>
      <c r="J136" s="54">
        <v>0.426869</v>
      </c>
      <c r="K136" s="55">
        <f t="shared" si="12"/>
        <v>1.9600491</v>
      </c>
      <c r="L136" s="55">
        <f t="shared" si="13"/>
        <v>1.2057066</v>
      </c>
      <c r="M136" s="55">
        <f t="shared" si="14"/>
        <v>3.1657557</v>
      </c>
      <c r="N136" s="55">
        <f t="shared" si="15"/>
        <v>0.00867330328767123</v>
      </c>
      <c r="O136" s="55">
        <f ca="1" t="shared" si="16"/>
        <v>0.0997429878082192</v>
      </c>
      <c r="P136" s="56">
        <f ca="1" t="shared" si="17"/>
        <v>3.16063849968132e-6</v>
      </c>
    </row>
    <row r="137" spans="1:16">
      <c r="A137" s="48">
        <v>126</v>
      </c>
      <c r="B137" s="49" t="s">
        <v>149</v>
      </c>
      <c r="C137" s="49"/>
      <c r="D137" s="50">
        <f t="shared" si="18"/>
        <v>43905</v>
      </c>
      <c r="E137" s="54">
        <v>5.106281</v>
      </c>
      <c r="F137" s="54">
        <v>0.024497</v>
      </c>
      <c r="G137" s="54">
        <v>1.120727</v>
      </c>
      <c r="H137" s="54">
        <v>2.341555</v>
      </c>
      <c r="I137" s="54">
        <v>0.612108</v>
      </c>
      <c r="J137" s="54">
        <v>0.914004</v>
      </c>
      <c r="K137" s="55">
        <f t="shared" si="12"/>
        <v>0.9259651</v>
      </c>
      <c r="L137" s="55">
        <f t="shared" si="13"/>
        <v>1.404933</v>
      </c>
      <c r="M137" s="55">
        <f t="shared" si="14"/>
        <v>2.3308981</v>
      </c>
      <c r="N137" s="55">
        <f t="shared" si="15"/>
        <v>0.00638602219178082</v>
      </c>
      <c r="O137" s="55">
        <f ca="1" t="shared" si="16"/>
        <v>0.0734392552054794</v>
      </c>
      <c r="P137" s="56">
        <f ca="1" t="shared" si="17"/>
        <v>2.32713038270579e-6</v>
      </c>
    </row>
    <row r="138" spans="1:16">
      <c r="A138" s="48">
        <v>127</v>
      </c>
      <c r="B138" s="49" t="s">
        <v>150</v>
      </c>
      <c r="C138" s="49"/>
      <c r="D138" s="50">
        <f t="shared" si="18"/>
        <v>43905</v>
      </c>
      <c r="E138" s="54">
        <v>9.612198</v>
      </c>
      <c r="F138" s="54">
        <v>0</v>
      </c>
      <c r="G138" s="54">
        <v>2.145075</v>
      </c>
      <c r="H138" s="54">
        <v>4.769717</v>
      </c>
      <c r="I138" s="54">
        <v>1.277834</v>
      </c>
      <c r="J138" s="54">
        <v>1.374223</v>
      </c>
      <c r="K138" s="55">
        <f t="shared" si="12"/>
        <v>1.6222267</v>
      </c>
      <c r="L138" s="55">
        <f t="shared" si="13"/>
        <v>2.8618302</v>
      </c>
      <c r="M138" s="55">
        <f t="shared" si="14"/>
        <v>4.4840569</v>
      </c>
      <c r="N138" s="55">
        <f t="shared" si="15"/>
        <v>0.0122850873972603</v>
      </c>
      <c r="O138" s="55">
        <f ca="1" t="shared" si="16"/>
        <v>0.141278505068493</v>
      </c>
      <c r="P138" s="56">
        <f ca="1" t="shared" si="17"/>
        <v>4.4768087673037e-6</v>
      </c>
    </row>
    <row r="139" spans="1:16">
      <c r="A139" s="48">
        <v>128</v>
      </c>
      <c r="B139" s="49" t="s">
        <v>151</v>
      </c>
      <c r="C139" s="49"/>
      <c r="D139" s="50">
        <f t="shared" si="18"/>
        <v>43905</v>
      </c>
      <c r="E139" s="54">
        <v>7.654689</v>
      </c>
      <c r="F139" s="54">
        <v>0</v>
      </c>
      <c r="G139" s="54">
        <v>0.182841</v>
      </c>
      <c r="H139" s="54">
        <v>7.255939</v>
      </c>
      <c r="I139" s="54">
        <v>0.215357</v>
      </c>
      <c r="J139" s="54">
        <v>0.000549</v>
      </c>
      <c r="K139" s="55">
        <f t="shared" si="12"/>
        <v>0.0916401</v>
      </c>
      <c r="L139" s="55">
        <f t="shared" si="13"/>
        <v>4.3535634</v>
      </c>
      <c r="M139" s="55">
        <f t="shared" si="14"/>
        <v>4.4452035</v>
      </c>
      <c r="N139" s="55">
        <f t="shared" si="15"/>
        <v>0.0121786397260274</v>
      </c>
      <c r="O139" s="55">
        <f ca="1" t="shared" si="16"/>
        <v>0.140054356849315</v>
      </c>
      <c r="P139" s="56">
        <f ca="1" t="shared" si="17"/>
        <v>4.438018170833e-6</v>
      </c>
    </row>
    <row r="140" spans="1:16">
      <c r="A140" s="48">
        <v>129</v>
      </c>
      <c r="B140" s="49" t="s">
        <v>152</v>
      </c>
      <c r="C140" s="49"/>
      <c r="D140" s="50">
        <f t="shared" si="18"/>
        <v>43905</v>
      </c>
      <c r="E140" s="54">
        <v>49.693643</v>
      </c>
      <c r="F140" s="54">
        <v>3.064442</v>
      </c>
      <c r="G140" s="54">
        <v>14.491075</v>
      </c>
      <c r="H140" s="54">
        <v>23.433274</v>
      </c>
      <c r="I140" s="54">
        <v>4.995588</v>
      </c>
      <c r="J140" s="54">
        <v>3.07193</v>
      </c>
      <c r="K140" s="55">
        <f t="shared" si="12"/>
        <v>8.4743095</v>
      </c>
      <c r="L140" s="55">
        <f t="shared" si="13"/>
        <v>14.0599644</v>
      </c>
      <c r="M140" s="55">
        <f t="shared" si="14"/>
        <v>22.5342739</v>
      </c>
      <c r="N140" s="55">
        <f t="shared" si="15"/>
        <v>0.0617377367123288</v>
      </c>
      <c r="O140" s="55">
        <f ca="1" t="shared" si="16"/>
        <v>0.709983972191781</v>
      </c>
      <c r="P140" s="56">
        <f ca="1" t="shared" si="17"/>
        <v>2.24978489814309e-5</v>
      </c>
    </row>
    <row r="141" spans="1:16">
      <c r="A141" s="48">
        <v>130</v>
      </c>
      <c r="B141" s="49" t="s">
        <v>153</v>
      </c>
      <c r="C141" s="49"/>
      <c r="D141" s="50">
        <f t="shared" si="18"/>
        <v>43905</v>
      </c>
      <c r="E141" s="54">
        <v>1.928134</v>
      </c>
      <c r="F141" s="54">
        <v>0.018192</v>
      </c>
      <c r="G141" s="54">
        <v>0.4525</v>
      </c>
      <c r="H141" s="54">
        <v>0.648633</v>
      </c>
      <c r="I141" s="54">
        <v>0.310703</v>
      </c>
      <c r="J141" s="54">
        <v>0.173974</v>
      </c>
      <c r="K141" s="55">
        <f t="shared" ref="K141:K157" si="19">$G141*(1-$C$3)+$J141*(1-$C$4)</f>
        <v>0.2958396</v>
      </c>
      <c r="L141" s="55">
        <f t="shared" ref="L141:L157" si="20">$H141*(1-$C$5)</f>
        <v>0.3891798</v>
      </c>
      <c r="M141" s="55">
        <f t="shared" ref="M141:M157" si="21">L141+K141</f>
        <v>0.6850194</v>
      </c>
      <c r="N141" s="55">
        <f t="shared" ref="N141:N157" si="22">M141/$C$6</f>
        <v>0.00187676547945205</v>
      </c>
      <c r="O141" s="55">
        <f ca="1" t="shared" ref="O141:O157" si="23">N141*($C$2-D141)*(1-$C$7)</f>
        <v>0.0215828030136986</v>
      </c>
      <c r="P141" s="56">
        <f ca="1" t="shared" ref="P141:P157" si="24">O141/$E$158</f>
        <v>6.83912118887948e-7</v>
      </c>
    </row>
    <row r="142" spans="1:16">
      <c r="A142" s="48">
        <v>131</v>
      </c>
      <c r="B142" s="49" t="s">
        <v>154</v>
      </c>
      <c r="C142" s="49"/>
      <c r="D142" s="50">
        <f t="shared" si="18"/>
        <v>43905</v>
      </c>
      <c r="E142" s="54">
        <v>18.007573</v>
      </c>
      <c r="F142" s="54">
        <v>6.952041</v>
      </c>
      <c r="G142" s="54">
        <v>5.591898</v>
      </c>
      <c r="H142" s="54">
        <v>3.046488</v>
      </c>
      <c r="I142" s="54">
        <v>1.834015</v>
      </c>
      <c r="J142" s="54">
        <v>0.583128</v>
      </c>
      <c r="K142" s="55">
        <f t="shared" si="19"/>
        <v>3.0292002</v>
      </c>
      <c r="L142" s="55">
        <f t="shared" si="20"/>
        <v>1.8278928</v>
      </c>
      <c r="M142" s="55">
        <f t="shared" si="21"/>
        <v>4.857093</v>
      </c>
      <c r="N142" s="55">
        <f t="shared" si="22"/>
        <v>0.013307104109589</v>
      </c>
      <c r="O142" s="55">
        <f ca="1" t="shared" si="23"/>
        <v>0.153031697260274</v>
      </c>
      <c r="P142" s="56">
        <f ca="1" t="shared" si="24"/>
        <v>4.84924188317268e-6</v>
      </c>
    </row>
    <row r="143" spans="1:16">
      <c r="A143" s="48">
        <v>132</v>
      </c>
      <c r="B143" s="49" t="s">
        <v>155</v>
      </c>
      <c r="C143" s="49"/>
      <c r="D143" s="50">
        <f t="shared" si="18"/>
        <v>43905</v>
      </c>
      <c r="E143" s="54">
        <v>5.872957</v>
      </c>
      <c r="F143" s="54">
        <v>0.147882</v>
      </c>
      <c r="G143" s="54">
        <v>0.863928</v>
      </c>
      <c r="H143" s="54">
        <v>3.752812</v>
      </c>
      <c r="I143" s="54">
        <v>0.483849</v>
      </c>
      <c r="J143" s="54">
        <v>0.13256</v>
      </c>
      <c r="K143" s="55">
        <f t="shared" si="19"/>
        <v>0.484988</v>
      </c>
      <c r="L143" s="55">
        <f t="shared" si="20"/>
        <v>2.2516872</v>
      </c>
      <c r="M143" s="55">
        <f t="shared" si="21"/>
        <v>2.7366752</v>
      </c>
      <c r="N143" s="55">
        <f t="shared" si="22"/>
        <v>0.0074977402739726</v>
      </c>
      <c r="O143" s="55">
        <f ca="1" t="shared" si="23"/>
        <v>0.0862240131506849</v>
      </c>
      <c r="P143" s="56">
        <f ca="1" t="shared" si="24"/>
        <v>2.7322515752694e-6</v>
      </c>
    </row>
    <row r="144" spans="1:16">
      <c r="A144" s="48">
        <v>133</v>
      </c>
      <c r="B144" s="61" t="s">
        <v>156</v>
      </c>
      <c r="C144" s="49"/>
      <c r="D144" s="50">
        <f t="shared" si="18"/>
        <v>43905</v>
      </c>
      <c r="E144" s="54">
        <v>113.717543</v>
      </c>
      <c r="F144" s="54">
        <v>21.461871</v>
      </c>
      <c r="G144" s="54">
        <v>33.006615</v>
      </c>
      <c r="H144" s="54">
        <v>33.668869</v>
      </c>
      <c r="I144" s="54">
        <v>14.537743</v>
      </c>
      <c r="J144" s="54">
        <v>10.836409</v>
      </c>
      <c r="K144" s="55">
        <f t="shared" si="19"/>
        <v>20.8378711</v>
      </c>
      <c r="L144" s="55">
        <f t="shared" si="20"/>
        <v>20.2013214</v>
      </c>
      <c r="M144" s="55">
        <f t="shared" si="21"/>
        <v>41.0391925</v>
      </c>
      <c r="N144" s="55">
        <f t="shared" si="22"/>
        <v>0.112436143835616</v>
      </c>
      <c r="O144" s="55">
        <f ca="1" t="shared" si="23"/>
        <v>1.29301565410959</v>
      </c>
      <c r="P144" s="56">
        <f ca="1" t="shared" si="24"/>
        <v>4.09728558054347e-5</v>
      </c>
    </row>
    <row r="145" spans="1:16">
      <c r="A145" s="48">
        <v>134</v>
      </c>
      <c r="B145" s="49" t="s">
        <v>157</v>
      </c>
      <c r="C145" s="49"/>
      <c r="D145" s="50">
        <f t="shared" si="18"/>
        <v>43905</v>
      </c>
      <c r="E145" s="54">
        <v>9.816308</v>
      </c>
      <c r="F145" s="54">
        <v>0.002192</v>
      </c>
      <c r="G145" s="54">
        <v>2.334308</v>
      </c>
      <c r="H145" s="54">
        <v>3.889099</v>
      </c>
      <c r="I145" s="54">
        <v>1.855555</v>
      </c>
      <c r="J145" s="54">
        <v>0.448371</v>
      </c>
      <c r="K145" s="55">
        <f t="shared" si="19"/>
        <v>1.3465024</v>
      </c>
      <c r="L145" s="55">
        <f t="shared" si="20"/>
        <v>2.3334594</v>
      </c>
      <c r="M145" s="55">
        <f t="shared" si="21"/>
        <v>3.6799618</v>
      </c>
      <c r="N145" s="55">
        <f t="shared" si="22"/>
        <v>0.0100820871232877</v>
      </c>
      <c r="O145" s="55">
        <f ca="1" t="shared" si="23"/>
        <v>0.115944001917808</v>
      </c>
      <c r="P145" s="56">
        <f ca="1" t="shared" si="24"/>
        <v>3.67401342511571e-6</v>
      </c>
    </row>
    <row r="146" spans="1:16">
      <c r="A146" s="48">
        <v>135</v>
      </c>
      <c r="B146" s="49" t="s">
        <v>158</v>
      </c>
      <c r="C146" s="49"/>
      <c r="D146" s="50">
        <f t="shared" si="18"/>
        <v>43905</v>
      </c>
      <c r="E146" s="54">
        <v>29.813834</v>
      </c>
      <c r="F146" s="54">
        <v>3.475191</v>
      </c>
      <c r="G146" s="54">
        <v>12.155779</v>
      </c>
      <c r="H146" s="54">
        <v>3.736115</v>
      </c>
      <c r="I146" s="54">
        <v>6.424668</v>
      </c>
      <c r="J146" s="54">
        <v>3.978713</v>
      </c>
      <c r="K146" s="55">
        <f t="shared" si="19"/>
        <v>7.6693747</v>
      </c>
      <c r="L146" s="55">
        <f t="shared" si="20"/>
        <v>2.241669</v>
      </c>
      <c r="M146" s="55">
        <f t="shared" si="21"/>
        <v>9.9110437</v>
      </c>
      <c r="N146" s="55">
        <f t="shared" si="22"/>
        <v>0.0271535443835616</v>
      </c>
      <c r="O146" s="55">
        <f ca="1" t="shared" si="23"/>
        <v>0.312265760410959</v>
      </c>
      <c r="P146" s="56">
        <f ca="1" t="shared" si="24"/>
        <v>9.8950232610318e-6</v>
      </c>
    </row>
    <row r="147" spans="1:16">
      <c r="A147" s="48">
        <v>136</v>
      </c>
      <c r="B147" s="49" t="s">
        <v>159</v>
      </c>
      <c r="C147" s="49"/>
      <c r="D147" s="50">
        <f t="shared" si="18"/>
        <v>43905</v>
      </c>
      <c r="E147" s="54">
        <v>567.123294</v>
      </c>
      <c r="F147" s="54">
        <v>39.619976</v>
      </c>
      <c r="G147" s="54">
        <v>148.66665</v>
      </c>
      <c r="H147" s="54">
        <v>132.259121</v>
      </c>
      <c r="I147" s="54">
        <v>161.153577</v>
      </c>
      <c r="J147" s="54">
        <v>44.698748</v>
      </c>
      <c r="K147" s="55">
        <f t="shared" si="19"/>
        <v>92.2128242</v>
      </c>
      <c r="L147" s="55">
        <f t="shared" si="20"/>
        <v>79.3554726</v>
      </c>
      <c r="M147" s="55">
        <f t="shared" si="21"/>
        <v>171.5682968</v>
      </c>
      <c r="N147" s="55">
        <f t="shared" si="22"/>
        <v>0.470050128219178</v>
      </c>
      <c r="O147" s="55">
        <f ca="1" t="shared" si="23"/>
        <v>5.40557647452055</v>
      </c>
      <c r="P147" s="56">
        <f ca="1" t="shared" si="24"/>
        <v>0.000171290969859371</v>
      </c>
    </row>
    <row r="148" spans="1:16">
      <c r="A148" s="48">
        <v>137</v>
      </c>
      <c r="B148" s="49" t="s">
        <v>160</v>
      </c>
      <c r="C148" s="49"/>
      <c r="D148" s="50">
        <f t="shared" si="18"/>
        <v>43905</v>
      </c>
      <c r="E148" s="54">
        <v>139.877659</v>
      </c>
      <c r="F148" s="54">
        <v>13.002826</v>
      </c>
      <c r="G148" s="54">
        <v>19.657415</v>
      </c>
      <c r="H148" s="54">
        <v>28.752279</v>
      </c>
      <c r="I148" s="54">
        <v>45.953697</v>
      </c>
      <c r="J148" s="54">
        <v>4.571705</v>
      </c>
      <c r="K148" s="55">
        <f t="shared" si="19"/>
        <v>11.6573895</v>
      </c>
      <c r="L148" s="55">
        <f t="shared" si="20"/>
        <v>17.2513674</v>
      </c>
      <c r="M148" s="55">
        <f t="shared" si="21"/>
        <v>28.9087569</v>
      </c>
      <c r="N148" s="55">
        <f t="shared" si="22"/>
        <v>0.0792020736986301</v>
      </c>
      <c r="O148" s="55">
        <f ca="1" t="shared" si="23"/>
        <v>0.910823847534247</v>
      </c>
      <c r="P148" s="56">
        <f ca="1" t="shared" si="24"/>
        <v>2.8862028120511e-5</v>
      </c>
    </row>
    <row r="149" spans="1:16">
      <c r="A149" s="48">
        <v>138</v>
      </c>
      <c r="B149" s="49" t="s">
        <v>161</v>
      </c>
      <c r="C149" s="49"/>
      <c r="D149" s="50">
        <f t="shared" si="18"/>
        <v>43905</v>
      </c>
      <c r="E149" s="54">
        <v>25.55014</v>
      </c>
      <c r="F149" s="54">
        <v>0.625098</v>
      </c>
      <c r="G149" s="54">
        <v>4.643169</v>
      </c>
      <c r="H149" s="54">
        <v>9.118193</v>
      </c>
      <c r="I149" s="54">
        <v>6.637935</v>
      </c>
      <c r="J149" s="54">
        <v>2.246648</v>
      </c>
      <c r="K149" s="55">
        <f t="shared" si="19"/>
        <v>3.2202437</v>
      </c>
      <c r="L149" s="55">
        <f t="shared" si="20"/>
        <v>5.4709158</v>
      </c>
      <c r="M149" s="55">
        <f t="shared" si="21"/>
        <v>8.6911595</v>
      </c>
      <c r="N149" s="55">
        <f t="shared" si="22"/>
        <v>0.023811395890411</v>
      </c>
      <c r="O149" s="55">
        <f ca="1" t="shared" si="23"/>
        <v>0.273831052739726</v>
      </c>
      <c r="P149" s="56">
        <f ca="1" t="shared" si="24"/>
        <v>8.67711090990725e-6</v>
      </c>
    </row>
    <row r="150" spans="1:16">
      <c r="A150" s="48">
        <v>139</v>
      </c>
      <c r="B150" s="49" t="s">
        <v>162</v>
      </c>
      <c r="C150" s="49"/>
      <c r="D150" s="50">
        <f t="shared" si="18"/>
        <v>43905</v>
      </c>
      <c r="E150" s="54">
        <v>89.420615</v>
      </c>
      <c r="F150" s="54">
        <v>20.021456</v>
      </c>
      <c r="G150" s="54">
        <v>18.411916</v>
      </c>
      <c r="H150" s="54">
        <v>13.193104</v>
      </c>
      <c r="I150" s="54">
        <v>25.562566</v>
      </c>
      <c r="J150" s="54">
        <v>12.231584</v>
      </c>
      <c r="K150" s="55">
        <f t="shared" si="19"/>
        <v>14.0985916</v>
      </c>
      <c r="L150" s="55">
        <f t="shared" si="20"/>
        <v>7.9158624</v>
      </c>
      <c r="M150" s="55">
        <f t="shared" si="21"/>
        <v>22.014454</v>
      </c>
      <c r="N150" s="55">
        <f t="shared" si="22"/>
        <v>0.0603135726027397</v>
      </c>
      <c r="O150" s="55">
        <f ca="1" t="shared" si="23"/>
        <v>0.693606084931507</v>
      </c>
      <c r="P150" s="56">
        <f ca="1" t="shared" si="24"/>
        <v>2.19788693302719e-5</v>
      </c>
    </row>
    <row r="151" spans="1:16">
      <c r="A151" s="48">
        <v>140</v>
      </c>
      <c r="B151" s="49" t="s">
        <v>163</v>
      </c>
      <c r="C151" s="49"/>
      <c r="D151" s="50">
        <f t="shared" si="18"/>
        <v>43905</v>
      </c>
      <c r="E151" s="54">
        <v>26.931044</v>
      </c>
      <c r="F151" s="54">
        <v>0</v>
      </c>
      <c r="G151" s="54">
        <v>5.19268</v>
      </c>
      <c r="H151" s="54">
        <v>9.324743</v>
      </c>
      <c r="I151" s="54">
        <v>6.852231</v>
      </c>
      <c r="J151" s="54">
        <v>2.577373</v>
      </c>
      <c r="K151" s="55">
        <f t="shared" si="19"/>
        <v>3.6272892</v>
      </c>
      <c r="L151" s="55">
        <f t="shared" si="20"/>
        <v>5.5948458</v>
      </c>
      <c r="M151" s="55">
        <f t="shared" si="21"/>
        <v>9.222135</v>
      </c>
      <c r="N151" s="55">
        <f t="shared" si="22"/>
        <v>0.0252661232876712</v>
      </c>
      <c r="O151" s="55">
        <f ca="1" t="shared" si="23"/>
        <v>0.290560417808219</v>
      </c>
      <c r="P151" s="56">
        <f ca="1" t="shared" si="24"/>
        <v>9.20722812889782e-6</v>
      </c>
    </row>
    <row r="152" spans="1:16">
      <c r="A152" s="48">
        <v>141</v>
      </c>
      <c r="B152" s="61" t="s">
        <v>164</v>
      </c>
      <c r="C152" s="49"/>
      <c r="D152" s="50">
        <f t="shared" si="18"/>
        <v>43905</v>
      </c>
      <c r="E152" s="54">
        <v>65.49856</v>
      </c>
      <c r="F152" s="54">
        <v>8.470048</v>
      </c>
      <c r="G152" s="54">
        <v>19.06353</v>
      </c>
      <c r="H152" s="54">
        <v>12.207006</v>
      </c>
      <c r="I152" s="54">
        <v>8.173366</v>
      </c>
      <c r="J152" s="54">
        <v>14.664225</v>
      </c>
      <c r="K152" s="55">
        <f t="shared" si="19"/>
        <v>15.397455</v>
      </c>
      <c r="L152" s="55">
        <f t="shared" si="20"/>
        <v>7.3242036</v>
      </c>
      <c r="M152" s="55">
        <f t="shared" si="21"/>
        <v>22.7216586</v>
      </c>
      <c r="N152" s="55">
        <f t="shared" si="22"/>
        <v>0.0622511194520548</v>
      </c>
      <c r="O152" s="55">
        <f ca="1" t="shared" si="23"/>
        <v>0.71588787369863</v>
      </c>
      <c r="P152" s="56">
        <f ca="1" t="shared" si="24"/>
        <v>2.26849307884924e-5</v>
      </c>
    </row>
    <row r="153" spans="1:16">
      <c r="A153" s="48">
        <v>142</v>
      </c>
      <c r="B153" s="49" t="s">
        <v>165</v>
      </c>
      <c r="C153" s="49"/>
      <c r="D153" s="50">
        <f t="shared" si="18"/>
        <v>43905</v>
      </c>
      <c r="E153" s="54">
        <v>80.116551</v>
      </c>
      <c r="F153" s="54">
        <v>30.849659</v>
      </c>
      <c r="G153" s="54">
        <v>19.482093</v>
      </c>
      <c r="H153" s="54">
        <v>13.451331</v>
      </c>
      <c r="I153" s="54">
        <v>10.251907</v>
      </c>
      <c r="J153" s="54">
        <v>4.071758</v>
      </c>
      <c r="K153" s="55">
        <f t="shared" si="19"/>
        <v>11.3697497</v>
      </c>
      <c r="L153" s="55">
        <f t="shared" si="20"/>
        <v>8.0707986</v>
      </c>
      <c r="M153" s="55">
        <f t="shared" si="21"/>
        <v>19.4405483</v>
      </c>
      <c r="N153" s="55">
        <f t="shared" si="22"/>
        <v>0.0532617761643836</v>
      </c>
      <c r="O153" s="55">
        <f ca="1" t="shared" si="23"/>
        <v>0.612510425890411</v>
      </c>
      <c r="P153" s="56">
        <f ca="1" t="shared" si="24"/>
        <v>1.94091241506394e-5</v>
      </c>
    </row>
    <row r="154" spans="1:16">
      <c r="A154" s="48">
        <v>143</v>
      </c>
      <c r="B154" s="49" t="s">
        <v>166</v>
      </c>
      <c r="C154" s="49"/>
      <c r="D154" s="50">
        <f t="shared" si="18"/>
        <v>43905</v>
      </c>
      <c r="E154" s="54">
        <v>532.181611</v>
      </c>
      <c r="F154" s="54">
        <v>40.844532</v>
      </c>
      <c r="G154" s="54">
        <v>155.851919</v>
      </c>
      <c r="H154" s="54">
        <v>124.293233</v>
      </c>
      <c r="I154" s="54">
        <v>126.95679</v>
      </c>
      <c r="J154" s="54">
        <v>83.928531</v>
      </c>
      <c r="K154" s="55">
        <f t="shared" si="19"/>
        <v>111.4973719</v>
      </c>
      <c r="L154" s="55">
        <f t="shared" si="20"/>
        <v>74.5759398</v>
      </c>
      <c r="M154" s="55">
        <f t="shared" si="21"/>
        <v>186.0733117</v>
      </c>
      <c r="N154" s="55">
        <f t="shared" si="22"/>
        <v>0.509789895068493</v>
      </c>
      <c r="O154" s="55">
        <f ca="1" t="shared" si="23"/>
        <v>5.86258379328767</v>
      </c>
      <c r="P154" s="56">
        <f ca="1" t="shared" si="24"/>
        <v>0.000185772538519704</v>
      </c>
    </row>
    <row r="155" spans="1:16">
      <c r="A155" s="48">
        <v>144</v>
      </c>
      <c r="B155" s="49" t="s">
        <v>167</v>
      </c>
      <c r="C155" s="49"/>
      <c r="D155" s="50">
        <f t="shared" si="18"/>
        <v>43905</v>
      </c>
      <c r="E155" s="54">
        <v>23.031045</v>
      </c>
      <c r="F155" s="54">
        <v>0.586388</v>
      </c>
      <c r="G155" s="54">
        <v>6.3398</v>
      </c>
      <c r="H155" s="54">
        <v>5.095493</v>
      </c>
      <c r="I155" s="54">
        <v>7.283804</v>
      </c>
      <c r="J155" s="54">
        <v>1.622016</v>
      </c>
      <c r="K155" s="55">
        <f t="shared" si="19"/>
        <v>3.8187064</v>
      </c>
      <c r="L155" s="55">
        <f t="shared" si="20"/>
        <v>3.0572958</v>
      </c>
      <c r="M155" s="55">
        <f t="shared" si="21"/>
        <v>6.8760022</v>
      </c>
      <c r="N155" s="55">
        <f t="shared" si="22"/>
        <v>0.0188383621917808</v>
      </c>
      <c r="O155" s="55">
        <f ca="1" t="shared" si="23"/>
        <v>0.216641165205479</v>
      </c>
      <c r="P155" s="56">
        <f ca="1" t="shared" si="24"/>
        <v>6.86488767191147e-6</v>
      </c>
    </row>
    <row r="156" spans="1:16">
      <c r="A156" s="48">
        <v>145</v>
      </c>
      <c r="B156" s="49" t="s">
        <v>168</v>
      </c>
      <c r="C156" s="49"/>
      <c r="D156" s="50">
        <f t="shared" si="18"/>
        <v>43905</v>
      </c>
      <c r="E156" s="54">
        <v>196.510174</v>
      </c>
      <c r="F156" s="54">
        <v>2.590086</v>
      </c>
      <c r="G156" s="54">
        <v>75.214784</v>
      </c>
      <c r="H156" s="54">
        <v>40.717249</v>
      </c>
      <c r="I156" s="54">
        <v>34.938726</v>
      </c>
      <c r="J156" s="54">
        <v>33.174573</v>
      </c>
      <c r="K156" s="55">
        <f t="shared" si="19"/>
        <v>50.8772212</v>
      </c>
      <c r="L156" s="55">
        <f t="shared" si="20"/>
        <v>24.4303494</v>
      </c>
      <c r="M156" s="55">
        <f t="shared" si="21"/>
        <v>75.3075706</v>
      </c>
      <c r="N156" s="55">
        <f t="shared" si="22"/>
        <v>0.206322111232877</v>
      </c>
      <c r="O156" s="55">
        <f ca="1" t="shared" si="23"/>
        <v>2.37270427917808</v>
      </c>
      <c r="P156" s="56">
        <f ca="1" t="shared" si="24"/>
        <v>7.51858417109789e-5</v>
      </c>
    </row>
    <row r="157" spans="1:16">
      <c r="A157" s="48">
        <v>146</v>
      </c>
      <c r="B157" s="49" t="s">
        <v>169</v>
      </c>
      <c r="C157" s="49"/>
      <c r="D157" s="50">
        <f t="shared" si="18"/>
        <v>43905</v>
      </c>
      <c r="E157" s="54">
        <v>8.919998</v>
      </c>
      <c r="F157" s="54">
        <v>0.149227</v>
      </c>
      <c r="G157" s="54">
        <v>1.133013</v>
      </c>
      <c r="H157" s="54">
        <v>2.605648</v>
      </c>
      <c r="I157" s="54">
        <v>4.088255</v>
      </c>
      <c r="J157" s="54">
        <v>0.555596</v>
      </c>
      <c r="K157" s="55">
        <f t="shared" si="19"/>
        <v>0.7887449</v>
      </c>
      <c r="L157" s="55">
        <f t="shared" si="20"/>
        <v>1.5633888</v>
      </c>
      <c r="M157" s="55">
        <f t="shared" si="21"/>
        <v>2.3521337</v>
      </c>
      <c r="N157" s="55">
        <f t="shared" si="22"/>
        <v>0.00644420191780822</v>
      </c>
      <c r="O157" s="55">
        <f ca="1" t="shared" si="23"/>
        <v>0.0741083220547945</v>
      </c>
      <c r="P157" s="56">
        <f ca="1" t="shared" si="24"/>
        <v>2.34833165699358e-6</v>
      </c>
    </row>
    <row r="158" ht="18" spans="1:16">
      <c r="A158" s="57"/>
      <c r="B158" s="57" t="s">
        <v>170</v>
      </c>
      <c r="C158" s="57"/>
      <c r="D158" s="57"/>
      <c r="E158" s="58">
        <f>SUM(E12:E157)</f>
        <v>31557.860166</v>
      </c>
      <c r="F158" s="57"/>
      <c r="G158" s="57"/>
      <c r="H158" s="57"/>
      <c r="I158" s="57"/>
      <c r="J158" s="57"/>
      <c r="K158" s="59"/>
      <c r="L158" s="59"/>
      <c r="M158" s="59"/>
      <c r="N158" s="59"/>
      <c r="O158" s="59">
        <f ca="1">SUM(O12:O157)</f>
        <v>1138.61566476986</v>
      </c>
      <c r="P158" s="60">
        <f ca="1">SUM(P12:P157)</f>
        <v>0.0360802557201452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T201"/>
  <sheetViews>
    <sheetView tabSelected="1" workbookViewId="0">
      <pane xSplit="1" ySplit="22" topLeftCell="B23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2.75"/>
  <cols>
    <col min="1" max="1" width="26.7083333333333" style="5" customWidth="1"/>
    <col min="2" max="9" width="16.7083333333333" style="5" customWidth="1"/>
    <col min="10" max="256" width="9.14166666666667" style="5"/>
    <col min="257" max="257" width="26.7083333333333" style="5" customWidth="1"/>
    <col min="258" max="265" width="16.7083333333333" style="5" customWidth="1"/>
    <col min="266" max="512" width="9.14166666666667" style="5"/>
    <col min="513" max="513" width="26.7083333333333" style="5" customWidth="1"/>
    <col min="514" max="521" width="16.7083333333333" style="5" customWidth="1"/>
    <col min="522" max="768" width="9.14166666666667" style="5"/>
    <col min="769" max="769" width="26.7083333333333" style="5" customWidth="1"/>
    <col min="770" max="777" width="16.7083333333333" style="5" customWidth="1"/>
    <col min="778" max="1024" width="9.14166666666667" style="5"/>
    <col min="1025" max="1025" width="26.7083333333333" style="5" customWidth="1"/>
    <col min="1026" max="1033" width="16.7083333333333" style="5" customWidth="1"/>
    <col min="1034" max="1280" width="9.14166666666667" style="5"/>
    <col min="1281" max="1281" width="26.7083333333333" style="5" customWidth="1"/>
    <col min="1282" max="1289" width="16.7083333333333" style="5" customWidth="1"/>
    <col min="1290" max="1536" width="9.14166666666667" style="5"/>
    <col min="1537" max="1537" width="26.7083333333333" style="5" customWidth="1"/>
    <col min="1538" max="1545" width="16.7083333333333" style="5" customWidth="1"/>
    <col min="1546" max="1792" width="9.14166666666667" style="5"/>
    <col min="1793" max="1793" width="26.7083333333333" style="5" customWidth="1"/>
    <col min="1794" max="1801" width="16.7083333333333" style="5" customWidth="1"/>
    <col min="1802" max="2048" width="9.14166666666667" style="5"/>
    <col min="2049" max="2049" width="26.7083333333333" style="5" customWidth="1"/>
    <col min="2050" max="2057" width="16.7083333333333" style="5" customWidth="1"/>
    <col min="2058" max="2304" width="9.14166666666667" style="5"/>
    <col min="2305" max="2305" width="26.7083333333333" style="5" customWidth="1"/>
    <col min="2306" max="2313" width="16.7083333333333" style="5" customWidth="1"/>
    <col min="2314" max="2560" width="9.14166666666667" style="5"/>
    <col min="2561" max="2561" width="26.7083333333333" style="5" customWidth="1"/>
    <col min="2562" max="2569" width="16.7083333333333" style="5" customWidth="1"/>
    <col min="2570" max="2816" width="9.14166666666667" style="5"/>
    <col min="2817" max="2817" width="26.7083333333333" style="5" customWidth="1"/>
    <col min="2818" max="2825" width="16.7083333333333" style="5" customWidth="1"/>
    <col min="2826" max="3072" width="9.14166666666667" style="5"/>
    <col min="3073" max="3073" width="26.7083333333333" style="5" customWidth="1"/>
    <col min="3074" max="3081" width="16.7083333333333" style="5" customWidth="1"/>
    <col min="3082" max="3328" width="9.14166666666667" style="5"/>
    <col min="3329" max="3329" width="26.7083333333333" style="5" customWidth="1"/>
    <col min="3330" max="3337" width="16.7083333333333" style="5" customWidth="1"/>
    <col min="3338" max="3584" width="9.14166666666667" style="5"/>
    <col min="3585" max="3585" width="26.7083333333333" style="5" customWidth="1"/>
    <col min="3586" max="3593" width="16.7083333333333" style="5" customWidth="1"/>
    <col min="3594" max="3840" width="9.14166666666667" style="5"/>
    <col min="3841" max="3841" width="26.7083333333333" style="5" customWidth="1"/>
    <col min="3842" max="3849" width="16.7083333333333" style="5" customWidth="1"/>
    <col min="3850" max="4096" width="9.14166666666667" style="5"/>
    <col min="4097" max="4097" width="26.7083333333333" style="5" customWidth="1"/>
    <col min="4098" max="4105" width="16.7083333333333" style="5" customWidth="1"/>
    <col min="4106" max="4352" width="9.14166666666667" style="5"/>
    <col min="4353" max="4353" width="26.7083333333333" style="5" customWidth="1"/>
    <col min="4354" max="4361" width="16.7083333333333" style="5" customWidth="1"/>
    <col min="4362" max="4608" width="9.14166666666667" style="5"/>
    <col min="4609" max="4609" width="26.7083333333333" style="5" customWidth="1"/>
    <col min="4610" max="4617" width="16.7083333333333" style="5" customWidth="1"/>
    <col min="4618" max="4864" width="9.14166666666667" style="5"/>
    <col min="4865" max="4865" width="26.7083333333333" style="5" customWidth="1"/>
    <col min="4866" max="4873" width="16.7083333333333" style="5" customWidth="1"/>
    <col min="4874" max="5120" width="9.14166666666667" style="5"/>
    <col min="5121" max="5121" width="26.7083333333333" style="5" customWidth="1"/>
    <col min="5122" max="5129" width="16.7083333333333" style="5" customWidth="1"/>
    <col min="5130" max="5376" width="9.14166666666667" style="5"/>
    <col min="5377" max="5377" width="26.7083333333333" style="5" customWidth="1"/>
    <col min="5378" max="5385" width="16.7083333333333" style="5" customWidth="1"/>
    <col min="5386" max="5632" width="9.14166666666667" style="5"/>
    <col min="5633" max="5633" width="26.7083333333333" style="5" customWidth="1"/>
    <col min="5634" max="5641" width="16.7083333333333" style="5" customWidth="1"/>
    <col min="5642" max="5888" width="9.14166666666667" style="5"/>
    <col min="5889" max="5889" width="26.7083333333333" style="5" customWidth="1"/>
    <col min="5890" max="5897" width="16.7083333333333" style="5" customWidth="1"/>
    <col min="5898" max="6144" width="9.14166666666667" style="5"/>
    <col min="6145" max="6145" width="26.7083333333333" style="5" customWidth="1"/>
    <col min="6146" max="6153" width="16.7083333333333" style="5" customWidth="1"/>
    <col min="6154" max="6400" width="9.14166666666667" style="5"/>
    <col min="6401" max="6401" width="26.7083333333333" style="5" customWidth="1"/>
    <col min="6402" max="6409" width="16.7083333333333" style="5" customWidth="1"/>
    <col min="6410" max="6656" width="9.14166666666667" style="5"/>
    <col min="6657" max="6657" width="26.7083333333333" style="5" customWidth="1"/>
    <col min="6658" max="6665" width="16.7083333333333" style="5" customWidth="1"/>
    <col min="6666" max="6912" width="9.14166666666667" style="5"/>
    <col min="6913" max="6913" width="26.7083333333333" style="5" customWidth="1"/>
    <col min="6914" max="6921" width="16.7083333333333" style="5" customWidth="1"/>
    <col min="6922" max="7168" width="9.14166666666667" style="5"/>
    <col min="7169" max="7169" width="26.7083333333333" style="5" customWidth="1"/>
    <col min="7170" max="7177" width="16.7083333333333" style="5" customWidth="1"/>
    <col min="7178" max="7424" width="9.14166666666667" style="5"/>
    <col min="7425" max="7425" width="26.7083333333333" style="5" customWidth="1"/>
    <col min="7426" max="7433" width="16.7083333333333" style="5" customWidth="1"/>
    <col min="7434" max="7680" width="9.14166666666667" style="5"/>
    <col min="7681" max="7681" width="26.7083333333333" style="5" customWidth="1"/>
    <col min="7682" max="7689" width="16.7083333333333" style="5" customWidth="1"/>
    <col min="7690" max="7936" width="9.14166666666667" style="5"/>
    <col min="7937" max="7937" width="26.7083333333333" style="5" customWidth="1"/>
    <col min="7938" max="7945" width="16.7083333333333" style="5" customWidth="1"/>
    <col min="7946" max="8192" width="9.14166666666667" style="5"/>
    <col min="8193" max="8193" width="26.7083333333333" style="5" customWidth="1"/>
    <col min="8194" max="8201" width="16.7083333333333" style="5" customWidth="1"/>
    <col min="8202" max="8448" width="9.14166666666667" style="5"/>
    <col min="8449" max="8449" width="26.7083333333333" style="5" customWidth="1"/>
    <col min="8450" max="8457" width="16.7083333333333" style="5" customWidth="1"/>
    <col min="8458" max="8704" width="9.14166666666667" style="5"/>
    <col min="8705" max="8705" width="26.7083333333333" style="5" customWidth="1"/>
    <col min="8706" max="8713" width="16.7083333333333" style="5" customWidth="1"/>
    <col min="8714" max="8960" width="9.14166666666667" style="5"/>
    <col min="8961" max="8961" width="26.7083333333333" style="5" customWidth="1"/>
    <col min="8962" max="8969" width="16.7083333333333" style="5" customWidth="1"/>
    <col min="8970" max="9216" width="9.14166666666667" style="5"/>
    <col min="9217" max="9217" width="26.7083333333333" style="5" customWidth="1"/>
    <col min="9218" max="9225" width="16.7083333333333" style="5" customWidth="1"/>
    <col min="9226" max="9472" width="9.14166666666667" style="5"/>
    <col min="9473" max="9473" width="26.7083333333333" style="5" customWidth="1"/>
    <col min="9474" max="9481" width="16.7083333333333" style="5" customWidth="1"/>
    <col min="9482" max="9728" width="9.14166666666667" style="5"/>
    <col min="9729" max="9729" width="26.7083333333333" style="5" customWidth="1"/>
    <col min="9730" max="9737" width="16.7083333333333" style="5" customWidth="1"/>
    <col min="9738" max="9984" width="9.14166666666667" style="5"/>
    <col min="9985" max="9985" width="26.7083333333333" style="5" customWidth="1"/>
    <col min="9986" max="9993" width="16.7083333333333" style="5" customWidth="1"/>
    <col min="9994" max="10240" width="9.14166666666667" style="5"/>
    <col min="10241" max="10241" width="26.7083333333333" style="5" customWidth="1"/>
    <col min="10242" max="10249" width="16.7083333333333" style="5" customWidth="1"/>
    <col min="10250" max="10496" width="9.14166666666667" style="5"/>
    <col min="10497" max="10497" width="26.7083333333333" style="5" customWidth="1"/>
    <col min="10498" max="10505" width="16.7083333333333" style="5" customWidth="1"/>
    <col min="10506" max="10752" width="9.14166666666667" style="5"/>
    <col min="10753" max="10753" width="26.7083333333333" style="5" customWidth="1"/>
    <col min="10754" max="10761" width="16.7083333333333" style="5" customWidth="1"/>
    <col min="10762" max="11008" width="9.14166666666667" style="5"/>
    <col min="11009" max="11009" width="26.7083333333333" style="5" customWidth="1"/>
    <col min="11010" max="11017" width="16.7083333333333" style="5" customWidth="1"/>
    <col min="11018" max="11264" width="9.14166666666667" style="5"/>
    <col min="11265" max="11265" width="26.7083333333333" style="5" customWidth="1"/>
    <col min="11266" max="11273" width="16.7083333333333" style="5" customWidth="1"/>
    <col min="11274" max="11520" width="9.14166666666667" style="5"/>
    <col min="11521" max="11521" width="26.7083333333333" style="5" customWidth="1"/>
    <col min="11522" max="11529" width="16.7083333333333" style="5" customWidth="1"/>
    <col min="11530" max="11776" width="9.14166666666667" style="5"/>
    <col min="11777" max="11777" width="26.7083333333333" style="5" customWidth="1"/>
    <col min="11778" max="11785" width="16.7083333333333" style="5" customWidth="1"/>
    <col min="11786" max="12032" width="9.14166666666667" style="5"/>
    <col min="12033" max="12033" width="26.7083333333333" style="5" customWidth="1"/>
    <col min="12034" max="12041" width="16.7083333333333" style="5" customWidth="1"/>
    <col min="12042" max="12288" width="9.14166666666667" style="5"/>
    <col min="12289" max="12289" width="26.7083333333333" style="5" customWidth="1"/>
    <col min="12290" max="12297" width="16.7083333333333" style="5" customWidth="1"/>
    <col min="12298" max="12544" width="9.14166666666667" style="5"/>
    <col min="12545" max="12545" width="26.7083333333333" style="5" customWidth="1"/>
    <col min="12546" max="12553" width="16.7083333333333" style="5" customWidth="1"/>
    <col min="12554" max="12800" width="9.14166666666667" style="5"/>
    <col min="12801" max="12801" width="26.7083333333333" style="5" customWidth="1"/>
    <col min="12802" max="12809" width="16.7083333333333" style="5" customWidth="1"/>
    <col min="12810" max="13056" width="9.14166666666667" style="5"/>
    <col min="13057" max="13057" width="26.7083333333333" style="5" customWidth="1"/>
    <col min="13058" max="13065" width="16.7083333333333" style="5" customWidth="1"/>
    <col min="13066" max="13312" width="9.14166666666667" style="5"/>
    <col min="13313" max="13313" width="26.7083333333333" style="5" customWidth="1"/>
    <col min="13314" max="13321" width="16.7083333333333" style="5" customWidth="1"/>
    <col min="13322" max="13568" width="9.14166666666667" style="5"/>
    <col min="13569" max="13569" width="26.7083333333333" style="5" customWidth="1"/>
    <col min="13570" max="13577" width="16.7083333333333" style="5" customWidth="1"/>
    <col min="13578" max="13824" width="9.14166666666667" style="5"/>
    <col min="13825" max="13825" width="26.7083333333333" style="5" customWidth="1"/>
    <col min="13826" max="13833" width="16.7083333333333" style="5" customWidth="1"/>
    <col min="13834" max="14080" width="9.14166666666667" style="5"/>
    <col min="14081" max="14081" width="26.7083333333333" style="5" customWidth="1"/>
    <col min="14082" max="14089" width="16.7083333333333" style="5" customWidth="1"/>
    <col min="14090" max="14336" width="9.14166666666667" style="5"/>
    <col min="14337" max="14337" width="26.7083333333333" style="5" customWidth="1"/>
    <col min="14338" max="14345" width="16.7083333333333" style="5" customWidth="1"/>
    <col min="14346" max="14592" width="9.14166666666667" style="5"/>
    <col min="14593" max="14593" width="26.7083333333333" style="5" customWidth="1"/>
    <col min="14594" max="14601" width="16.7083333333333" style="5" customWidth="1"/>
    <col min="14602" max="14848" width="9.14166666666667" style="5"/>
    <col min="14849" max="14849" width="26.7083333333333" style="5" customWidth="1"/>
    <col min="14850" max="14857" width="16.7083333333333" style="5" customWidth="1"/>
    <col min="14858" max="15104" width="9.14166666666667" style="5"/>
    <col min="15105" max="15105" width="26.7083333333333" style="5" customWidth="1"/>
    <col min="15106" max="15113" width="16.7083333333333" style="5" customWidth="1"/>
    <col min="15114" max="15360" width="9.14166666666667" style="5"/>
    <col min="15361" max="15361" width="26.7083333333333" style="5" customWidth="1"/>
    <col min="15362" max="15369" width="16.7083333333333" style="5" customWidth="1"/>
    <col min="15370" max="15616" width="9.14166666666667" style="5"/>
    <col min="15617" max="15617" width="26.7083333333333" style="5" customWidth="1"/>
    <col min="15618" max="15625" width="16.7083333333333" style="5" customWidth="1"/>
    <col min="15626" max="15872" width="9.14166666666667" style="5"/>
    <col min="15873" max="15873" width="26.7083333333333" style="5" customWidth="1"/>
    <col min="15874" max="15881" width="16.7083333333333" style="5" customWidth="1"/>
    <col min="15882" max="16128" width="9.14166666666667" style="5"/>
    <col min="16129" max="16129" width="26.7083333333333" style="5" customWidth="1"/>
    <col min="16130" max="16137" width="16.7083333333333" style="5" customWidth="1"/>
    <col min="16138" max="16384" width="9.14166666666667" style="5"/>
  </cols>
  <sheetData>
    <row r="1" ht="18.75" customHeight="1" spans="1:10">
      <c r="A1" s="6" t="s">
        <v>171</v>
      </c>
      <c r="E1" s="1" t="s">
        <v>172</v>
      </c>
      <c r="F1" s="3" t="s">
        <v>173</v>
      </c>
      <c r="J1" s="3" t="s">
        <v>174</v>
      </c>
    </row>
    <row r="2" spans="5:10">
      <c r="E2" s="1" t="s">
        <v>175</v>
      </c>
      <c r="F2" s="26" t="s">
        <v>176</v>
      </c>
      <c r="J2" s="27" t="s">
        <v>177</v>
      </c>
    </row>
    <row r="3" spans="1:1">
      <c r="A3" s="7" t="s">
        <v>178</v>
      </c>
    </row>
    <row r="4" ht="36.75" customHeight="1" spans="1:9">
      <c r="A4" s="8" t="s">
        <v>179</v>
      </c>
      <c r="B4" s="9" t="s">
        <v>12</v>
      </c>
      <c r="C4" s="9" t="s">
        <v>180</v>
      </c>
      <c r="D4" s="9" t="s">
        <v>13</v>
      </c>
      <c r="E4" s="9" t="s">
        <v>14</v>
      </c>
      <c r="F4" s="24" t="s">
        <v>15</v>
      </c>
      <c r="G4" s="25" t="s">
        <v>181</v>
      </c>
      <c r="H4" s="24" t="s">
        <v>16</v>
      </c>
      <c r="I4" s="9" t="s">
        <v>17</v>
      </c>
    </row>
    <row r="5" ht="6" customHeight="1" spans="1:9">
      <c r="A5" s="10"/>
      <c r="B5" s="11"/>
      <c r="C5" s="11"/>
      <c r="D5" s="11"/>
      <c r="E5" s="11"/>
      <c r="F5" s="11"/>
      <c r="G5" s="11"/>
      <c r="H5" s="11"/>
      <c r="I5" s="11"/>
    </row>
    <row r="6" s="1" customFormat="1" spans="1:9">
      <c r="A6" s="12" t="s">
        <v>182</v>
      </c>
      <c r="B6" s="13">
        <v>32839.85802</v>
      </c>
      <c r="C6" s="13">
        <v>13603.30193</v>
      </c>
      <c r="D6" s="13">
        <v>1582.812766</v>
      </c>
      <c r="E6" s="13">
        <v>6227.570459</v>
      </c>
      <c r="F6" s="13">
        <v>8039.918588</v>
      </c>
      <c r="G6" s="13">
        <v>5958.306712</v>
      </c>
      <c r="H6" s="13">
        <v>1931.42832</v>
      </c>
      <c r="I6" s="13">
        <v>839.627193</v>
      </c>
    </row>
    <row r="7" ht="6" customHeight="1" spans="1:9">
      <c r="A7" s="12"/>
      <c r="B7" s="13"/>
      <c r="C7" s="13"/>
      <c r="D7" s="13"/>
      <c r="E7" s="13"/>
      <c r="F7" s="13"/>
      <c r="G7" s="13"/>
      <c r="H7" s="13"/>
      <c r="I7" s="13"/>
    </row>
    <row r="8" s="2" customFormat="1" spans="1:9">
      <c r="A8" s="14" t="s">
        <v>183</v>
      </c>
      <c r="B8" s="15">
        <v>12282.58761</v>
      </c>
      <c r="C8" s="15">
        <v>4813.385101</v>
      </c>
      <c r="D8" s="15">
        <v>691.618798</v>
      </c>
      <c r="E8" s="15">
        <v>1531.059748</v>
      </c>
      <c r="F8" s="15">
        <v>3536.808861</v>
      </c>
      <c r="G8" s="15">
        <v>3032.779147</v>
      </c>
      <c r="H8" s="15">
        <v>1002.025004</v>
      </c>
      <c r="I8" s="15">
        <v>522.203623</v>
      </c>
    </row>
    <row r="9" s="2" customFormat="1" spans="1:9">
      <c r="A9" s="14" t="s">
        <v>184</v>
      </c>
      <c r="B9" s="15">
        <v>9471.627371</v>
      </c>
      <c r="C9" s="15">
        <v>3484.034317</v>
      </c>
      <c r="D9" s="15">
        <v>578.50031</v>
      </c>
      <c r="E9" s="15">
        <v>1082.916196</v>
      </c>
      <c r="F9" s="15">
        <v>3017.618814</v>
      </c>
      <c r="G9" s="15">
        <v>2626.653181</v>
      </c>
      <c r="H9" s="15">
        <v>713.882419</v>
      </c>
      <c r="I9" s="15">
        <v>457.473435</v>
      </c>
    </row>
    <row r="10" s="2" customFormat="1" spans="1:9">
      <c r="A10" s="14" t="s">
        <v>185</v>
      </c>
      <c r="B10" s="15">
        <v>5309.100368</v>
      </c>
      <c r="C10" s="15">
        <v>1917.607209</v>
      </c>
      <c r="D10" s="15">
        <v>361.690559</v>
      </c>
      <c r="E10" s="15">
        <v>496.497473</v>
      </c>
      <c r="F10" s="15">
        <v>1895.53159</v>
      </c>
      <c r="G10" s="15">
        <v>1587.011661</v>
      </c>
      <c r="H10" s="15">
        <v>324.534336</v>
      </c>
      <c r="I10" s="15">
        <v>250.139667</v>
      </c>
    </row>
    <row r="11" s="2" customFormat="1" spans="1:9">
      <c r="A11" s="14" t="s">
        <v>186</v>
      </c>
      <c r="B11" s="15">
        <v>2613.266149</v>
      </c>
      <c r="C11" s="15">
        <v>814.898097</v>
      </c>
      <c r="D11" s="15">
        <v>145.452686</v>
      </c>
      <c r="E11" s="15">
        <v>336.441175</v>
      </c>
      <c r="F11" s="15">
        <v>803.625623</v>
      </c>
      <c r="G11" s="15">
        <v>759.292132</v>
      </c>
      <c r="H11" s="15">
        <v>320.641175</v>
      </c>
      <c r="I11" s="15">
        <v>144.80373</v>
      </c>
    </row>
    <row r="12" s="2" customFormat="1" spans="1:9">
      <c r="A12" s="14" t="s">
        <v>187</v>
      </c>
      <c r="B12" s="15">
        <v>1549.260854</v>
      </c>
      <c r="C12" s="15">
        <v>751.529011</v>
      </c>
      <c r="D12" s="15">
        <v>71.357065</v>
      </c>
      <c r="E12" s="15">
        <v>249.977548</v>
      </c>
      <c r="F12" s="15">
        <v>318.461601</v>
      </c>
      <c r="G12" s="15">
        <v>280.349388</v>
      </c>
      <c r="H12" s="15">
        <v>68.706908</v>
      </c>
      <c r="I12" s="15">
        <v>62.530038</v>
      </c>
    </row>
    <row r="13" s="2" customFormat="1" spans="1:9">
      <c r="A13" s="14" t="s">
        <v>188</v>
      </c>
      <c r="B13" s="15">
        <v>2424.445003</v>
      </c>
      <c r="C13" s="15">
        <v>1185.451175</v>
      </c>
      <c r="D13" s="15">
        <v>94.574472</v>
      </c>
      <c r="E13" s="15">
        <v>378.692323</v>
      </c>
      <c r="F13" s="15">
        <v>433.756347</v>
      </c>
      <c r="G13" s="15">
        <v>326.588286</v>
      </c>
      <c r="H13" s="15">
        <v>252.960508</v>
      </c>
      <c r="I13" s="15">
        <v>40.29391</v>
      </c>
    </row>
    <row r="14" s="2" customFormat="1" spans="1:9">
      <c r="A14" s="14" t="s">
        <v>189</v>
      </c>
      <c r="B14" s="15">
        <v>19275.27255</v>
      </c>
      <c r="C14" s="15">
        <v>8789.916825</v>
      </c>
      <c r="D14" s="15">
        <v>891.193968</v>
      </c>
      <c r="E14" s="15">
        <v>4696.510711</v>
      </c>
      <c r="F14" s="15">
        <v>3221.111873</v>
      </c>
      <c r="G14" s="15">
        <v>2925.527565</v>
      </c>
      <c r="H14" s="15">
        <v>929.403316</v>
      </c>
      <c r="I14" s="15">
        <v>317.42357</v>
      </c>
    </row>
    <row r="15" s="2" customFormat="1" ht="6" customHeight="1" spans="1:9">
      <c r="A15" s="14"/>
      <c r="B15" s="15"/>
      <c r="C15" s="15"/>
      <c r="D15" s="15"/>
      <c r="E15" s="15"/>
      <c r="F15" s="15"/>
      <c r="G15" s="15"/>
      <c r="H15" s="15"/>
      <c r="I15" s="15"/>
    </row>
    <row r="16" s="2" customFormat="1" spans="1:9">
      <c r="A16" s="14" t="s">
        <v>190</v>
      </c>
      <c r="B16" s="15">
        <v>4149.06798</v>
      </c>
      <c r="C16" s="15">
        <v>1524.296251</v>
      </c>
      <c r="D16" s="15">
        <v>263.44641</v>
      </c>
      <c r="E16" s="15">
        <v>555.008074</v>
      </c>
      <c r="F16" s="15">
        <v>1106.100557</v>
      </c>
      <c r="G16" s="15">
        <v>1034.801327</v>
      </c>
      <c r="H16" s="15">
        <v>439.04916</v>
      </c>
      <c r="I16" s="15">
        <v>180.029319</v>
      </c>
    </row>
    <row r="17" ht="6" customHeight="1" spans="1:9">
      <c r="A17" s="12"/>
      <c r="B17" s="13"/>
      <c r="C17" s="13"/>
      <c r="D17" s="13"/>
      <c r="E17" s="13"/>
      <c r="F17" s="13"/>
      <c r="G17" s="13"/>
      <c r="H17" s="13"/>
      <c r="I17" s="13"/>
    </row>
    <row r="18" s="1" customFormat="1" spans="1:9">
      <c r="A18" s="12" t="s">
        <v>191</v>
      </c>
      <c r="B18" s="13">
        <v>11578.53192</v>
      </c>
      <c r="C18" s="13">
        <v>4415.8388</v>
      </c>
      <c r="D18" s="13">
        <v>704.996918</v>
      </c>
      <c r="E18" s="13">
        <v>1372.438697</v>
      </c>
      <c r="F18" s="13">
        <v>3518.139255</v>
      </c>
      <c r="G18" s="13">
        <v>3105.604438</v>
      </c>
      <c r="H18" s="13">
        <v>862.066393</v>
      </c>
      <c r="I18" s="13">
        <v>522.56233</v>
      </c>
    </row>
    <row r="19" s="1" customFormat="1" customHeight="1" spans="1:9">
      <c r="A19" s="12" t="s">
        <v>192</v>
      </c>
      <c r="B19" s="13">
        <v>19979.32825</v>
      </c>
      <c r="C19" s="13">
        <v>9187.463126</v>
      </c>
      <c r="D19" s="13">
        <v>877.815848</v>
      </c>
      <c r="E19" s="13">
        <v>4855.131762</v>
      </c>
      <c r="F19" s="13">
        <v>3239.781479</v>
      </c>
      <c r="G19" s="13">
        <v>2852.702274</v>
      </c>
      <c r="H19" s="13">
        <v>1069.361927</v>
      </c>
      <c r="I19" s="13">
        <v>317.064863</v>
      </c>
    </row>
    <row r="20" ht="6" customHeight="1" spans="1:18">
      <c r="A20" s="16"/>
      <c r="B20" s="17"/>
      <c r="C20" s="17"/>
      <c r="D20" s="17"/>
      <c r="E20" s="17"/>
      <c r="F20" s="17"/>
      <c r="G20" s="17"/>
      <c r="H20" s="17"/>
      <c r="I20" s="17"/>
      <c r="J20" s="3"/>
      <c r="K20" s="3"/>
      <c r="L20" s="3"/>
      <c r="M20" s="3"/>
      <c r="N20" s="3"/>
      <c r="O20" s="3"/>
      <c r="P20" s="3"/>
      <c r="Q20" s="3"/>
      <c r="R20" s="3"/>
    </row>
    <row r="21" spans="1:9">
      <c r="A21" s="11"/>
      <c r="B21" s="18"/>
      <c r="C21" s="18"/>
      <c r="D21" s="18"/>
      <c r="E21" s="18"/>
      <c r="F21" s="18"/>
      <c r="G21" s="18"/>
      <c r="H21" s="18"/>
      <c r="I21" s="18"/>
    </row>
    <row r="22" ht="36.75" customHeight="1" spans="1:9">
      <c r="A22" s="19" t="s">
        <v>9</v>
      </c>
      <c r="B22" s="9" t="s">
        <v>12</v>
      </c>
      <c r="C22" s="9" t="s">
        <v>180</v>
      </c>
      <c r="D22" s="9" t="s">
        <v>13</v>
      </c>
      <c r="E22" s="9" t="s">
        <v>14</v>
      </c>
      <c r="F22" s="24" t="s">
        <v>15</v>
      </c>
      <c r="G22" s="25" t="s">
        <v>181</v>
      </c>
      <c r="H22" s="24" t="s">
        <v>16</v>
      </c>
      <c r="I22" s="9" t="s">
        <v>17</v>
      </c>
    </row>
    <row r="23" spans="1:9">
      <c r="A23" s="20" t="s">
        <v>24</v>
      </c>
      <c r="B23" s="21">
        <v>547.798641</v>
      </c>
      <c r="C23" s="21">
        <v>94.810228</v>
      </c>
      <c r="D23" s="21">
        <v>119.971884</v>
      </c>
      <c r="E23" s="21">
        <v>67.092038</v>
      </c>
      <c r="F23" s="21">
        <v>171.514132</v>
      </c>
      <c r="G23" s="21">
        <v>136.654668</v>
      </c>
      <c r="H23" s="21">
        <v>38.270257</v>
      </c>
      <c r="I23" s="21">
        <v>38.501227</v>
      </c>
    </row>
    <row r="24" spans="1:9">
      <c r="A24" s="20" t="s">
        <v>25</v>
      </c>
      <c r="B24" s="21">
        <v>86.08714</v>
      </c>
      <c r="C24" s="21">
        <v>34.552726</v>
      </c>
      <c r="D24" s="21">
        <v>1.896184</v>
      </c>
      <c r="E24" s="21">
        <v>14.394629</v>
      </c>
      <c r="F24" s="21">
        <v>27.383659</v>
      </c>
      <c r="G24" s="21">
        <v>24.50157</v>
      </c>
      <c r="H24" s="21">
        <v>3.971515</v>
      </c>
      <c r="I24" s="21">
        <v>2.488464</v>
      </c>
    </row>
    <row r="25" spans="1:9">
      <c r="A25" s="20" t="s">
        <v>26</v>
      </c>
      <c r="B25" s="21">
        <v>445.991937</v>
      </c>
      <c r="C25" s="21">
        <v>153.719588</v>
      </c>
      <c r="D25" s="21">
        <v>40.989509</v>
      </c>
      <c r="E25" s="21">
        <v>68.347061</v>
      </c>
      <c r="F25" s="21">
        <v>151.373297</v>
      </c>
      <c r="G25" s="21">
        <v>147.163665</v>
      </c>
      <c r="H25" s="21">
        <v>16.871951</v>
      </c>
      <c r="I25" s="21">
        <v>4.723733</v>
      </c>
    </row>
    <row r="26" spans="1:9">
      <c r="A26" s="20" t="s">
        <v>27</v>
      </c>
      <c r="B26" s="21">
        <v>4761.301727</v>
      </c>
      <c r="C26" s="21">
        <v>1822.796981</v>
      </c>
      <c r="D26" s="21">
        <v>241.718675</v>
      </c>
      <c r="E26" s="21">
        <v>429.405435</v>
      </c>
      <c r="F26" s="21">
        <v>1724.017458</v>
      </c>
      <c r="G26" s="21">
        <v>1450.356993</v>
      </c>
      <c r="H26" s="21">
        <v>286.264079</v>
      </c>
      <c r="I26" s="21">
        <v>211.63844</v>
      </c>
    </row>
    <row r="27" spans="1:9">
      <c r="A27" s="62" t="s">
        <v>193</v>
      </c>
      <c r="B27" s="23">
        <v>5841.179445</v>
      </c>
      <c r="C27" s="23">
        <v>2105.879523</v>
      </c>
      <c r="D27" s="23">
        <v>404.576252</v>
      </c>
      <c r="E27" s="23">
        <v>579.239163</v>
      </c>
      <c r="F27" s="23">
        <v>2074.288546</v>
      </c>
      <c r="G27" s="23">
        <v>1758.676896</v>
      </c>
      <c r="H27" s="23">
        <v>345.377802</v>
      </c>
      <c r="I27" s="23">
        <v>257.351864</v>
      </c>
    </row>
    <row r="28" spans="1:9">
      <c r="A28" s="20" t="s">
        <v>28</v>
      </c>
      <c r="B28" s="21">
        <v>384.583857</v>
      </c>
      <c r="C28" s="21">
        <v>191.501245</v>
      </c>
      <c r="D28" s="21">
        <v>34.890815</v>
      </c>
      <c r="E28" s="21">
        <v>38.140679</v>
      </c>
      <c r="F28" s="21">
        <v>97.681302</v>
      </c>
      <c r="G28" s="21">
        <v>81.941843</v>
      </c>
      <c r="H28" s="21">
        <v>9.30724</v>
      </c>
      <c r="I28" s="21">
        <v>5.564241</v>
      </c>
    </row>
    <row r="29" spans="1:9">
      <c r="A29" s="20" t="s">
        <v>29</v>
      </c>
      <c r="B29" s="21">
        <v>63.766189</v>
      </c>
      <c r="C29" s="21">
        <v>37.592866</v>
      </c>
      <c r="D29" s="21">
        <v>1.662018</v>
      </c>
      <c r="E29" s="21">
        <v>4.127809</v>
      </c>
      <c r="F29" s="21">
        <v>17.871992</v>
      </c>
      <c r="G29" s="21">
        <v>17.796747</v>
      </c>
      <c r="H29" s="21">
        <v>0.351458</v>
      </c>
      <c r="I29" s="21">
        <v>0.336329</v>
      </c>
    </row>
    <row r="30" spans="1:9">
      <c r="A30" s="20" t="s">
        <v>30</v>
      </c>
      <c r="B30" s="21">
        <v>1132.4354</v>
      </c>
      <c r="C30" s="21">
        <v>554.912849</v>
      </c>
      <c r="D30" s="21">
        <v>34.605807</v>
      </c>
      <c r="E30" s="21">
        <v>205.357769</v>
      </c>
      <c r="F30" s="21">
        <v>205.114539</v>
      </c>
      <c r="G30" s="21">
        <v>184.152226</v>
      </c>
      <c r="H30" s="21">
        <v>58.806884</v>
      </c>
      <c r="I30" s="21">
        <v>55.950435</v>
      </c>
    </row>
    <row r="31" spans="1:9">
      <c r="A31" s="20" t="s">
        <v>31</v>
      </c>
      <c r="B31" s="21">
        <v>600.034367</v>
      </c>
      <c r="C31" s="21">
        <v>322.071259</v>
      </c>
      <c r="D31" s="21">
        <v>43.090201</v>
      </c>
      <c r="E31" s="21">
        <v>71.825686</v>
      </c>
      <c r="F31" s="21">
        <v>103.465804</v>
      </c>
      <c r="G31" s="21">
        <v>97.890405</v>
      </c>
      <c r="H31" s="21">
        <v>35.031904</v>
      </c>
      <c r="I31" s="21">
        <v>16.87062</v>
      </c>
    </row>
    <row r="32" spans="1:9">
      <c r="A32" s="20" t="s">
        <v>32</v>
      </c>
      <c r="B32" s="21">
        <v>32.241597</v>
      </c>
      <c r="C32" s="21">
        <v>5.114917</v>
      </c>
      <c r="D32" s="21">
        <v>1.860443</v>
      </c>
      <c r="E32" s="21">
        <v>6.4791</v>
      </c>
      <c r="F32" s="21">
        <v>15.66576</v>
      </c>
      <c r="G32" s="21">
        <v>14.255319</v>
      </c>
      <c r="H32" s="21">
        <v>0.592784</v>
      </c>
      <c r="I32" s="21">
        <v>1.015362</v>
      </c>
    </row>
    <row r="33" spans="1:9">
      <c r="A33" s="62" t="s">
        <v>194</v>
      </c>
      <c r="B33" s="23">
        <v>2213.06141</v>
      </c>
      <c r="C33" s="23">
        <v>1111.193136</v>
      </c>
      <c r="D33" s="23">
        <v>116.109284</v>
      </c>
      <c r="E33" s="23">
        <v>325.931043</v>
      </c>
      <c r="F33" s="23">
        <v>439.799397</v>
      </c>
      <c r="G33" s="23">
        <v>396.03654</v>
      </c>
      <c r="H33" s="23">
        <v>104.09027</v>
      </c>
      <c r="I33" s="23">
        <v>79.736987</v>
      </c>
    </row>
    <row r="34" spans="1:9">
      <c r="A34" s="20" t="s">
        <v>33</v>
      </c>
      <c r="B34" s="21">
        <v>64.872394</v>
      </c>
      <c r="C34" s="21">
        <v>14.577845</v>
      </c>
      <c r="D34" s="21">
        <v>5.911283</v>
      </c>
      <c r="E34" s="21">
        <v>11.284996</v>
      </c>
      <c r="F34" s="21">
        <v>24.381482</v>
      </c>
      <c r="G34" s="21">
        <v>23.514483</v>
      </c>
      <c r="H34" s="21">
        <v>6.716026</v>
      </c>
      <c r="I34" s="21">
        <v>1.245613</v>
      </c>
    </row>
    <row r="35" spans="1:9">
      <c r="A35" s="20" t="s">
        <v>34</v>
      </c>
      <c r="B35" s="21">
        <v>90.368188</v>
      </c>
      <c r="C35" s="21">
        <v>15.939308</v>
      </c>
      <c r="D35" s="21">
        <v>6.193298</v>
      </c>
      <c r="E35" s="21">
        <v>18.534014</v>
      </c>
      <c r="F35" s="21">
        <v>25.20487</v>
      </c>
      <c r="G35" s="21">
        <v>24.601806</v>
      </c>
      <c r="H35" s="21">
        <v>15.830059</v>
      </c>
      <c r="I35" s="21">
        <v>6.862619</v>
      </c>
    </row>
    <row r="36" spans="1:9">
      <c r="A36" s="20" t="s">
        <v>35</v>
      </c>
      <c r="B36" s="21">
        <v>101.682752</v>
      </c>
      <c r="C36" s="21">
        <v>53.861101</v>
      </c>
      <c r="D36" s="21">
        <v>4.219575</v>
      </c>
      <c r="E36" s="21">
        <v>12.206896</v>
      </c>
      <c r="F36" s="21">
        <v>18.538713</v>
      </c>
      <c r="G36" s="21">
        <v>18.079486</v>
      </c>
      <c r="H36" s="21">
        <v>8.310946</v>
      </c>
      <c r="I36" s="21">
        <v>3.15548</v>
      </c>
    </row>
    <row r="37" spans="1:9">
      <c r="A37" s="20" t="s">
        <v>36</v>
      </c>
      <c r="B37" s="21">
        <v>31.26357</v>
      </c>
      <c r="C37" s="21">
        <v>9.298142</v>
      </c>
      <c r="D37" s="21">
        <v>2.123329</v>
      </c>
      <c r="E37" s="21">
        <v>3.684351</v>
      </c>
      <c r="F37" s="21">
        <v>12.035402</v>
      </c>
      <c r="G37" s="21">
        <v>11.040614</v>
      </c>
      <c r="H37" s="21">
        <v>2.03749</v>
      </c>
      <c r="I37" s="21">
        <v>0.63103</v>
      </c>
    </row>
    <row r="38" spans="1:9">
      <c r="A38" s="20" t="s">
        <v>37</v>
      </c>
      <c r="B38" s="21">
        <v>15.972029</v>
      </c>
      <c r="C38" s="21">
        <v>12.110132</v>
      </c>
      <c r="D38" s="21">
        <v>0.060575</v>
      </c>
      <c r="E38" s="21">
        <v>0.62355</v>
      </c>
      <c r="F38" s="21">
        <v>2.426081</v>
      </c>
      <c r="G38" s="21">
        <v>2.352585</v>
      </c>
      <c r="H38" s="21">
        <v>0.165069</v>
      </c>
      <c r="I38" s="21">
        <v>0.263604</v>
      </c>
    </row>
    <row r="39" spans="1:9">
      <c r="A39" s="20" t="s">
        <v>38</v>
      </c>
      <c r="B39" s="21">
        <v>42.598175</v>
      </c>
      <c r="C39" s="21">
        <v>16.496959</v>
      </c>
      <c r="D39" s="21">
        <v>3.368878</v>
      </c>
      <c r="E39" s="21">
        <v>7.432217</v>
      </c>
      <c r="F39" s="21">
        <v>11.306933</v>
      </c>
      <c r="G39" s="21">
        <v>10.655852</v>
      </c>
      <c r="H39" s="21">
        <v>1.173119</v>
      </c>
      <c r="I39" s="21">
        <v>0.898747</v>
      </c>
    </row>
    <row r="40" spans="1:9">
      <c r="A40" s="20" t="s">
        <v>39</v>
      </c>
      <c r="B40" s="21">
        <v>306.123541</v>
      </c>
      <c r="C40" s="21">
        <v>45.802236</v>
      </c>
      <c r="D40" s="21">
        <v>13.477119</v>
      </c>
      <c r="E40" s="21">
        <v>41.142425</v>
      </c>
      <c r="F40" s="21">
        <v>125.796983</v>
      </c>
      <c r="G40" s="21">
        <v>121.482139</v>
      </c>
      <c r="H40" s="21">
        <v>42.9094</v>
      </c>
      <c r="I40" s="21">
        <v>26.067382</v>
      </c>
    </row>
    <row r="41" spans="1:9">
      <c r="A41" s="20" t="s">
        <v>40</v>
      </c>
      <c r="B41" s="21">
        <v>718.794085</v>
      </c>
      <c r="C41" s="21">
        <v>303.887228</v>
      </c>
      <c r="D41" s="21">
        <v>23.852873</v>
      </c>
      <c r="E41" s="21">
        <v>93.910996</v>
      </c>
      <c r="F41" s="21">
        <v>163.491787</v>
      </c>
      <c r="G41" s="21">
        <v>158.771548</v>
      </c>
      <c r="H41" s="21">
        <v>87.541216</v>
      </c>
      <c r="I41" s="21">
        <v>45.851489</v>
      </c>
    </row>
    <row r="42" spans="1:9">
      <c r="A42" s="20" t="s">
        <v>41</v>
      </c>
      <c r="B42" s="21">
        <v>63.21331</v>
      </c>
      <c r="C42" s="21">
        <v>29.56699</v>
      </c>
      <c r="D42" s="21">
        <v>4.467601</v>
      </c>
      <c r="E42" s="21">
        <v>6.049086</v>
      </c>
      <c r="F42" s="21">
        <v>16.883467</v>
      </c>
      <c r="G42" s="21">
        <v>14.35825</v>
      </c>
      <c r="H42" s="21">
        <v>4.694</v>
      </c>
      <c r="I42" s="21">
        <v>0.708218</v>
      </c>
    </row>
    <row r="43" spans="1:9">
      <c r="A43" s="20" t="s">
        <v>42</v>
      </c>
      <c r="B43" s="21">
        <v>45.783636</v>
      </c>
      <c r="C43" s="21">
        <v>12.001856</v>
      </c>
      <c r="D43" s="21">
        <v>1.646356</v>
      </c>
      <c r="E43" s="21">
        <v>7.18979</v>
      </c>
      <c r="F43" s="21">
        <v>12.860073</v>
      </c>
      <c r="G43" s="21">
        <v>12.577154</v>
      </c>
      <c r="H43" s="21">
        <v>7.769572</v>
      </c>
      <c r="I43" s="21">
        <v>2.863349</v>
      </c>
    </row>
    <row r="44" spans="1:9">
      <c r="A44" s="20" t="s">
        <v>43</v>
      </c>
      <c r="B44" s="21">
        <v>2.173307</v>
      </c>
      <c r="C44" s="21">
        <v>0.006727</v>
      </c>
      <c r="D44" s="21">
        <v>0</v>
      </c>
      <c r="E44" s="21">
        <v>0.572397</v>
      </c>
      <c r="F44" s="21">
        <v>1.003218</v>
      </c>
      <c r="G44" s="21">
        <v>0.949556</v>
      </c>
      <c r="H44" s="21">
        <v>0.01078</v>
      </c>
      <c r="I44" s="21">
        <v>0.000813</v>
      </c>
    </row>
    <row r="45" spans="1:9">
      <c r="A45" s="20" t="s">
        <v>44</v>
      </c>
      <c r="B45" s="21">
        <v>35.720302</v>
      </c>
      <c r="C45" s="21">
        <v>11.604771</v>
      </c>
      <c r="D45" s="21">
        <v>0.395158</v>
      </c>
      <c r="E45" s="21">
        <v>4.047026</v>
      </c>
      <c r="F45" s="21">
        <v>11.617615</v>
      </c>
      <c r="G45" s="21">
        <v>11.263069</v>
      </c>
      <c r="H45" s="21">
        <v>5.565361</v>
      </c>
      <c r="I45" s="21">
        <v>1.915859</v>
      </c>
    </row>
    <row r="46" spans="1:9">
      <c r="A46" s="20" t="s">
        <v>45</v>
      </c>
      <c r="B46" s="21">
        <v>321.481224</v>
      </c>
      <c r="C46" s="21">
        <v>109.067936</v>
      </c>
      <c r="D46" s="21">
        <v>12.121082</v>
      </c>
      <c r="E46" s="21">
        <v>31.923008</v>
      </c>
      <c r="F46" s="21">
        <v>97.611059</v>
      </c>
      <c r="G46" s="21">
        <v>91.912078</v>
      </c>
      <c r="H46" s="21">
        <v>46.489159</v>
      </c>
      <c r="I46" s="21">
        <v>16.969583</v>
      </c>
    </row>
    <row r="47" spans="1:9">
      <c r="A47" s="20" t="s">
        <v>46</v>
      </c>
      <c r="B47" s="21">
        <v>6.679644</v>
      </c>
      <c r="C47" s="21">
        <v>1.571324</v>
      </c>
      <c r="D47" s="21">
        <v>0</v>
      </c>
      <c r="E47" s="21">
        <v>0.61959</v>
      </c>
      <c r="F47" s="21">
        <v>3.239326</v>
      </c>
      <c r="G47" s="21">
        <v>3.057752</v>
      </c>
      <c r="H47" s="21">
        <v>0.462713</v>
      </c>
      <c r="I47" s="21">
        <v>0.364908</v>
      </c>
    </row>
    <row r="48" spans="1:9">
      <c r="A48" s="20" t="s">
        <v>47</v>
      </c>
      <c r="B48" s="21">
        <v>10.811096</v>
      </c>
      <c r="C48" s="21">
        <v>1.0635</v>
      </c>
      <c r="D48" s="21">
        <v>1.544086</v>
      </c>
      <c r="E48" s="21">
        <v>1.155189</v>
      </c>
      <c r="F48" s="21">
        <v>5.728983</v>
      </c>
      <c r="G48" s="21">
        <v>5.464262</v>
      </c>
      <c r="H48" s="21">
        <v>0.750634</v>
      </c>
      <c r="I48" s="21">
        <v>0.331703</v>
      </c>
    </row>
    <row r="49" spans="1:9">
      <c r="A49" s="20" t="s">
        <v>48</v>
      </c>
      <c r="B49" s="21">
        <v>8.631187</v>
      </c>
      <c r="C49" s="21">
        <v>0.266771</v>
      </c>
      <c r="D49" s="21">
        <v>0</v>
      </c>
      <c r="E49" s="21">
        <v>0.946109</v>
      </c>
      <c r="F49" s="21">
        <v>5.690141</v>
      </c>
      <c r="G49" s="21">
        <v>5.64235</v>
      </c>
      <c r="H49" s="21">
        <v>1.09424</v>
      </c>
      <c r="I49" s="21">
        <v>0.573192</v>
      </c>
    </row>
    <row r="50" spans="1:9">
      <c r="A50" s="20" t="s">
        <v>49</v>
      </c>
      <c r="B50" s="21">
        <v>155.574278</v>
      </c>
      <c r="C50" s="21">
        <v>57.912003</v>
      </c>
      <c r="D50" s="21">
        <v>9.863074</v>
      </c>
      <c r="E50" s="21">
        <v>25.921525</v>
      </c>
      <c r="F50" s="21">
        <v>30.751807</v>
      </c>
      <c r="G50" s="21">
        <v>29.707769</v>
      </c>
      <c r="H50" s="21">
        <v>16.282437</v>
      </c>
      <c r="I50" s="21">
        <v>7.86006</v>
      </c>
    </row>
    <row r="51" spans="1:9">
      <c r="A51" s="20" t="s">
        <v>50</v>
      </c>
      <c r="B51" s="21">
        <v>34.760858</v>
      </c>
      <c r="C51" s="21">
        <v>1.887514</v>
      </c>
      <c r="D51" s="21">
        <v>12.194449</v>
      </c>
      <c r="E51" s="21">
        <v>6.320834</v>
      </c>
      <c r="F51" s="21">
        <v>12.183039</v>
      </c>
      <c r="G51" s="21">
        <v>8.659476</v>
      </c>
      <c r="H51" s="21">
        <v>0.215025</v>
      </c>
      <c r="I51" s="21">
        <v>0.937594</v>
      </c>
    </row>
    <row r="52" spans="1:9">
      <c r="A52" s="20" t="s">
        <v>51</v>
      </c>
      <c r="B52" s="21">
        <v>305.841991</v>
      </c>
      <c r="C52" s="21">
        <v>151.5619</v>
      </c>
      <c r="D52" s="21">
        <v>7.768418</v>
      </c>
      <c r="E52" s="21">
        <v>30.737522</v>
      </c>
      <c r="F52" s="21">
        <v>61.542763</v>
      </c>
      <c r="G52" s="21">
        <v>60.305482</v>
      </c>
      <c r="H52" s="21">
        <v>36.166517</v>
      </c>
      <c r="I52" s="21">
        <v>7.427932</v>
      </c>
    </row>
    <row r="53" spans="1:9">
      <c r="A53" s="20" t="s">
        <v>52</v>
      </c>
      <c r="B53" s="21">
        <v>50.757815</v>
      </c>
      <c r="C53" s="21">
        <v>21.894309</v>
      </c>
      <c r="D53" s="21">
        <v>2.603981</v>
      </c>
      <c r="E53" s="21">
        <v>5.671998</v>
      </c>
      <c r="F53" s="21">
        <v>16.678258</v>
      </c>
      <c r="G53" s="21">
        <v>15.858664</v>
      </c>
      <c r="H53" s="21">
        <v>1.721395</v>
      </c>
      <c r="I53" s="21">
        <v>0.999887</v>
      </c>
    </row>
    <row r="54" spans="1:9">
      <c r="A54" s="20" t="s">
        <v>53</v>
      </c>
      <c r="B54" s="21">
        <v>32.212012</v>
      </c>
      <c r="C54" s="21">
        <v>6.789536</v>
      </c>
      <c r="D54" s="21">
        <v>5.074936</v>
      </c>
      <c r="E54" s="21">
        <v>7.751109</v>
      </c>
      <c r="F54" s="21">
        <v>7.796324</v>
      </c>
      <c r="G54" s="21">
        <v>7.35256</v>
      </c>
      <c r="H54" s="21">
        <v>2.866766</v>
      </c>
      <c r="I54" s="21">
        <v>1.686898</v>
      </c>
    </row>
    <row r="55" spans="1:9">
      <c r="A55" s="20" t="s">
        <v>54</v>
      </c>
      <c r="B55" s="21">
        <v>13.410666</v>
      </c>
      <c r="C55" s="21">
        <v>4.939687</v>
      </c>
      <c r="D55" s="21">
        <v>0.000734</v>
      </c>
      <c r="E55" s="21">
        <v>1.752575</v>
      </c>
      <c r="F55" s="21">
        <v>5.450069</v>
      </c>
      <c r="G55" s="21">
        <v>5.419696</v>
      </c>
      <c r="H55" s="21">
        <v>0.681083</v>
      </c>
      <c r="I55" s="21">
        <v>0.318527</v>
      </c>
    </row>
    <row r="56" spans="1:9">
      <c r="A56" s="63" t="s">
        <v>55</v>
      </c>
      <c r="B56" s="21">
        <v>253.423277</v>
      </c>
      <c r="C56" s="21">
        <v>78.844566</v>
      </c>
      <c r="D56" s="21">
        <v>19.817841</v>
      </c>
      <c r="E56" s="21">
        <v>30.202512</v>
      </c>
      <c r="F56" s="21">
        <v>91.652539</v>
      </c>
      <c r="G56" s="21">
        <v>81.710204</v>
      </c>
      <c r="H56" s="21">
        <v>16.829582</v>
      </c>
      <c r="I56" s="21">
        <v>9.53712</v>
      </c>
    </row>
    <row r="57" spans="1:9">
      <c r="A57" s="20" t="s">
        <v>56</v>
      </c>
      <c r="B57" s="21">
        <v>37.643785</v>
      </c>
      <c r="C57" s="21">
        <v>7.093421</v>
      </c>
      <c r="D57" s="21">
        <v>2.717046</v>
      </c>
      <c r="E57" s="21">
        <v>6.487212</v>
      </c>
      <c r="F57" s="21">
        <v>19.747877</v>
      </c>
      <c r="G57" s="21">
        <v>19.07143</v>
      </c>
      <c r="H57" s="21">
        <v>0.152051</v>
      </c>
      <c r="I57" s="21">
        <v>1.176605</v>
      </c>
    </row>
    <row r="58" spans="1:9">
      <c r="A58" s="20" t="s">
        <v>57</v>
      </c>
      <c r="B58" s="21">
        <v>37.135572</v>
      </c>
      <c r="C58" s="21">
        <v>2.740306</v>
      </c>
      <c r="D58" s="21">
        <v>0.367564</v>
      </c>
      <c r="E58" s="21">
        <v>5.299278</v>
      </c>
      <c r="F58" s="21">
        <v>15.74972</v>
      </c>
      <c r="G58" s="21">
        <v>15.445615</v>
      </c>
      <c r="H58" s="21">
        <v>8.321347</v>
      </c>
      <c r="I58" s="21">
        <v>4.050124</v>
      </c>
    </row>
    <row r="59" spans="1:9">
      <c r="A59" s="20" t="s">
        <v>58</v>
      </c>
      <c r="B59" s="21">
        <v>378.63109</v>
      </c>
      <c r="C59" s="21">
        <v>139.969008</v>
      </c>
      <c r="D59" s="21">
        <v>18.544016</v>
      </c>
      <c r="E59" s="21">
        <v>68.791095</v>
      </c>
      <c r="F59" s="21">
        <v>82.843357</v>
      </c>
      <c r="G59" s="21">
        <v>76.989893</v>
      </c>
      <c r="H59" s="21">
        <v>34.783846</v>
      </c>
      <c r="I59" s="21">
        <v>24.257348</v>
      </c>
    </row>
    <row r="60" spans="1:9">
      <c r="A60" s="20" t="s">
        <v>59</v>
      </c>
      <c r="B60" s="21">
        <v>358.731281</v>
      </c>
      <c r="C60" s="21">
        <v>88.011065</v>
      </c>
      <c r="D60" s="21">
        <v>25.97811</v>
      </c>
      <c r="E60" s="21">
        <v>37.011191</v>
      </c>
      <c r="F60" s="21">
        <v>121.839426</v>
      </c>
      <c r="G60" s="21">
        <v>114.647229</v>
      </c>
      <c r="H60" s="21">
        <v>63.058488</v>
      </c>
      <c r="I60" s="21">
        <v>18.517795</v>
      </c>
    </row>
    <row r="61" spans="1:9">
      <c r="A61" s="62" t="s">
        <v>195</v>
      </c>
      <c r="B61" s="23">
        <v>3524.291065</v>
      </c>
      <c r="C61" s="23">
        <v>1198.766141</v>
      </c>
      <c r="D61" s="23">
        <v>184.311382</v>
      </c>
      <c r="E61" s="23">
        <v>467.268491</v>
      </c>
      <c r="F61" s="23">
        <v>1004.051312</v>
      </c>
      <c r="G61" s="23">
        <v>950.891002</v>
      </c>
      <c r="H61" s="23">
        <v>412.598321</v>
      </c>
      <c r="I61" s="23">
        <v>185.473479</v>
      </c>
    </row>
    <row r="62" spans="1:9">
      <c r="A62" s="20" t="s">
        <v>60</v>
      </c>
      <c r="B62" s="21">
        <v>4.342011</v>
      </c>
      <c r="C62" s="21">
        <v>0</v>
      </c>
      <c r="D62" s="21">
        <v>0.228746</v>
      </c>
      <c r="E62" s="21">
        <v>1.067606</v>
      </c>
      <c r="F62" s="21">
        <v>2.301984</v>
      </c>
      <c r="G62" s="21">
        <v>2.185681</v>
      </c>
      <c r="H62" s="21">
        <v>0.275747</v>
      </c>
      <c r="I62" s="21">
        <v>0.173145</v>
      </c>
    </row>
    <row r="63" spans="1:9">
      <c r="A63" s="20" t="s">
        <v>61</v>
      </c>
      <c r="B63" s="21">
        <v>5.165593</v>
      </c>
      <c r="C63" s="21">
        <v>1.238919</v>
      </c>
      <c r="D63" s="21">
        <v>0.016132</v>
      </c>
      <c r="E63" s="21">
        <v>0.450949</v>
      </c>
      <c r="F63" s="21">
        <v>1.673636</v>
      </c>
      <c r="G63" s="21">
        <v>1.673636</v>
      </c>
      <c r="H63" s="21">
        <v>1.210885</v>
      </c>
      <c r="I63" s="21">
        <v>0.333101</v>
      </c>
    </row>
    <row r="64" spans="1:9">
      <c r="A64" s="20" t="s">
        <v>62</v>
      </c>
      <c r="B64" s="21">
        <v>30.805851</v>
      </c>
      <c r="C64" s="21">
        <v>12.293697</v>
      </c>
      <c r="D64" s="21">
        <v>1.983765</v>
      </c>
      <c r="E64" s="21">
        <v>1.746676</v>
      </c>
      <c r="F64" s="21">
        <v>7.599417</v>
      </c>
      <c r="G64" s="21">
        <v>6.42537</v>
      </c>
      <c r="H64" s="21">
        <v>5.620072</v>
      </c>
      <c r="I64" s="21">
        <v>0.521851</v>
      </c>
    </row>
    <row r="65" spans="1:9">
      <c r="A65" s="20" t="s">
        <v>63</v>
      </c>
      <c r="B65" s="21">
        <v>54.070453</v>
      </c>
      <c r="C65" s="21">
        <v>28.041255</v>
      </c>
      <c r="D65" s="21">
        <v>2.931238</v>
      </c>
      <c r="E65" s="21">
        <v>4.638184</v>
      </c>
      <c r="F65" s="21">
        <v>11.272099</v>
      </c>
      <c r="G65" s="21">
        <v>9.580382</v>
      </c>
      <c r="H65" s="21">
        <v>4.525827</v>
      </c>
      <c r="I65" s="21">
        <v>0.383006</v>
      </c>
    </row>
    <row r="66" spans="1:9">
      <c r="A66" s="20" t="s">
        <v>64</v>
      </c>
      <c r="B66" s="21">
        <v>22.327978</v>
      </c>
      <c r="C66" s="21">
        <v>14.651694</v>
      </c>
      <c r="D66" s="21">
        <v>0.656285</v>
      </c>
      <c r="E66" s="21">
        <v>2.183029</v>
      </c>
      <c r="F66" s="21">
        <v>3.765099</v>
      </c>
      <c r="G66" s="21">
        <v>3.765099</v>
      </c>
      <c r="H66" s="21">
        <v>0.663527</v>
      </c>
      <c r="I66" s="21">
        <v>0.363429</v>
      </c>
    </row>
    <row r="67" spans="1:9">
      <c r="A67" s="20" t="s">
        <v>65</v>
      </c>
      <c r="B67" s="21">
        <v>42.819932</v>
      </c>
      <c r="C67" s="21">
        <v>26.356466</v>
      </c>
      <c r="D67" s="21">
        <v>1.249047</v>
      </c>
      <c r="E67" s="21">
        <v>4.341624</v>
      </c>
      <c r="F67" s="21">
        <v>9.231317</v>
      </c>
      <c r="G67" s="21">
        <v>8.725793</v>
      </c>
      <c r="H67" s="21">
        <v>0.858742</v>
      </c>
      <c r="I67" s="21">
        <v>0.344231</v>
      </c>
    </row>
    <row r="68" spans="1:9">
      <c r="A68" s="20" t="s">
        <v>66</v>
      </c>
      <c r="B68" s="21">
        <v>16.193172</v>
      </c>
      <c r="C68" s="21">
        <v>3.141546</v>
      </c>
      <c r="D68" s="21">
        <v>1.345321</v>
      </c>
      <c r="E68" s="21">
        <v>2.354831</v>
      </c>
      <c r="F68" s="21">
        <v>6.532719</v>
      </c>
      <c r="G68" s="21">
        <v>6.306267</v>
      </c>
      <c r="H68" s="21">
        <v>1.543002</v>
      </c>
      <c r="I68" s="21">
        <v>0.625696</v>
      </c>
    </row>
    <row r="69" spans="1:9">
      <c r="A69" s="20" t="s">
        <v>67</v>
      </c>
      <c r="B69" s="21">
        <v>6.367874</v>
      </c>
      <c r="C69" s="21">
        <v>3.221683</v>
      </c>
      <c r="D69" s="21">
        <v>0</v>
      </c>
      <c r="E69" s="21">
        <v>0.606996</v>
      </c>
      <c r="F69" s="21">
        <v>1.984638</v>
      </c>
      <c r="G69" s="21">
        <v>1.984638</v>
      </c>
      <c r="H69" s="21">
        <v>0.354806</v>
      </c>
      <c r="I69" s="21">
        <v>0.090126</v>
      </c>
    </row>
    <row r="70" spans="1:9">
      <c r="A70" s="20" t="s">
        <v>68</v>
      </c>
      <c r="B70" s="21">
        <v>8.7203</v>
      </c>
      <c r="C70" s="21">
        <v>1.087022</v>
      </c>
      <c r="D70" s="21">
        <v>0.001545</v>
      </c>
      <c r="E70" s="21">
        <v>1.694494</v>
      </c>
      <c r="F70" s="21">
        <v>3.675353</v>
      </c>
      <c r="G70" s="21">
        <v>3.632851</v>
      </c>
      <c r="H70" s="21">
        <v>1.777769</v>
      </c>
      <c r="I70" s="21">
        <v>0.416961</v>
      </c>
    </row>
    <row r="71" spans="1:9">
      <c r="A71" s="20" t="s">
        <v>69</v>
      </c>
      <c r="B71" s="21">
        <v>0.7039</v>
      </c>
      <c r="C71" s="21">
        <v>0.207568</v>
      </c>
      <c r="D71" s="21">
        <v>0</v>
      </c>
      <c r="E71" s="21">
        <v>0</v>
      </c>
      <c r="F71" s="21">
        <v>0.496332</v>
      </c>
      <c r="G71" s="21">
        <v>0.496332</v>
      </c>
      <c r="H71" s="21">
        <v>0</v>
      </c>
      <c r="I71" s="21">
        <v>0</v>
      </c>
    </row>
    <row r="72" spans="1:9">
      <c r="A72" s="20" t="s">
        <v>70</v>
      </c>
      <c r="B72" s="21">
        <v>255.767646</v>
      </c>
      <c r="C72" s="21">
        <v>102.046837</v>
      </c>
      <c r="D72" s="21">
        <v>50.687057</v>
      </c>
      <c r="E72" s="21">
        <v>63.16666</v>
      </c>
      <c r="F72" s="21">
        <v>14.506823</v>
      </c>
      <c r="G72" s="21">
        <v>13.606068</v>
      </c>
      <c r="H72" s="21">
        <v>16.051466</v>
      </c>
      <c r="I72" s="21">
        <v>7.290099</v>
      </c>
    </row>
    <row r="73" spans="1:9">
      <c r="A73" s="20" t="s">
        <v>71</v>
      </c>
      <c r="B73" s="21">
        <v>8.16855</v>
      </c>
      <c r="C73" s="21">
        <v>5.649947</v>
      </c>
      <c r="D73" s="21">
        <v>0</v>
      </c>
      <c r="E73" s="21">
        <v>0.762216</v>
      </c>
      <c r="F73" s="21">
        <v>1.261407</v>
      </c>
      <c r="G73" s="21">
        <v>1.251176</v>
      </c>
      <c r="H73" s="21">
        <v>0.07439</v>
      </c>
      <c r="I73" s="21">
        <v>0.368479</v>
      </c>
    </row>
    <row r="74" spans="1:9">
      <c r="A74" s="20" t="s">
        <v>72</v>
      </c>
      <c r="B74" s="21">
        <v>8.909263</v>
      </c>
      <c r="C74" s="21">
        <v>1.558125</v>
      </c>
      <c r="D74" s="21">
        <v>0.007764</v>
      </c>
      <c r="E74" s="21">
        <v>0.857846</v>
      </c>
      <c r="F74" s="21">
        <v>1.862426</v>
      </c>
      <c r="G74" s="21">
        <v>1.830331</v>
      </c>
      <c r="H74" s="21">
        <v>4.190524</v>
      </c>
      <c r="I74" s="21">
        <v>0.387241</v>
      </c>
    </row>
    <row r="75" spans="1:9">
      <c r="A75" s="20" t="s">
        <v>73</v>
      </c>
      <c r="B75" s="21">
        <v>1.516276</v>
      </c>
      <c r="C75" s="21">
        <v>0.708918</v>
      </c>
      <c r="D75" s="21">
        <v>0</v>
      </c>
      <c r="E75" s="21">
        <v>0.053138</v>
      </c>
      <c r="F75" s="21">
        <v>0.605705</v>
      </c>
      <c r="G75" s="21">
        <v>0.563149</v>
      </c>
      <c r="H75" s="21">
        <v>0.043425</v>
      </c>
      <c r="I75" s="21">
        <v>0.088804</v>
      </c>
    </row>
    <row r="76" spans="1:9">
      <c r="A76" s="20" t="s">
        <v>74</v>
      </c>
      <c r="B76" s="21">
        <v>7.526673</v>
      </c>
      <c r="C76" s="21">
        <v>3.010928</v>
      </c>
      <c r="D76" s="21">
        <v>0.000101</v>
      </c>
      <c r="E76" s="21">
        <v>0.957022</v>
      </c>
      <c r="F76" s="21">
        <v>2.059195</v>
      </c>
      <c r="G76" s="21">
        <v>2.005461</v>
      </c>
      <c r="H76" s="21">
        <v>0.910795</v>
      </c>
      <c r="I76" s="21">
        <v>0.273122</v>
      </c>
    </row>
    <row r="77" spans="1:9">
      <c r="A77" s="20" t="s">
        <v>75</v>
      </c>
      <c r="B77" s="21">
        <v>2.206233</v>
      </c>
      <c r="C77" s="21">
        <v>1.246761</v>
      </c>
      <c r="D77" s="21">
        <v>0</v>
      </c>
      <c r="E77" s="21">
        <v>0.191502</v>
      </c>
      <c r="F77" s="21">
        <v>0.710017</v>
      </c>
      <c r="G77" s="21">
        <v>0.710017</v>
      </c>
      <c r="H77" s="21">
        <v>0.012681</v>
      </c>
      <c r="I77" s="21">
        <v>0.035518</v>
      </c>
    </row>
    <row r="78" spans="1:9">
      <c r="A78" s="20" t="s">
        <v>76</v>
      </c>
      <c r="B78" s="21">
        <v>7.440699</v>
      </c>
      <c r="C78" s="21">
        <v>4.139624</v>
      </c>
      <c r="D78" s="21">
        <v>0.003368</v>
      </c>
      <c r="E78" s="21">
        <v>0.866999</v>
      </c>
      <c r="F78" s="21">
        <v>2.12932</v>
      </c>
      <c r="G78" s="21">
        <v>2.125526</v>
      </c>
      <c r="H78" s="21">
        <v>0.039863</v>
      </c>
      <c r="I78" s="21">
        <v>0.212679</v>
      </c>
    </row>
    <row r="79" spans="1:9">
      <c r="A79" s="63" t="s">
        <v>77</v>
      </c>
      <c r="B79" s="21">
        <v>70.78876</v>
      </c>
      <c r="C79" s="21">
        <v>27.388283</v>
      </c>
      <c r="D79" s="21">
        <v>3.396073</v>
      </c>
      <c r="E79" s="21">
        <v>11.812302</v>
      </c>
      <c r="F79" s="21">
        <v>17.616978</v>
      </c>
      <c r="G79" s="21">
        <v>16.999296</v>
      </c>
      <c r="H79" s="21">
        <v>6.555592</v>
      </c>
      <c r="I79" s="21">
        <v>2.177608</v>
      </c>
    </row>
    <row r="80" spans="1:9">
      <c r="A80" s="20" t="s">
        <v>78</v>
      </c>
      <c r="B80" s="21">
        <v>1536.878825</v>
      </c>
      <c r="C80" s="21">
        <v>773.531704</v>
      </c>
      <c r="D80" s="21">
        <v>62.15862</v>
      </c>
      <c r="E80" s="21">
        <v>262.092897</v>
      </c>
      <c r="F80" s="21">
        <v>246.059881</v>
      </c>
      <c r="G80" s="21">
        <v>149.174789</v>
      </c>
      <c r="H80" s="21">
        <v>160.30946</v>
      </c>
      <c r="I80" s="21">
        <v>18.101591</v>
      </c>
    </row>
    <row r="81" spans="1:9">
      <c r="A81" s="20" t="s">
        <v>79</v>
      </c>
      <c r="B81" s="21">
        <v>46.129569</v>
      </c>
      <c r="C81" s="21">
        <v>32.021062</v>
      </c>
      <c r="D81" s="21">
        <v>0.650135</v>
      </c>
      <c r="E81" s="21">
        <v>4.419073</v>
      </c>
      <c r="F81" s="21">
        <v>6.238189</v>
      </c>
      <c r="G81" s="21">
        <v>6.181372</v>
      </c>
      <c r="H81" s="21">
        <v>1.517875</v>
      </c>
      <c r="I81" s="21">
        <v>0.829409</v>
      </c>
    </row>
    <row r="82" spans="1:9">
      <c r="A82" s="20" t="s">
        <v>80</v>
      </c>
      <c r="B82" s="21">
        <v>5.843657</v>
      </c>
      <c r="C82" s="21">
        <v>0.971339</v>
      </c>
      <c r="D82" s="21">
        <v>0</v>
      </c>
      <c r="E82" s="21">
        <v>1.534455</v>
      </c>
      <c r="F82" s="21">
        <v>1.179542</v>
      </c>
      <c r="G82" s="21">
        <v>1.179542</v>
      </c>
      <c r="H82" s="21">
        <v>1.084654</v>
      </c>
      <c r="I82" s="21">
        <v>0.003091</v>
      </c>
    </row>
    <row r="83" s="3" customFormat="1" spans="1:9">
      <c r="A83" s="20" t="s">
        <v>81</v>
      </c>
      <c r="B83" s="21">
        <v>68.998881</v>
      </c>
      <c r="C83" s="21">
        <v>20.738869</v>
      </c>
      <c r="D83" s="21">
        <v>5.190307</v>
      </c>
      <c r="E83" s="21">
        <v>2.351319</v>
      </c>
      <c r="F83" s="21">
        <v>11.766064</v>
      </c>
      <c r="G83" s="21">
        <v>7.871972</v>
      </c>
      <c r="H83" s="21">
        <v>0.463755</v>
      </c>
      <c r="I83" s="21">
        <v>16.84922</v>
      </c>
    </row>
    <row r="84" spans="1:9">
      <c r="A84" s="20" t="s">
        <v>82</v>
      </c>
      <c r="B84" s="21">
        <v>171.300035</v>
      </c>
      <c r="C84" s="21">
        <v>83.092885</v>
      </c>
      <c r="D84" s="21">
        <v>3.179493</v>
      </c>
      <c r="E84" s="21">
        <v>31.416264</v>
      </c>
      <c r="F84" s="21">
        <v>25.461021</v>
      </c>
      <c r="G84" s="21">
        <v>21.192782</v>
      </c>
      <c r="H84" s="21">
        <v>21.994585</v>
      </c>
      <c r="I84" s="21">
        <v>2.249377</v>
      </c>
    </row>
    <row r="85" spans="1:9">
      <c r="A85" s="20" t="s">
        <v>83</v>
      </c>
      <c r="B85" s="21">
        <v>81.156397</v>
      </c>
      <c r="C85" s="21">
        <v>40.992926</v>
      </c>
      <c r="D85" s="21">
        <v>2.041446</v>
      </c>
      <c r="E85" s="21">
        <v>9.105198</v>
      </c>
      <c r="F85" s="21">
        <v>5.080629</v>
      </c>
      <c r="G85" s="21">
        <v>3.025741</v>
      </c>
      <c r="H85" s="21">
        <v>17.754854</v>
      </c>
      <c r="I85" s="21">
        <v>3.487001</v>
      </c>
    </row>
    <row r="86" spans="1:9">
      <c r="A86" s="20" t="s">
        <v>196</v>
      </c>
      <c r="B86" s="21" t="s">
        <v>197</v>
      </c>
      <c r="C86" s="21" t="s">
        <v>197</v>
      </c>
      <c r="D86" s="21" t="s">
        <v>197</v>
      </c>
      <c r="E86" s="21" t="s">
        <v>197</v>
      </c>
      <c r="F86" s="21" t="s">
        <v>197</v>
      </c>
      <c r="G86" s="21" t="s">
        <v>197</v>
      </c>
      <c r="H86" s="21" t="s">
        <v>197</v>
      </c>
      <c r="I86" s="21" t="s">
        <v>197</v>
      </c>
    </row>
    <row r="87" spans="1:9">
      <c r="A87" s="20" t="s">
        <v>198</v>
      </c>
      <c r="B87" s="21" t="s">
        <v>197</v>
      </c>
      <c r="C87" s="21" t="s">
        <v>197</v>
      </c>
      <c r="D87" s="21" t="s">
        <v>197</v>
      </c>
      <c r="E87" s="21" t="s">
        <v>197</v>
      </c>
      <c r="F87" s="21" t="s">
        <v>197</v>
      </c>
      <c r="G87" s="21" t="s">
        <v>197</v>
      </c>
      <c r="H87" s="21" t="s">
        <v>197</v>
      </c>
      <c r="I87" s="21" t="s">
        <v>197</v>
      </c>
    </row>
    <row r="88" spans="1:9">
      <c r="A88" s="62" t="s">
        <v>199</v>
      </c>
      <c r="B88" s="23">
        <v>2464.148528</v>
      </c>
      <c r="C88" s="23">
        <v>1187.338058</v>
      </c>
      <c r="D88" s="23">
        <v>135.726443</v>
      </c>
      <c r="E88" s="23">
        <v>408.67128</v>
      </c>
      <c r="F88" s="23">
        <v>385.069791</v>
      </c>
      <c r="G88" s="23">
        <v>272.493271</v>
      </c>
      <c r="H88" s="23">
        <v>247.834296</v>
      </c>
      <c r="I88" s="23">
        <v>55.604785</v>
      </c>
    </row>
    <row r="89" spans="1:9">
      <c r="A89" s="20" t="s">
        <v>84</v>
      </c>
      <c r="B89" s="21">
        <v>130.493653</v>
      </c>
      <c r="C89" s="21">
        <v>37.738766</v>
      </c>
      <c r="D89" s="21">
        <v>10.254527</v>
      </c>
      <c r="E89" s="21">
        <v>12.019809</v>
      </c>
      <c r="F89" s="21">
        <v>44.749456</v>
      </c>
      <c r="G89" s="21">
        <v>42.351065</v>
      </c>
      <c r="H89" s="21">
        <v>21.754782</v>
      </c>
      <c r="I89" s="21">
        <v>0.641785</v>
      </c>
    </row>
    <row r="90" spans="1:9">
      <c r="A90" s="20" t="s">
        <v>85</v>
      </c>
      <c r="B90" s="21">
        <v>18.021394</v>
      </c>
      <c r="C90" s="21">
        <v>5.347408</v>
      </c>
      <c r="D90" s="21">
        <v>1.033093</v>
      </c>
      <c r="E90" s="21">
        <v>1.390908</v>
      </c>
      <c r="F90" s="21">
        <v>6.721236</v>
      </c>
      <c r="G90" s="21">
        <v>6.552923</v>
      </c>
      <c r="H90" s="21">
        <v>1.56912</v>
      </c>
      <c r="I90" s="21">
        <v>1.926246</v>
      </c>
    </row>
    <row r="91" spans="1:9">
      <c r="A91" s="20" t="s">
        <v>86</v>
      </c>
      <c r="B91" s="21">
        <v>6.763074</v>
      </c>
      <c r="C91" s="21">
        <v>0.20326</v>
      </c>
      <c r="D91" s="21">
        <v>0</v>
      </c>
      <c r="E91" s="21">
        <v>0.429081</v>
      </c>
      <c r="F91" s="21">
        <v>5.99051</v>
      </c>
      <c r="G91" s="21">
        <v>5.987626</v>
      </c>
      <c r="H91" s="21">
        <v>0.094191</v>
      </c>
      <c r="I91" s="21">
        <v>0.006011</v>
      </c>
    </row>
    <row r="92" spans="1:9">
      <c r="A92" s="20" t="s">
        <v>87</v>
      </c>
      <c r="B92" s="21">
        <v>7.717409</v>
      </c>
      <c r="C92" s="21">
        <v>4.284722</v>
      </c>
      <c r="D92" s="21">
        <v>0</v>
      </c>
      <c r="E92" s="21">
        <v>0.739402</v>
      </c>
      <c r="F92" s="21">
        <v>2.544227</v>
      </c>
      <c r="G92" s="21">
        <v>2.503538</v>
      </c>
      <c r="H92" s="21">
        <v>0.033518</v>
      </c>
      <c r="I92" s="21">
        <v>0.06737</v>
      </c>
    </row>
    <row r="93" spans="1:9">
      <c r="A93" s="20" t="s">
        <v>88</v>
      </c>
      <c r="B93" s="21">
        <v>6.152919</v>
      </c>
      <c r="C93" s="21">
        <v>2.201302</v>
      </c>
      <c r="D93" s="21">
        <v>0.054719</v>
      </c>
      <c r="E93" s="21">
        <v>0.231402</v>
      </c>
      <c r="F93" s="21">
        <v>3.0796</v>
      </c>
      <c r="G93" s="21">
        <v>3.073321</v>
      </c>
      <c r="H93" s="21">
        <v>0.488322</v>
      </c>
      <c r="I93" s="21">
        <v>0</v>
      </c>
    </row>
    <row r="94" spans="1:9">
      <c r="A94" s="20" t="s">
        <v>89</v>
      </c>
      <c r="B94" s="21">
        <v>2.847335</v>
      </c>
      <c r="C94" s="21">
        <v>1.336763</v>
      </c>
      <c r="D94" s="21">
        <v>0</v>
      </c>
      <c r="E94" s="21">
        <v>0.114298</v>
      </c>
      <c r="F94" s="21">
        <v>1.318181</v>
      </c>
      <c r="G94" s="21">
        <v>1.203269</v>
      </c>
      <c r="H94" s="21">
        <v>0.057405</v>
      </c>
      <c r="I94" s="21">
        <v>0.020687</v>
      </c>
    </row>
    <row r="95" s="1" customFormat="1" spans="1:9">
      <c r="A95" s="20" t="s">
        <v>90</v>
      </c>
      <c r="B95" s="21">
        <v>10.234205</v>
      </c>
      <c r="C95" s="21">
        <v>3.78397</v>
      </c>
      <c r="D95" s="21">
        <v>0.124882</v>
      </c>
      <c r="E95" s="21">
        <v>1.414579</v>
      </c>
      <c r="F95" s="21">
        <v>3.584489</v>
      </c>
      <c r="G95" s="21">
        <v>3.202198</v>
      </c>
      <c r="H95" s="21">
        <v>0.528128</v>
      </c>
      <c r="I95" s="21">
        <v>0.362159</v>
      </c>
    </row>
    <row r="96" spans="1:9">
      <c r="A96" s="20" t="s">
        <v>91</v>
      </c>
      <c r="B96" s="21">
        <v>2.201742</v>
      </c>
      <c r="C96" s="21">
        <v>0.00625</v>
      </c>
      <c r="D96" s="21">
        <v>0</v>
      </c>
      <c r="E96" s="21">
        <v>0.05053</v>
      </c>
      <c r="F96" s="21">
        <v>2.142757</v>
      </c>
      <c r="G96" s="21">
        <v>1.806259</v>
      </c>
      <c r="H96" s="21">
        <v>0.002204</v>
      </c>
      <c r="I96" s="21">
        <v>0</v>
      </c>
    </row>
    <row r="97" spans="1:9">
      <c r="A97" s="20" t="s">
        <v>92</v>
      </c>
      <c r="B97" s="21">
        <v>209.219059</v>
      </c>
      <c r="C97" s="21">
        <v>83.126749</v>
      </c>
      <c r="D97" s="21">
        <v>15.119942</v>
      </c>
      <c r="E97" s="21">
        <v>32.436786</v>
      </c>
      <c r="F97" s="21">
        <v>58.387159</v>
      </c>
      <c r="G97" s="21">
        <v>55.661326</v>
      </c>
      <c r="H97" s="21">
        <v>17.007792</v>
      </c>
      <c r="I97" s="21">
        <v>0</v>
      </c>
    </row>
    <row r="98" spans="1:9">
      <c r="A98" s="20" t="s">
        <v>93</v>
      </c>
      <c r="B98" s="21">
        <v>0.632105</v>
      </c>
      <c r="C98" s="21">
        <v>0.36309</v>
      </c>
      <c r="D98" s="21">
        <v>0</v>
      </c>
      <c r="E98" s="21">
        <v>0.020738</v>
      </c>
      <c r="F98" s="21">
        <v>0.190908</v>
      </c>
      <c r="G98" s="21">
        <v>0.190908</v>
      </c>
      <c r="H98" s="21">
        <v>0.048773</v>
      </c>
      <c r="I98" s="21">
        <v>0.008596</v>
      </c>
    </row>
    <row r="99" spans="1:9">
      <c r="A99" s="20" t="s">
        <v>94</v>
      </c>
      <c r="B99" s="21">
        <v>13.059815</v>
      </c>
      <c r="C99" s="21">
        <v>0.003536</v>
      </c>
      <c r="D99" s="21">
        <v>0</v>
      </c>
      <c r="E99" s="21">
        <v>4.713897</v>
      </c>
      <c r="F99" s="21">
        <v>6.467291</v>
      </c>
      <c r="G99" s="21">
        <v>6.297511</v>
      </c>
      <c r="H99" s="21">
        <v>0.555677</v>
      </c>
      <c r="I99" s="21">
        <v>0.229926</v>
      </c>
    </row>
    <row r="100" spans="1:9">
      <c r="A100" s="20" t="s">
        <v>95</v>
      </c>
      <c r="B100" s="21">
        <v>3.367911</v>
      </c>
      <c r="C100" s="21">
        <v>0.958947</v>
      </c>
      <c r="D100" s="21">
        <v>0.045086</v>
      </c>
      <c r="E100" s="21">
        <v>1.183622</v>
      </c>
      <c r="F100" s="21">
        <v>0.823548</v>
      </c>
      <c r="G100" s="21">
        <v>0.814131</v>
      </c>
      <c r="H100" s="21">
        <v>0.180238</v>
      </c>
      <c r="I100" s="21">
        <v>0.125133</v>
      </c>
    </row>
    <row r="101" spans="1:9">
      <c r="A101" s="20" t="s">
        <v>96</v>
      </c>
      <c r="B101" s="21">
        <v>13.779635</v>
      </c>
      <c r="C101" s="21">
        <v>3.491079</v>
      </c>
      <c r="D101" s="21">
        <v>0.014279</v>
      </c>
      <c r="E101" s="21">
        <v>2.008447</v>
      </c>
      <c r="F101" s="21">
        <v>7.106671</v>
      </c>
      <c r="G101" s="21">
        <v>6.55216</v>
      </c>
      <c r="H101" s="21">
        <v>0.65651</v>
      </c>
      <c r="I101" s="21">
        <v>0.098764</v>
      </c>
    </row>
    <row r="102" spans="1:9">
      <c r="A102" s="20" t="s">
        <v>97</v>
      </c>
      <c r="B102" s="21">
        <v>16.264973</v>
      </c>
      <c r="C102" s="21">
        <v>1.902991</v>
      </c>
      <c r="D102" s="21">
        <v>0.099366</v>
      </c>
      <c r="E102" s="21">
        <v>3.788191</v>
      </c>
      <c r="F102" s="21">
        <v>8.683142</v>
      </c>
      <c r="G102" s="21">
        <v>8.630101</v>
      </c>
      <c r="H102" s="21">
        <v>1.490619</v>
      </c>
      <c r="I102" s="21">
        <v>0</v>
      </c>
    </row>
    <row r="103" spans="1:9">
      <c r="A103" s="20" t="s">
        <v>98</v>
      </c>
      <c r="B103" s="21">
        <v>41.52835</v>
      </c>
      <c r="C103" s="21">
        <v>20.939163</v>
      </c>
      <c r="D103" s="21">
        <v>0.562541</v>
      </c>
      <c r="E103" s="21">
        <v>1.548238</v>
      </c>
      <c r="F103" s="21">
        <v>17.243182</v>
      </c>
      <c r="G103" s="21">
        <v>17.195462</v>
      </c>
      <c r="H103" s="21">
        <v>1.235226</v>
      </c>
      <c r="I103" s="21">
        <v>0</v>
      </c>
    </row>
    <row r="104" spans="1:9">
      <c r="A104" s="20" t="s">
        <v>99</v>
      </c>
      <c r="B104" s="21">
        <v>4.182138</v>
      </c>
      <c r="C104" s="21">
        <v>2.536002</v>
      </c>
      <c r="D104" s="21">
        <v>0</v>
      </c>
      <c r="E104" s="21">
        <v>0.324781</v>
      </c>
      <c r="F104" s="21">
        <v>1.124606</v>
      </c>
      <c r="G104" s="21">
        <v>1.06604</v>
      </c>
      <c r="H104" s="21">
        <v>0.14289</v>
      </c>
      <c r="I104" s="21">
        <v>0.046145</v>
      </c>
    </row>
    <row r="105" spans="1:9">
      <c r="A105" s="20" t="s">
        <v>100</v>
      </c>
      <c r="B105" s="21">
        <v>58.14986</v>
      </c>
      <c r="C105" s="21">
        <v>22.522674</v>
      </c>
      <c r="D105" s="21">
        <v>0</v>
      </c>
      <c r="E105" s="21">
        <v>8.125042</v>
      </c>
      <c r="F105" s="21">
        <v>17.666159</v>
      </c>
      <c r="G105" s="21">
        <v>17.55756</v>
      </c>
      <c r="H105" s="21">
        <v>6.668168</v>
      </c>
      <c r="I105" s="21">
        <v>0.417804</v>
      </c>
    </row>
    <row r="106" spans="1:9">
      <c r="A106" s="20" t="s">
        <v>101</v>
      </c>
      <c r="B106" s="21">
        <v>7.624932</v>
      </c>
      <c r="C106" s="21">
        <v>1.188594</v>
      </c>
      <c r="D106" s="21">
        <v>0.088022</v>
      </c>
      <c r="E106" s="21">
        <v>0.752626</v>
      </c>
      <c r="F106" s="21">
        <v>4.152567</v>
      </c>
      <c r="G106" s="21">
        <v>3.939495</v>
      </c>
      <c r="H106" s="21">
        <v>0.100026</v>
      </c>
      <c r="I106" s="21">
        <v>0.117915</v>
      </c>
    </row>
    <row r="107" spans="1:9">
      <c r="A107" s="20" t="s">
        <v>102</v>
      </c>
      <c r="B107" s="21">
        <v>4.03715</v>
      </c>
      <c r="C107" s="21">
        <v>0.090262</v>
      </c>
      <c r="D107" s="21">
        <v>0</v>
      </c>
      <c r="E107" s="21">
        <v>0.330033</v>
      </c>
      <c r="F107" s="21">
        <v>2.07906</v>
      </c>
      <c r="G107" s="21">
        <v>1.980338</v>
      </c>
      <c r="H107" s="21">
        <v>0.006339</v>
      </c>
      <c r="I107" s="21">
        <v>0.0065</v>
      </c>
    </row>
    <row r="108" spans="1:9">
      <c r="A108" s="20" t="s">
        <v>103</v>
      </c>
      <c r="B108" s="21">
        <v>2.048704</v>
      </c>
      <c r="C108" s="21">
        <v>0.524361</v>
      </c>
      <c r="D108" s="21">
        <v>0</v>
      </c>
      <c r="E108" s="21">
        <v>0.211832</v>
      </c>
      <c r="F108" s="21">
        <v>1.235841</v>
      </c>
      <c r="G108" s="21">
        <v>1.22915</v>
      </c>
      <c r="H108" s="21">
        <v>0.047814</v>
      </c>
      <c r="I108" s="21">
        <v>0.028856</v>
      </c>
    </row>
    <row r="109" spans="1:9">
      <c r="A109" s="20" t="s">
        <v>104</v>
      </c>
      <c r="B109" s="21">
        <v>85.988513</v>
      </c>
      <c r="C109" s="21">
        <v>13.46558</v>
      </c>
      <c r="D109" s="21">
        <v>11.759027</v>
      </c>
      <c r="E109" s="21">
        <v>6.816454</v>
      </c>
      <c r="F109" s="21">
        <v>51.303433</v>
      </c>
      <c r="G109" s="21">
        <v>50.442445</v>
      </c>
      <c r="H109" s="21">
        <v>1.80292</v>
      </c>
      <c r="I109" s="21">
        <v>0.003174</v>
      </c>
    </row>
    <row r="110" spans="1:9">
      <c r="A110" s="20" t="s">
        <v>105</v>
      </c>
      <c r="B110" s="21">
        <v>8.311532</v>
      </c>
      <c r="C110" s="21">
        <v>3.059649</v>
      </c>
      <c r="D110" s="21">
        <v>0.068283</v>
      </c>
      <c r="E110" s="21">
        <v>1.556964</v>
      </c>
      <c r="F110" s="21">
        <v>3.176052</v>
      </c>
      <c r="G110" s="21">
        <v>3.026104</v>
      </c>
      <c r="H110" s="21">
        <v>0.406931</v>
      </c>
      <c r="I110" s="21">
        <v>0.015992</v>
      </c>
    </row>
    <row r="111" spans="1:9">
      <c r="A111" s="20" t="s">
        <v>106</v>
      </c>
      <c r="B111" s="21">
        <v>421.682392</v>
      </c>
      <c r="C111" s="21">
        <v>225.49036</v>
      </c>
      <c r="D111" s="21">
        <v>53.981962</v>
      </c>
      <c r="E111" s="21">
        <v>45.926274</v>
      </c>
      <c r="F111" s="21">
        <v>53.715402</v>
      </c>
      <c r="G111" s="21">
        <v>51.028921</v>
      </c>
      <c r="H111" s="21">
        <v>22.98182</v>
      </c>
      <c r="I111" s="21">
        <v>10.944234</v>
      </c>
    </row>
    <row r="112" spans="1:9">
      <c r="A112" s="20" t="s">
        <v>107</v>
      </c>
      <c r="B112" s="21">
        <v>1.549031</v>
      </c>
      <c r="C112" s="21">
        <v>0.419179</v>
      </c>
      <c r="D112" s="21">
        <v>0.219631</v>
      </c>
      <c r="E112" s="21">
        <v>0.051411</v>
      </c>
      <c r="F112" s="21">
        <v>0.773331</v>
      </c>
      <c r="G112" s="21">
        <v>0.723839</v>
      </c>
      <c r="H112" s="21">
        <v>0.00858</v>
      </c>
      <c r="I112" s="21">
        <v>0.009935</v>
      </c>
    </row>
    <row r="113" spans="1:9">
      <c r="A113" s="20" t="s">
        <v>108</v>
      </c>
      <c r="B113" s="21">
        <v>18.777895</v>
      </c>
      <c r="C113" s="21">
        <v>4.937102</v>
      </c>
      <c r="D113" s="21">
        <v>0.161617</v>
      </c>
      <c r="E113" s="21">
        <v>1.472737</v>
      </c>
      <c r="F113" s="21">
        <v>11.16542</v>
      </c>
      <c r="G113" s="21">
        <v>10.899186</v>
      </c>
      <c r="H113" s="21">
        <v>0.359116</v>
      </c>
      <c r="I113" s="21">
        <v>0.229817</v>
      </c>
    </row>
    <row r="114" spans="1:9">
      <c r="A114" s="20" t="s">
        <v>109</v>
      </c>
      <c r="B114" s="21">
        <v>10.13179</v>
      </c>
      <c r="C114" s="21">
        <v>2.408718</v>
      </c>
      <c r="D114" s="21">
        <v>0</v>
      </c>
      <c r="E114" s="21">
        <v>1.844193</v>
      </c>
      <c r="F114" s="21">
        <v>5.378459</v>
      </c>
      <c r="G114" s="21">
        <v>5.176513</v>
      </c>
      <c r="H114" s="21">
        <v>0.427624</v>
      </c>
      <c r="I114" s="21">
        <v>0</v>
      </c>
    </row>
    <row r="115" spans="1:9">
      <c r="A115" s="63" t="s">
        <v>110</v>
      </c>
      <c r="B115" s="21">
        <v>2.082434</v>
      </c>
      <c r="C115" s="21">
        <v>0.021085</v>
      </c>
      <c r="D115" s="21">
        <v>0</v>
      </c>
      <c r="E115" s="21">
        <v>0.191407</v>
      </c>
      <c r="F115" s="21">
        <v>1.638653</v>
      </c>
      <c r="G115" s="21">
        <v>1.638653</v>
      </c>
      <c r="H115" s="21">
        <v>0.231288</v>
      </c>
      <c r="I115" s="21">
        <v>0</v>
      </c>
    </row>
    <row r="116" spans="1:9">
      <c r="A116" s="20" t="s">
        <v>111</v>
      </c>
      <c r="B116" s="21">
        <v>26.156972</v>
      </c>
      <c r="C116" s="21">
        <v>8.813393</v>
      </c>
      <c r="D116" s="21">
        <v>0.467311</v>
      </c>
      <c r="E116" s="21">
        <v>5.182344</v>
      </c>
      <c r="F116" s="21">
        <v>7.61476</v>
      </c>
      <c r="G116" s="21">
        <v>7.021976</v>
      </c>
      <c r="H116" s="21">
        <v>2.095358</v>
      </c>
      <c r="I116" s="21">
        <v>0.696629</v>
      </c>
    </row>
    <row r="117" spans="1:9">
      <c r="A117" s="20" t="s">
        <v>112</v>
      </c>
      <c r="B117" s="21">
        <v>6.007872</v>
      </c>
      <c r="C117" s="21">
        <v>1.866602</v>
      </c>
      <c r="D117" s="21">
        <v>0.028822</v>
      </c>
      <c r="E117" s="21">
        <v>1.693124</v>
      </c>
      <c r="F117" s="21">
        <v>1.14868</v>
      </c>
      <c r="G117" s="21">
        <v>1.148013</v>
      </c>
      <c r="H117" s="21">
        <v>0.010633</v>
      </c>
      <c r="I117" s="21">
        <v>0.095737</v>
      </c>
    </row>
    <row r="118" spans="1:9">
      <c r="A118" s="20" t="s">
        <v>113</v>
      </c>
      <c r="B118" s="21">
        <v>9.714938</v>
      </c>
      <c r="C118" s="21">
        <v>5.317115</v>
      </c>
      <c r="D118" s="21">
        <v>0.094779</v>
      </c>
      <c r="E118" s="21">
        <v>1.148182</v>
      </c>
      <c r="F118" s="21">
        <v>2.230308</v>
      </c>
      <c r="G118" s="21">
        <v>2.090533</v>
      </c>
      <c r="H118" s="21">
        <v>0.260446</v>
      </c>
      <c r="I118" s="21">
        <v>0.005858</v>
      </c>
    </row>
    <row r="119" spans="1:9">
      <c r="A119" s="20" t="s">
        <v>114</v>
      </c>
      <c r="B119" s="21">
        <v>36.327491</v>
      </c>
      <c r="C119" s="21">
        <v>5.843026</v>
      </c>
      <c r="D119" s="21">
        <v>1.045723</v>
      </c>
      <c r="E119" s="21">
        <v>9.561268</v>
      </c>
      <c r="F119" s="21">
        <v>16.042701</v>
      </c>
      <c r="G119" s="21">
        <v>15.650312</v>
      </c>
      <c r="H119" s="21">
        <v>1.692921</v>
      </c>
      <c r="I119" s="21">
        <v>0.284373</v>
      </c>
    </row>
    <row r="120" spans="1:9">
      <c r="A120" s="62" t="s">
        <v>200</v>
      </c>
      <c r="B120" s="23">
        <v>1185.057223</v>
      </c>
      <c r="C120" s="23">
        <v>464.191698</v>
      </c>
      <c r="D120" s="23">
        <v>95.223612</v>
      </c>
      <c r="E120" s="23">
        <v>147.2786</v>
      </c>
      <c r="F120" s="23">
        <v>349.477789</v>
      </c>
      <c r="G120" s="23">
        <v>336.640876</v>
      </c>
      <c r="H120" s="23">
        <v>82.945379</v>
      </c>
      <c r="I120" s="23">
        <v>16.389646</v>
      </c>
    </row>
    <row r="121" spans="1:9">
      <c r="A121" s="20" t="s">
        <v>115</v>
      </c>
      <c r="B121" s="21">
        <v>78.27017</v>
      </c>
      <c r="C121" s="21">
        <v>36.90409</v>
      </c>
      <c r="D121" s="21">
        <v>0.146233</v>
      </c>
      <c r="E121" s="21">
        <v>17.250034</v>
      </c>
      <c r="F121" s="21">
        <v>10.944187</v>
      </c>
      <c r="G121" s="21">
        <v>8.413476</v>
      </c>
      <c r="H121" s="21">
        <v>9.122933</v>
      </c>
      <c r="I121" s="21">
        <v>0.485231</v>
      </c>
    </row>
    <row r="122" spans="1:9">
      <c r="A122" s="20" t="s">
        <v>116</v>
      </c>
      <c r="B122" s="21">
        <v>6.710178</v>
      </c>
      <c r="C122" s="21">
        <v>2.644772</v>
      </c>
      <c r="D122" s="21">
        <v>2.141141</v>
      </c>
      <c r="E122" s="21">
        <v>0.424373</v>
      </c>
      <c r="F122" s="21">
        <v>1.330743</v>
      </c>
      <c r="G122" s="21">
        <v>1.330743</v>
      </c>
      <c r="H122" s="21">
        <v>0.091611</v>
      </c>
      <c r="I122" s="21">
        <v>0</v>
      </c>
    </row>
    <row r="123" spans="1:9">
      <c r="A123" s="20" t="s">
        <v>117</v>
      </c>
      <c r="B123" s="21">
        <v>10.762923</v>
      </c>
      <c r="C123" s="21">
        <v>4.138494</v>
      </c>
      <c r="D123" s="21">
        <v>0</v>
      </c>
      <c r="E123" s="21">
        <v>0.661306</v>
      </c>
      <c r="F123" s="21">
        <v>5.27391</v>
      </c>
      <c r="G123" s="21">
        <v>4.469467</v>
      </c>
      <c r="H123" s="21">
        <v>0.174574</v>
      </c>
      <c r="I123" s="21">
        <v>0.380322</v>
      </c>
    </row>
    <row r="124" spans="1:9">
      <c r="A124" s="20" t="s">
        <v>118</v>
      </c>
      <c r="B124" s="21">
        <v>19.579698</v>
      </c>
      <c r="C124" s="21">
        <v>3.256113</v>
      </c>
      <c r="D124" s="21">
        <v>0.049802</v>
      </c>
      <c r="E124" s="21">
        <v>11.401464</v>
      </c>
      <c r="F124" s="21">
        <v>1.398496</v>
      </c>
      <c r="G124" s="21">
        <v>1.398496</v>
      </c>
      <c r="H124" s="21">
        <v>0.119173</v>
      </c>
      <c r="I124" s="21">
        <v>0</v>
      </c>
    </row>
    <row r="125" spans="1:9">
      <c r="A125" s="20" t="s">
        <v>119</v>
      </c>
      <c r="B125" s="21">
        <v>2161.567072</v>
      </c>
      <c r="C125" s="21">
        <v>1100.360474</v>
      </c>
      <c r="D125" s="21">
        <v>32.211498</v>
      </c>
      <c r="E125" s="21">
        <v>563.117036</v>
      </c>
      <c r="F125" s="21">
        <v>291.44538</v>
      </c>
      <c r="G125" s="21">
        <v>265.694981</v>
      </c>
      <c r="H125" s="21">
        <v>84.820135</v>
      </c>
      <c r="I125" s="21">
        <v>26.111957</v>
      </c>
    </row>
    <row r="126" spans="1:9">
      <c r="A126" s="20" t="s">
        <v>120</v>
      </c>
      <c r="B126" s="21">
        <v>496.406275</v>
      </c>
      <c r="C126" s="21">
        <v>195.870606</v>
      </c>
      <c r="D126" s="21">
        <v>23.177475</v>
      </c>
      <c r="E126" s="21">
        <v>102.885917</v>
      </c>
      <c r="F126" s="21">
        <v>141.674561</v>
      </c>
      <c r="G126" s="21">
        <v>124.493801</v>
      </c>
      <c r="H126" s="21">
        <v>21.983878</v>
      </c>
      <c r="I126" s="21">
        <v>3.015946</v>
      </c>
    </row>
    <row r="127" spans="1:9">
      <c r="A127" s="20" t="s">
        <v>121</v>
      </c>
      <c r="B127" s="21">
        <v>211.046967</v>
      </c>
      <c r="C127" s="21">
        <v>106.922375</v>
      </c>
      <c r="D127" s="21">
        <v>2.416006</v>
      </c>
      <c r="E127" s="21">
        <v>32.448627</v>
      </c>
      <c r="F127" s="21">
        <v>60.852614</v>
      </c>
      <c r="G127" s="21">
        <v>58.922151</v>
      </c>
      <c r="H127" s="21">
        <v>2.983133</v>
      </c>
      <c r="I127" s="21">
        <v>2.388246</v>
      </c>
    </row>
    <row r="128" spans="1:9">
      <c r="A128" s="20" t="s">
        <v>122</v>
      </c>
      <c r="B128" s="21">
        <v>19.276</v>
      </c>
      <c r="C128" s="21">
        <v>12.76104</v>
      </c>
      <c r="D128" s="21">
        <v>0.00972</v>
      </c>
      <c r="E128" s="21">
        <v>1.769802</v>
      </c>
      <c r="F128" s="21">
        <v>2.108028</v>
      </c>
      <c r="G128" s="21">
        <v>1.404888</v>
      </c>
      <c r="H128" s="21">
        <v>1.498729</v>
      </c>
      <c r="I128" s="21">
        <v>0.000243</v>
      </c>
    </row>
    <row r="129" spans="1:9">
      <c r="A129" s="20" t="s">
        <v>123</v>
      </c>
      <c r="B129" s="21">
        <v>30.404919</v>
      </c>
      <c r="C129" s="21">
        <v>8.076004</v>
      </c>
      <c r="D129" s="21">
        <v>1.155028</v>
      </c>
      <c r="E129" s="21">
        <v>8.230742</v>
      </c>
      <c r="F129" s="21">
        <v>5.93458</v>
      </c>
      <c r="G129" s="21">
        <v>4.30402</v>
      </c>
      <c r="H129" s="21">
        <v>0.039416</v>
      </c>
      <c r="I129" s="21">
        <v>1.465323</v>
      </c>
    </row>
    <row r="130" spans="1:9">
      <c r="A130" s="20" t="s">
        <v>124</v>
      </c>
      <c r="B130" s="21">
        <v>10.113953</v>
      </c>
      <c r="C130" s="21">
        <v>9.9e-5</v>
      </c>
      <c r="D130" s="21">
        <v>0</v>
      </c>
      <c r="E130" s="21">
        <v>3.191951</v>
      </c>
      <c r="F130" s="21">
        <v>4.772202</v>
      </c>
      <c r="G130" s="21">
        <v>4.772202</v>
      </c>
      <c r="H130" s="21">
        <v>0.760525</v>
      </c>
      <c r="I130" s="21">
        <v>0.555757</v>
      </c>
    </row>
    <row r="131" spans="1:9">
      <c r="A131" s="20" t="s">
        <v>125</v>
      </c>
      <c r="B131" s="21">
        <v>183.447068</v>
      </c>
      <c r="C131" s="21">
        <v>54.548755</v>
      </c>
      <c r="D131" s="21">
        <v>1.348578</v>
      </c>
      <c r="E131" s="21">
        <v>52.604447</v>
      </c>
      <c r="F131" s="21">
        <v>53.867982</v>
      </c>
      <c r="G131" s="21">
        <v>52.560169</v>
      </c>
      <c r="H131" s="21">
        <v>16.481077</v>
      </c>
      <c r="I131" s="21">
        <v>3.777807</v>
      </c>
    </row>
    <row r="132" spans="1:9">
      <c r="A132" s="20" t="s">
        <v>126</v>
      </c>
      <c r="B132" s="21">
        <v>126.487694</v>
      </c>
      <c r="C132" s="21">
        <v>63.116645</v>
      </c>
      <c r="D132" s="21">
        <v>1.004816</v>
      </c>
      <c r="E132" s="21">
        <v>17.789388</v>
      </c>
      <c r="F132" s="21">
        <v>34.377642</v>
      </c>
      <c r="G132" s="21">
        <v>29.95051</v>
      </c>
      <c r="H132" s="21">
        <v>3.088708</v>
      </c>
      <c r="I132" s="21">
        <v>6.210483</v>
      </c>
    </row>
    <row r="133" spans="1:9">
      <c r="A133" s="20" t="s">
        <v>127</v>
      </c>
      <c r="B133" s="21">
        <v>47.407144</v>
      </c>
      <c r="C133" s="21">
        <v>20.693951</v>
      </c>
      <c r="D133" s="21">
        <v>5.718115</v>
      </c>
      <c r="E133" s="21">
        <v>13.457153</v>
      </c>
      <c r="F133" s="21">
        <v>6.939754</v>
      </c>
      <c r="G133" s="21">
        <v>6.70703</v>
      </c>
      <c r="H133" s="21">
        <v>0.201827</v>
      </c>
      <c r="I133" s="21">
        <v>0.391194</v>
      </c>
    </row>
    <row r="134" spans="1:9">
      <c r="A134" s="20" t="s">
        <v>128</v>
      </c>
      <c r="B134" s="21">
        <v>23.103271</v>
      </c>
      <c r="C134" s="21">
        <v>9.934357</v>
      </c>
      <c r="D134" s="21">
        <v>0.036483</v>
      </c>
      <c r="E134" s="21">
        <v>0.704317</v>
      </c>
      <c r="F134" s="21">
        <v>10.989168</v>
      </c>
      <c r="G134" s="21">
        <v>10.618643</v>
      </c>
      <c r="H134" s="21">
        <v>0.76214</v>
      </c>
      <c r="I134" s="21">
        <v>0.186376</v>
      </c>
    </row>
    <row r="135" spans="1:9">
      <c r="A135" s="20" t="s">
        <v>129</v>
      </c>
      <c r="B135" s="21">
        <v>268.877108</v>
      </c>
      <c r="C135" s="21">
        <v>165.303542</v>
      </c>
      <c r="D135" s="21">
        <v>15.828361</v>
      </c>
      <c r="E135" s="21">
        <v>41.066517</v>
      </c>
      <c r="F135" s="21">
        <v>37.328546</v>
      </c>
      <c r="G135" s="21">
        <v>36.419355</v>
      </c>
      <c r="H135" s="21">
        <v>4.070887</v>
      </c>
      <c r="I135" s="21">
        <v>3.864373</v>
      </c>
    </row>
    <row r="136" spans="1:9">
      <c r="A136" s="63" t="s">
        <v>130</v>
      </c>
      <c r="B136" s="21">
        <v>244.254785</v>
      </c>
      <c r="C136" s="21">
        <v>88.169888</v>
      </c>
      <c r="D136" s="21">
        <v>15.926285</v>
      </c>
      <c r="E136" s="21">
        <v>49.912874</v>
      </c>
      <c r="F136" s="21">
        <v>75.32359</v>
      </c>
      <c r="G136" s="21">
        <v>71.624344</v>
      </c>
      <c r="H136" s="21">
        <v>4.526245</v>
      </c>
      <c r="I136" s="21">
        <v>2.164571</v>
      </c>
    </row>
    <row r="137" spans="1:9">
      <c r="A137" s="20" t="s">
        <v>131</v>
      </c>
      <c r="B137" s="21">
        <v>191.243601</v>
      </c>
      <c r="C137" s="21">
        <v>71.568866</v>
      </c>
      <c r="D137" s="21">
        <v>0</v>
      </c>
      <c r="E137" s="21">
        <v>64.331215</v>
      </c>
      <c r="F137" s="21">
        <v>38.185</v>
      </c>
      <c r="G137" s="21">
        <v>35.824378</v>
      </c>
      <c r="H137" s="21">
        <v>10.213374</v>
      </c>
      <c r="I137" s="21">
        <v>5.567351</v>
      </c>
    </row>
    <row r="138" spans="1:9">
      <c r="A138" s="20" t="s">
        <v>132</v>
      </c>
      <c r="B138" s="21">
        <v>50.203967</v>
      </c>
      <c r="C138" s="21">
        <v>23.893238</v>
      </c>
      <c r="D138" s="21">
        <v>1.362903</v>
      </c>
      <c r="E138" s="21">
        <v>8.918515</v>
      </c>
      <c r="F138" s="21">
        <v>12.870339</v>
      </c>
      <c r="G138" s="21">
        <v>10.8093</v>
      </c>
      <c r="H138" s="21">
        <v>0.560421</v>
      </c>
      <c r="I138" s="21">
        <v>0.055371</v>
      </c>
    </row>
    <row r="139" spans="1:9">
      <c r="A139" s="62" t="s">
        <v>201</v>
      </c>
      <c r="B139" s="23">
        <v>4179.162793</v>
      </c>
      <c r="C139" s="23">
        <v>1968.163309</v>
      </c>
      <c r="D139" s="23">
        <v>102.532444</v>
      </c>
      <c r="E139" s="23">
        <v>990.165678</v>
      </c>
      <c r="F139" s="23">
        <v>795.616722</v>
      </c>
      <c r="G139" s="23">
        <v>729.717954</v>
      </c>
      <c r="H139" s="23">
        <v>161.498786</v>
      </c>
      <c r="I139" s="23">
        <v>56.620551</v>
      </c>
    </row>
    <row r="140" s="3" customFormat="1" spans="1:9">
      <c r="A140" s="63" t="s">
        <v>133</v>
      </c>
      <c r="B140" s="21">
        <v>9257.9339</v>
      </c>
      <c r="C140" s="21">
        <v>4591.275376</v>
      </c>
      <c r="D140" s="21">
        <v>312.866044</v>
      </c>
      <c r="E140" s="21">
        <v>2746.506509</v>
      </c>
      <c r="F140" s="21">
        <v>880.896016</v>
      </c>
      <c r="G140" s="21">
        <v>717.979627</v>
      </c>
      <c r="H140" s="21">
        <v>384.552529</v>
      </c>
      <c r="I140" s="21">
        <v>148.523336</v>
      </c>
    </row>
    <row r="141" spans="1:9">
      <c r="A141" s="63" t="s">
        <v>134</v>
      </c>
      <c r="B141" s="21">
        <v>44.034675</v>
      </c>
      <c r="C141" s="21">
        <v>26.881319</v>
      </c>
      <c r="D141" s="21">
        <v>0</v>
      </c>
      <c r="E141" s="21">
        <v>7.207737</v>
      </c>
      <c r="F141" s="21">
        <v>8.343535</v>
      </c>
      <c r="G141" s="21">
        <v>8.324162</v>
      </c>
      <c r="H141" s="21">
        <v>0.784668</v>
      </c>
      <c r="I141" s="21">
        <v>0.817417</v>
      </c>
    </row>
    <row r="142" spans="1:9">
      <c r="A142" s="62" t="s">
        <v>202</v>
      </c>
      <c r="B142" s="23">
        <v>9301.968575</v>
      </c>
      <c r="C142" s="23">
        <v>4618.156695</v>
      </c>
      <c r="D142" s="23">
        <v>312.866044</v>
      </c>
      <c r="E142" s="23">
        <v>2753.714246</v>
      </c>
      <c r="F142" s="23">
        <v>889.239551</v>
      </c>
      <c r="G142" s="23">
        <v>726.303789</v>
      </c>
      <c r="H142" s="23">
        <v>385.337197</v>
      </c>
      <c r="I142" s="23">
        <v>149.340753</v>
      </c>
    </row>
    <row r="143" spans="1:9">
      <c r="A143" s="20" t="s">
        <v>135</v>
      </c>
      <c r="B143" s="21">
        <v>183.375203</v>
      </c>
      <c r="C143" s="21">
        <v>51.013728</v>
      </c>
      <c r="D143" s="21">
        <v>18.711988</v>
      </c>
      <c r="E143" s="21">
        <v>29.39233</v>
      </c>
      <c r="F143" s="21">
        <v>46.590831</v>
      </c>
      <c r="G143" s="21">
        <v>41.983449</v>
      </c>
      <c r="H143" s="21">
        <v>22.313285</v>
      </c>
      <c r="I143" s="21">
        <v>3.459371</v>
      </c>
    </row>
    <row r="144" spans="1:9">
      <c r="A144" s="20" t="s">
        <v>136</v>
      </c>
      <c r="B144" s="21">
        <v>21.89918</v>
      </c>
      <c r="C144" s="21">
        <v>4.308467</v>
      </c>
      <c r="D144" s="21">
        <v>1.076412</v>
      </c>
      <c r="E144" s="21">
        <v>2.10401</v>
      </c>
      <c r="F144" s="21">
        <v>8.577827</v>
      </c>
      <c r="G144" s="21">
        <v>8.247072</v>
      </c>
      <c r="H144" s="21">
        <v>1.404052</v>
      </c>
      <c r="I144" s="21">
        <v>0.129442</v>
      </c>
    </row>
    <row r="145" spans="1:9">
      <c r="A145" s="20" t="s">
        <v>137</v>
      </c>
      <c r="B145" s="21">
        <v>427.632717</v>
      </c>
      <c r="C145" s="21">
        <v>68.699511</v>
      </c>
      <c r="D145" s="21">
        <v>30.040214</v>
      </c>
      <c r="E145" s="21">
        <v>90.132424</v>
      </c>
      <c r="F145" s="21">
        <v>203.242242</v>
      </c>
      <c r="G145" s="21">
        <v>185.815779</v>
      </c>
      <c r="H145" s="21">
        <v>18.324509</v>
      </c>
      <c r="I145" s="21">
        <v>2.163473</v>
      </c>
    </row>
    <row r="146" spans="1:9">
      <c r="A146" s="20" t="s">
        <v>138</v>
      </c>
      <c r="B146" s="21">
        <v>75.291911</v>
      </c>
      <c r="C146" s="21">
        <v>10.5797</v>
      </c>
      <c r="D146" s="21">
        <v>6.300707</v>
      </c>
      <c r="E146" s="21">
        <v>16.399948</v>
      </c>
      <c r="F146" s="21">
        <v>31.370475</v>
      </c>
      <c r="G146" s="21">
        <v>31.270475</v>
      </c>
      <c r="H146" s="21">
        <v>3.661841</v>
      </c>
      <c r="I146" s="21">
        <v>0.949747</v>
      </c>
    </row>
    <row r="147" spans="1:9">
      <c r="A147" s="20" t="s">
        <v>139</v>
      </c>
      <c r="B147" s="21">
        <v>7.584411</v>
      </c>
      <c r="C147" s="21">
        <v>0.027348</v>
      </c>
      <c r="D147" s="21">
        <v>0.030163</v>
      </c>
      <c r="E147" s="21">
        <v>0.76734</v>
      </c>
      <c r="F147" s="21">
        <v>5.78736</v>
      </c>
      <c r="G147" s="21">
        <v>5.771035</v>
      </c>
      <c r="H147" s="21">
        <v>0.186082</v>
      </c>
      <c r="I147" s="21">
        <v>0.522394</v>
      </c>
    </row>
    <row r="148" spans="1:9">
      <c r="A148" s="20" t="s">
        <v>140</v>
      </c>
      <c r="B148" s="21">
        <v>26.215665</v>
      </c>
      <c r="C148" s="21">
        <v>10.467956</v>
      </c>
      <c r="D148" s="21">
        <v>0.461058</v>
      </c>
      <c r="E148" s="21">
        <v>10.60457</v>
      </c>
      <c r="F148" s="21">
        <v>1.532771</v>
      </c>
      <c r="G148" s="21">
        <v>1.506777</v>
      </c>
      <c r="H148" s="21">
        <v>0.618171</v>
      </c>
      <c r="I148" s="21">
        <v>0.024324</v>
      </c>
    </row>
    <row r="149" spans="1:9">
      <c r="A149" s="63" t="s">
        <v>141</v>
      </c>
      <c r="B149" s="21">
        <v>3.748132</v>
      </c>
      <c r="C149" s="21">
        <v>0.376517</v>
      </c>
      <c r="D149" s="21">
        <v>1.732701</v>
      </c>
      <c r="E149" s="21">
        <v>0.398702</v>
      </c>
      <c r="F149" s="21">
        <v>1.093052</v>
      </c>
      <c r="G149" s="21">
        <v>1.093052</v>
      </c>
      <c r="H149" s="21">
        <v>0.14716</v>
      </c>
      <c r="I149" s="21">
        <v>0</v>
      </c>
    </row>
    <row r="150" spans="1:9">
      <c r="A150" s="63" t="s">
        <v>142</v>
      </c>
      <c r="B150" s="21">
        <v>21.43038</v>
      </c>
      <c r="C150" s="21">
        <v>9.914798</v>
      </c>
      <c r="D150" s="21">
        <v>0.110281</v>
      </c>
      <c r="E150" s="21">
        <v>3.199758</v>
      </c>
      <c r="F150" s="21">
        <v>6.469067</v>
      </c>
      <c r="G150" s="21">
        <v>5.147843</v>
      </c>
      <c r="H150" s="21">
        <v>1.302523</v>
      </c>
      <c r="I150" s="21">
        <v>0.241079</v>
      </c>
    </row>
    <row r="151" spans="1:9">
      <c r="A151" s="20" t="s">
        <v>143</v>
      </c>
      <c r="B151" s="21">
        <v>34.299317</v>
      </c>
      <c r="C151" s="21">
        <v>5.243997</v>
      </c>
      <c r="D151" s="21">
        <v>1.550211</v>
      </c>
      <c r="E151" s="21">
        <v>2.514512</v>
      </c>
      <c r="F151" s="21">
        <v>18.917043</v>
      </c>
      <c r="G151" s="21">
        <v>17.682462</v>
      </c>
      <c r="H151" s="21">
        <v>2.384141</v>
      </c>
      <c r="I151" s="21">
        <v>1.229812</v>
      </c>
    </row>
    <row r="152" spans="1:9">
      <c r="A152" s="20" t="s">
        <v>144</v>
      </c>
      <c r="B152" s="21">
        <v>5.735668</v>
      </c>
      <c r="C152" s="21">
        <v>0.888788</v>
      </c>
      <c r="D152" s="21">
        <v>0</v>
      </c>
      <c r="E152" s="21">
        <v>1.112389</v>
      </c>
      <c r="F152" s="21">
        <v>3.364184</v>
      </c>
      <c r="G152" s="21">
        <v>3.364184</v>
      </c>
      <c r="H152" s="21">
        <v>0.35155</v>
      </c>
      <c r="I152" s="21">
        <v>0.018756</v>
      </c>
    </row>
    <row r="153" spans="1:9">
      <c r="A153" s="20" t="s">
        <v>145</v>
      </c>
      <c r="B153" s="21">
        <v>15.703161</v>
      </c>
      <c r="C153" s="21">
        <v>3.972475</v>
      </c>
      <c r="D153" s="21">
        <v>0.146707</v>
      </c>
      <c r="E153" s="21">
        <v>2.326236</v>
      </c>
      <c r="F153" s="21">
        <v>8.321036</v>
      </c>
      <c r="G153" s="21">
        <v>8.293148</v>
      </c>
      <c r="H153" s="21">
        <v>0.912941</v>
      </c>
      <c r="I153" s="21">
        <v>0.023767</v>
      </c>
    </row>
    <row r="154" s="3" customFormat="1" spans="1:9">
      <c r="A154" s="20" t="s">
        <v>146</v>
      </c>
      <c r="B154" s="21">
        <v>3.293125</v>
      </c>
      <c r="C154" s="21">
        <v>0.970092</v>
      </c>
      <c r="D154" s="21">
        <v>0.001805</v>
      </c>
      <c r="E154" s="21">
        <v>0.609482</v>
      </c>
      <c r="F154" s="21">
        <v>1.441069</v>
      </c>
      <c r="G154" s="21">
        <v>1.439625</v>
      </c>
      <c r="H154" s="21">
        <v>0.268265</v>
      </c>
      <c r="I154" s="21">
        <v>0.002411</v>
      </c>
    </row>
    <row r="155" spans="1:9">
      <c r="A155" s="20" t="s">
        <v>147</v>
      </c>
      <c r="B155" s="21">
        <v>9.42674</v>
      </c>
      <c r="C155" s="21">
        <v>2.946511</v>
      </c>
      <c r="D155" s="21">
        <v>0</v>
      </c>
      <c r="E155" s="21">
        <v>1.637006</v>
      </c>
      <c r="F155" s="21">
        <v>4.420923</v>
      </c>
      <c r="G155" s="21">
        <v>4.392255</v>
      </c>
      <c r="H155" s="21">
        <v>0.181368</v>
      </c>
      <c r="I155" s="21">
        <v>0.156087</v>
      </c>
    </row>
    <row r="156" spans="1:9">
      <c r="A156" s="20" t="s">
        <v>148</v>
      </c>
      <c r="B156" s="21">
        <v>6.971666</v>
      </c>
      <c r="C156" s="21">
        <v>2.568306</v>
      </c>
      <c r="D156" s="21">
        <v>0</v>
      </c>
      <c r="E156" s="21">
        <v>2.014404</v>
      </c>
      <c r="F156" s="21">
        <v>2.009511</v>
      </c>
      <c r="G156" s="21">
        <v>2.004566</v>
      </c>
      <c r="H156" s="21">
        <v>0.067884</v>
      </c>
      <c r="I156" s="21">
        <v>0.278621</v>
      </c>
    </row>
    <row r="157" spans="1:9">
      <c r="A157" s="20" t="s">
        <v>149</v>
      </c>
      <c r="B157" s="21">
        <v>5.106281</v>
      </c>
      <c r="C157" s="21">
        <v>1.404861</v>
      </c>
      <c r="D157" s="21">
        <v>0.024497</v>
      </c>
      <c r="E157" s="21">
        <v>0.653893</v>
      </c>
      <c r="F157" s="21">
        <v>2.341555</v>
      </c>
      <c r="G157" s="21">
        <v>2.080947</v>
      </c>
      <c r="H157" s="21">
        <v>0.160017</v>
      </c>
      <c r="I157" s="21">
        <v>0.474819</v>
      </c>
    </row>
    <row r="158" spans="1:9">
      <c r="A158" s="20" t="s">
        <v>150</v>
      </c>
      <c r="B158" s="21">
        <v>9.612198</v>
      </c>
      <c r="C158" s="21">
        <v>2.061504</v>
      </c>
      <c r="D158" s="21">
        <v>0</v>
      </c>
      <c r="E158" s="21">
        <v>1.952748</v>
      </c>
      <c r="F158" s="21">
        <v>4.769717</v>
      </c>
      <c r="G158" s="21">
        <v>4.724347</v>
      </c>
      <c r="H158" s="21">
        <v>0.610798</v>
      </c>
      <c r="I158" s="21">
        <v>0.174235</v>
      </c>
    </row>
    <row r="159" spans="1:9">
      <c r="A159" s="20" t="s">
        <v>151</v>
      </c>
      <c r="B159" s="21">
        <v>7.654689</v>
      </c>
      <c r="C159" s="21">
        <v>0.001484</v>
      </c>
      <c r="D159" s="21">
        <v>0</v>
      </c>
      <c r="E159" s="21">
        <v>0.18254</v>
      </c>
      <c r="F159" s="21">
        <v>7.255939</v>
      </c>
      <c r="G159" s="21">
        <v>7.230482</v>
      </c>
      <c r="H159" s="21">
        <v>0.214727</v>
      </c>
      <c r="I159" s="21">
        <v>0</v>
      </c>
    </row>
    <row r="160" spans="1:9">
      <c r="A160" s="20" t="s">
        <v>152</v>
      </c>
      <c r="B160" s="21">
        <v>49.693643</v>
      </c>
      <c r="C160" s="21">
        <v>11.72622</v>
      </c>
      <c r="D160" s="21">
        <v>3.064442</v>
      </c>
      <c r="E160" s="21">
        <v>7.748791</v>
      </c>
      <c r="F160" s="21">
        <v>23.419871</v>
      </c>
      <c r="G160" s="21">
        <v>22.492588</v>
      </c>
      <c r="H160" s="21">
        <v>2.57957</v>
      </c>
      <c r="I160" s="21">
        <v>0.839051</v>
      </c>
    </row>
    <row r="161" spans="1:9">
      <c r="A161" s="20" t="s">
        <v>153</v>
      </c>
      <c r="B161" s="21">
        <v>1.928134</v>
      </c>
      <c r="C161" s="21">
        <v>0.800631</v>
      </c>
      <c r="D161" s="21">
        <v>0.018192</v>
      </c>
      <c r="E161" s="21">
        <v>0.06798</v>
      </c>
      <c r="F161" s="21">
        <v>0.648633</v>
      </c>
      <c r="G161" s="21">
        <v>0.407217</v>
      </c>
      <c r="H161" s="21">
        <v>0.043436</v>
      </c>
      <c r="I161" s="21">
        <v>0.025131</v>
      </c>
    </row>
    <row r="162" spans="1:9">
      <c r="A162" s="20" t="s">
        <v>154</v>
      </c>
      <c r="B162" s="21">
        <v>18.007573</v>
      </c>
      <c r="C162" s="21">
        <v>5.153975</v>
      </c>
      <c r="D162" s="21">
        <v>6.952041</v>
      </c>
      <c r="E162" s="21">
        <v>2.476024</v>
      </c>
      <c r="F162" s="21">
        <v>3.046488</v>
      </c>
      <c r="G162" s="21">
        <v>2.734598</v>
      </c>
      <c r="H162" s="21">
        <v>0.357496</v>
      </c>
      <c r="I162" s="21">
        <v>0.021548</v>
      </c>
    </row>
    <row r="163" spans="1:9">
      <c r="A163" s="20" t="s">
        <v>155</v>
      </c>
      <c r="B163" s="21">
        <v>5.872957</v>
      </c>
      <c r="C163" s="21">
        <v>0.185201</v>
      </c>
      <c r="D163" s="21">
        <v>0.147882</v>
      </c>
      <c r="E163" s="21">
        <v>0.806146</v>
      </c>
      <c r="F163" s="21">
        <v>3.752812</v>
      </c>
      <c r="G163" s="21">
        <v>3.732737</v>
      </c>
      <c r="H163" s="21">
        <v>0.411339</v>
      </c>
      <c r="I163" s="21">
        <v>0.082707</v>
      </c>
    </row>
    <row r="164" spans="1:9">
      <c r="A164" s="63" t="s">
        <v>156</v>
      </c>
      <c r="B164" s="21">
        <v>113.717543</v>
      </c>
      <c r="C164" s="21">
        <v>30.780011</v>
      </c>
      <c r="D164" s="21">
        <v>20.974164</v>
      </c>
      <c r="E164" s="21">
        <v>23.36009</v>
      </c>
      <c r="F164" s="21">
        <v>33.668869</v>
      </c>
      <c r="G164" s="21">
        <v>33.652426</v>
      </c>
      <c r="H164" s="21">
        <v>3.685595</v>
      </c>
      <c r="I164" s="21">
        <v>1.248816</v>
      </c>
    </row>
    <row r="165" spans="1:9">
      <c r="A165" s="20" t="s">
        <v>157</v>
      </c>
      <c r="B165" s="21">
        <v>9.816308</v>
      </c>
      <c r="C165" s="21">
        <v>3.649777</v>
      </c>
      <c r="D165" s="21">
        <v>0.002192</v>
      </c>
      <c r="E165" s="21">
        <v>0.646862</v>
      </c>
      <c r="F165" s="21">
        <v>3.889099</v>
      </c>
      <c r="G165" s="21">
        <v>3.536136</v>
      </c>
      <c r="H165" s="21">
        <v>0.582931</v>
      </c>
      <c r="I165" s="21">
        <v>0.375709</v>
      </c>
    </row>
    <row r="166" spans="1:9">
      <c r="A166" s="62" t="s">
        <v>203</v>
      </c>
      <c r="B166" s="23">
        <v>1064.016602</v>
      </c>
      <c r="C166" s="23">
        <v>227.741858</v>
      </c>
      <c r="D166" s="23">
        <v>91.345657</v>
      </c>
      <c r="E166" s="23">
        <v>201.108185</v>
      </c>
      <c r="F166" s="23">
        <v>425.930374</v>
      </c>
      <c r="G166" s="23">
        <v>398.6032</v>
      </c>
      <c r="H166" s="23">
        <v>60.769681</v>
      </c>
      <c r="I166" s="23">
        <v>12.4413</v>
      </c>
    </row>
    <row r="167" spans="1:9">
      <c r="A167" s="20" t="s">
        <v>158</v>
      </c>
      <c r="B167" s="21">
        <v>29.813834</v>
      </c>
      <c r="C167" s="21">
        <v>20.392138</v>
      </c>
      <c r="D167" s="21">
        <v>3.475191</v>
      </c>
      <c r="E167" s="21">
        <v>1.944933</v>
      </c>
      <c r="F167" s="21">
        <v>3.736115</v>
      </c>
      <c r="G167" s="21">
        <v>3.648449</v>
      </c>
      <c r="H167" s="21">
        <v>0.265456</v>
      </c>
      <c r="I167" s="21">
        <v>0</v>
      </c>
    </row>
    <row r="168" spans="1:9">
      <c r="A168" s="20" t="s">
        <v>159</v>
      </c>
      <c r="B168" s="21">
        <v>567.123294</v>
      </c>
      <c r="C168" s="21">
        <v>163.905734</v>
      </c>
      <c r="D168" s="21">
        <v>37.696488</v>
      </c>
      <c r="E168" s="21">
        <v>96.769377</v>
      </c>
      <c r="F168" s="21">
        <v>131.952858</v>
      </c>
      <c r="G168" s="21">
        <v>130.961343</v>
      </c>
      <c r="H168" s="21">
        <v>107.550351</v>
      </c>
      <c r="I168" s="21">
        <v>17.057054</v>
      </c>
    </row>
    <row r="169" spans="1:9">
      <c r="A169" s="20" t="s">
        <v>160</v>
      </c>
      <c r="B169" s="21">
        <v>139.877659</v>
      </c>
      <c r="C169" s="21">
        <v>79.285178</v>
      </c>
      <c r="D169" s="21">
        <v>13.002826</v>
      </c>
      <c r="E169" s="21">
        <v>9.427582</v>
      </c>
      <c r="F169" s="21">
        <v>28.752279</v>
      </c>
      <c r="G169" s="21">
        <v>28.752279</v>
      </c>
      <c r="H169" s="21">
        <v>9.409795</v>
      </c>
      <c r="I169" s="21">
        <v>0</v>
      </c>
    </row>
    <row r="170" spans="1:9">
      <c r="A170" s="20" t="s">
        <v>161</v>
      </c>
      <c r="B170" s="21">
        <v>25.55014</v>
      </c>
      <c r="C170" s="21">
        <v>10.335668</v>
      </c>
      <c r="D170" s="21">
        <v>0.565474</v>
      </c>
      <c r="E170" s="21">
        <v>2.412597</v>
      </c>
      <c r="F170" s="21">
        <v>9.118193</v>
      </c>
      <c r="G170" s="21">
        <v>9.087103</v>
      </c>
      <c r="H170" s="21">
        <v>1.929937</v>
      </c>
      <c r="I170" s="21">
        <v>0.488477</v>
      </c>
    </row>
    <row r="171" spans="1:9">
      <c r="A171" s="20" t="s">
        <v>162</v>
      </c>
      <c r="B171" s="21">
        <v>89.420615</v>
      </c>
      <c r="C171" s="21">
        <v>43.319076</v>
      </c>
      <c r="D171" s="21">
        <v>13.606321</v>
      </c>
      <c r="E171" s="21">
        <v>18.411916</v>
      </c>
      <c r="F171" s="21">
        <v>13.193104</v>
      </c>
      <c r="G171" s="21">
        <v>13.193104</v>
      </c>
      <c r="H171" s="21">
        <v>0.890199</v>
      </c>
      <c r="I171" s="21">
        <v>0</v>
      </c>
    </row>
    <row r="172" spans="1:9">
      <c r="A172" s="20" t="s">
        <v>163</v>
      </c>
      <c r="B172" s="21">
        <v>26.931044</v>
      </c>
      <c r="C172" s="21">
        <v>15.670532</v>
      </c>
      <c r="D172" s="21">
        <v>0</v>
      </c>
      <c r="E172" s="21">
        <v>1.15396</v>
      </c>
      <c r="F172" s="21">
        <v>9.324743</v>
      </c>
      <c r="G172" s="21">
        <v>9.324743</v>
      </c>
      <c r="H172" s="21">
        <v>0.701877</v>
      </c>
      <c r="I172" s="21">
        <v>0</v>
      </c>
    </row>
    <row r="173" s="3" customFormat="1" spans="1:9">
      <c r="A173" s="63" t="s">
        <v>164</v>
      </c>
      <c r="B173" s="21">
        <v>65.49856</v>
      </c>
      <c r="C173" s="21">
        <v>16.482633</v>
      </c>
      <c r="D173" s="21">
        <v>8.470048</v>
      </c>
      <c r="E173" s="21">
        <v>16.505442</v>
      </c>
      <c r="F173" s="21">
        <v>12.207006</v>
      </c>
      <c r="G173" s="21">
        <v>12.207006</v>
      </c>
      <c r="H173" s="21">
        <v>0.585578</v>
      </c>
      <c r="I173" s="21">
        <v>8.543962</v>
      </c>
    </row>
    <row r="174" s="3" customFormat="1" spans="1:9">
      <c r="A174" s="20" t="s">
        <v>165</v>
      </c>
      <c r="B174" s="21">
        <v>80.116551</v>
      </c>
      <c r="C174" s="21">
        <v>22.15834</v>
      </c>
      <c r="D174" s="21">
        <v>30.849659</v>
      </c>
      <c r="E174" s="21">
        <v>13.247933</v>
      </c>
      <c r="F174" s="21">
        <v>13.451331</v>
      </c>
      <c r="G174" s="21">
        <v>13.451331</v>
      </c>
      <c r="H174" s="21">
        <v>0.409288</v>
      </c>
      <c r="I174" s="21">
        <v>0</v>
      </c>
    </row>
    <row r="175" s="3" customFormat="1" spans="1:9">
      <c r="A175" s="20" t="s">
        <v>166</v>
      </c>
      <c r="B175" s="21">
        <v>532.181611</v>
      </c>
      <c r="C175" s="21">
        <v>246.581542</v>
      </c>
      <c r="D175" s="21">
        <v>29.12994</v>
      </c>
      <c r="E175" s="21">
        <v>127.271056</v>
      </c>
      <c r="F175" s="21">
        <v>124.293233</v>
      </c>
      <c r="G175" s="21">
        <v>121.165707</v>
      </c>
      <c r="H175" s="21">
        <v>4.90584</v>
      </c>
      <c r="I175" s="21">
        <v>0</v>
      </c>
    </row>
    <row r="176" spans="1:9">
      <c r="A176" s="20" t="s">
        <v>167</v>
      </c>
      <c r="B176" s="21">
        <v>23.031045</v>
      </c>
      <c r="C176" s="21">
        <v>11.824327</v>
      </c>
      <c r="D176" s="21">
        <v>0.586388</v>
      </c>
      <c r="E176" s="21">
        <v>2.362944</v>
      </c>
      <c r="F176" s="21">
        <v>5.095493</v>
      </c>
      <c r="G176" s="21">
        <v>4.91385</v>
      </c>
      <c r="H176" s="21">
        <v>1.875387</v>
      </c>
      <c r="I176" s="21">
        <v>0.393035</v>
      </c>
    </row>
    <row r="177" s="3" customFormat="1" spans="1:9">
      <c r="A177" s="20" t="s">
        <v>168</v>
      </c>
      <c r="B177" s="21">
        <v>196.510174</v>
      </c>
      <c r="C177" s="21">
        <v>88.562901</v>
      </c>
      <c r="D177" s="21">
        <v>2.590086</v>
      </c>
      <c r="E177" s="21">
        <v>63.632839</v>
      </c>
      <c r="F177" s="21">
        <v>40.717249</v>
      </c>
      <c r="G177" s="21">
        <v>39.632621</v>
      </c>
      <c r="H177" s="21">
        <v>1.007098</v>
      </c>
      <c r="I177" s="21">
        <v>0</v>
      </c>
    </row>
    <row r="178" s="3" customFormat="1" spans="1:9">
      <c r="A178" s="20" t="s">
        <v>169</v>
      </c>
      <c r="B178" s="21">
        <v>8.919998</v>
      </c>
      <c r="C178" s="21">
        <v>3.353439</v>
      </c>
      <c r="D178" s="21">
        <v>0.149227</v>
      </c>
      <c r="E178" s="21">
        <v>1.053194</v>
      </c>
      <c r="F178" s="21">
        <v>2.605648</v>
      </c>
      <c r="G178" s="21">
        <v>2.605648</v>
      </c>
      <c r="H178" s="21">
        <v>1.445782</v>
      </c>
      <c r="I178" s="21">
        <v>0.1853</v>
      </c>
    </row>
    <row r="179" spans="1:9">
      <c r="A179" s="62" t="s">
        <v>204</v>
      </c>
      <c r="B179" s="23">
        <v>1784.974525</v>
      </c>
      <c r="C179" s="23">
        <v>721.871508</v>
      </c>
      <c r="D179" s="23">
        <v>140.121648</v>
      </c>
      <c r="E179" s="23">
        <v>354.193773</v>
      </c>
      <c r="F179" s="23">
        <v>394.447252</v>
      </c>
      <c r="G179" s="23">
        <v>388.943184</v>
      </c>
      <c r="H179" s="23">
        <v>130.976588</v>
      </c>
      <c r="I179" s="23">
        <v>26.667828</v>
      </c>
    </row>
    <row r="180" s="3" customFormat="1" spans="1:46">
      <c r="A180" s="64" t="s">
        <v>205</v>
      </c>
      <c r="B180" s="29">
        <v>24596.72516</v>
      </c>
      <c r="C180" s="29">
        <v>10683.74754</v>
      </c>
      <c r="D180" s="29">
        <v>1175.711673</v>
      </c>
      <c r="E180" s="29">
        <v>4984.274366</v>
      </c>
      <c r="F180" s="29">
        <v>5155.748771</v>
      </c>
      <c r="G180" s="29">
        <v>4513.818468</v>
      </c>
      <c r="H180" s="29">
        <v>1403.868836</v>
      </c>
      <c r="I180" s="29">
        <v>714.942565</v>
      </c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="3" customFormat="1" spans="1:46">
      <c r="A181" s="64" t="s">
        <v>206</v>
      </c>
      <c r="B181" s="29">
        <v>3209.276252</v>
      </c>
      <c r="C181" s="29">
        <v>1114.979482</v>
      </c>
      <c r="D181" s="29">
        <v>159.195794</v>
      </c>
      <c r="E181" s="29">
        <v>405.453778</v>
      </c>
      <c r="F181" s="29">
        <v>928.243335</v>
      </c>
      <c r="G181" s="29">
        <v>883.425605</v>
      </c>
      <c r="H181" s="29">
        <v>378.62289</v>
      </c>
      <c r="I181" s="29">
        <v>159.554065</v>
      </c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</row>
    <row r="182" s="3" customFormat="1" spans="1:46">
      <c r="A182" s="64" t="s">
        <v>207</v>
      </c>
      <c r="B182" s="29">
        <v>8146.665899</v>
      </c>
      <c r="C182" s="29">
        <v>3019.288523</v>
      </c>
      <c r="D182" s="29">
        <v>471.72555</v>
      </c>
      <c r="E182" s="29">
        <v>905.842862</v>
      </c>
      <c r="F182" s="29">
        <v>2609.385384</v>
      </c>
      <c r="G182" s="29">
        <v>2257.976881</v>
      </c>
      <c r="H182" s="29">
        <v>623.339483</v>
      </c>
      <c r="I182" s="29">
        <v>413.496351</v>
      </c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="3" customFormat="1" spans="1:46">
      <c r="A183" s="64" t="s">
        <v>208</v>
      </c>
      <c r="B183" s="29">
        <v>9683.544724</v>
      </c>
      <c r="C183" s="29">
        <v>3792.820227</v>
      </c>
      <c r="D183" s="29">
        <v>533.88417</v>
      </c>
      <c r="E183" s="29">
        <v>1167.935759</v>
      </c>
      <c r="F183" s="29">
        <v>2855.445265</v>
      </c>
      <c r="G183" s="29">
        <v>2407.15167</v>
      </c>
      <c r="H183" s="29">
        <v>783.648943</v>
      </c>
      <c r="I183" s="29">
        <v>431.597942</v>
      </c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</row>
    <row r="184" s="3" customFormat="1" spans="1:46">
      <c r="A184" s="64" t="s">
        <v>209</v>
      </c>
      <c r="B184" s="29">
        <v>26521.74594</v>
      </c>
      <c r="C184" s="29">
        <v>11674.46526</v>
      </c>
      <c r="D184" s="29">
        <v>1255.284442</v>
      </c>
      <c r="E184" s="29">
        <v>5328.945721</v>
      </c>
      <c r="F184" s="29">
        <v>5460.514305</v>
      </c>
      <c r="G184" s="29">
        <v>4724.236514</v>
      </c>
      <c r="H184" s="29">
        <v>1578.935175</v>
      </c>
      <c r="I184" s="29">
        <v>730.197434</v>
      </c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</row>
    <row r="185" s="3" customFormat="1" spans="1:46">
      <c r="A185" s="64" t="s">
        <v>200</v>
      </c>
      <c r="B185" s="29">
        <v>1185.057223</v>
      </c>
      <c r="C185" s="29">
        <v>464.191698</v>
      </c>
      <c r="D185" s="29">
        <v>95.223612</v>
      </c>
      <c r="E185" s="29">
        <v>147.2786</v>
      </c>
      <c r="F185" s="29">
        <v>349.477789</v>
      </c>
      <c r="G185" s="29">
        <v>336.640876</v>
      </c>
      <c r="H185" s="29">
        <v>82.945379</v>
      </c>
      <c r="I185" s="29">
        <v>16.389646</v>
      </c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</row>
    <row r="186" s="3" customFormat="1" spans="1:46">
      <c r="A186" s="64" t="s">
        <v>210</v>
      </c>
      <c r="B186" s="29">
        <v>6905.196047</v>
      </c>
      <c r="C186" s="29">
        <v>2333.621381</v>
      </c>
      <c r="D186" s="29">
        <v>495.921909</v>
      </c>
      <c r="E186" s="29">
        <v>780.347348</v>
      </c>
      <c r="F186" s="29">
        <v>2500.21892</v>
      </c>
      <c r="G186" s="29">
        <v>2157.280096</v>
      </c>
      <c r="H186" s="29">
        <v>406.147483</v>
      </c>
      <c r="I186" s="29">
        <v>269.793164</v>
      </c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</row>
    <row r="187" s="3" customFormat="1" spans="1:46">
      <c r="A187" s="64" t="s">
        <v>211</v>
      </c>
      <c r="B187" s="29">
        <v>17896.07701</v>
      </c>
      <c r="C187" s="29">
        <v>8540.362279</v>
      </c>
      <c r="D187" s="29">
        <v>712.016168</v>
      </c>
      <c r="E187" s="29">
        <v>4525.996502</v>
      </c>
      <c r="F187" s="29">
        <v>2533.650697</v>
      </c>
      <c r="G187" s="29">
        <v>2259.651974</v>
      </c>
      <c r="H187" s="29">
        <v>854.902961</v>
      </c>
      <c r="I187" s="29">
        <v>359.383571</v>
      </c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</row>
    <row r="188" s="3" customFormat="1" spans="1:46">
      <c r="A188" s="64" t="s">
        <v>212</v>
      </c>
      <c r="B188" s="29">
        <v>5138.073041</v>
      </c>
      <c r="C188" s="29">
        <v>2061.985774</v>
      </c>
      <c r="D188" s="29">
        <v>241.565793</v>
      </c>
      <c r="E188" s="29">
        <v>725.634083</v>
      </c>
      <c r="F188" s="29">
        <v>1256.949218</v>
      </c>
      <c r="G188" s="29">
        <v>1105.164231</v>
      </c>
      <c r="H188" s="29">
        <v>577.139986</v>
      </c>
      <c r="I188" s="29">
        <v>187.442225</v>
      </c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</row>
    <row r="189" s="4" customFormat="1" spans="1:46">
      <c r="A189" s="65" t="s">
        <v>213</v>
      </c>
      <c r="B189" s="31">
        <v>433.456848</v>
      </c>
      <c r="C189" s="31">
        <v>203.140794</v>
      </c>
      <c r="D189" s="31">
        <v>38.085284</v>
      </c>
      <c r="E189" s="31">
        <v>48.313926</v>
      </c>
      <c r="F189" s="31">
        <v>117.62411</v>
      </c>
      <c r="G189" s="31">
        <v>99.569535</v>
      </c>
      <c r="H189" s="31">
        <v>10.292511</v>
      </c>
      <c r="I189" s="31">
        <v>6.618587</v>
      </c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</row>
    <row r="190" spans="1:1">
      <c r="A190" s="5" t="s">
        <v>214</v>
      </c>
    </row>
    <row r="192" customHeight="1" spans="1:16">
      <c r="A192" s="32" t="s">
        <v>215</v>
      </c>
      <c r="B192" s="32"/>
      <c r="C192" s="32"/>
      <c r="D192" s="32"/>
      <c r="E192" s="32"/>
      <c r="F192" s="32"/>
      <c r="G192" s="33" t="s">
        <v>216</v>
      </c>
      <c r="H192" s="33"/>
      <c r="I192" s="33"/>
      <c r="J192" s="33"/>
      <c r="K192" s="33"/>
      <c r="L192" s="38"/>
      <c r="M192" s="38"/>
      <c r="N192" s="38"/>
      <c r="O192" s="38"/>
      <c r="P192" s="38"/>
    </row>
    <row r="193" spans="1:15">
      <c r="A193" s="34" t="s">
        <v>217</v>
      </c>
      <c r="B193" s="34"/>
      <c r="C193" s="34"/>
      <c r="D193" s="34"/>
      <c r="E193" s="34"/>
      <c r="F193" s="34"/>
      <c r="G193" s="26" t="s">
        <v>177</v>
      </c>
      <c r="L193" s="34"/>
      <c r="M193" s="34"/>
      <c r="N193" s="34"/>
      <c r="O193" s="34"/>
    </row>
    <row r="194" spans="1:1">
      <c r="A194" s="5" t="s">
        <v>218</v>
      </c>
    </row>
    <row r="196" spans="2:9">
      <c r="B196" s="35"/>
      <c r="C196" s="35"/>
      <c r="D196" s="35"/>
      <c r="E196" s="35"/>
      <c r="F196" s="35"/>
      <c r="G196" s="35"/>
      <c r="H196" s="35"/>
      <c r="I196" s="35"/>
    </row>
    <row r="199" spans="2:9">
      <c r="B199" s="36"/>
      <c r="C199" s="36"/>
      <c r="D199" s="36"/>
      <c r="E199" s="36"/>
      <c r="F199" s="36"/>
      <c r="G199" s="36"/>
      <c r="H199" s="36"/>
      <c r="I199" s="36"/>
    </row>
    <row r="201" spans="2:13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</row>
  </sheetData>
  <sheetProtection password="F615" sheet="1" objects="1" scenarios="1"/>
  <autoFilter ref="A22:A190">
    <extLst/>
  </autoFilter>
  <mergeCells count="2">
    <mergeCell ref="A192:F192"/>
    <mergeCell ref="G192:K192"/>
  </mergeCells>
  <hyperlinks>
    <hyperlink ref="A3" location="CONTENTS!A1" display="Back to the table of contents"/>
    <hyperlink ref="F2" r:id="rId1" display="http://wds.iea.org/wds/pdf/Worldco2_Documentation.pdf"/>
    <hyperlink ref="J2" r:id="rId2" display="https://www.iea.org/t&amp;c/termsandconditions/"/>
    <hyperlink ref="G193" r:id="rId2" display="https://www.iea.org/t&amp;c/termsandconditions/"/>
    <hyperlink ref="G192" r:id="rId3" display="http://www.iea.org/statistics/topics/CO2emissions/"/>
  </hyperlinks>
  <printOptions horizontalCentered="1"/>
  <pageMargins left="0.236220472440945" right="0.236220472440945" top="0.511811023622047" bottom="0.433070866141732" header="0.236220472440945" footer="0.236220472440945"/>
  <pageSetup paperSize="9" scale="63" fitToHeight="12" pageOrder="overThenDown" orientation="landscape"/>
  <headerFooter alignWithMargins="0">
    <oddFooter>&amp;L&amp;"Arial,Italic"CO&amp;Y2&amp;Y Emissions from Fuel Combustion (2009 Edition)&amp;R
© OECD/IEA, 2009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T201"/>
  <sheetViews>
    <sheetView workbookViewId="0">
      <pane xSplit="1" ySplit="22" topLeftCell="B185" activePane="bottomRight" state="frozen"/>
      <selection/>
      <selection pane="topRight"/>
      <selection pane="bottomLeft"/>
      <selection pane="bottomRight" activeCell="O26" sqref="O26:V34"/>
    </sheetView>
  </sheetViews>
  <sheetFormatPr defaultColWidth="9" defaultRowHeight="12.75"/>
  <cols>
    <col min="1" max="1" width="26.7083333333333" style="5" customWidth="1"/>
    <col min="2" max="8" width="16.7083333333333" style="5" customWidth="1"/>
    <col min="9" max="256" width="9.14166666666667" style="5"/>
    <col min="257" max="257" width="26.7083333333333" style="5" customWidth="1"/>
    <col min="258" max="264" width="16.7083333333333" style="5" customWidth="1"/>
    <col min="265" max="512" width="9.14166666666667" style="5"/>
    <col min="513" max="513" width="26.7083333333333" style="5" customWidth="1"/>
    <col min="514" max="520" width="16.7083333333333" style="5" customWidth="1"/>
    <col min="521" max="768" width="9.14166666666667" style="5"/>
    <col min="769" max="769" width="26.7083333333333" style="5" customWidth="1"/>
    <col min="770" max="776" width="16.7083333333333" style="5" customWidth="1"/>
    <col min="777" max="1024" width="9.14166666666667" style="5"/>
    <col min="1025" max="1025" width="26.7083333333333" style="5" customWidth="1"/>
    <col min="1026" max="1032" width="16.7083333333333" style="5" customWidth="1"/>
    <col min="1033" max="1280" width="9.14166666666667" style="5"/>
    <col min="1281" max="1281" width="26.7083333333333" style="5" customWidth="1"/>
    <col min="1282" max="1288" width="16.7083333333333" style="5" customWidth="1"/>
    <col min="1289" max="1536" width="9.14166666666667" style="5"/>
    <col min="1537" max="1537" width="26.7083333333333" style="5" customWidth="1"/>
    <col min="1538" max="1544" width="16.7083333333333" style="5" customWidth="1"/>
    <col min="1545" max="1792" width="9.14166666666667" style="5"/>
    <col min="1793" max="1793" width="26.7083333333333" style="5" customWidth="1"/>
    <col min="1794" max="1800" width="16.7083333333333" style="5" customWidth="1"/>
    <col min="1801" max="2048" width="9.14166666666667" style="5"/>
    <col min="2049" max="2049" width="26.7083333333333" style="5" customWidth="1"/>
    <col min="2050" max="2056" width="16.7083333333333" style="5" customWidth="1"/>
    <col min="2057" max="2304" width="9.14166666666667" style="5"/>
    <col min="2305" max="2305" width="26.7083333333333" style="5" customWidth="1"/>
    <col min="2306" max="2312" width="16.7083333333333" style="5" customWidth="1"/>
    <col min="2313" max="2560" width="9.14166666666667" style="5"/>
    <col min="2561" max="2561" width="26.7083333333333" style="5" customWidth="1"/>
    <col min="2562" max="2568" width="16.7083333333333" style="5" customWidth="1"/>
    <col min="2569" max="2816" width="9.14166666666667" style="5"/>
    <col min="2817" max="2817" width="26.7083333333333" style="5" customWidth="1"/>
    <col min="2818" max="2824" width="16.7083333333333" style="5" customWidth="1"/>
    <col min="2825" max="3072" width="9.14166666666667" style="5"/>
    <col min="3073" max="3073" width="26.7083333333333" style="5" customWidth="1"/>
    <col min="3074" max="3080" width="16.7083333333333" style="5" customWidth="1"/>
    <col min="3081" max="3328" width="9.14166666666667" style="5"/>
    <col min="3329" max="3329" width="26.7083333333333" style="5" customWidth="1"/>
    <col min="3330" max="3336" width="16.7083333333333" style="5" customWidth="1"/>
    <col min="3337" max="3584" width="9.14166666666667" style="5"/>
    <col min="3585" max="3585" width="26.7083333333333" style="5" customWidth="1"/>
    <col min="3586" max="3592" width="16.7083333333333" style="5" customWidth="1"/>
    <col min="3593" max="3840" width="9.14166666666667" style="5"/>
    <col min="3841" max="3841" width="26.7083333333333" style="5" customWidth="1"/>
    <col min="3842" max="3848" width="16.7083333333333" style="5" customWidth="1"/>
    <col min="3849" max="4096" width="9.14166666666667" style="5"/>
    <col min="4097" max="4097" width="26.7083333333333" style="5" customWidth="1"/>
    <col min="4098" max="4104" width="16.7083333333333" style="5" customWidth="1"/>
    <col min="4105" max="4352" width="9.14166666666667" style="5"/>
    <col min="4353" max="4353" width="26.7083333333333" style="5" customWidth="1"/>
    <col min="4354" max="4360" width="16.7083333333333" style="5" customWidth="1"/>
    <col min="4361" max="4608" width="9.14166666666667" style="5"/>
    <col min="4609" max="4609" width="26.7083333333333" style="5" customWidth="1"/>
    <col min="4610" max="4616" width="16.7083333333333" style="5" customWidth="1"/>
    <col min="4617" max="4864" width="9.14166666666667" style="5"/>
    <col min="4865" max="4865" width="26.7083333333333" style="5" customWidth="1"/>
    <col min="4866" max="4872" width="16.7083333333333" style="5" customWidth="1"/>
    <col min="4873" max="5120" width="9.14166666666667" style="5"/>
    <col min="5121" max="5121" width="26.7083333333333" style="5" customWidth="1"/>
    <col min="5122" max="5128" width="16.7083333333333" style="5" customWidth="1"/>
    <col min="5129" max="5376" width="9.14166666666667" style="5"/>
    <col min="5377" max="5377" width="26.7083333333333" style="5" customWidth="1"/>
    <col min="5378" max="5384" width="16.7083333333333" style="5" customWidth="1"/>
    <col min="5385" max="5632" width="9.14166666666667" style="5"/>
    <col min="5633" max="5633" width="26.7083333333333" style="5" customWidth="1"/>
    <col min="5634" max="5640" width="16.7083333333333" style="5" customWidth="1"/>
    <col min="5641" max="5888" width="9.14166666666667" style="5"/>
    <col min="5889" max="5889" width="26.7083333333333" style="5" customWidth="1"/>
    <col min="5890" max="5896" width="16.7083333333333" style="5" customWidth="1"/>
    <col min="5897" max="6144" width="9.14166666666667" style="5"/>
    <col min="6145" max="6145" width="26.7083333333333" style="5" customWidth="1"/>
    <col min="6146" max="6152" width="16.7083333333333" style="5" customWidth="1"/>
    <col min="6153" max="6400" width="9.14166666666667" style="5"/>
    <col min="6401" max="6401" width="26.7083333333333" style="5" customWidth="1"/>
    <col min="6402" max="6408" width="16.7083333333333" style="5" customWidth="1"/>
    <col min="6409" max="6656" width="9.14166666666667" style="5"/>
    <col min="6657" max="6657" width="26.7083333333333" style="5" customWidth="1"/>
    <col min="6658" max="6664" width="16.7083333333333" style="5" customWidth="1"/>
    <col min="6665" max="6912" width="9.14166666666667" style="5"/>
    <col min="6913" max="6913" width="26.7083333333333" style="5" customWidth="1"/>
    <col min="6914" max="6920" width="16.7083333333333" style="5" customWidth="1"/>
    <col min="6921" max="7168" width="9.14166666666667" style="5"/>
    <col min="7169" max="7169" width="26.7083333333333" style="5" customWidth="1"/>
    <col min="7170" max="7176" width="16.7083333333333" style="5" customWidth="1"/>
    <col min="7177" max="7424" width="9.14166666666667" style="5"/>
    <col min="7425" max="7425" width="26.7083333333333" style="5" customWidth="1"/>
    <col min="7426" max="7432" width="16.7083333333333" style="5" customWidth="1"/>
    <col min="7433" max="7680" width="9.14166666666667" style="5"/>
    <col min="7681" max="7681" width="26.7083333333333" style="5" customWidth="1"/>
    <col min="7682" max="7688" width="16.7083333333333" style="5" customWidth="1"/>
    <col min="7689" max="7936" width="9.14166666666667" style="5"/>
    <col min="7937" max="7937" width="26.7083333333333" style="5" customWidth="1"/>
    <col min="7938" max="7944" width="16.7083333333333" style="5" customWidth="1"/>
    <col min="7945" max="8192" width="9.14166666666667" style="5"/>
    <col min="8193" max="8193" width="26.7083333333333" style="5" customWidth="1"/>
    <col min="8194" max="8200" width="16.7083333333333" style="5" customWidth="1"/>
    <col min="8201" max="8448" width="9.14166666666667" style="5"/>
    <col min="8449" max="8449" width="26.7083333333333" style="5" customWidth="1"/>
    <col min="8450" max="8456" width="16.7083333333333" style="5" customWidth="1"/>
    <col min="8457" max="8704" width="9.14166666666667" style="5"/>
    <col min="8705" max="8705" width="26.7083333333333" style="5" customWidth="1"/>
    <col min="8706" max="8712" width="16.7083333333333" style="5" customWidth="1"/>
    <col min="8713" max="8960" width="9.14166666666667" style="5"/>
    <col min="8961" max="8961" width="26.7083333333333" style="5" customWidth="1"/>
    <col min="8962" max="8968" width="16.7083333333333" style="5" customWidth="1"/>
    <col min="8969" max="9216" width="9.14166666666667" style="5"/>
    <col min="9217" max="9217" width="26.7083333333333" style="5" customWidth="1"/>
    <col min="9218" max="9224" width="16.7083333333333" style="5" customWidth="1"/>
    <col min="9225" max="9472" width="9.14166666666667" style="5"/>
    <col min="9473" max="9473" width="26.7083333333333" style="5" customWidth="1"/>
    <col min="9474" max="9480" width="16.7083333333333" style="5" customWidth="1"/>
    <col min="9481" max="9728" width="9.14166666666667" style="5"/>
    <col min="9729" max="9729" width="26.7083333333333" style="5" customWidth="1"/>
    <col min="9730" max="9736" width="16.7083333333333" style="5" customWidth="1"/>
    <col min="9737" max="9984" width="9.14166666666667" style="5"/>
    <col min="9985" max="9985" width="26.7083333333333" style="5" customWidth="1"/>
    <col min="9986" max="9992" width="16.7083333333333" style="5" customWidth="1"/>
    <col min="9993" max="10240" width="9.14166666666667" style="5"/>
    <col min="10241" max="10241" width="26.7083333333333" style="5" customWidth="1"/>
    <col min="10242" max="10248" width="16.7083333333333" style="5" customWidth="1"/>
    <col min="10249" max="10496" width="9.14166666666667" style="5"/>
    <col min="10497" max="10497" width="26.7083333333333" style="5" customWidth="1"/>
    <col min="10498" max="10504" width="16.7083333333333" style="5" customWidth="1"/>
    <col min="10505" max="10752" width="9.14166666666667" style="5"/>
    <col min="10753" max="10753" width="26.7083333333333" style="5" customWidth="1"/>
    <col min="10754" max="10760" width="16.7083333333333" style="5" customWidth="1"/>
    <col min="10761" max="11008" width="9.14166666666667" style="5"/>
    <col min="11009" max="11009" width="26.7083333333333" style="5" customWidth="1"/>
    <col min="11010" max="11016" width="16.7083333333333" style="5" customWidth="1"/>
    <col min="11017" max="11264" width="9.14166666666667" style="5"/>
    <col min="11265" max="11265" width="26.7083333333333" style="5" customWidth="1"/>
    <col min="11266" max="11272" width="16.7083333333333" style="5" customWidth="1"/>
    <col min="11273" max="11520" width="9.14166666666667" style="5"/>
    <col min="11521" max="11521" width="26.7083333333333" style="5" customWidth="1"/>
    <col min="11522" max="11528" width="16.7083333333333" style="5" customWidth="1"/>
    <col min="11529" max="11776" width="9.14166666666667" style="5"/>
    <col min="11777" max="11777" width="26.7083333333333" style="5" customWidth="1"/>
    <col min="11778" max="11784" width="16.7083333333333" style="5" customWidth="1"/>
    <col min="11785" max="12032" width="9.14166666666667" style="5"/>
    <col min="12033" max="12033" width="26.7083333333333" style="5" customWidth="1"/>
    <col min="12034" max="12040" width="16.7083333333333" style="5" customWidth="1"/>
    <col min="12041" max="12288" width="9.14166666666667" style="5"/>
    <col min="12289" max="12289" width="26.7083333333333" style="5" customWidth="1"/>
    <col min="12290" max="12296" width="16.7083333333333" style="5" customWidth="1"/>
    <col min="12297" max="12544" width="9.14166666666667" style="5"/>
    <col min="12545" max="12545" width="26.7083333333333" style="5" customWidth="1"/>
    <col min="12546" max="12552" width="16.7083333333333" style="5" customWidth="1"/>
    <col min="12553" max="12800" width="9.14166666666667" style="5"/>
    <col min="12801" max="12801" width="26.7083333333333" style="5" customWidth="1"/>
    <col min="12802" max="12808" width="16.7083333333333" style="5" customWidth="1"/>
    <col min="12809" max="13056" width="9.14166666666667" style="5"/>
    <col min="13057" max="13057" width="26.7083333333333" style="5" customWidth="1"/>
    <col min="13058" max="13064" width="16.7083333333333" style="5" customWidth="1"/>
    <col min="13065" max="13312" width="9.14166666666667" style="5"/>
    <col min="13313" max="13313" width="26.7083333333333" style="5" customWidth="1"/>
    <col min="13314" max="13320" width="16.7083333333333" style="5" customWidth="1"/>
    <col min="13321" max="13568" width="9.14166666666667" style="5"/>
    <col min="13569" max="13569" width="26.7083333333333" style="5" customWidth="1"/>
    <col min="13570" max="13576" width="16.7083333333333" style="5" customWidth="1"/>
    <col min="13577" max="13824" width="9.14166666666667" style="5"/>
    <col min="13825" max="13825" width="26.7083333333333" style="5" customWidth="1"/>
    <col min="13826" max="13832" width="16.7083333333333" style="5" customWidth="1"/>
    <col min="13833" max="14080" width="9.14166666666667" style="5"/>
    <col min="14081" max="14081" width="26.7083333333333" style="5" customWidth="1"/>
    <col min="14082" max="14088" width="16.7083333333333" style="5" customWidth="1"/>
    <col min="14089" max="14336" width="9.14166666666667" style="5"/>
    <col min="14337" max="14337" width="26.7083333333333" style="5" customWidth="1"/>
    <col min="14338" max="14344" width="16.7083333333333" style="5" customWidth="1"/>
    <col min="14345" max="14592" width="9.14166666666667" style="5"/>
    <col min="14593" max="14593" width="26.7083333333333" style="5" customWidth="1"/>
    <col min="14594" max="14600" width="16.7083333333333" style="5" customWidth="1"/>
    <col min="14601" max="14848" width="9.14166666666667" style="5"/>
    <col min="14849" max="14849" width="26.7083333333333" style="5" customWidth="1"/>
    <col min="14850" max="14856" width="16.7083333333333" style="5" customWidth="1"/>
    <col min="14857" max="15104" width="9.14166666666667" style="5"/>
    <col min="15105" max="15105" width="26.7083333333333" style="5" customWidth="1"/>
    <col min="15106" max="15112" width="16.7083333333333" style="5" customWidth="1"/>
    <col min="15113" max="15360" width="9.14166666666667" style="5"/>
    <col min="15361" max="15361" width="26.7083333333333" style="5" customWidth="1"/>
    <col min="15362" max="15368" width="16.7083333333333" style="5" customWidth="1"/>
    <col min="15369" max="15616" width="9.14166666666667" style="5"/>
    <col min="15617" max="15617" width="26.7083333333333" style="5" customWidth="1"/>
    <col min="15618" max="15624" width="16.7083333333333" style="5" customWidth="1"/>
    <col min="15625" max="15872" width="9.14166666666667" style="5"/>
    <col min="15873" max="15873" width="26.7083333333333" style="5" customWidth="1"/>
    <col min="15874" max="15880" width="16.7083333333333" style="5" customWidth="1"/>
    <col min="15881" max="16128" width="9.14166666666667" style="5"/>
    <col min="16129" max="16129" width="26.7083333333333" style="5" customWidth="1"/>
    <col min="16130" max="16136" width="16.7083333333333" style="5" customWidth="1"/>
    <col min="16137" max="16384" width="9.14166666666667" style="5"/>
  </cols>
  <sheetData>
    <row r="1" ht="18.75" customHeight="1" spans="1:16">
      <c r="A1" s="6" t="s">
        <v>219</v>
      </c>
      <c r="H1" s="1" t="s">
        <v>172</v>
      </c>
      <c r="I1" s="3" t="s">
        <v>173</v>
      </c>
      <c r="O1" s="2"/>
      <c r="P1" s="3" t="s">
        <v>174</v>
      </c>
    </row>
    <row r="2" spans="8:16">
      <c r="H2" s="1" t="s">
        <v>175</v>
      </c>
      <c r="I2" s="26" t="s">
        <v>176</v>
      </c>
      <c r="P2" s="27" t="s">
        <v>177</v>
      </c>
    </row>
    <row r="3" spans="1:9">
      <c r="A3" s="7" t="s">
        <v>178</v>
      </c>
      <c r="I3" s="1"/>
    </row>
    <row r="4" ht="36.75" customHeight="1" spans="1:15">
      <c r="A4" s="8" t="s">
        <v>179</v>
      </c>
      <c r="B4" s="9" t="s">
        <v>12</v>
      </c>
      <c r="C4" s="9" t="s">
        <v>13</v>
      </c>
      <c r="D4" s="9" t="s">
        <v>14</v>
      </c>
      <c r="E4" s="24" t="s">
        <v>15</v>
      </c>
      <c r="F4" s="25" t="s">
        <v>181</v>
      </c>
      <c r="G4" s="24" t="s">
        <v>16</v>
      </c>
      <c r="H4" s="9" t="s">
        <v>17</v>
      </c>
      <c r="O4" s="2"/>
    </row>
    <row r="5" ht="6" customHeight="1" spans="1:8">
      <c r="A5" s="10"/>
      <c r="B5" s="11"/>
      <c r="C5" s="11"/>
      <c r="D5" s="11"/>
      <c r="E5" s="11"/>
      <c r="F5" s="11"/>
      <c r="G5" s="11"/>
      <c r="H5" s="11"/>
    </row>
    <row r="6" s="1" customFormat="1" spans="1:8">
      <c r="A6" s="12" t="s">
        <v>182</v>
      </c>
      <c r="B6" s="13">
        <v>32839.85802</v>
      </c>
      <c r="C6" s="13">
        <v>2132.990247</v>
      </c>
      <c r="D6" s="13">
        <v>12030.01549</v>
      </c>
      <c r="E6" s="13">
        <v>8239.133019</v>
      </c>
      <c r="F6" s="13">
        <v>5993.372928</v>
      </c>
      <c r="G6" s="13">
        <v>5389.953136</v>
      </c>
      <c r="H6" s="13">
        <v>3280.620355</v>
      </c>
    </row>
    <row r="7" ht="6" customHeight="1" spans="1:8">
      <c r="A7" s="12"/>
      <c r="B7" s="13"/>
      <c r="C7" s="13"/>
      <c r="D7" s="13"/>
      <c r="E7" s="13"/>
      <c r="F7" s="13"/>
      <c r="G7" s="13"/>
      <c r="H7" s="13"/>
    </row>
    <row r="8" s="2" customFormat="1" spans="1:8">
      <c r="A8" s="14" t="s">
        <v>183</v>
      </c>
      <c r="B8" s="15">
        <v>12282.58761</v>
      </c>
      <c r="C8" s="15">
        <v>937.390018</v>
      </c>
      <c r="D8" s="15">
        <v>2995.680941</v>
      </c>
      <c r="E8" s="15">
        <v>3616.766681</v>
      </c>
      <c r="F8" s="15">
        <v>3035.44308</v>
      </c>
      <c r="G8" s="15">
        <v>2472.609091</v>
      </c>
      <c r="H8" s="15">
        <v>1918.69313</v>
      </c>
    </row>
    <row r="9" s="2" customFormat="1" spans="1:8">
      <c r="A9" s="14" t="s">
        <v>184</v>
      </c>
      <c r="B9" s="15">
        <v>9471.627371</v>
      </c>
      <c r="C9" s="15">
        <v>700.461611</v>
      </c>
      <c r="D9" s="15">
        <v>2057.181645</v>
      </c>
      <c r="E9" s="15">
        <v>3054.88064</v>
      </c>
      <c r="F9" s="15">
        <v>2629.087996</v>
      </c>
      <c r="G9" s="15">
        <v>1811.560076</v>
      </c>
      <c r="H9" s="15">
        <v>1582.063545</v>
      </c>
    </row>
    <row r="10" s="2" customFormat="1" spans="1:8">
      <c r="A10" s="14" t="s">
        <v>185</v>
      </c>
      <c r="B10" s="15">
        <v>5309.100368</v>
      </c>
      <c r="C10" s="15">
        <v>432.72246</v>
      </c>
      <c r="D10" s="15">
        <v>907.481373</v>
      </c>
      <c r="E10" s="15">
        <v>1902.044834</v>
      </c>
      <c r="F10" s="15">
        <v>1589.053991</v>
      </c>
      <c r="G10" s="15">
        <v>991.21437</v>
      </c>
      <c r="H10" s="15">
        <v>902.349293</v>
      </c>
    </row>
    <row r="11" s="2" customFormat="1" spans="1:8">
      <c r="A11" s="14" t="s">
        <v>186</v>
      </c>
      <c r="B11" s="15">
        <v>2613.266149</v>
      </c>
      <c r="C11" s="15">
        <v>172.435844</v>
      </c>
      <c r="D11" s="15">
        <v>639.065158</v>
      </c>
      <c r="E11" s="15">
        <v>819.577201</v>
      </c>
      <c r="F11" s="15">
        <v>759.684617</v>
      </c>
      <c r="G11" s="15">
        <v>545.814221</v>
      </c>
      <c r="H11" s="15">
        <v>374.809197</v>
      </c>
    </row>
    <row r="12" s="2" customFormat="1" spans="1:8">
      <c r="A12" s="14" t="s">
        <v>187</v>
      </c>
      <c r="B12" s="15">
        <v>1549.260854</v>
      </c>
      <c r="C12" s="15">
        <v>95.303307</v>
      </c>
      <c r="D12" s="15">
        <v>510.635114</v>
      </c>
      <c r="E12" s="15">
        <v>333.258605</v>
      </c>
      <c r="F12" s="15">
        <v>280.349388</v>
      </c>
      <c r="G12" s="15">
        <v>274.531485</v>
      </c>
      <c r="H12" s="15">
        <v>304.905055</v>
      </c>
    </row>
    <row r="13" s="2" customFormat="1" spans="1:8">
      <c r="A13" s="14" t="s">
        <v>188</v>
      </c>
      <c r="B13" s="15">
        <v>2424.445003</v>
      </c>
      <c r="C13" s="15">
        <v>216.658809</v>
      </c>
      <c r="D13" s="15">
        <v>803.259465</v>
      </c>
      <c r="E13" s="15">
        <v>475.740955</v>
      </c>
      <c r="F13" s="15">
        <v>326.817404</v>
      </c>
      <c r="G13" s="15">
        <v>594.588327</v>
      </c>
      <c r="H13" s="15">
        <v>271.738242</v>
      </c>
    </row>
    <row r="14" s="2" customFormat="1" spans="1:8">
      <c r="A14" s="14" t="s">
        <v>189</v>
      </c>
      <c r="B14" s="15">
        <v>19275.27255</v>
      </c>
      <c r="C14" s="15">
        <v>1195.600229</v>
      </c>
      <c r="D14" s="15">
        <v>9034.33455</v>
      </c>
      <c r="E14" s="15">
        <v>3340.368484</v>
      </c>
      <c r="F14" s="15">
        <v>2957.929848</v>
      </c>
      <c r="G14" s="15">
        <v>2917.344045</v>
      </c>
      <c r="H14" s="15">
        <v>1361.927225</v>
      </c>
    </row>
    <row r="15" s="2" customFormat="1" ht="6" customHeight="1" spans="1:8">
      <c r="A15" s="14"/>
      <c r="B15" s="15"/>
      <c r="C15" s="15"/>
      <c r="D15" s="15"/>
      <c r="E15" s="15"/>
      <c r="F15" s="15"/>
      <c r="G15" s="15"/>
      <c r="H15" s="15"/>
    </row>
    <row r="16" s="2" customFormat="1" spans="1:8">
      <c r="A16" s="14" t="s">
        <v>190</v>
      </c>
      <c r="B16" s="15">
        <v>4149.06798</v>
      </c>
      <c r="C16" s="15">
        <v>345.580945</v>
      </c>
      <c r="D16" s="15">
        <v>1110.064869</v>
      </c>
      <c r="E16" s="15">
        <v>1139.51938</v>
      </c>
      <c r="F16" s="15">
        <v>1035.522622</v>
      </c>
      <c r="G16" s="15">
        <v>855.445869</v>
      </c>
      <c r="H16" s="15">
        <v>587.455415</v>
      </c>
    </row>
    <row r="17" ht="6" customHeight="1" spans="1:8">
      <c r="A17" s="12"/>
      <c r="B17" s="13"/>
      <c r="C17" s="13"/>
      <c r="D17" s="13"/>
      <c r="E17" s="13"/>
      <c r="F17" s="13"/>
      <c r="G17" s="13"/>
      <c r="H17" s="13"/>
    </row>
    <row r="18" s="1" customFormat="1" spans="1:8">
      <c r="A18" s="12" t="s">
        <v>191</v>
      </c>
      <c r="B18" s="13">
        <v>11578.53192</v>
      </c>
      <c r="C18" s="13">
        <v>854.411772</v>
      </c>
      <c r="D18" s="13">
        <v>2770.336553</v>
      </c>
      <c r="E18" s="13">
        <v>3563.27629</v>
      </c>
      <c r="F18" s="13">
        <v>3108.411374</v>
      </c>
      <c r="G18" s="13">
        <v>2157.696781</v>
      </c>
      <c r="H18" s="13">
        <v>1878.327105</v>
      </c>
    </row>
    <row r="19" s="1" customFormat="1" customHeight="1" spans="1:8">
      <c r="A19" s="12" t="s">
        <v>192</v>
      </c>
      <c r="B19" s="13">
        <v>19979.32825</v>
      </c>
      <c r="C19" s="13">
        <v>1278.578475</v>
      </c>
      <c r="D19" s="13">
        <v>9259.678938</v>
      </c>
      <c r="E19" s="13">
        <v>3393.858875</v>
      </c>
      <c r="F19" s="13">
        <v>2884.961554</v>
      </c>
      <c r="G19" s="13">
        <v>3232.256355</v>
      </c>
      <c r="H19" s="13">
        <v>1402.29325</v>
      </c>
    </row>
    <row r="20" ht="6" customHeight="1" spans="1:17">
      <c r="A20" s="16"/>
      <c r="B20" s="17"/>
      <c r="C20" s="17"/>
      <c r="D20" s="17"/>
      <c r="E20" s="17"/>
      <c r="F20" s="17"/>
      <c r="G20" s="17"/>
      <c r="H20" s="17"/>
      <c r="I20" s="3"/>
      <c r="J20" s="3"/>
      <c r="K20" s="3"/>
      <c r="L20" s="3"/>
      <c r="M20" s="3"/>
      <c r="N20" s="3"/>
      <c r="O20" s="3"/>
      <c r="P20" s="3"/>
      <c r="Q20" s="3"/>
    </row>
    <row r="21" spans="1:8">
      <c r="A21" s="11"/>
      <c r="B21" s="18"/>
      <c r="C21" s="18"/>
      <c r="D21" s="18"/>
      <c r="E21" s="18"/>
      <c r="F21" s="18"/>
      <c r="G21" s="18"/>
      <c r="H21" s="18"/>
    </row>
    <row r="22" ht="36.75" customHeight="1" spans="1:8">
      <c r="A22" s="19" t="s">
        <v>9</v>
      </c>
      <c r="B22" s="9" t="s">
        <v>12</v>
      </c>
      <c r="C22" s="9" t="s">
        <v>13</v>
      </c>
      <c r="D22" s="9" t="s">
        <v>14</v>
      </c>
      <c r="E22" s="24" t="s">
        <v>15</v>
      </c>
      <c r="F22" s="25" t="s">
        <v>181</v>
      </c>
      <c r="G22" s="24" t="s">
        <v>16</v>
      </c>
      <c r="H22" s="9" t="s">
        <v>17</v>
      </c>
    </row>
    <row r="23" spans="1:8">
      <c r="A23" s="20" t="s">
        <v>24</v>
      </c>
      <c r="B23" s="21">
        <v>547.798641</v>
      </c>
      <c r="C23" s="21">
        <v>124.909841</v>
      </c>
      <c r="D23" s="21">
        <v>99.457434</v>
      </c>
      <c r="E23" s="21">
        <v>172.881309</v>
      </c>
      <c r="F23" s="21">
        <v>136.865298</v>
      </c>
      <c r="G23" s="21">
        <v>67.47883</v>
      </c>
      <c r="H23" s="21">
        <v>59.357623</v>
      </c>
    </row>
    <row r="24" spans="1:8">
      <c r="A24" s="20" t="s">
        <v>25</v>
      </c>
      <c r="B24" s="21">
        <v>86.08714</v>
      </c>
      <c r="C24" s="21">
        <v>2.252197</v>
      </c>
      <c r="D24" s="21">
        <v>34.77945</v>
      </c>
      <c r="E24" s="21">
        <v>27.8557</v>
      </c>
      <c r="F24" s="21">
        <v>24.739745</v>
      </c>
      <c r="G24" s="21">
        <v>10.131451</v>
      </c>
      <c r="H24" s="21">
        <v>8.770561</v>
      </c>
    </row>
    <row r="25" spans="1:8">
      <c r="A25" s="20" t="s">
        <v>26</v>
      </c>
      <c r="B25" s="21">
        <v>445.991937</v>
      </c>
      <c r="C25" s="21">
        <v>43.183916</v>
      </c>
      <c r="D25" s="21">
        <v>150.520487</v>
      </c>
      <c r="E25" s="21">
        <v>151.973443</v>
      </c>
      <c r="F25" s="21">
        <v>147.163665</v>
      </c>
      <c r="G25" s="21">
        <v>49.83431</v>
      </c>
      <c r="H25" s="21">
        <v>17.913023</v>
      </c>
    </row>
    <row r="26" spans="1:8">
      <c r="A26" s="20" t="s">
        <v>27</v>
      </c>
      <c r="B26" s="21">
        <v>4761.301727</v>
      </c>
      <c r="C26" s="21">
        <v>307.812619</v>
      </c>
      <c r="D26" s="21">
        <v>808.023939</v>
      </c>
      <c r="E26" s="21">
        <v>1729.163525</v>
      </c>
      <c r="F26" s="21">
        <v>1452.188693</v>
      </c>
      <c r="G26" s="21">
        <v>923.73554</v>
      </c>
      <c r="H26" s="21">
        <v>842.99167</v>
      </c>
    </row>
    <row r="27" spans="1:8">
      <c r="A27" s="62" t="s">
        <v>193</v>
      </c>
      <c r="B27" s="23">
        <v>5841.179445</v>
      </c>
      <c r="C27" s="23">
        <v>478.158573</v>
      </c>
      <c r="D27" s="23">
        <v>1092.78131</v>
      </c>
      <c r="E27" s="23">
        <v>2081.873977</v>
      </c>
      <c r="F27" s="23">
        <v>1760.957401</v>
      </c>
      <c r="G27" s="23">
        <v>1051.180131</v>
      </c>
      <c r="H27" s="23">
        <v>929.032877</v>
      </c>
    </row>
    <row r="28" spans="1:8">
      <c r="A28" s="20" t="s">
        <v>28</v>
      </c>
      <c r="B28" s="21">
        <v>384.583857</v>
      </c>
      <c r="C28" s="21">
        <v>50.552816</v>
      </c>
      <c r="D28" s="21">
        <v>100.818729</v>
      </c>
      <c r="E28" s="21">
        <v>102.581467</v>
      </c>
      <c r="F28" s="21">
        <v>81.941843</v>
      </c>
      <c r="G28" s="21">
        <v>58.739569</v>
      </c>
      <c r="H28" s="21">
        <v>62.747028</v>
      </c>
    </row>
    <row r="29" spans="1:8">
      <c r="A29" s="20" t="s">
        <v>29</v>
      </c>
      <c r="B29" s="21">
        <v>63.766189</v>
      </c>
      <c r="C29" s="21">
        <v>2.224174</v>
      </c>
      <c r="D29" s="21">
        <v>12.641729</v>
      </c>
      <c r="E29" s="21">
        <v>17.871992</v>
      </c>
      <c r="F29" s="21">
        <v>17.796747</v>
      </c>
      <c r="G29" s="21">
        <v>12.567481</v>
      </c>
      <c r="H29" s="21">
        <v>12.097718</v>
      </c>
    </row>
    <row r="30" spans="1:8">
      <c r="A30" s="20" t="s">
        <v>30</v>
      </c>
      <c r="B30" s="21">
        <v>1132.4354</v>
      </c>
      <c r="C30" s="21">
        <v>42.792655</v>
      </c>
      <c r="D30" s="21">
        <v>401.550949</v>
      </c>
      <c r="E30" s="21">
        <v>215.00332</v>
      </c>
      <c r="F30" s="21">
        <v>184.152226</v>
      </c>
      <c r="G30" s="21">
        <v>213.626544</v>
      </c>
      <c r="H30" s="21">
        <v>239.914334</v>
      </c>
    </row>
    <row r="31" spans="1:8">
      <c r="A31" s="20" t="s">
        <v>31</v>
      </c>
      <c r="B31" s="21">
        <v>600.034367</v>
      </c>
      <c r="C31" s="21">
        <v>51.709197</v>
      </c>
      <c r="D31" s="21">
        <v>237.125317</v>
      </c>
      <c r="E31" s="21">
        <v>105.074253</v>
      </c>
      <c r="F31" s="21">
        <v>97.91555</v>
      </c>
      <c r="G31" s="21">
        <v>79.662295</v>
      </c>
      <c r="H31" s="21">
        <v>109.811223</v>
      </c>
    </row>
    <row r="32" spans="1:8">
      <c r="A32" s="20" t="s">
        <v>32</v>
      </c>
      <c r="B32" s="21">
        <v>32.241597</v>
      </c>
      <c r="C32" s="21">
        <v>1.957836</v>
      </c>
      <c r="D32" s="21">
        <v>8.265436</v>
      </c>
      <c r="E32" s="21">
        <v>15.673818</v>
      </c>
      <c r="F32" s="21">
        <v>14.255319</v>
      </c>
      <c r="G32" s="21">
        <v>2.165372</v>
      </c>
      <c r="H32" s="21">
        <v>2.243693</v>
      </c>
    </row>
    <row r="33" spans="1:8">
      <c r="A33" s="62" t="s">
        <v>194</v>
      </c>
      <c r="B33" s="23">
        <v>2213.06141</v>
      </c>
      <c r="C33" s="23">
        <v>149.236678</v>
      </c>
      <c r="D33" s="23">
        <v>760.40216</v>
      </c>
      <c r="E33" s="23">
        <v>456.20485</v>
      </c>
      <c r="F33" s="23">
        <v>396.061685</v>
      </c>
      <c r="G33" s="23">
        <v>366.761261</v>
      </c>
      <c r="H33" s="23">
        <v>426.813996</v>
      </c>
    </row>
    <row r="34" spans="1:8">
      <c r="A34" s="20" t="s">
        <v>33</v>
      </c>
      <c r="B34" s="21">
        <v>64.872394</v>
      </c>
      <c r="C34" s="21">
        <v>6.32638</v>
      </c>
      <c r="D34" s="21">
        <v>16.786791</v>
      </c>
      <c r="E34" s="21">
        <v>24.916595</v>
      </c>
      <c r="F34" s="21">
        <v>23.516871</v>
      </c>
      <c r="G34" s="21">
        <v>11.194789</v>
      </c>
      <c r="H34" s="21">
        <v>4.68101</v>
      </c>
    </row>
    <row r="35" spans="1:8">
      <c r="A35" s="20" t="s">
        <v>34</v>
      </c>
      <c r="B35" s="21">
        <v>90.368188</v>
      </c>
      <c r="C35" s="21">
        <v>6.763135</v>
      </c>
      <c r="D35" s="21">
        <v>26.249145</v>
      </c>
      <c r="E35" s="21">
        <v>25.494572</v>
      </c>
      <c r="F35" s="21">
        <v>24.60864</v>
      </c>
      <c r="G35" s="21">
        <v>18.987219</v>
      </c>
      <c r="H35" s="21">
        <v>10.779022</v>
      </c>
    </row>
    <row r="36" spans="1:8">
      <c r="A36" s="20" t="s">
        <v>35</v>
      </c>
      <c r="B36" s="21">
        <v>101.682752</v>
      </c>
      <c r="C36" s="21">
        <v>5.747532</v>
      </c>
      <c r="D36" s="21">
        <v>32.369533</v>
      </c>
      <c r="E36" s="21">
        <v>19.772357</v>
      </c>
      <c r="F36" s="21">
        <v>18.128094</v>
      </c>
      <c r="G36" s="21">
        <v>24.698605</v>
      </c>
      <c r="H36" s="21">
        <v>16.942783</v>
      </c>
    </row>
    <row r="37" spans="1:8">
      <c r="A37" s="20" t="s">
        <v>36</v>
      </c>
      <c r="B37" s="21">
        <v>31.26357</v>
      </c>
      <c r="C37" s="21">
        <v>2.285675</v>
      </c>
      <c r="D37" s="21">
        <v>5.067741</v>
      </c>
      <c r="E37" s="21">
        <v>12.09444</v>
      </c>
      <c r="F37" s="21">
        <v>11.040614</v>
      </c>
      <c r="G37" s="21">
        <v>6.46541</v>
      </c>
      <c r="H37" s="21">
        <v>3.573624</v>
      </c>
    </row>
    <row r="38" spans="1:8">
      <c r="A38" s="20" t="s">
        <v>37</v>
      </c>
      <c r="B38" s="21">
        <v>15.972029</v>
      </c>
      <c r="C38" s="21">
        <v>0.802677</v>
      </c>
      <c r="D38" s="21">
        <v>3.921503</v>
      </c>
      <c r="E38" s="21">
        <v>2.492385</v>
      </c>
      <c r="F38" s="21">
        <v>2.375648</v>
      </c>
      <c r="G38" s="21">
        <v>3.605888</v>
      </c>
      <c r="H38" s="21">
        <v>4.462635</v>
      </c>
    </row>
    <row r="39" spans="1:8">
      <c r="A39" s="20" t="s">
        <v>38</v>
      </c>
      <c r="B39" s="21">
        <v>42.598175</v>
      </c>
      <c r="C39" s="21">
        <v>3.771646</v>
      </c>
      <c r="D39" s="21">
        <v>13.616239</v>
      </c>
      <c r="E39" s="21">
        <v>11.373695</v>
      </c>
      <c r="F39" s="21">
        <v>10.657666</v>
      </c>
      <c r="G39" s="21">
        <v>6.874668</v>
      </c>
      <c r="H39" s="21">
        <v>4.739076</v>
      </c>
    </row>
    <row r="40" spans="1:8">
      <c r="A40" s="20" t="s">
        <v>39</v>
      </c>
      <c r="B40" s="21">
        <v>306.123541</v>
      </c>
      <c r="C40" s="21">
        <v>13.953881</v>
      </c>
      <c r="D40" s="21">
        <v>54.350858</v>
      </c>
      <c r="E40" s="21">
        <v>126.741153</v>
      </c>
      <c r="F40" s="21">
        <v>121.500276</v>
      </c>
      <c r="G40" s="21">
        <v>59.413558</v>
      </c>
      <c r="H40" s="21">
        <v>39.899887</v>
      </c>
    </row>
    <row r="41" spans="1:8">
      <c r="A41" s="20" t="s">
        <v>40</v>
      </c>
      <c r="B41" s="21">
        <v>718.794085</v>
      </c>
      <c r="C41" s="21">
        <v>31.267279</v>
      </c>
      <c r="D41" s="21">
        <v>223.546643</v>
      </c>
      <c r="E41" s="21">
        <v>169.566481</v>
      </c>
      <c r="F41" s="21">
        <v>158.851311</v>
      </c>
      <c r="G41" s="21">
        <v>167.501181</v>
      </c>
      <c r="H41" s="21">
        <v>126.654236</v>
      </c>
    </row>
    <row r="42" spans="1:8">
      <c r="A42" s="20" t="s">
        <v>41</v>
      </c>
      <c r="B42" s="21">
        <v>63.21331</v>
      </c>
      <c r="C42" s="21">
        <v>5.335072</v>
      </c>
      <c r="D42" s="21">
        <v>12.526907</v>
      </c>
      <c r="E42" s="21">
        <v>16.982658</v>
      </c>
      <c r="F42" s="21">
        <v>14.371045</v>
      </c>
      <c r="G42" s="21">
        <v>15.283925</v>
      </c>
      <c r="H42" s="21">
        <v>10.856013</v>
      </c>
    </row>
    <row r="43" spans="1:8">
      <c r="A43" s="20" t="s">
        <v>42</v>
      </c>
      <c r="B43" s="21">
        <v>45.783636</v>
      </c>
      <c r="C43" s="21">
        <v>1.909215</v>
      </c>
      <c r="D43" s="21">
        <v>12.00271</v>
      </c>
      <c r="E43" s="21">
        <v>13.126442</v>
      </c>
      <c r="F43" s="21">
        <v>12.582662</v>
      </c>
      <c r="G43" s="21">
        <v>11.810687</v>
      </c>
      <c r="H43" s="21">
        <v>5.258013</v>
      </c>
    </row>
    <row r="44" spans="1:8">
      <c r="A44" s="20" t="s">
        <v>43</v>
      </c>
      <c r="B44" s="21">
        <v>2.173307</v>
      </c>
      <c r="C44" s="21">
        <v>1.9e-5</v>
      </c>
      <c r="D44" s="21">
        <v>0.57409</v>
      </c>
      <c r="E44" s="21">
        <v>1.003225</v>
      </c>
      <c r="F44" s="21">
        <v>0.949556</v>
      </c>
      <c r="G44" s="21">
        <v>0.013355</v>
      </c>
      <c r="H44" s="21">
        <v>0.002778</v>
      </c>
    </row>
    <row r="45" spans="1:8">
      <c r="A45" s="20" t="s">
        <v>44</v>
      </c>
      <c r="B45" s="21">
        <v>35.720302</v>
      </c>
      <c r="C45" s="21">
        <v>0.447776</v>
      </c>
      <c r="D45" s="21">
        <v>8.629405</v>
      </c>
      <c r="E45" s="21">
        <v>11.640836</v>
      </c>
      <c r="F45" s="21">
        <v>11.266207</v>
      </c>
      <c r="G45" s="21">
        <v>9.122199</v>
      </c>
      <c r="H45" s="21">
        <v>5.056198</v>
      </c>
    </row>
    <row r="46" spans="1:8">
      <c r="A46" s="20" t="s">
        <v>45</v>
      </c>
      <c r="B46" s="21">
        <v>321.481224</v>
      </c>
      <c r="C46" s="21">
        <v>18.653105</v>
      </c>
      <c r="D46" s="21">
        <v>75.530805</v>
      </c>
      <c r="E46" s="21">
        <v>101.221281</v>
      </c>
      <c r="F46" s="21">
        <v>91.938386</v>
      </c>
      <c r="G46" s="21">
        <v>69.445888</v>
      </c>
      <c r="H46" s="21">
        <v>47.365905</v>
      </c>
    </row>
    <row r="47" spans="1:8">
      <c r="A47" s="20" t="s">
        <v>46</v>
      </c>
      <c r="B47" s="21">
        <v>6.679644</v>
      </c>
      <c r="C47" s="21">
        <v>0</v>
      </c>
      <c r="D47" s="21">
        <v>0.901084</v>
      </c>
      <c r="E47" s="21">
        <v>3.248118</v>
      </c>
      <c r="F47" s="21">
        <v>3.062281</v>
      </c>
      <c r="G47" s="21">
        <v>1.234038</v>
      </c>
      <c r="H47" s="21">
        <v>0.838642</v>
      </c>
    </row>
    <row r="48" spans="1:8">
      <c r="A48" s="20" t="s">
        <v>47</v>
      </c>
      <c r="B48" s="21">
        <v>10.811096</v>
      </c>
      <c r="C48" s="21">
        <v>1.567386</v>
      </c>
      <c r="D48" s="21">
        <v>1.451788</v>
      </c>
      <c r="E48" s="21">
        <v>5.730904</v>
      </c>
      <c r="F48" s="21">
        <v>5.465203</v>
      </c>
      <c r="G48" s="21">
        <v>1.226353</v>
      </c>
      <c r="H48" s="21">
        <v>0.588511</v>
      </c>
    </row>
    <row r="49" spans="1:8">
      <c r="A49" s="20" t="s">
        <v>48</v>
      </c>
      <c r="B49" s="21">
        <v>8.631187</v>
      </c>
      <c r="C49" s="21">
        <v>0</v>
      </c>
      <c r="D49" s="21">
        <v>1.024301</v>
      </c>
      <c r="E49" s="21">
        <v>5.69341</v>
      </c>
      <c r="F49" s="21">
        <v>5.642376</v>
      </c>
      <c r="G49" s="21">
        <v>1.116841</v>
      </c>
      <c r="H49" s="21">
        <v>0.735119</v>
      </c>
    </row>
    <row r="50" spans="1:8">
      <c r="A50" s="20" t="s">
        <v>49</v>
      </c>
      <c r="B50" s="21">
        <v>155.574278</v>
      </c>
      <c r="C50" s="21">
        <v>13.261755</v>
      </c>
      <c r="D50" s="21">
        <v>46.721936</v>
      </c>
      <c r="E50" s="21">
        <v>31.643349</v>
      </c>
      <c r="F50" s="21">
        <v>29.879832</v>
      </c>
      <c r="G50" s="21">
        <v>27.47222</v>
      </c>
      <c r="H50" s="21">
        <v>24.951809</v>
      </c>
    </row>
    <row r="51" spans="1:8">
      <c r="A51" s="20" t="s">
        <v>50</v>
      </c>
      <c r="B51" s="21">
        <v>34.760858</v>
      </c>
      <c r="C51" s="21">
        <v>12.277895</v>
      </c>
      <c r="D51" s="21">
        <v>6.848625</v>
      </c>
      <c r="E51" s="21">
        <v>12.19226</v>
      </c>
      <c r="F51" s="21">
        <v>8.66287</v>
      </c>
      <c r="G51" s="21">
        <v>0.762247</v>
      </c>
      <c r="H51" s="21">
        <v>1.636033</v>
      </c>
    </row>
    <row r="52" spans="1:8">
      <c r="A52" s="20" t="s">
        <v>51</v>
      </c>
      <c r="B52" s="21">
        <v>305.841991</v>
      </c>
      <c r="C52" s="21">
        <v>18.781228</v>
      </c>
      <c r="D52" s="21">
        <v>79.223149</v>
      </c>
      <c r="E52" s="21">
        <v>64.282092</v>
      </c>
      <c r="F52" s="21">
        <v>60.32731</v>
      </c>
      <c r="G52" s="21">
        <v>79.533846</v>
      </c>
      <c r="H52" s="21">
        <v>51.862874</v>
      </c>
    </row>
    <row r="53" spans="1:8">
      <c r="A53" s="20" t="s">
        <v>52</v>
      </c>
      <c r="B53" s="21">
        <v>50.757815</v>
      </c>
      <c r="C53" s="21">
        <v>3.701442</v>
      </c>
      <c r="D53" s="21">
        <v>13.152312</v>
      </c>
      <c r="E53" s="21">
        <v>16.889125</v>
      </c>
      <c r="F53" s="21">
        <v>15.85959</v>
      </c>
      <c r="G53" s="21">
        <v>7.192369</v>
      </c>
      <c r="H53" s="21">
        <v>8.176729</v>
      </c>
    </row>
    <row r="54" spans="1:8">
      <c r="A54" s="20" t="s">
        <v>53</v>
      </c>
      <c r="B54" s="21">
        <v>32.212012</v>
      </c>
      <c r="C54" s="21">
        <v>5.468065</v>
      </c>
      <c r="D54" s="21">
        <v>10.198167</v>
      </c>
      <c r="E54" s="21">
        <v>7.891416</v>
      </c>
      <c r="F54" s="21">
        <v>7.356617</v>
      </c>
      <c r="G54" s="21">
        <v>5.156006</v>
      </c>
      <c r="H54" s="21">
        <v>3.20565</v>
      </c>
    </row>
    <row r="55" spans="1:8">
      <c r="A55" s="20" t="s">
        <v>54</v>
      </c>
      <c r="B55" s="21">
        <v>13.410666</v>
      </c>
      <c r="C55" s="21">
        <v>0.038443</v>
      </c>
      <c r="D55" s="21">
        <v>3.947087</v>
      </c>
      <c r="E55" s="21">
        <v>5.521805</v>
      </c>
      <c r="F55" s="21">
        <v>5.419963</v>
      </c>
      <c r="G55" s="21">
        <v>2.025849</v>
      </c>
      <c r="H55" s="21">
        <v>1.609485</v>
      </c>
    </row>
    <row r="56" spans="1:8">
      <c r="A56" s="63" t="s">
        <v>55</v>
      </c>
      <c r="B56" s="21">
        <v>253.423277</v>
      </c>
      <c r="C56" s="21">
        <v>22.196843</v>
      </c>
      <c r="D56" s="21">
        <v>56.101623</v>
      </c>
      <c r="E56" s="21">
        <v>93.377299</v>
      </c>
      <c r="F56" s="21">
        <v>81.729111</v>
      </c>
      <c r="G56" s="21">
        <v>39.651116</v>
      </c>
      <c r="H56" s="21">
        <v>33.193162</v>
      </c>
    </row>
    <row r="57" spans="1:8">
      <c r="A57" s="20" t="s">
        <v>56</v>
      </c>
      <c r="B57" s="21">
        <v>37.643785</v>
      </c>
      <c r="C57" s="21">
        <v>2.767989</v>
      </c>
      <c r="D57" s="21">
        <v>7.889197</v>
      </c>
      <c r="E57" s="21">
        <v>19.787233</v>
      </c>
      <c r="F57" s="21">
        <v>19.07143</v>
      </c>
      <c r="G57" s="21">
        <v>3.869904</v>
      </c>
      <c r="H57" s="21">
        <v>3.033531</v>
      </c>
    </row>
    <row r="58" spans="1:8">
      <c r="A58" s="20" t="s">
        <v>57</v>
      </c>
      <c r="B58" s="21">
        <v>37.135572</v>
      </c>
      <c r="C58" s="21">
        <v>0.367564</v>
      </c>
      <c r="D58" s="21">
        <v>6.188368</v>
      </c>
      <c r="E58" s="21">
        <v>15.841662</v>
      </c>
      <c r="F58" s="21">
        <v>15.445615</v>
      </c>
      <c r="G58" s="21">
        <v>9.28069</v>
      </c>
      <c r="H58" s="21">
        <v>4.821783</v>
      </c>
    </row>
    <row r="59" spans="1:8">
      <c r="A59" s="20" t="s">
        <v>58</v>
      </c>
      <c r="B59" s="21">
        <v>378.63109</v>
      </c>
      <c r="C59" s="21">
        <v>20.266131</v>
      </c>
      <c r="D59" s="21">
        <v>134.072904</v>
      </c>
      <c r="E59" s="21">
        <v>83.554743</v>
      </c>
      <c r="F59" s="21">
        <v>76.989893</v>
      </c>
      <c r="G59" s="21">
        <v>64.649896</v>
      </c>
      <c r="H59" s="21">
        <v>62.902442</v>
      </c>
    </row>
    <row r="60" spans="1:8">
      <c r="A60" s="20" t="s">
        <v>59</v>
      </c>
      <c r="B60" s="21">
        <v>358.731281</v>
      </c>
      <c r="C60" s="21">
        <v>29.058388</v>
      </c>
      <c r="D60" s="21">
        <v>64.260172</v>
      </c>
      <c r="E60" s="21">
        <v>123.117927</v>
      </c>
      <c r="F60" s="21">
        <v>114.693221</v>
      </c>
      <c r="G60" s="21">
        <v>92.166642</v>
      </c>
      <c r="H60" s="21">
        <v>44.653282</v>
      </c>
    </row>
    <row r="61" spans="1:8">
      <c r="A61" s="62" t="s">
        <v>195</v>
      </c>
      <c r="B61" s="23">
        <v>3524.291065</v>
      </c>
      <c r="C61" s="23">
        <v>227.016521</v>
      </c>
      <c r="D61" s="23">
        <v>917.153083</v>
      </c>
      <c r="E61" s="23">
        <v>1025.197463</v>
      </c>
      <c r="F61" s="23">
        <v>951.392288</v>
      </c>
      <c r="G61" s="23">
        <v>739.755389</v>
      </c>
      <c r="H61" s="23">
        <v>522.480232</v>
      </c>
    </row>
    <row r="62" spans="1:8">
      <c r="A62" s="20" t="s">
        <v>60</v>
      </c>
      <c r="B62" s="21">
        <v>4.342011</v>
      </c>
      <c r="C62" s="21">
        <v>0.228746</v>
      </c>
      <c r="D62" s="21">
        <v>1.067606</v>
      </c>
      <c r="E62" s="21">
        <v>2.301984</v>
      </c>
      <c r="F62" s="21">
        <v>2.185681</v>
      </c>
      <c r="G62" s="21">
        <v>0.275747</v>
      </c>
      <c r="H62" s="21">
        <v>0.173145</v>
      </c>
    </row>
    <row r="63" spans="1:8">
      <c r="A63" s="20" t="s">
        <v>61</v>
      </c>
      <c r="B63" s="21">
        <v>5.165593</v>
      </c>
      <c r="C63" s="21">
        <v>0.016132</v>
      </c>
      <c r="D63" s="21">
        <v>0.814962</v>
      </c>
      <c r="E63" s="21">
        <v>1.696009</v>
      </c>
      <c r="F63" s="21">
        <v>1.674956</v>
      </c>
      <c r="G63" s="21">
        <v>1.63244</v>
      </c>
      <c r="H63" s="21">
        <v>0.552538</v>
      </c>
    </row>
    <row r="64" spans="1:8">
      <c r="A64" s="20" t="s">
        <v>62</v>
      </c>
      <c r="B64" s="21">
        <v>30.805851</v>
      </c>
      <c r="C64" s="21">
        <v>3.70757</v>
      </c>
      <c r="D64" s="21">
        <v>3.888916</v>
      </c>
      <c r="E64" s="21">
        <v>7.835045</v>
      </c>
      <c r="F64" s="21">
        <v>6.42537</v>
      </c>
      <c r="G64" s="21">
        <v>10.210748</v>
      </c>
      <c r="H64" s="21">
        <v>3.514372</v>
      </c>
    </row>
    <row r="65" spans="1:8">
      <c r="A65" s="20" t="s">
        <v>63</v>
      </c>
      <c r="B65" s="21">
        <v>54.070453</v>
      </c>
      <c r="C65" s="21">
        <v>5.219659</v>
      </c>
      <c r="D65" s="21">
        <v>13.537771</v>
      </c>
      <c r="E65" s="21">
        <v>11.766244</v>
      </c>
      <c r="F65" s="21">
        <v>9.645029</v>
      </c>
      <c r="G65" s="21">
        <v>13.47505</v>
      </c>
      <c r="H65" s="21">
        <v>6.688351</v>
      </c>
    </row>
    <row r="66" spans="1:8">
      <c r="A66" s="20" t="s">
        <v>64</v>
      </c>
      <c r="B66" s="21">
        <v>22.327978</v>
      </c>
      <c r="C66" s="21">
        <v>1.103228</v>
      </c>
      <c r="D66" s="21">
        <v>7.392037</v>
      </c>
      <c r="E66" s="21">
        <v>3.855921</v>
      </c>
      <c r="F66" s="21">
        <v>3.765099</v>
      </c>
      <c r="G66" s="21">
        <v>6.773375</v>
      </c>
      <c r="H66" s="21">
        <v>3.101141</v>
      </c>
    </row>
    <row r="67" spans="1:8">
      <c r="A67" s="20" t="s">
        <v>65</v>
      </c>
      <c r="B67" s="21">
        <v>42.819932</v>
      </c>
      <c r="C67" s="21">
        <v>2.910592</v>
      </c>
      <c r="D67" s="21">
        <v>12.068805</v>
      </c>
      <c r="E67" s="21">
        <v>9.507744</v>
      </c>
      <c r="F67" s="21">
        <v>8.764361</v>
      </c>
      <c r="G67" s="21">
        <v>10.456602</v>
      </c>
      <c r="H67" s="21">
        <v>7.253691</v>
      </c>
    </row>
    <row r="68" spans="1:8">
      <c r="A68" s="20" t="s">
        <v>66</v>
      </c>
      <c r="B68" s="21">
        <v>16.193172</v>
      </c>
      <c r="C68" s="21">
        <v>1.419711</v>
      </c>
      <c r="D68" s="21">
        <v>3.104704</v>
      </c>
      <c r="E68" s="21">
        <v>6.572611</v>
      </c>
      <c r="F68" s="21">
        <v>6.306267</v>
      </c>
      <c r="G68" s="21">
        <v>2.824253</v>
      </c>
      <c r="H68" s="21">
        <v>1.59603</v>
      </c>
    </row>
    <row r="69" spans="1:8">
      <c r="A69" s="20" t="s">
        <v>67</v>
      </c>
      <c r="B69" s="21">
        <v>6.367874</v>
      </c>
      <c r="C69" s="21">
        <v>0.003467</v>
      </c>
      <c r="D69" s="21">
        <v>0.974212</v>
      </c>
      <c r="E69" s="21">
        <v>1.984638</v>
      </c>
      <c r="F69" s="21">
        <v>1.984638</v>
      </c>
      <c r="G69" s="21">
        <v>1.534212</v>
      </c>
      <c r="H69" s="21">
        <v>1.57577</v>
      </c>
    </row>
    <row r="70" spans="1:8">
      <c r="A70" s="20" t="s">
        <v>68</v>
      </c>
      <c r="B70" s="21">
        <v>8.7203</v>
      </c>
      <c r="C70" s="21">
        <v>0.003017</v>
      </c>
      <c r="D70" s="21">
        <v>2.01357</v>
      </c>
      <c r="E70" s="21">
        <v>3.707943</v>
      </c>
      <c r="F70" s="21">
        <v>3.632851</v>
      </c>
      <c r="G70" s="21">
        <v>2.01611</v>
      </c>
      <c r="H70" s="21">
        <v>0.712541</v>
      </c>
    </row>
    <row r="71" spans="1:8">
      <c r="A71" s="20" t="s">
        <v>69</v>
      </c>
      <c r="B71" s="21">
        <v>0.7039</v>
      </c>
      <c r="C71" s="21">
        <v>0</v>
      </c>
      <c r="D71" s="21">
        <v>0</v>
      </c>
      <c r="E71" s="21">
        <v>0.496332</v>
      </c>
      <c r="F71" s="21">
        <v>0.496332</v>
      </c>
      <c r="G71" s="21">
        <v>0</v>
      </c>
      <c r="H71" s="21">
        <v>0.014628</v>
      </c>
    </row>
    <row r="72" spans="1:8">
      <c r="A72" s="20" t="s">
        <v>70</v>
      </c>
      <c r="B72" s="21">
        <v>255.767646</v>
      </c>
      <c r="C72" s="21">
        <v>66.288298</v>
      </c>
      <c r="D72" s="21">
        <v>108.171876</v>
      </c>
      <c r="E72" s="21">
        <v>18.052505</v>
      </c>
      <c r="F72" s="21">
        <v>13.70576</v>
      </c>
      <c r="G72" s="21">
        <v>30.922175</v>
      </c>
      <c r="H72" s="21">
        <v>23.502338</v>
      </c>
    </row>
    <row r="73" spans="1:8">
      <c r="A73" s="20" t="s">
        <v>71</v>
      </c>
      <c r="B73" s="21">
        <v>8.16855</v>
      </c>
      <c r="C73" s="21">
        <v>0.000618</v>
      </c>
      <c r="D73" s="21">
        <v>2.145972</v>
      </c>
      <c r="E73" s="21">
        <v>1.261407</v>
      </c>
      <c r="F73" s="21">
        <v>1.251176</v>
      </c>
      <c r="G73" s="21">
        <v>3.058011</v>
      </c>
      <c r="H73" s="21">
        <v>1.504239</v>
      </c>
    </row>
    <row r="74" spans="1:8">
      <c r="A74" s="20" t="s">
        <v>72</v>
      </c>
      <c r="B74" s="21">
        <v>8.909263</v>
      </c>
      <c r="C74" s="21">
        <v>0.020524</v>
      </c>
      <c r="D74" s="21">
        <v>1.057083</v>
      </c>
      <c r="E74" s="21">
        <v>1.865651</v>
      </c>
      <c r="F74" s="21">
        <v>1.83172</v>
      </c>
      <c r="G74" s="21">
        <v>5.205588</v>
      </c>
      <c r="H74" s="21">
        <v>0.692592</v>
      </c>
    </row>
    <row r="75" spans="1:8">
      <c r="A75" s="20" t="s">
        <v>73</v>
      </c>
      <c r="B75" s="21">
        <v>1.516276</v>
      </c>
      <c r="C75" s="21">
        <v>0</v>
      </c>
      <c r="D75" s="21">
        <v>0.192715</v>
      </c>
      <c r="E75" s="21">
        <v>0.605705</v>
      </c>
      <c r="F75" s="21">
        <v>0.563149</v>
      </c>
      <c r="G75" s="21">
        <v>0.27658</v>
      </c>
      <c r="H75" s="21">
        <v>0.413131</v>
      </c>
    </row>
    <row r="76" spans="1:8">
      <c r="A76" s="20" t="s">
        <v>74</v>
      </c>
      <c r="B76" s="21">
        <v>7.526673</v>
      </c>
      <c r="C76" s="21">
        <v>0.023988</v>
      </c>
      <c r="D76" s="21">
        <v>1.803732</v>
      </c>
      <c r="E76" s="21">
        <v>2.119283</v>
      </c>
      <c r="F76" s="21">
        <v>2.005461</v>
      </c>
      <c r="G76" s="21">
        <v>2.203319</v>
      </c>
      <c r="H76" s="21">
        <v>1.018189</v>
      </c>
    </row>
    <row r="77" spans="1:8">
      <c r="A77" s="20" t="s">
        <v>75</v>
      </c>
      <c r="B77" s="21">
        <v>2.206233</v>
      </c>
      <c r="C77" s="21">
        <v>0</v>
      </c>
      <c r="D77" s="21">
        <v>0.511031</v>
      </c>
      <c r="E77" s="21">
        <v>0.718882</v>
      </c>
      <c r="F77" s="21">
        <v>0.710017</v>
      </c>
      <c r="G77" s="21">
        <v>0.574226</v>
      </c>
      <c r="H77" s="21">
        <v>0.384349</v>
      </c>
    </row>
    <row r="78" spans="1:8">
      <c r="A78" s="20" t="s">
        <v>76</v>
      </c>
      <c r="B78" s="21">
        <v>7.440699</v>
      </c>
      <c r="C78" s="21">
        <v>0.069971</v>
      </c>
      <c r="D78" s="21">
        <v>1.788275</v>
      </c>
      <c r="E78" s="21">
        <v>2.13812</v>
      </c>
      <c r="F78" s="21">
        <v>2.125526</v>
      </c>
      <c r="G78" s="21">
        <v>2.134952</v>
      </c>
      <c r="H78" s="21">
        <v>1.235274</v>
      </c>
    </row>
    <row r="79" spans="1:8">
      <c r="A79" s="63" t="s">
        <v>77</v>
      </c>
      <c r="B79" s="21">
        <v>70.78876</v>
      </c>
      <c r="C79" s="21">
        <v>5.813108</v>
      </c>
      <c r="D79" s="21">
        <v>22.610792</v>
      </c>
      <c r="E79" s="21">
        <v>18.105323</v>
      </c>
      <c r="F79" s="21">
        <v>17.016398</v>
      </c>
      <c r="G79" s="21">
        <v>15.344082</v>
      </c>
      <c r="H79" s="21">
        <v>6.70354</v>
      </c>
    </row>
    <row r="80" spans="1:8">
      <c r="A80" s="20" t="s">
        <v>78</v>
      </c>
      <c r="B80" s="21">
        <v>1536.878825</v>
      </c>
      <c r="C80" s="21">
        <v>160.358289</v>
      </c>
      <c r="D80" s="21">
        <v>542.417286</v>
      </c>
      <c r="E80" s="21">
        <v>279.023091</v>
      </c>
      <c r="F80" s="21">
        <v>149.174789</v>
      </c>
      <c r="G80" s="21">
        <v>376.429215</v>
      </c>
      <c r="H80" s="21">
        <v>147.330291</v>
      </c>
    </row>
    <row r="81" spans="1:8">
      <c r="A81" s="20" t="s">
        <v>79</v>
      </c>
      <c r="B81" s="21">
        <v>46.129569</v>
      </c>
      <c r="C81" s="21">
        <v>1.938853</v>
      </c>
      <c r="D81" s="21">
        <v>13.555478</v>
      </c>
      <c r="E81" s="21">
        <v>6.604021</v>
      </c>
      <c r="F81" s="21">
        <v>6.181372</v>
      </c>
      <c r="G81" s="21">
        <v>16.726849</v>
      </c>
      <c r="H81" s="21">
        <v>6.516602</v>
      </c>
    </row>
    <row r="82" spans="1:8">
      <c r="A82" s="20" t="s">
        <v>80</v>
      </c>
      <c r="B82" s="21">
        <v>5.843657</v>
      </c>
      <c r="C82" s="21">
        <v>0.003852</v>
      </c>
      <c r="D82" s="21">
        <v>1.784925</v>
      </c>
      <c r="E82" s="21">
        <v>1.181239</v>
      </c>
      <c r="F82" s="21">
        <v>1.179542</v>
      </c>
      <c r="G82" s="21">
        <v>1.579822</v>
      </c>
      <c r="H82" s="21">
        <v>0.103777</v>
      </c>
    </row>
    <row r="83" s="3" customFormat="1" spans="1:8">
      <c r="A83" s="20" t="s">
        <v>81</v>
      </c>
      <c r="B83" s="21">
        <v>68.998881</v>
      </c>
      <c r="C83" s="21">
        <v>8.279758</v>
      </c>
      <c r="D83" s="21">
        <v>8.497442</v>
      </c>
      <c r="E83" s="21">
        <v>12.208585</v>
      </c>
      <c r="F83" s="21">
        <v>7.871972</v>
      </c>
      <c r="G83" s="21">
        <v>4.044895</v>
      </c>
      <c r="H83" s="21">
        <v>16.84922</v>
      </c>
    </row>
    <row r="84" spans="1:8">
      <c r="A84" s="20" t="s">
        <v>82</v>
      </c>
      <c r="B84" s="21">
        <v>171.300035</v>
      </c>
      <c r="C84" s="21">
        <v>6.622904</v>
      </c>
      <c r="D84" s="21">
        <v>65.505086</v>
      </c>
      <c r="E84" s="21">
        <v>28.700423</v>
      </c>
      <c r="F84" s="21">
        <v>21.192782</v>
      </c>
      <c r="G84" s="21">
        <v>46.767853</v>
      </c>
      <c r="H84" s="21">
        <v>17.397746</v>
      </c>
    </row>
    <row r="85" spans="1:8">
      <c r="A85" s="20" t="s">
        <v>83</v>
      </c>
      <c r="B85" s="21">
        <v>81.156397</v>
      </c>
      <c r="C85" s="21">
        <v>3.327004</v>
      </c>
      <c r="D85" s="21">
        <v>21.537192</v>
      </c>
      <c r="E85" s="21">
        <v>5.959193</v>
      </c>
      <c r="F85" s="21">
        <v>3.025741</v>
      </c>
      <c r="G85" s="21">
        <v>26.941605</v>
      </c>
      <c r="H85" s="21">
        <v>6.391616</v>
      </c>
    </row>
    <row r="86" spans="1:8">
      <c r="A86" s="20" t="s">
        <v>196</v>
      </c>
      <c r="B86" s="21" t="s">
        <v>197</v>
      </c>
      <c r="C86" s="21" t="s">
        <v>197</v>
      </c>
      <c r="D86" s="21" t="s">
        <v>197</v>
      </c>
      <c r="E86" s="21" t="s">
        <v>197</v>
      </c>
      <c r="F86" s="21" t="s">
        <v>197</v>
      </c>
      <c r="G86" s="21" t="s">
        <v>197</v>
      </c>
      <c r="H86" s="21" t="s">
        <v>197</v>
      </c>
    </row>
    <row r="87" spans="1:8">
      <c r="A87" s="20" t="s">
        <v>198</v>
      </c>
      <c r="B87" s="21" t="s">
        <v>197</v>
      </c>
      <c r="C87" s="21" t="s">
        <v>197</v>
      </c>
      <c r="D87" s="21" t="s">
        <v>197</v>
      </c>
      <c r="E87" s="21" t="s">
        <v>197</v>
      </c>
      <c r="F87" s="21" t="s">
        <v>197</v>
      </c>
      <c r="G87" s="21" t="s">
        <v>197</v>
      </c>
      <c r="H87" s="21" t="s">
        <v>197</v>
      </c>
    </row>
    <row r="88" spans="1:8">
      <c r="A88" s="62" t="s">
        <v>199</v>
      </c>
      <c r="B88" s="23">
        <v>2464.148528</v>
      </c>
      <c r="C88" s="23">
        <v>267.359289</v>
      </c>
      <c r="D88" s="23">
        <v>836.441468</v>
      </c>
      <c r="E88" s="23">
        <v>428.267899</v>
      </c>
      <c r="F88" s="23">
        <v>272.715989</v>
      </c>
      <c r="G88" s="23">
        <v>581.407709</v>
      </c>
      <c r="H88" s="23">
        <v>255.225111</v>
      </c>
    </row>
    <row r="89" spans="1:8">
      <c r="A89" s="20" t="s">
        <v>84</v>
      </c>
      <c r="B89" s="21">
        <v>130.493653</v>
      </c>
      <c r="C89" s="21">
        <v>10.632266</v>
      </c>
      <c r="D89" s="21">
        <v>25.39442</v>
      </c>
      <c r="E89" s="21">
        <v>45.457883</v>
      </c>
      <c r="F89" s="21">
        <v>42.351065</v>
      </c>
      <c r="G89" s="21">
        <v>36.185737</v>
      </c>
      <c r="H89" s="21">
        <v>2.993509</v>
      </c>
    </row>
    <row r="90" spans="1:8">
      <c r="A90" s="20" t="s">
        <v>85</v>
      </c>
      <c r="B90" s="21">
        <v>18.021394</v>
      </c>
      <c r="C90" s="21">
        <v>1.033093</v>
      </c>
      <c r="D90" s="21">
        <v>3.193521</v>
      </c>
      <c r="E90" s="21">
        <v>6.721236</v>
      </c>
      <c r="F90" s="21">
        <v>6.552923</v>
      </c>
      <c r="G90" s="21">
        <v>5.11392</v>
      </c>
      <c r="H90" s="21">
        <v>1.926246</v>
      </c>
    </row>
    <row r="91" spans="1:8">
      <c r="A91" s="20" t="s">
        <v>86</v>
      </c>
      <c r="B91" s="21">
        <v>6.763074</v>
      </c>
      <c r="C91" s="21">
        <v>0</v>
      </c>
      <c r="D91" s="21">
        <v>0.474685</v>
      </c>
      <c r="E91" s="21">
        <v>5.99051</v>
      </c>
      <c r="F91" s="21">
        <v>5.987626</v>
      </c>
      <c r="G91" s="21">
        <v>0.161308</v>
      </c>
      <c r="H91" s="21">
        <v>0.094386</v>
      </c>
    </row>
    <row r="92" spans="1:8">
      <c r="A92" s="20" t="s">
        <v>87</v>
      </c>
      <c r="B92" s="21">
        <v>7.717409</v>
      </c>
      <c r="C92" s="21">
        <v>0</v>
      </c>
      <c r="D92" s="21">
        <v>2.162758</v>
      </c>
      <c r="E92" s="21">
        <v>2.544227</v>
      </c>
      <c r="F92" s="21">
        <v>2.503538</v>
      </c>
      <c r="G92" s="21">
        <v>1.368575</v>
      </c>
      <c r="H92" s="21">
        <v>1.183496</v>
      </c>
    </row>
    <row r="93" spans="1:8">
      <c r="A93" s="20" t="s">
        <v>88</v>
      </c>
      <c r="B93" s="21">
        <v>6.152919</v>
      </c>
      <c r="C93" s="21">
        <v>0.054719</v>
      </c>
      <c r="D93" s="21">
        <v>1.486235</v>
      </c>
      <c r="E93" s="21">
        <v>3.0796</v>
      </c>
      <c r="F93" s="21">
        <v>3.073321</v>
      </c>
      <c r="G93" s="21">
        <v>0.945262</v>
      </c>
      <c r="H93" s="21">
        <v>0.167148</v>
      </c>
    </row>
    <row r="94" spans="1:8">
      <c r="A94" s="20" t="s">
        <v>89</v>
      </c>
      <c r="B94" s="21">
        <v>2.847335</v>
      </c>
      <c r="C94" s="21">
        <v>0</v>
      </c>
      <c r="D94" s="21">
        <v>0.203236</v>
      </c>
      <c r="E94" s="21">
        <v>1.318181</v>
      </c>
      <c r="F94" s="21">
        <v>1.203269</v>
      </c>
      <c r="G94" s="21">
        <v>0.638252</v>
      </c>
      <c r="H94" s="21">
        <v>0.687666</v>
      </c>
    </row>
    <row r="95" s="1" customFormat="1" spans="1:8">
      <c r="A95" s="20" t="s">
        <v>90</v>
      </c>
      <c r="B95" s="21">
        <v>10.234205</v>
      </c>
      <c r="C95" s="21">
        <v>0.124882</v>
      </c>
      <c r="D95" s="21">
        <v>2.660089</v>
      </c>
      <c r="E95" s="21">
        <v>3.584489</v>
      </c>
      <c r="F95" s="21">
        <v>3.202198</v>
      </c>
      <c r="G95" s="21">
        <v>1.725157</v>
      </c>
      <c r="H95" s="21">
        <v>1.697072</v>
      </c>
    </row>
    <row r="96" spans="1:8">
      <c r="A96" s="20" t="s">
        <v>91</v>
      </c>
      <c r="B96" s="21">
        <v>2.201742</v>
      </c>
      <c r="C96" s="21">
        <v>1.4e-5</v>
      </c>
      <c r="D96" s="21">
        <v>0.054537</v>
      </c>
      <c r="E96" s="21">
        <v>2.142766</v>
      </c>
      <c r="F96" s="21">
        <v>1.806259</v>
      </c>
      <c r="G96" s="21">
        <v>0.003558</v>
      </c>
      <c r="H96" s="21">
        <v>0.000864</v>
      </c>
    </row>
    <row r="97" spans="1:8">
      <c r="A97" s="20" t="s">
        <v>92</v>
      </c>
      <c r="B97" s="21">
        <v>209.219059</v>
      </c>
      <c r="C97" s="21">
        <v>15.119942</v>
      </c>
      <c r="D97" s="21">
        <v>54.981065</v>
      </c>
      <c r="E97" s="21">
        <v>58.700764</v>
      </c>
      <c r="F97" s="21">
        <v>55.661326</v>
      </c>
      <c r="G97" s="21">
        <v>51.860958</v>
      </c>
      <c r="H97" s="21">
        <v>21.301814</v>
      </c>
    </row>
    <row r="98" spans="1:8">
      <c r="A98" s="20" t="s">
        <v>93</v>
      </c>
      <c r="B98" s="21">
        <v>0.632105</v>
      </c>
      <c r="C98" s="21">
        <v>0</v>
      </c>
      <c r="D98" s="21">
        <v>0.119759</v>
      </c>
      <c r="E98" s="21">
        <v>0.190908</v>
      </c>
      <c r="F98" s="21">
        <v>0.190908</v>
      </c>
      <c r="G98" s="21">
        <v>0.196347</v>
      </c>
      <c r="H98" s="21">
        <v>0.125092</v>
      </c>
    </row>
    <row r="99" spans="1:8">
      <c r="A99" s="20" t="s">
        <v>94</v>
      </c>
      <c r="B99" s="21">
        <v>13.059815</v>
      </c>
      <c r="C99" s="21">
        <v>0</v>
      </c>
      <c r="D99" s="21">
        <v>4.715172</v>
      </c>
      <c r="E99" s="21">
        <v>6.467291</v>
      </c>
      <c r="F99" s="21">
        <v>6.297511</v>
      </c>
      <c r="G99" s="21">
        <v>0.557146</v>
      </c>
      <c r="H99" s="21">
        <v>0.230722</v>
      </c>
    </row>
    <row r="100" spans="1:8">
      <c r="A100" s="20" t="s">
        <v>95</v>
      </c>
      <c r="B100" s="21">
        <v>3.367911</v>
      </c>
      <c r="C100" s="21">
        <v>0.065455</v>
      </c>
      <c r="D100" s="21">
        <v>1.43782</v>
      </c>
      <c r="E100" s="21">
        <v>0.827273</v>
      </c>
      <c r="F100" s="21">
        <v>0.814131</v>
      </c>
      <c r="G100" s="21">
        <v>0.668149</v>
      </c>
      <c r="H100" s="21">
        <v>0.266665</v>
      </c>
    </row>
    <row r="101" spans="1:8">
      <c r="A101" s="20" t="s">
        <v>96</v>
      </c>
      <c r="B101" s="21">
        <v>13.779635</v>
      </c>
      <c r="C101" s="21">
        <v>0.014279</v>
      </c>
      <c r="D101" s="21">
        <v>2.895064</v>
      </c>
      <c r="E101" s="21">
        <v>7.10835</v>
      </c>
      <c r="F101" s="21">
        <v>6.55216</v>
      </c>
      <c r="G101" s="21">
        <v>2.44418</v>
      </c>
      <c r="H101" s="21">
        <v>0.912867</v>
      </c>
    </row>
    <row r="102" spans="1:8">
      <c r="A102" s="20" t="s">
        <v>97</v>
      </c>
      <c r="B102" s="21">
        <v>16.264973</v>
      </c>
      <c r="C102" s="21">
        <v>0.099366</v>
      </c>
      <c r="D102" s="21">
        <v>4.766236</v>
      </c>
      <c r="E102" s="21">
        <v>8.683142</v>
      </c>
      <c r="F102" s="21">
        <v>8.630101</v>
      </c>
      <c r="G102" s="21">
        <v>2.140624</v>
      </c>
      <c r="H102" s="21">
        <v>0.274941</v>
      </c>
    </row>
    <row r="103" spans="1:8">
      <c r="A103" s="20" t="s">
        <v>98</v>
      </c>
      <c r="B103" s="21">
        <v>41.52835</v>
      </c>
      <c r="C103" s="21">
        <v>0.562541</v>
      </c>
      <c r="D103" s="21">
        <v>3.364301</v>
      </c>
      <c r="E103" s="21">
        <v>17.243182</v>
      </c>
      <c r="F103" s="21">
        <v>17.195462</v>
      </c>
      <c r="G103" s="21">
        <v>10.060555</v>
      </c>
      <c r="H103" s="21">
        <v>2.254885</v>
      </c>
    </row>
    <row r="104" spans="1:8">
      <c r="A104" s="20" t="s">
        <v>99</v>
      </c>
      <c r="B104" s="21">
        <v>4.182138</v>
      </c>
      <c r="C104" s="21">
        <v>0.037443</v>
      </c>
      <c r="D104" s="21">
        <v>1.172933</v>
      </c>
      <c r="E104" s="21">
        <v>1.124606</v>
      </c>
      <c r="F104" s="21">
        <v>1.06604</v>
      </c>
      <c r="G104" s="21">
        <v>0.88794</v>
      </c>
      <c r="H104" s="21">
        <v>0.858861</v>
      </c>
    </row>
    <row r="105" spans="1:8">
      <c r="A105" s="20" t="s">
        <v>100</v>
      </c>
      <c r="B105" s="21">
        <v>58.14986</v>
      </c>
      <c r="C105" s="21">
        <v>0</v>
      </c>
      <c r="D105" s="21">
        <v>16.331915</v>
      </c>
      <c r="E105" s="21">
        <v>17.92176</v>
      </c>
      <c r="F105" s="21">
        <v>17.55756</v>
      </c>
      <c r="G105" s="21">
        <v>14.274623</v>
      </c>
      <c r="H105" s="21">
        <v>4.290321</v>
      </c>
    </row>
    <row r="106" spans="1:8">
      <c r="A106" s="20" t="s">
        <v>101</v>
      </c>
      <c r="B106" s="21">
        <v>7.624932</v>
      </c>
      <c r="C106" s="21">
        <v>0.088022</v>
      </c>
      <c r="D106" s="21">
        <v>1.780294</v>
      </c>
      <c r="E106" s="21">
        <v>4.152567</v>
      </c>
      <c r="F106" s="21">
        <v>3.939495</v>
      </c>
      <c r="G106" s="21">
        <v>0.225759</v>
      </c>
      <c r="H106" s="21">
        <v>0.149793</v>
      </c>
    </row>
    <row r="107" spans="1:8">
      <c r="A107" s="20" t="s">
        <v>102</v>
      </c>
      <c r="B107" s="21">
        <v>4.03715</v>
      </c>
      <c r="C107" s="21">
        <v>0</v>
      </c>
      <c r="D107" s="21">
        <v>0.343449</v>
      </c>
      <c r="E107" s="21">
        <v>2.07906</v>
      </c>
      <c r="F107" s="21">
        <v>1.980338</v>
      </c>
      <c r="G107" s="21">
        <v>0.006339</v>
      </c>
      <c r="H107" s="21">
        <v>0.0065</v>
      </c>
    </row>
    <row r="108" spans="1:8">
      <c r="A108" s="20" t="s">
        <v>103</v>
      </c>
      <c r="B108" s="21">
        <v>2.048704</v>
      </c>
      <c r="C108" s="21">
        <v>0</v>
      </c>
      <c r="D108" s="21">
        <v>0.359173</v>
      </c>
      <c r="E108" s="21">
        <v>1.235841</v>
      </c>
      <c r="F108" s="21">
        <v>1.22915</v>
      </c>
      <c r="G108" s="21">
        <v>0.361997</v>
      </c>
      <c r="H108" s="21">
        <v>0.088443</v>
      </c>
    </row>
    <row r="109" spans="1:8">
      <c r="A109" s="20" t="s">
        <v>104</v>
      </c>
      <c r="B109" s="21">
        <v>85.988513</v>
      </c>
      <c r="C109" s="21">
        <v>11.881366</v>
      </c>
      <c r="D109" s="21">
        <v>8.955139</v>
      </c>
      <c r="E109" s="21">
        <v>51.303433</v>
      </c>
      <c r="F109" s="21">
        <v>50.442445</v>
      </c>
      <c r="G109" s="21">
        <v>9.645502</v>
      </c>
      <c r="H109" s="21">
        <v>3.365158</v>
      </c>
    </row>
    <row r="110" spans="1:8">
      <c r="A110" s="20" t="s">
        <v>105</v>
      </c>
      <c r="B110" s="21">
        <v>8.311532</v>
      </c>
      <c r="C110" s="21">
        <v>0.068283</v>
      </c>
      <c r="D110" s="21">
        <v>2.446915</v>
      </c>
      <c r="E110" s="21">
        <v>3.176052</v>
      </c>
      <c r="F110" s="21">
        <v>3.026104</v>
      </c>
      <c r="G110" s="21">
        <v>1.298514</v>
      </c>
      <c r="H110" s="21">
        <v>0.797291</v>
      </c>
    </row>
    <row r="111" spans="1:8">
      <c r="A111" s="20" t="s">
        <v>106</v>
      </c>
      <c r="B111" s="21">
        <v>421.682392</v>
      </c>
      <c r="C111" s="21">
        <v>66.370535</v>
      </c>
      <c r="D111" s="21">
        <v>173.87788</v>
      </c>
      <c r="E111" s="21">
        <v>57.836123</v>
      </c>
      <c r="F111" s="21">
        <v>51.060925</v>
      </c>
      <c r="G111" s="21">
        <v>65.33291</v>
      </c>
      <c r="H111" s="21">
        <v>41.723957</v>
      </c>
    </row>
    <row r="112" spans="1:8">
      <c r="A112" s="20" t="s">
        <v>107</v>
      </c>
      <c r="B112" s="21">
        <v>1.549031</v>
      </c>
      <c r="C112" s="21">
        <v>0.219631</v>
      </c>
      <c r="D112" s="21">
        <v>0.217416</v>
      </c>
      <c r="E112" s="21">
        <v>0.773331</v>
      </c>
      <c r="F112" s="21">
        <v>0.723839</v>
      </c>
      <c r="G112" s="21">
        <v>0.190581</v>
      </c>
      <c r="H112" s="21">
        <v>0.025718</v>
      </c>
    </row>
    <row r="113" spans="1:8">
      <c r="A113" s="20" t="s">
        <v>108</v>
      </c>
      <c r="B113" s="21">
        <v>18.777895</v>
      </c>
      <c r="C113" s="21">
        <v>0.161617</v>
      </c>
      <c r="D113" s="21">
        <v>2.17695</v>
      </c>
      <c r="E113" s="21">
        <v>11.16542</v>
      </c>
      <c r="F113" s="21">
        <v>10.899186</v>
      </c>
      <c r="G113" s="21">
        <v>2.943619</v>
      </c>
      <c r="H113" s="21">
        <v>1.571022</v>
      </c>
    </row>
    <row r="114" spans="1:8">
      <c r="A114" s="20" t="s">
        <v>109</v>
      </c>
      <c r="B114" s="21">
        <v>10.13179</v>
      </c>
      <c r="C114" s="21">
        <v>0.007766</v>
      </c>
      <c r="D114" s="21">
        <v>2.461248</v>
      </c>
      <c r="E114" s="21">
        <v>5.378459</v>
      </c>
      <c r="F114" s="21">
        <v>5.176513</v>
      </c>
      <c r="G114" s="21">
        <v>1.600293</v>
      </c>
      <c r="H114" s="21">
        <v>0.489803</v>
      </c>
    </row>
    <row r="115" spans="1:8">
      <c r="A115" s="63" t="s">
        <v>110</v>
      </c>
      <c r="B115" s="21">
        <v>2.082434</v>
      </c>
      <c r="C115" s="21">
        <v>0</v>
      </c>
      <c r="D115" s="21">
        <v>0.198406</v>
      </c>
      <c r="E115" s="21">
        <v>1.638653</v>
      </c>
      <c r="F115" s="21">
        <v>1.638653</v>
      </c>
      <c r="G115" s="21">
        <v>0.241388</v>
      </c>
      <c r="H115" s="21">
        <v>0.002714</v>
      </c>
    </row>
    <row r="116" spans="1:8">
      <c r="A116" s="20" t="s">
        <v>111</v>
      </c>
      <c r="B116" s="21">
        <v>26.156972</v>
      </c>
      <c r="C116" s="21">
        <v>0.69563</v>
      </c>
      <c r="D116" s="21">
        <v>8.053425</v>
      </c>
      <c r="E116" s="21">
        <v>7.66479</v>
      </c>
      <c r="F116" s="21">
        <v>7.021976</v>
      </c>
      <c r="G116" s="21">
        <v>4.738076</v>
      </c>
      <c r="H116" s="21">
        <v>3.101369</v>
      </c>
    </row>
    <row r="117" spans="1:8">
      <c r="A117" s="20" t="s">
        <v>112</v>
      </c>
      <c r="B117" s="21">
        <v>6.007872</v>
      </c>
      <c r="C117" s="21">
        <v>0.028822</v>
      </c>
      <c r="D117" s="21">
        <v>2.740286</v>
      </c>
      <c r="E117" s="21">
        <v>1.15428</v>
      </c>
      <c r="F117" s="21">
        <v>1.148013</v>
      </c>
      <c r="G117" s="21">
        <v>0.645276</v>
      </c>
      <c r="H117" s="21">
        <v>0.222666</v>
      </c>
    </row>
    <row r="118" spans="1:8">
      <c r="A118" s="20" t="s">
        <v>113</v>
      </c>
      <c r="B118" s="21">
        <v>9.714938</v>
      </c>
      <c r="C118" s="21">
        <v>0.094779</v>
      </c>
      <c r="D118" s="21">
        <v>3.458089</v>
      </c>
      <c r="E118" s="21">
        <v>2.230308</v>
      </c>
      <c r="F118" s="21">
        <v>2.090533</v>
      </c>
      <c r="G118" s="21">
        <v>2.046241</v>
      </c>
      <c r="H118" s="21">
        <v>0.892563</v>
      </c>
    </row>
    <row r="119" spans="1:8">
      <c r="A119" s="20" t="s">
        <v>114</v>
      </c>
      <c r="B119" s="21">
        <v>36.327491</v>
      </c>
      <c r="C119" s="21">
        <v>1.072547</v>
      </c>
      <c r="D119" s="21">
        <v>11.980965</v>
      </c>
      <c r="E119" s="21">
        <v>16.042701</v>
      </c>
      <c r="F119" s="21">
        <v>15.650312</v>
      </c>
      <c r="G119" s="21">
        <v>3.499226</v>
      </c>
      <c r="H119" s="21">
        <v>1.3319</v>
      </c>
    </row>
    <row r="120" spans="1:8">
      <c r="A120" s="62" t="s">
        <v>200</v>
      </c>
      <c r="B120" s="23">
        <v>1185.057223</v>
      </c>
      <c r="C120" s="23">
        <v>108.432998</v>
      </c>
      <c r="D120" s="23">
        <v>344.463381</v>
      </c>
      <c r="E120" s="23">
        <v>354.937186</v>
      </c>
      <c r="F120" s="23">
        <v>336.67288</v>
      </c>
      <c r="G120" s="23">
        <v>222.008012</v>
      </c>
      <c r="H120" s="23">
        <v>93.035452</v>
      </c>
    </row>
    <row r="121" spans="1:8">
      <c r="A121" s="20" t="s">
        <v>115</v>
      </c>
      <c r="B121" s="21">
        <v>78.27017</v>
      </c>
      <c r="C121" s="21">
        <v>0.146233</v>
      </c>
      <c r="D121" s="21">
        <v>37.791732</v>
      </c>
      <c r="E121" s="21">
        <v>10.944187</v>
      </c>
      <c r="F121" s="21">
        <v>8.413476</v>
      </c>
      <c r="G121" s="21">
        <v>21.580773</v>
      </c>
      <c r="H121" s="21">
        <v>2.898148</v>
      </c>
    </row>
    <row r="122" spans="1:8">
      <c r="A122" s="20" t="s">
        <v>116</v>
      </c>
      <c r="B122" s="21">
        <v>6.710178</v>
      </c>
      <c r="C122" s="21">
        <v>2.440199</v>
      </c>
      <c r="D122" s="21">
        <v>0.544419</v>
      </c>
      <c r="E122" s="21">
        <v>1.330743</v>
      </c>
      <c r="F122" s="21">
        <v>1.330743</v>
      </c>
      <c r="G122" s="21">
        <v>1.04884</v>
      </c>
      <c r="H122" s="21">
        <v>1.268439</v>
      </c>
    </row>
    <row r="123" spans="1:8">
      <c r="A123" s="20" t="s">
        <v>117</v>
      </c>
      <c r="B123" s="21">
        <v>10.762923</v>
      </c>
      <c r="C123" s="21">
        <v>0</v>
      </c>
      <c r="D123" s="21">
        <v>1.605205</v>
      </c>
      <c r="E123" s="21">
        <v>5.27391</v>
      </c>
      <c r="F123" s="21">
        <v>4.469467</v>
      </c>
      <c r="G123" s="21">
        <v>1.821052</v>
      </c>
      <c r="H123" s="21">
        <v>1.928439</v>
      </c>
    </row>
    <row r="124" spans="1:8">
      <c r="A124" s="20" t="s">
        <v>118</v>
      </c>
      <c r="B124" s="21">
        <v>19.579698</v>
      </c>
      <c r="C124" s="21">
        <v>0.049802</v>
      </c>
      <c r="D124" s="21">
        <v>13.029522</v>
      </c>
      <c r="E124" s="21">
        <v>1.398496</v>
      </c>
      <c r="F124" s="21">
        <v>1.398496</v>
      </c>
      <c r="G124" s="21">
        <v>0.119173</v>
      </c>
      <c r="H124" s="21">
        <v>0</v>
      </c>
    </row>
    <row r="125" spans="1:8">
      <c r="A125" s="20" t="s">
        <v>119</v>
      </c>
      <c r="B125" s="21">
        <v>2161.567072</v>
      </c>
      <c r="C125" s="21">
        <v>35.828995</v>
      </c>
      <c r="D125" s="21">
        <v>1002.185595</v>
      </c>
      <c r="E125" s="21">
        <v>304.971804</v>
      </c>
      <c r="F125" s="21">
        <v>265.694981</v>
      </c>
      <c r="G125" s="21">
        <v>356.610076</v>
      </c>
      <c r="H125" s="21">
        <v>130.744655</v>
      </c>
    </row>
    <row r="126" spans="1:8">
      <c r="A126" s="20" t="s">
        <v>120</v>
      </c>
      <c r="B126" s="21">
        <v>496.406275</v>
      </c>
      <c r="C126" s="21">
        <v>23.177475</v>
      </c>
      <c r="D126" s="21">
        <v>166.29803</v>
      </c>
      <c r="E126" s="21">
        <v>141.674561</v>
      </c>
      <c r="F126" s="21">
        <v>124.493801</v>
      </c>
      <c r="G126" s="21">
        <v>102.733591</v>
      </c>
      <c r="H126" s="21">
        <v>52.55819</v>
      </c>
    </row>
    <row r="127" spans="1:8">
      <c r="A127" s="20" t="s">
        <v>121</v>
      </c>
      <c r="B127" s="21">
        <v>211.046967</v>
      </c>
      <c r="C127" s="21">
        <v>2.416006</v>
      </c>
      <c r="D127" s="21">
        <v>84.565342</v>
      </c>
      <c r="E127" s="21">
        <v>61.187211</v>
      </c>
      <c r="F127" s="21">
        <v>58.922151</v>
      </c>
      <c r="G127" s="21">
        <v>25.12085</v>
      </c>
      <c r="H127" s="21">
        <v>34.295637</v>
      </c>
    </row>
    <row r="128" spans="1:8">
      <c r="A128" s="20" t="s">
        <v>122</v>
      </c>
      <c r="B128" s="21">
        <v>19.276</v>
      </c>
      <c r="C128" s="21">
        <v>0.00972</v>
      </c>
      <c r="D128" s="21">
        <v>7.74076</v>
      </c>
      <c r="E128" s="21">
        <v>2.108028</v>
      </c>
      <c r="F128" s="21">
        <v>1.404888</v>
      </c>
      <c r="G128" s="21">
        <v>5.269445</v>
      </c>
      <c r="H128" s="21">
        <v>1.759012</v>
      </c>
    </row>
    <row r="129" spans="1:8">
      <c r="A129" s="20" t="s">
        <v>123</v>
      </c>
      <c r="B129" s="21">
        <v>30.404919</v>
      </c>
      <c r="C129" s="21">
        <v>1.155028</v>
      </c>
      <c r="D129" s="21">
        <v>10.71348</v>
      </c>
      <c r="E129" s="21">
        <v>5.93458</v>
      </c>
      <c r="F129" s="21">
        <v>4.30402</v>
      </c>
      <c r="G129" s="21">
        <v>4.06084</v>
      </c>
      <c r="H129" s="21">
        <v>2.982727</v>
      </c>
    </row>
    <row r="130" spans="1:8">
      <c r="A130" s="20" t="s">
        <v>124</v>
      </c>
      <c r="B130" s="21">
        <v>10.113953</v>
      </c>
      <c r="C130" s="21">
        <v>0</v>
      </c>
      <c r="D130" s="21">
        <v>3.191985</v>
      </c>
      <c r="E130" s="21">
        <v>4.772202</v>
      </c>
      <c r="F130" s="21">
        <v>4.772202</v>
      </c>
      <c r="G130" s="21">
        <v>0.76057</v>
      </c>
      <c r="H130" s="21">
        <v>0.555768</v>
      </c>
    </row>
    <row r="131" spans="1:8">
      <c r="A131" s="20" t="s">
        <v>125</v>
      </c>
      <c r="B131" s="21">
        <v>183.447068</v>
      </c>
      <c r="C131" s="21">
        <v>1.348578</v>
      </c>
      <c r="D131" s="21">
        <v>66.61711</v>
      </c>
      <c r="E131" s="21">
        <v>53.867982</v>
      </c>
      <c r="F131" s="21">
        <v>52.560169</v>
      </c>
      <c r="G131" s="21">
        <v>44.043191</v>
      </c>
      <c r="H131" s="21">
        <v>11.585066</v>
      </c>
    </row>
    <row r="132" spans="1:8">
      <c r="A132" s="20" t="s">
        <v>126</v>
      </c>
      <c r="B132" s="21">
        <v>126.487694</v>
      </c>
      <c r="C132" s="21">
        <v>1.004816</v>
      </c>
      <c r="D132" s="21">
        <v>38.53808</v>
      </c>
      <c r="E132" s="21">
        <v>34.468216</v>
      </c>
      <c r="F132" s="21">
        <v>29.95051</v>
      </c>
      <c r="G132" s="21">
        <v>24.818123</v>
      </c>
      <c r="H132" s="21">
        <v>24.683125</v>
      </c>
    </row>
    <row r="133" spans="1:8">
      <c r="A133" s="20" t="s">
        <v>127</v>
      </c>
      <c r="B133" s="21">
        <v>47.407144</v>
      </c>
      <c r="C133" s="21">
        <v>5.718115</v>
      </c>
      <c r="D133" s="21">
        <v>21.841529</v>
      </c>
      <c r="E133" s="21">
        <v>8.086422</v>
      </c>
      <c r="F133" s="21">
        <v>6.70703</v>
      </c>
      <c r="G133" s="21">
        <v>3.243074</v>
      </c>
      <c r="H133" s="21">
        <v>8.397571</v>
      </c>
    </row>
    <row r="134" customHeight="1" spans="1:8">
      <c r="A134" s="20" t="s">
        <v>128</v>
      </c>
      <c r="B134" s="21">
        <v>23.103271</v>
      </c>
      <c r="C134" s="21">
        <v>0.036483</v>
      </c>
      <c r="D134" s="21">
        <v>3.921467</v>
      </c>
      <c r="E134" s="21">
        <v>10.989168</v>
      </c>
      <c r="F134" s="21">
        <v>10.618643</v>
      </c>
      <c r="G134" s="21">
        <v>4.813169</v>
      </c>
      <c r="H134" s="21">
        <v>2.852558</v>
      </c>
    </row>
    <row r="135" customHeight="1" spans="1:8">
      <c r="A135" s="20" t="s">
        <v>129</v>
      </c>
      <c r="B135" s="21">
        <v>268.877108</v>
      </c>
      <c r="C135" s="21">
        <v>18.459396</v>
      </c>
      <c r="D135" s="21">
        <v>136.115921</v>
      </c>
      <c r="E135" s="21">
        <v>38.287049</v>
      </c>
      <c r="F135" s="21">
        <v>36.419355</v>
      </c>
      <c r="G135" s="21">
        <v>36.141799</v>
      </c>
      <c r="H135" s="21">
        <v>22.996086</v>
      </c>
    </row>
    <row r="136" spans="1:8">
      <c r="A136" s="63" t="s">
        <v>130</v>
      </c>
      <c r="B136" s="21">
        <v>244.254785</v>
      </c>
      <c r="C136" s="21">
        <v>15.926285</v>
      </c>
      <c r="D136" s="21">
        <v>91.673738</v>
      </c>
      <c r="E136" s="21">
        <v>75.413693</v>
      </c>
      <c r="F136" s="21">
        <v>71.624344</v>
      </c>
      <c r="G136" s="21">
        <v>25.638862</v>
      </c>
      <c r="H136" s="21">
        <v>23.716816</v>
      </c>
    </row>
    <row r="137" spans="1:8">
      <c r="A137" s="20" t="s">
        <v>131</v>
      </c>
      <c r="B137" s="21">
        <v>191.243601</v>
      </c>
      <c r="C137" s="21">
        <v>0</v>
      </c>
      <c r="D137" s="21">
        <v>106.253456</v>
      </c>
      <c r="E137" s="21">
        <v>38.185</v>
      </c>
      <c r="F137" s="21">
        <v>35.824378</v>
      </c>
      <c r="G137" s="21">
        <v>34.089418</v>
      </c>
      <c r="H137" s="21">
        <v>9.53316</v>
      </c>
    </row>
    <row r="138" spans="1:8">
      <c r="A138" s="20" t="s">
        <v>132</v>
      </c>
      <c r="B138" s="21">
        <v>50.203967</v>
      </c>
      <c r="C138" s="21">
        <v>1.364591</v>
      </c>
      <c r="D138" s="21">
        <v>19.479325</v>
      </c>
      <c r="E138" s="21">
        <v>12.870339</v>
      </c>
      <c r="F138" s="21">
        <v>10.8093</v>
      </c>
      <c r="G138" s="21">
        <v>7.303409</v>
      </c>
      <c r="H138" s="21">
        <v>5.468662</v>
      </c>
    </row>
    <row r="139" spans="1:8">
      <c r="A139" s="62" t="s">
        <v>201</v>
      </c>
      <c r="B139" s="23">
        <v>4179.162793</v>
      </c>
      <c r="C139" s="23">
        <v>109.081722</v>
      </c>
      <c r="D139" s="23">
        <v>1812.106696</v>
      </c>
      <c r="E139" s="23">
        <v>811.763591</v>
      </c>
      <c r="F139" s="23">
        <v>729.717954</v>
      </c>
      <c r="G139" s="23">
        <v>699.216255</v>
      </c>
      <c r="H139" s="23">
        <v>338.224059</v>
      </c>
    </row>
    <row r="140" s="3" customFormat="1" spans="1:8">
      <c r="A140" s="63" t="s">
        <v>133</v>
      </c>
      <c r="B140" s="21">
        <v>9257.9339</v>
      </c>
      <c r="C140" s="21">
        <v>537.899741</v>
      </c>
      <c r="D140" s="21">
        <v>5485.457171</v>
      </c>
      <c r="E140" s="21">
        <v>968.996053</v>
      </c>
      <c r="F140" s="21">
        <v>749.982066</v>
      </c>
      <c r="G140" s="21">
        <v>1143.517077</v>
      </c>
      <c r="H140" s="21">
        <v>419.923028</v>
      </c>
    </row>
    <row r="141" spans="1:8">
      <c r="A141" s="63" t="s">
        <v>134</v>
      </c>
      <c r="B141" s="21">
        <v>44.034675</v>
      </c>
      <c r="C141" s="21">
        <v>0</v>
      </c>
      <c r="D141" s="21">
        <v>9.112706</v>
      </c>
      <c r="E141" s="21">
        <v>8.343535</v>
      </c>
      <c r="F141" s="21">
        <v>8.324162</v>
      </c>
      <c r="G141" s="21">
        <v>7.95246</v>
      </c>
      <c r="H141" s="21">
        <v>18.56054</v>
      </c>
    </row>
    <row r="142" spans="1:8">
      <c r="A142" s="62" t="s">
        <v>202</v>
      </c>
      <c r="B142" s="23">
        <v>9301.968575</v>
      </c>
      <c r="C142" s="23">
        <v>537.899741</v>
      </c>
      <c r="D142" s="23">
        <v>5494.569877</v>
      </c>
      <c r="E142" s="23">
        <v>977.339588</v>
      </c>
      <c r="F142" s="23">
        <v>758.306228</v>
      </c>
      <c r="G142" s="23">
        <v>1151.469537</v>
      </c>
      <c r="H142" s="23">
        <v>438.483568</v>
      </c>
    </row>
    <row r="143" spans="1:8">
      <c r="A143" s="20" t="s">
        <v>135</v>
      </c>
      <c r="B143" s="21">
        <v>183.375203</v>
      </c>
      <c r="C143" s="21">
        <v>18.711988</v>
      </c>
      <c r="D143" s="21">
        <v>49.312389</v>
      </c>
      <c r="E143" s="21">
        <v>46.851991</v>
      </c>
      <c r="F143" s="21">
        <v>41.983449</v>
      </c>
      <c r="G143" s="21">
        <v>40.017858</v>
      </c>
      <c r="H143" s="21">
        <v>16.215403</v>
      </c>
    </row>
    <row r="144" spans="1:8">
      <c r="A144" s="20" t="s">
        <v>136</v>
      </c>
      <c r="B144" s="21">
        <v>21.89918</v>
      </c>
      <c r="C144" s="21">
        <v>1.076412</v>
      </c>
      <c r="D144" s="21">
        <v>3.212853</v>
      </c>
      <c r="E144" s="21">
        <v>8.577827</v>
      </c>
      <c r="F144" s="21">
        <v>8.247072</v>
      </c>
      <c r="G144" s="21">
        <v>3.066343</v>
      </c>
      <c r="H144" s="21">
        <v>1.20187</v>
      </c>
    </row>
    <row r="145" spans="1:8">
      <c r="A145" s="20" t="s">
        <v>137</v>
      </c>
      <c r="B145" s="21">
        <v>427.632717</v>
      </c>
      <c r="C145" s="21">
        <v>32.85782</v>
      </c>
      <c r="D145" s="21">
        <v>116.52205</v>
      </c>
      <c r="E145" s="21">
        <v>203.587299</v>
      </c>
      <c r="F145" s="21">
        <v>185.815779</v>
      </c>
      <c r="G145" s="21">
        <v>36.030309</v>
      </c>
      <c r="H145" s="21">
        <v>19.807318</v>
      </c>
    </row>
    <row r="146" spans="1:8">
      <c r="A146" s="20" t="s">
        <v>138</v>
      </c>
      <c r="B146" s="21">
        <v>75.291911</v>
      </c>
      <c r="C146" s="21">
        <v>7.219975</v>
      </c>
      <c r="D146" s="21">
        <v>19.480177</v>
      </c>
      <c r="E146" s="21">
        <v>31.38566</v>
      </c>
      <c r="F146" s="21">
        <v>31.270475</v>
      </c>
      <c r="G146" s="21">
        <v>7.298527</v>
      </c>
      <c r="H146" s="21">
        <v>3.443524</v>
      </c>
    </row>
    <row r="147" spans="1:8">
      <c r="A147" s="20" t="s">
        <v>139</v>
      </c>
      <c r="B147" s="21">
        <v>7.584411</v>
      </c>
      <c r="C147" s="21">
        <v>0.030163</v>
      </c>
      <c r="D147" s="21">
        <v>0.772935</v>
      </c>
      <c r="E147" s="21">
        <v>5.78736</v>
      </c>
      <c r="F147" s="21">
        <v>5.771035</v>
      </c>
      <c r="G147" s="21">
        <v>0.196515</v>
      </c>
      <c r="H147" s="21">
        <v>0.532556</v>
      </c>
    </row>
    <row r="148" spans="1:8">
      <c r="A148" s="20" t="s">
        <v>140</v>
      </c>
      <c r="B148" s="21">
        <v>26.215665</v>
      </c>
      <c r="C148" s="21">
        <v>0.461058</v>
      </c>
      <c r="D148" s="21">
        <v>12.677307</v>
      </c>
      <c r="E148" s="21">
        <v>1.730976</v>
      </c>
      <c r="F148" s="21">
        <v>1.506777</v>
      </c>
      <c r="G148" s="21">
        <v>6.629527</v>
      </c>
      <c r="H148" s="21">
        <v>2.003264</v>
      </c>
    </row>
    <row r="149" spans="1:8">
      <c r="A149" s="63" t="s">
        <v>141</v>
      </c>
      <c r="B149" s="21">
        <v>3.748132</v>
      </c>
      <c r="C149" s="21">
        <v>1.732701</v>
      </c>
      <c r="D149" s="21">
        <v>0.605216</v>
      </c>
      <c r="E149" s="21">
        <v>1.093052</v>
      </c>
      <c r="F149" s="21">
        <v>1.093052</v>
      </c>
      <c r="G149" s="21">
        <v>0.14716</v>
      </c>
      <c r="H149" s="21">
        <v>0</v>
      </c>
    </row>
    <row r="150" spans="1:8">
      <c r="A150" s="63" t="s">
        <v>142</v>
      </c>
      <c r="B150" s="21">
        <v>21.43038</v>
      </c>
      <c r="C150" s="21">
        <v>0.110281</v>
      </c>
      <c r="D150" s="21">
        <v>6.701995</v>
      </c>
      <c r="E150" s="21">
        <v>6.50066</v>
      </c>
      <c r="F150" s="21">
        <v>5.147843</v>
      </c>
      <c r="G150" s="21">
        <v>4.466252</v>
      </c>
      <c r="H150" s="21">
        <v>2.816142</v>
      </c>
    </row>
    <row r="151" spans="1:8">
      <c r="A151" s="20" t="s">
        <v>143</v>
      </c>
      <c r="B151" s="21">
        <v>34.299317</v>
      </c>
      <c r="C151" s="21">
        <v>1.550211</v>
      </c>
      <c r="D151" s="21">
        <v>4.685225</v>
      </c>
      <c r="E151" s="21">
        <v>18.919162</v>
      </c>
      <c r="F151" s="21">
        <v>17.684581</v>
      </c>
      <c r="G151" s="21">
        <v>3.930602</v>
      </c>
      <c r="H151" s="21">
        <v>2.301249</v>
      </c>
    </row>
    <row r="152" spans="1:8">
      <c r="A152" s="20" t="s">
        <v>144</v>
      </c>
      <c r="B152" s="21">
        <v>5.735668</v>
      </c>
      <c r="C152" s="21">
        <v>0</v>
      </c>
      <c r="D152" s="21">
        <v>1.409498</v>
      </c>
      <c r="E152" s="21">
        <v>3.364184</v>
      </c>
      <c r="F152" s="21">
        <v>3.364184</v>
      </c>
      <c r="G152" s="21">
        <v>0.622857</v>
      </c>
      <c r="H152" s="21">
        <v>0.276025</v>
      </c>
    </row>
    <row r="153" spans="1:8">
      <c r="A153" s="20" t="s">
        <v>145</v>
      </c>
      <c r="B153" s="21">
        <v>15.703161</v>
      </c>
      <c r="C153" s="21">
        <v>0.146707</v>
      </c>
      <c r="D153" s="21">
        <v>3.806496</v>
      </c>
      <c r="E153" s="21">
        <v>8.321036</v>
      </c>
      <c r="F153" s="21">
        <v>8.293148</v>
      </c>
      <c r="G153" s="21">
        <v>2.316393</v>
      </c>
      <c r="H153" s="21">
        <v>1.112535</v>
      </c>
    </row>
    <row r="154" s="3" customFormat="1" spans="1:8">
      <c r="A154" s="20" t="s">
        <v>146</v>
      </c>
      <c r="B154" s="21">
        <v>3.293125</v>
      </c>
      <c r="C154" s="21">
        <v>0.001805</v>
      </c>
      <c r="D154" s="21">
        <v>1.043825</v>
      </c>
      <c r="E154" s="21">
        <v>1.441069</v>
      </c>
      <c r="F154" s="21">
        <v>1.439625</v>
      </c>
      <c r="G154" s="21">
        <v>0.715979</v>
      </c>
      <c r="H154" s="21">
        <v>0.090449</v>
      </c>
    </row>
    <row r="155" spans="1:8">
      <c r="A155" s="20" t="s">
        <v>147</v>
      </c>
      <c r="B155" s="21">
        <v>9.42674</v>
      </c>
      <c r="C155" s="21">
        <v>0</v>
      </c>
      <c r="D155" s="21">
        <v>2.287232</v>
      </c>
      <c r="E155" s="21">
        <v>4.420923</v>
      </c>
      <c r="F155" s="21">
        <v>4.392255</v>
      </c>
      <c r="G155" s="21">
        <v>1.392503</v>
      </c>
      <c r="H155" s="21">
        <v>1.241238</v>
      </c>
    </row>
    <row r="156" spans="1:8">
      <c r="A156" s="20" t="s">
        <v>148</v>
      </c>
      <c r="B156" s="21">
        <v>6.971666</v>
      </c>
      <c r="C156" s="21">
        <v>0</v>
      </c>
      <c r="D156" s="21">
        <v>3.578603</v>
      </c>
      <c r="E156" s="21">
        <v>2.009511</v>
      </c>
      <c r="F156" s="21">
        <v>2.004566</v>
      </c>
      <c r="G156" s="21">
        <v>0.923743</v>
      </c>
      <c r="H156" s="21">
        <v>0.426869</v>
      </c>
    </row>
    <row r="157" spans="1:8">
      <c r="A157" s="20" t="s">
        <v>149</v>
      </c>
      <c r="B157" s="21">
        <v>5.106281</v>
      </c>
      <c r="C157" s="21">
        <v>0.024497</v>
      </c>
      <c r="D157" s="21">
        <v>1.120727</v>
      </c>
      <c r="E157" s="21">
        <v>2.341555</v>
      </c>
      <c r="F157" s="21">
        <v>2.080947</v>
      </c>
      <c r="G157" s="21">
        <v>0.612108</v>
      </c>
      <c r="H157" s="21">
        <v>0.914004</v>
      </c>
    </row>
    <row r="158" spans="1:8">
      <c r="A158" s="20" t="s">
        <v>150</v>
      </c>
      <c r="B158" s="21">
        <v>9.612198</v>
      </c>
      <c r="C158" s="21">
        <v>0</v>
      </c>
      <c r="D158" s="21">
        <v>2.145075</v>
      </c>
      <c r="E158" s="21">
        <v>4.769717</v>
      </c>
      <c r="F158" s="21">
        <v>4.724347</v>
      </c>
      <c r="G158" s="21">
        <v>1.277834</v>
      </c>
      <c r="H158" s="21">
        <v>1.374223</v>
      </c>
    </row>
    <row r="159" spans="1:8">
      <c r="A159" s="20" t="s">
        <v>151</v>
      </c>
      <c r="B159" s="21">
        <v>7.654689</v>
      </c>
      <c r="C159" s="21">
        <v>0</v>
      </c>
      <c r="D159" s="21">
        <v>0.182841</v>
      </c>
      <c r="E159" s="21">
        <v>7.255939</v>
      </c>
      <c r="F159" s="21">
        <v>7.230482</v>
      </c>
      <c r="G159" s="21">
        <v>0.215357</v>
      </c>
      <c r="H159" s="21">
        <v>0.000549</v>
      </c>
    </row>
    <row r="160" spans="1:8">
      <c r="A160" s="20" t="s">
        <v>152</v>
      </c>
      <c r="B160" s="21">
        <v>49.693643</v>
      </c>
      <c r="C160" s="21">
        <v>3.064442</v>
      </c>
      <c r="D160" s="21">
        <v>14.491075</v>
      </c>
      <c r="E160" s="21">
        <v>23.433274</v>
      </c>
      <c r="F160" s="21">
        <v>22.492588</v>
      </c>
      <c r="G160" s="21">
        <v>4.995588</v>
      </c>
      <c r="H160" s="21">
        <v>3.07193</v>
      </c>
    </row>
    <row r="161" spans="1:8">
      <c r="A161" s="20" t="s">
        <v>153</v>
      </c>
      <c r="B161" s="21">
        <v>1.928134</v>
      </c>
      <c r="C161" s="21">
        <v>0.018192</v>
      </c>
      <c r="D161" s="21">
        <v>0.4525</v>
      </c>
      <c r="E161" s="21">
        <v>0.648633</v>
      </c>
      <c r="F161" s="21">
        <v>0.407217</v>
      </c>
      <c r="G161" s="21">
        <v>0.310703</v>
      </c>
      <c r="H161" s="21">
        <v>0.173974</v>
      </c>
    </row>
    <row r="162" spans="1:8">
      <c r="A162" s="20" t="s">
        <v>154</v>
      </c>
      <c r="B162" s="21">
        <v>18.007573</v>
      </c>
      <c r="C162" s="21">
        <v>6.952041</v>
      </c>
      <c r="D162" s="21">
        <v>5.591898</v>
      </c>
      <c r="E162" s="21">
        <v>3.046488</v>
      </c>
      <c r="F162" s="21">
        <v>2.734598</v>
      </c>
      <c r="G162" s="21">
        <v>1.834015</v>
      </c>
      <c r="H162" s="21">
        <v>0.583128</v>
      </c>
    </row>
    <row r="163" spans="1:8">
      <c r="A163" s="20" t="s">
        <v>155</v>
      </c>
      <c r="B163" s="21">
        <v>5.872957</v>
      </c>
      <c r="C163" s="21">
        <v>0.147882</v>
      </c>
      <c r="D163" s="21">
        <v>0.863928</v>
      </c>
      <c r="E163" s="21">
        <v>3.752812</v>
      </c>
      <c r="F163" s="21">
        <v>3.732737</v>
      </c>
      <c r="G163" s="21">
        <v>0.483849</v>
      </c>
      <c r="H163" s="21">
        <v>0.13256</v>
      </c>
    </row>
    <row r="164" spans="1:8">
      <c r="A164" s="63" t="s">
        <v>156</v>
      </c>
      <c r="B164" s="21">
        <v>113.717543</v>
      </c>
      <c r="C164" s="21">
        <v>21.461871</v>
      </c>
      <c r="D164" s="21">
        <v>33.006615</v>
      </c>
      <c r="E164" s="21">
        <v>33.668869</v>
      </c>
      <c r="F164" s="21">
        <v>33.652426</v>
      </c>
      <c r="G164" s="21">
        <v>14.537743</v>
      </c>
      <c r="H164" s="21">
        <v>10.836409</v>
      </c>
    </row>
    <row r="165" spans="1:8">
      <c r="A165" s="20" t="s">
        <v>157</v>
      </c>
      <c r="B165" s="21">
        <v>9.816308</v>
      </c>
      <c r="C165" s="21">
        <v>0.002192</v>
      </c>
      <c r="D165" s="21">
        <v>2.334308</v>
      </c>
      <c r="E165" s="21">
        <v>3.889099</v>
      </c>
      <c r="F165" s="21">
        <v>3.536136</v>
      </c>
      <c r="G165" s="21">
        <v>1.855555</v>
      </c>
      <c r="H165" s="21">
        <v>0.448371</v>
      </c>
    </row>
    <row r="166" spans="1:8">
      <c r="A166" s="62" t="s">
        <v>203</v>
      </c>
      <c r="B166" s="23">
        <v>1064.016602</v>
      </c>
      <c r="C166" s="23">
        <v>95.570238</v>
      </c>
      <c r="D166" s="23">
        <v>286.284768</v>
      </c>
      <c r="E166" s="23">
        <v>426.797096</v>
      </c>
      <c r="F166" s="23">
        <v>398.605319</v>
      </c>
      <c r="G166" s="23">
        <v>133.87732</v>
      </c>
      <c r="H166" s="23">
        <v>69.00359</v>
      </c>
    </row>
    <row r="167" spans="1:8">
      <c r="A167" s="20" t="s">
        <v>158</v>
      </c>
      <c r="B167" s="21">
        <v>29.813834</v>
      </c>
      <c r="C167" s="21">
        <v>3.475191</v>
      </c>
      <c r="D167" s="21">
        <v>12.155779</v>
      </c>
      <c r="E167" s="21">
        <v>3.736115</v>
      </c>
      <c r="F167" s="21">
        <v>3.648449</v>
      </c>
      <c r="G167" s="21">
        <v>6.424668</v>
      </c>
      <c r="H167" s="21">
        <v>3.978713</v>
      </c>
    </row>
    <row r="168" spans="1:8">
      <c r="A168" s="20" t="s">
        <v>159</v>
      </c>
      <c r="B168" s="21">
        <v>567.123294</v>
      </c>
      <c r="C168" s="21">
        <v>39.619976</v>
      </c>
      <c r="D168" s="21">
        <v>148.66665</v>
      </c>
      <c r="E168" s="21">
        <v>132.259121</v>
      </c>
      <c r="F168" s="21">
        <v>130.961343</v>
      </c>
      <c r="G168" s="21">
        <v>161.153577</v>
      </c>
      <c r="H168" s="21">
        <v>44.698748</v>
      </c>
    </row>
    <row r="169" spans="1:8">
      <c r="A169" s="20" t="s">
        <v>160</v>
      </c>
      <c r="B169" s="21">
        <v>139.877659</v>
      </c>
      <c r="C169" s="21">
        <v>13.002826</v>
      </c>
      <c r="D169" s="21">
        <v>19.657415</v>
      </c>
      <c r="E169" s="21">
        <v>28.752279</v>
      </c>
      <c r="F169" s="21">
        <v>28.752279</v>
      </c>
      <c r="G169" s="21">
        <v>45.953697</v>
      </c>
      <c r="H169" s="21">
        <v>4.571705</v>
      </c>
    </row>
    <row r="170" spans="1:8">
      <c r="A170" s="20" t="s">
        <v>161</v>
      </c>
      <c r="B170" s="21">
        <v>25.55014</v>
      </c>
      <c r="C170" s="21">
        <v>0.625098</v>
      </c>
      <c r="D170" s="21">
        <v>4.643169</v>
      </c>
      <c r="E170" s="21">
        <v>9.118193</v>
      </c>
      <c r="F170" s="21">
        <v>9.087103</v>
      </c>
      <c r="G170" s="21">
        <v>6.637935</v>
      </c>
      <c r="H170" s="21">
        <v>2.246648</v>
      </c>
    </row>
    <row r="171" spans="1:8">
      <c r="A171" s="20" t="s">
        <v>162</v>
      </c>
      <c r="B171" s="21">
        <v>89.420615</v>
      </c>
      <c r="C171" s="21">
        <v>20.021456</v>
      </c>
      <c r="D171" s="21">
        <v>18.411916</v>
      </c>
      <c r="E171" s="21">
        <v>13.193104</v>
      </c>
      <c r="F171" s="21">
        <v>13.193104</v>
      </c>
      <c r="G171" s="21">
        <v>25.562566</v>
      </c>
      <c r="H171" s="21">
        <v>12.231584</v>
      </c>
    </row>
    <row r="172" spans="1:8">
      <c r="A172" s="20" t="s">
        <v>163</v>
      </c>
      <c r="B172" s="21">
        <v>26.931044</v>
      </c>
      <c r="C172" s="21">
        <v>0</v>
      </c>
      <c r="D172" s="21">
        <v>5.19268</v>
      </c>
      <c r="E172" s="21">
        <v>9.324743</v>
      </c>
      <c r="F172" s="21">
        <v>9.324743</v>
      </c>
      <c r="G172" s="21">
        <v>6.852231</v>
      </c>
      <c r="H172" s="21">
        <v>2.577373</v>
      </c>
    </row>
    <row r="173" s="3" customFormat="1" spans="1:8">
      <c r="A173" s="63" t="s">
        <v>164</v>
      </c>
      <c r="B173" s="21">
        <v>65.49856</v>
      </c>
      <c r="C173" s="21">
        <v>8.470048</v>
      </c>
      <c r="D173" s="21">
        <v>19.06353</v>
      </c>
      <c r="E173" s="21">
        <v>12.207006</v>
      </c>
      <c r="F173" s="21">
        <v>12.207006</v>
      </c>
      <c r="G173" s="21">
        <v>8.173366</v>
      </c>
      <c r="H173" s="21">
        <v>14.664225</v>
      </c>
    </row>
    <row r="174" s="3" customFormat="1" spans="1:8">
      <c r="A174" s="20" t="s">
        <v>165</v>
      </c>
      <c r="B174" s="21">
        <v>80.116551</v>
      </c>
      <c r="C174" s="21">
        <v>30.849659</v>
      </c>
      <c r="D174" s="21">
        <v>19.482093</v>
      </c>
      <c r="E174" s="21">
        <v>13.451331</v>
      </c>
      <c r="F174" s="21">
        <v>13.451331</v>
      </c>
      <c r="G174" s="21">
        <v>10.251907</v>
      </c>
      <c r="H174" s="21">
        <v>4.071758</v>
      </c>
    </row>
    <row r="175" s="3" customFormat="1" spans="1:8">
      <c r="A175" s="20" t="s">
        <v>166</v>
      </c>
      <c r="B175" s="21">
        <v>532.181611</v>
      </c>
      <c r="C175" s="21">
        <v>40.844532</v>
      </c>
      <c r="D175" s="21">
        <v>155.851919</v>
      </c>
      <c r="E175" s="21">
        <v>124.293233</v>
      </c>
      <c r="F175" s="21">
        <v>121.165707</v>
      </c>
      <c r="G175" s="21">
        <v>126.95679</v>
      </c>
      <c r="H175" s="21">
        <v>83.928531</v>
      </c>
    </row>
    <row r="176" spans="1:8">
      <c r="A176" s="20" t="s">
        <v>167</v>
      </c>
      <c r="B176" s="21">
        <v>23.031045</v>
      </c>
      <c r="C176" s="21">
        <v>0.586388</v>
      </c>
      <c r="D176" s="21">
        <v>6.3398</v>
      </c>
      <c r="E176" s="21">
        <v>5.095493</v>
      </c>
      <c r="F176" s="21">
        <v>4.91385</v>
      </c>
      <c r="G176" s="21">
        <v>7.283804</v>
      </c>
      <c r="H176" s="21">
        <v>1.622016</v>
      </c>
    </row>
    <row r="177" s="3" customFormat="1" spans="1:8">
      <c r="A177" s="20" t="s">
        <v>168</v>
      </c>
      <c r="B177" s="21">
        <v>196.510174</v>
      </c>
      <c r="C177" s="21">
        <v>2.590086</v>
      </c>
      <c r="D177" s="21">
        <v>75.214784</v>
      </c>
      <c r="E177" s="21">
        <v>40.717249</v>
      </c>
      <c r="F177" s="21">
        <v>39.632621</v>
      </c>
      <c r="G177" s="21">
        <v>34.938726</v>
      </c>
      <c r="H177" s="21">
        <v>33.174573</v>
      </c>
    </row>
    <row r="178" s="3" customFormat="1" spans="1:8">
      <c r="A178" s="20" t="s">
        <v>169</v>
      </c>
      <c r="B178" s="21">
        <v>8.919998</v>
      </c>
      <c r="C178" s="21">
        <v>0.149227</v>
      </c>
      <c r="D178" s="21">
        <v>1.133013</v>
      </c>
      <c r="E178" s="21">
        <v>2.605648</v>
      </c>
      <c r="F178" s="21">
        <v>2.605648</v>
      </c>
      <c r="G178" s="21">
        <v>4.088255</v>
      </c>
      <c r="H178" s="21">
        <v>0.555596</v>
      </c>
    </row>
    <row r="179" spans="1:8">
      <c r="A179" s="62" t="s">
        <v>204</v>
      </c>
      <c r="B179" s="23">
        <v>1784.974525</v>
      </c>
      <c r="C179" s="23">
        <v>160.234487</v>
      </c>
      <c r="D179" s="23">
        <v>485.812748</v>
      </c>
      <c r="E179" s="23">
        <v>394.753515</v>
      </c>
      <c r="F179" s="23">
        <v>388.943184</v>
      </c>
      <c r="G179" s="23">
        <v>444.277522</v>
      </c>
      <c r="H179" s="23">
        <v>208.32147</v>
      </c>
    </row>
    <row r="180" s="3" customFormat="1" spans="1:46">
      <c r="A180" s="64" t="s">
        <v>205</v>
      </c>
      <c r="B180" s="29">
        <v>24596.72516</v>
      </c>
      <c r="C180" s="29">
        <v>1568.360716</v>
      </c>
      <c r="D180" s="29">
        <v>9825.008683</v>
      </c>
      <c r="E180" s="29">
        <v>5308.387961</v>
      </c>
      <c r="F180" s="29">
        <v>4548.65411</v>
      </c>
      <c r="G180" s="29">
        <v>3888.010227</v>
      </c>
      <c r="H180" s="29">
        <v>2564.351827</v>
      </c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="3" customFormat="1" spans="1:46">
      <c r="A181" s="64" t="s">
        <v>206</v>
      </c>
      <c r="B181" s="29">
        <v>3209.276252</v>
      </c>
      <c r="C181" s="29">
        <v>204.25179</v>
      </c>
      <c r="D181" s="29">
        <v>808.420324</v>
      </c>
      <c r="E181" s="29">
        <v>949.381594</v>
      </c>
      <c r="F181" s="29">
        <v>883.979167</v>
      </c>
      <c r="G181" s="29">
        <v>695.48493</v>
      </c>
      <c r="H181" s="29">
        <v>470.659358</v>
      </c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</row>
    <row r="182" s="3" customFormat="1" spans="1:46">
      <c r="A182" s="64" t="s">
        <v>207</v>
      </c>
      <c r="B182" s="29">
        <v>8146.665899</v>
      </c>
      <c r="C182" s="29">
        <v>568.447768</v>
      </c>
      <c r="D182" s="29">
        <v>1726.7208</v>
      </c>
      <c r="E182" s="29">
        <v>2637.694996</v>
      </c>
      <c r="F182" s="29">
        <v>2260.189411</v>
      </c>
      <c r="G182" s="29">
        <v>1593.368183</v>
      </c>
      <c r="H182" s="29">
        <v>1400.836937</v>
      </c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="3" customFormat="1" spans="1:46">
      <c r="A183" s="64" t="s">
        <v>208</v>
      </c>
      <c r="B183" s="29">
        <v>9683.544724</v>
      </c>
      <c r="C183" s="29">
        <v>728.806057</v>
      </c>
      <c r="D183" s="29">
        <v>2269.138086</v>
      </c>
      <c r="E183" s="29">
        <v>2916.718087</v>
      </c>
      <c r="F183" s="29">
        <v>2409.3642</v>
      </c>
      <c r="G183" s="29">
        <v>1969.797398</v>
      </c>
      <c r="H183" s="29">
        <v>1548.167228</v>
      </c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</row>
    <row r="184" s="3" customFormat="1" spans="1:46">
      <c r="A184" s="64" t="s">
        <v>209</v>
      </c>
      <c r="B184" s="29">
        <v>26521.74594</v>
      </c>
      <c r="C184" s="29">
        <v>1761.52834</v>
      </c>
      <c r="D184" s="29">
        <v>10441.02511</v>
      </c>
      <c r="E184" s="29">
        <v>5645.191344</v>
      </c>
      <c r="F184" s="29">
        <v>4758.891994</v>
      </c>
      <c r="G184" s="29">
        <v>4408.7922</v>
      </c>
      <c r="H184" s="29">
        <v>2797.088614</v>
      </c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</row>
    <row r="185" s="3" customFormat="1" spans="1:46">
      <c r="A185" s="64" t="s">
        <v>200</v>
      </c>
      <c r="B185" s="29">
        <v>1185.057223</v>
      </c>
      <c r="C185" s="29">
        <v>108.432998</v>
      </c>
      <c r="D185" s="29">
        <v>344.463381</v>
      </c>
      <c r="E185" s="29">
        <v>354.937186</v>
      </c>
      <c r="F185" s="29">
        <v>336.67288</v>
      </c>
      <c r="G185" s="29">
        <v>222.008012</v>
      </c>
      <c r="H185" s="29">
        <v>93.035452</v>
      </c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</row>
    <row r="186" s="3" customFormat="1" spans="1:46">
      <c r="A186" s="64" t="s">
        <v>210</v>
      </c>
      <c r="B186" s="29">
        <v>6905.196047</v>
      </c>
      <c r="C186" s="29">
        <v>573.728811</v>
      </c>
      <c r="D186" s="29">
        <v>1379.066078</v>
      </c>
      <c r="E186" s="29">
        <v>2508.671073</v>
      </c>
      <c r="F186" s="29">
        <v>2159.56272</v>
      </c>
      <c r="G186" s="29">
        <v>1185.057451</v>
      </c>
      <c r="H186" s="29">
        <v>998.036467</v>
      </c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</row>
    <row r="187" s="3" customFormat="1" spans="1:46">
      <c r="A187" s="64" t="s">
        <v>211</v>
      </c>
      <c r="B187" s="29">
        <v>17896.07701</v>
      </c>
      <c r="C187" s="29">
        <v>1004.524024</v>
      </c>
      <c r="D187" s="29">
        <v>8717.172599</v>
      </c>
      <c r="E187" s="29">
        <v>2655.574762</v>
      </c>
      <c r="F187" s="29">
        <v>2291.781959</v>
      </c>
      <c r="G187" s="29">
        <v>2748.53967</v>
      </c>
      <c r="H187" s="29">
        <v>1463.391804</v>
      </c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</row>
    <row r="188" s="3" customFormat="1" spans="1:46">
      <c r="A188" s="64" t="s">
        <v>212</v>
      </c>
      <c r="B188" s="29">
        <v>5138.073041</v>
      </c>
      <c r="C188" s="29">
        <v>392.460057</v>
      </c>
      <c r="D188" s="29">
        <v>1470.781469</v>
      </c>
      <c r="E188" s="29">
        <v>1315.419811</v>
      </c>
      <c r="F188" s="29">
        <v>1105.785834</v>
      </c>
      <c r="G188" s="29">
        <v>1172.425607</v>
      </c>
      <c r="H188" s="29">
        <v>660.908137</v>
      </c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</row>
    <row r="189" s="4" customFormat="1" spans="1:46">
      <c r="A189" s="65" t="s">
        <v>213</v>
      </c>
      <c r="B189" s="31">
        <v>433.456848</v>
      </c>
      <c r="C189" s="31">
        <v>53.844678</v>
      </c>
      <c r="D189" s="31">
        <v>117.352201</v>
      </c>
      <c r="E189" s="31">
        <v>122.532333</v>
      </c>
      <c r="F189" s="31">
        <v>99.569535</v>
      </c>
      <c r="G189" s="31">
        <v>62.422447</v>
      </c>
      <c r="H189" s="31">
        <v>65.766252</v>
      </c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</row>
    <row r="190" spans="1:1">
      <c r="A190" s="5" t="s">
        <v>214</v>
      </c>
    </row>
    <row r="192" spans="1:11">
      <c r="A192" s="32" t="s">
        <v>215</v>
      </c>
      <c r="B192" s="32"/>
      <c r="C192" s="32"/>
      <c r="D192" s="32"/>
      <c r="E192" s="32"/>
      <c r="F192" s="32"/>
      <c r="G192" s="33" t="s">
        <v>216</v>
      </c>
      <c r="H192" s="33"/>
      <c r="I192" s="33"/>
      <c r="J192" s="33"/>
      <c r="K192" s="33"/>
    </row>
    <row r="193" spans="1:7">
      <c r="A193" s="34" t="s">
        <v>217</v>
      </c>
      <c r="B193" s="34"/>
      <c r="C193" s="34"/>
      <c r="D193" s="34"/>
      <c r="E193" s="34"/>
      <c r="F193" s="34"/>
      <c r="G193" s="26" t="s">
        <v>177</v>
      </c>
    </row>
    <row r="194" spans="1:1">
      <c r="A194" s="5" t="s">
        <v>218</v>
      </c>
    </row>
    <row r="196" spans="2:8">
      <c r="B196" s="35"/>
      <c r="C196" s="35"/>
      <c r="D196" s="35"/>
      <c r="E196" s="35"/>
      <c r="F196" s="35"/>
      <c r="G196" s="35"/>
      <c r="H196" s="35"/>
    </row>
    <row r="199" spans="2:8">
      <c r="B199" s="36"/>
      <c r="C199" s="36"/>
      <c r="D199" s="36"/>
      <c r="E199" s="36"/>
      <c r="F199" s="36"/>
      <c r="G199" s="36"/>
      <c r="H199" s="36"/>
    </row>
    <row r="201" spans="2:12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</row>
  </sheetData>
  <sheetProtection password="F615" sheet="1" objects="1" scenarios="1"/>
  <autoFilter ref="A22:A190">
    <extLst/>
  </autoFilter>
  <mergeCells count="2">
    <mergeCell ref="A192:F192"/>
    <mergeCell ref="G192:K192"/>
  </mergeCells>
  <hyperlinks>
    <hyperlink ref="A3" location="CONTENTS!A1" display="Back to the table of contents"/>
    <hyperlink ref="I2" r:id="rId1" display="http://wds.iea.org/wds/pdf/Worldco2_Documentation.pdf"/>
    <hyperlink ref="P2" r:id="rId2" display="https://www.iea.org/t&amp;c/termsandconditions/"/>
    <hyperlink ref="G193" r:id="rId2" display="https://www.iea.org/t&amp;c/termsandconditions/"/>
    <hyperlink ref="G192" r:id="rId3" display="http://www.iea.org/statistics/topics/CO2emissions/"/>
  </hyperlinks>
  <printOptions horizontalCentered="1"/>
  <pageMargins left="0.236220472440945" right="0.236220472440945" top="0.511811023622047" bottom="0.433070866141732" header="0.236220472440945" footer="0.236220472440945"/>
  <pageSetup paperSize="9" scale="63" fitToHeight="12" pageOrder="overThenDown" orientation="landscape"/>
  <headerFooter alignWithMargins="0">
    <oddFooter>&amp;L&amp;"Arial,Italic"CO&amp;Y2&amp;Y Emissions from Fuel Combustion (2009 Edition)&amp;R
© OECD/IEA, 2009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SECTOR</vt:lpstr>
      <vt:lpstr>SECTOREH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Kumar</dc:creator>
  <cp:lastModifiedBy>pranavagarwal</cp:lastModifiedBy>
  <dcterms:created xsi:type="dcterms:W3CDTF">2015-06-05T23:47:00Z</dcterms:created>
  <dcterms:modified xsi:type="dcterms:W3CDTF">2020-04-07T19:08:36Z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